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업무\00) 중점추진과제(사업부)\다. 그룹 IT전략과제추진계획\01. IT서비스 역량 강화\01-2. 티시스 IT 개발 운영 역량강화\사외교육 과정 리스트\"/>
    </mc:Choice>
  </mc:AlternateContent>
  <bookViews>
    <workbookView xWindow="0" yWindow="0" windowWidth="27870" windowHeight="12255" tabRatio="883"/>
  </bookViews>
  <sheets>
    <sheet name="개요" sheetId="21" r:id="rId1"/>
    <sheet name="리더 추천강좌" sheetId="38" r:id="rId2"/>
    <sheet name="주제별 교육 검색" sheetId="23" r:id="rId3"/>
    <sheet name="기관별 교육 검색" sheetId="25" r:id="rId4"/>
    <sheet name="주요 교육기관" sheetId="22" r:id="rId5"/>
    <sheet name="교육주제 범례(IT)" sheetId="30" r:id="rId6"/>
    <sheet name="교육주제 범례(비즈니스)" sheetId="36" r:id="rId7"/>
    <sheet name="전체과정" sheetId="1" r:id="rId8"/>
    <sheet name="개정이력" sheetId="5" state="hidden" r:id="rId9"/>
    <sheet name="index" sheetId="2" r:id="rId10"/>
    <sheet name="index_1" sheetId="35" r:id="rId11"/>
  </sheets>
  <externalReferences>
    <externalReference r:id="rId12"/>
  </externalReferences>
  <definedNames>
    <definedName name="_xlnm._FilterDatabase" localSheetId="10" hidden="1">index_1!#REF!</definedName>
    <definedName name="_xlnm._FilterDatabase" localSheetId="7" hidden="1">전체과정!$N$1:$O$1806</definedName>
    <definedName name="HP교육센터">index_1!$B$5:$B$18</definedName>
    <definedName name="IoT">index!$C$56:$C$59</definedName>
    <definedName name="IT">index!$B$34:$B$52</definedName>
    <definedName name="IT프로젝트관리">index!$W$56:$W$59</definedName>
    <definedName name="SW공학">index!$E$56:$E$62</definedName>
    <definedName name="t아카데미">index_1!$B$143:$B$146</definedName>
    <definedName name="가상화">index!$P$56:$P$62</definedName>
    <definedName name="공통스킬">index!$F$56:$F$62</definedName>
    <definedName name="교육기관명">index!$B$4:$B$20</definedName>
    <definedName name="교육분류">index!$B$29:$B$30</definedName>
    <definedName name="국가평생교육진흥원">index_1!$B$148</definedName>
    <definedName name="기관명">index!$B$4:$B$17</definedName>
    <definedName name="기술관리">index!$G$56:$G$57</definedName>
    <definedName name="기획">index!$H$56:$H$57</definedName>
    <definedName name="네트워크">index!$I$56:$I$62</definedName>
    <definedName name="대분류">index!$A$33:$A$35</definedName>
    <definedName name="데이터베이스">index!$B$56:$B$64</definedName>
    <definedName name="데이터사이언스">index!$J$56:$J$61</definedName>
    <definedName name="디자인">index!$K$56:$K$60</definedName>
    <definedName name="라이지움">index_1!$B$20:$B$23</definedName>
    <definedName name="멀티캠퍼스">index_1!$B$25:$B$43</definedName>
    <definedName name="보안">index!$M$56:$M$65</definedName>
    <definedName name="블록체인">index!$L$56:$L$58</definedName>
    <definedName name="비즈니스">index!$C$34:$C$37</definedName>
    <definedName name="비트교육센터">index_1!$B$45:$B$53</definedName>
    <definedName name="빅데이터">index!$N$56:$N$57</definedName>
    <definedName name="세미나">index!$O$56:$O$63</definedName>
    <definedName name="시스템">index!$P$56:$P$62</definedName>
    <definedName name="아이티윌">index_1!$B$55:$B$58</definedName>
    <definedName name="오라클자바교육센터">index_1!$B$60:$B$65</definedName>
    <definedName name="운영체제">index!$D$56:$D$59</definedName>
    <definedName name="인공지능">index!$A$56:$A$58</definedName>
    <definedName name="인프런">index_1!$B$152</definedName>
    <definedName name="중분류전체">index!$D$34:$D$53</definedName>
    <definedName name="중앙정보처리학원">index_1!$B$67:$B$72</definedName>
    <definedName name="직무">index!$Q$56:$Q$59</definedName>
    <definedName name="최하단">INDEX(전체과정!$F:$F,MATCH("*",전체과정!$F:$F,-1)+1)</definedName>
    <definedName name="코리아IT아카데미">index_1!$B$74:$B$82</definedName>
    <definedName name="코쎄라">index_1!$B$150</definedName>
    <definedName name="클라우드">index!$R$56:$R$67</definedName>
    <definedName name="패스트레인정보통신학원">index_1!$B$98:$B$110</definedName>
    <definedName name="패스트캠퍼스">index_1!$B$84:$B$96</definedName>
    <definedName name="품질">index!$S$56:$S$57</definedName>
    <definedName name="프로그래밍">index!$T$56:$T$90</definedName>
    <definedName name="프로젝트관리">index!$U$56:$U$64</definedName>
    <definedName name="핀테크">index!$V$56</definedName>
    <definedName name="하이퍼_0001" localSheetId="5">#REF!</definedName>
    <definedName name="하이퍼_0001" localSheetId="6">#REF!</definedName>
    <definedName name="하이퍼_0001" localSheetId="1">#REF!</definedName>
    <definedName name="하이퍼_0001">#REF!</definedName>
    <definedName name="하이퍼링크">INDEX(개정이력!$A:$A,MATCH("*",개정이력!$A:$A,-1)+1)</definedName>
    <definedName name="한국소프트웨어기술진흥협회">index_1!$B$112:$B$125</definedName>
    <definedName name="한국정보기술연구원">index_1!$B$127:$B$137</definedName>
    <definedName name="한국정보보호교육센터">index_1!$B$139:$B$141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9" i="22" l="1"/>
  <c r="H4" i="25"/>
  <c r="Q16" i="21" l="1"/>
  <c r="W4" i="38" l="1"/>
  <c r="A1286" i="1"/>
  <c r="A1287" i="1"/>
  <c r="A302" i="1"/>
  <c r="A346" i="1"/>
  <c r="A924" i="1"/>
  <c r="A888" i="1"/>
  <c r="A1223" i="1"/>
  <c r="A1568" i="1"/>
  <c r="A1156" i="1"/>
  <c r="A1157" i="1"/>
  <c r="A612" i="1"/>
  <c r="A1549" i="1"/>
  <c r="E1286" i="1"/>
  <c r="E1287" i="1"/>
  <c r="E302" i="1"/>
  <c r="E346" i="1"/>
  <c r="E924" i="1"/>
  <c r="E888" i="1"/>
  <c r="E1223" i="1"/>
  <c r="E1568" i="1"/>
  <c r="E1156" i="1"/>
  <c r="E1157" i="1"/>
  <c r="E612" i="1"/>
  <c r="E1549" i="1"/>
  <c r="E876" i="1" l="1"/>
  <c r="E877" i="1"/>
  <c r="E878" i="1"/>
  <c r="E879" i="1"/>
  <c r="E880" i="1"/>
  <c r="E881" i="1"/>
  <c r="E882" i="1"/>
  <c r="E883" i="1"/>
  <c r="E884" i="1"/>
  <c r="E885" i="1"/>
  <c r="E886" i="1"/>
  <c r="E887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74" i="1"/>
  <c r="E25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1571" i="1"/>
  <c r="E91" i="1"/>
  <c r="E92" i="1"/>
  <c r="E93" i="1"/>
  <c r="E94" i="1"/>
  <c r="E95" i="1"/>
  <c r="E1671" i="1"/>
  <c r="E1672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96" i="1"/>
  <c r="E297" i="1"/>
  <c r="E298" i="1"/>
  <c r="E299" i="1"/>
  <c r="E300" i="1"/>
  <c r="E301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745" i="1"/>
  <c r="E1746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81" i="1"/>
  <c r="E1786" i="1"/>
  <c r="E1787" i="1"/>
  <c r="E1788" i="1"/>
  <c r="E40" i="1"/>
  <c r="E41" i="1"/>
  <c r="E42" i="1"/>
  <c r="E43" i="1"/>
  <c r="E44" i="1"/>
  <c r="E45" i="1"/>
  <c r="E46" i="1"/>
  <c r="E47" i="1"/>
  <c r="E48" i="1"/>
  <c r="E49" i="1"/>
  <c r="E1805" i="1"/>
  <c r="E50" i="1"/>
  <c r="E51" i="1"/>
  <c r="E1782" i="1"/>
  <c r="E1569" i="1"/>
  <c r="E1570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9" i="1"/>
  <c r="E1670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345" i="1"/>
  <c r="E1667" i="1"/>
  <c r="E1668" i="1"/>
  <c r="E1716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7" i="1"/>
  <c r="E1748" i="1"/>
  <c r="E1749" i="1"/>
  <c r="E1750" i="1"/>
  <c r="E1751" i="1"/>
  <c r="E1764" i="1"/>
  <c r="E1778" i="1"/>
  <c r="E1779" i="1"/>
  <c r="E1780" i="1"/>
  <c r="E1783" i="1"/>
  <c r="E1784" i="1"/>
  <c r="E1785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6" i="1"/>
  <c r="F84" i="25" l="1"/>
  <c r="M84" i="25" s="1"/>
  <c r="F34" i="38"/>
  <c r="M34" i="38" s="1"/>
  <c r="H34" i="38" s="1"/>
  <c r="F38" i="38" l="1"/>
  <c r="F37" i="38"/>
  <c r="F35" i="38"/>
  <c r="F39" i="38"/>
  <c r="F36" i="38"/>
  <c r="F40" i="38"/>
  <c r="G34" i="38"/>
  <c r="AD34" i="38"/>
  <c r="AA7" i="38"/>
  <c r="E7" i="38"/>
  <c r="M40" i="38" l="1"/>
  <c r="H40" i="38" s="1"/>
  <c r="M39" i="38"/>
  <c r="H39" i="38" s="1"/>
  <c r="M37" i="38"/>
  <c r="H37" i="38" s="1"/>
  <c r="M36" i="38"/>
  <c r="H36" i="38" s="1"/>
  <c r="M35" i="38"/>
  <c r="H35" i="38" s="1"/>
  <c r="M38" i="38"/>
  <c r="H38" i="38" s="1"/>
  <c r="F10" i="38"/>
  <c r="M10" i="38" s="1"/>
  <c r="H10" i="38" s="1"/>
  <c r="F18" i="38"/>
  <c r="M18" i="38" s="1"/>
  <c r="H18" i="38" s="1"/>
  <c r="F26" i="38"/>
  <c r="F8" i="38"/>
  <c r="F12" i="38"/>
  <c r="F28" i="38"/>
  <c r="F13" i="38"/>
  <c r="M13" i="38" s="1"/>
  <c r="H13" i="38" s="1"/>
  <c r="F29" i="38"/>
  <c r="M29" i="38" s="1"/>
  <c r="H29" i="38" s="1"/>
  <c r="F16" i="38"/>
  <c r="M16" i="38" s="1"/>
  <c r="H16" i="38" s="1"/>
  <c r="F24" i="38"/>
  <c r="F17" i="38"/>
  <c r="F33" i="38"/>
  <c r="F11" i="38"/>
  <c r="F19" i="38"/>
  <c r="M19" i="38" s="1"/>
  <c r="H19" i="38" s="1"/>
  <c r="F27" i="38"/>
  <c r="M27" i="38" s="1"/>
  <c r="H27" i="38" s="1"/>
  <c r="F20" i="38"/>
  <c r="M20" i="38" s="1"/>
  <c r="H20" i="38" s="1"/>
  <c r="F21" i="38"/>
  <c r="M21" i="38" s="1"/>
  <c r="H21" i="38" s="1"/>
  <c r="F32" i="38"/>
  <c r="F9" i="38"/>
  <c r="F25" i="38"/>
  <c r="M25" i="38" s="1"/>
  <c r="H25" i="38" s="1"/>
  <c r="F14" i="38"/>
  <c r="M14" i="38" s="1"/>
  <c r="H14" i="38" s="1"/>
  <c r="F22" i="38"/>
  <c r="F30" i="38"/>
  <c r="M30" i="38" s="1"/>
  <c r="H30" i="38" s="1"/>
  <c r="F15" i="38"/>
  <c r="F23" i="38"/>
  <c r="M23" i="38" s="1"/>
  <c r="H23" i="38" s="1"/>
  <c r="F31" i="38"/>
  <c r="M31" i="38" s="1"/>
  <c r="H31" i="38" s="1"/>
  <c r="F7" i="38"/>
  <c r="AD39" i="38" l="1"/>
  <c r="G40" i="38"/>
  <c r="G35" i="38"/>
  <c r="M15" i="38"/>
  <c r="H15" i="38" s="1"/>
  <c r="M22" i="38"/>
  <c r="H22" i="38" s="1"/>
  <c r="M32" i="38"/>
  <c r="H32" i="38" s="1"/>
  <c r="M33" i="38"/>
  <c r="H33" i="38" s="1"/>
  <c r="M24" i="38"/>
  <c r="H24" i="38" s="1"/>
  <c r="M28" i="38"/>
  <c r="H28" i="38" s="1"/>
  <c r="M8" i="38"/>
  <c r="H8" i="38" s="1"/>
  <c r="M9" i="38"/>
  <c r="H9" i="38" s="1"/>
  <c r="M11" i="38"/>
  <c r="H11" i="38" s="1"/>
  <c r="M17" i="38"/>
  <c r="H17" i="38" s="1"/>
  <c r="M12" i="38"/>
  <c r="H12" i="38" s="1"/>
  <c r="M26" i="38"/>
  <c r="H26" i="38" s="1"/>
  <c r="AD36" i="38"/>
  <c r="G37" i="38"/>
  <c r="AD38" i="38"/>
  <c r="G38" i="38"/>
  <c r="AD35" i="38"/>
  <c r="G36" i="38"/>
  <c r="AD37" i="38"/>
  <c r="G39" i="38"/>
  <c r="AD40" i="38"/>
  <c r="AD19" i="38"/>
  <c r="AD16" i="38"/>
  <c r="AD13" i="38"/>
  <c r="G10" i="38"/>
  <c r="AD23" i="38"/>
  <c r="G14" i="38"/>
  <c r="AD18" i="38"/>
  <c r="G29" i="38"/>
  <c r="AD31" i="38"/>
  <c r="AD27" i="38"/>
  <c r="G27" i="38"/>
  <c r="AD21" i="38"/>
  <c r="AD20" i="38"/>
  <c r="AD29" i="38"/>
  <c r="G13" i="38"/>
  <c r="AD14" i="38"/>
  <c r="AD10" i="38"/>
  <c r="G30" i="38"/>
  <c r="AD30" i="38"/>
  <c r="AD25" i="38"/>
  <c r="G25" i="38"/>
  <c r="G23" i="38"/>
  <c r="G21" i="38"/>
  <c r="G8" i="38"/>
  <c r="G31" i="38"/>
  <c r="G16" i="38"/>
  <c r="G19" i="38"/>
  <c r="G18" i="38"/>
  <c r="G20" i="38"/>
  <c r="G12" i="38" l="1"/>
  <c r="AD11" i="38"/>
  <c r="AD9" i="38"/>
  <c r="G26" i="38"/>
  <c r="G24" i="38"/>
  <c r="AD22" i="38"/>
  <c r="AD15" i="38"/>
  <c r="AD32" i="38"/>
  <c r="G28" i="38"/>
  <c r="G17" i="38"/>
  <c r="G33" i="38"/>
  <c r="AD26" i="38"/>
  <c r="AD12" i="38"/>
  <c r="AD17" i="38"/>
  <c r="G11" i="38"/>
  <c r="G9" i="38"/>
  <c r="AD8" i="38"/>
  <c r="AD28" i="38"/>
  <c r="AD24" i="38"/>
  <c r="AD33" i="38"/>
  <c r="G32" i="38"/>
  <c r="G22" i="38"/>
  <c r="G15" i="38"/>
  <c r="X19" i="22"/>
  <c r="R19" i="22"/>
  <c r="L19" i="22"/>
  <c r="F19" i="22"/>
  <c r="AD13" i="22"/>
  <c r="X13" i="22"/>
  <c r="R13" i="22"/>
  <c r="L13" i="22"/>
  <c r="F13" i="22"/>
  <c r="AD7" i="22"/>
  <c r="X7" i="22"/>
  <c r="R7" i="22"/>
  <c r="L7" i="22"/>
  <c r="F7" i="22"/>
  <c r="F7" i="25" l="1"/>
  <c r="F8" i="25"/>
  <c r="M8" i="25" s="1"/>
  <c r="H8" i="25" s="1"/>
  <c r="G8" i="25" l="1"/>
  <c r="F137" i="25"/>
  <c r="M137" i="25" s="1"/>
  <c r="H137" i="25" s="1"/>
  <c r="F138" i="25"/>
  <c r="F139" i="25"/>
  <c r="F140" i="25"/>
  <c r="F141" i="25"/>
  <c r="F142" i="25"/>
  <c r="F143" i="25"/>
  <c r="F144" i="25"/>
  <c r="F145" i="25"/>
  <c r="F146" i="25"/>
  <c r="F147" i="25"/>
  <c r="F148" i="25"/>
  <c r="F149" i="25"/>
  <c r="F150" i="25"/>
  <c r="F151" i="25"/>
  <c r="F152" i="25"/>
  <c r="F153" i="25"/>
  <c r="F154" i="25"/>
  <c r="M154" i="25" s="1"/>
  <c r="F155" i="25"/>
  <c r="F156" i="25"/>
  <c r="F157" i="25"/>
  <c r="F158" i="25"/>
  <c r="F159" i="25"/>
  <c r="F160" i="25"/>
  <c r="F161" i="25"/>
  <c r="F162" i="25"/>
  <c r="F163" i="25"/>
  <c r="F164" i="25"/>
  <c r="F165" i="25"/>
  <c r="F166" i="25"/>
  <c r="F167" i="25"/>
  <c r="F168" i="25"/>
  <c r="F169" i="25"/>
  <c r="F170" i="25"/>
  <c r="F171" i="25"/>
  <c r="F172" i="25"/>
  <c r="F173" i="25"/>
  <c r="F174" i="25"/>
  <c r="F175" i="25"/>
  <c r="F176" i="25"/>
  <c r="F177" i="25"/>
  <c r="F178" i="25"/>
  <c r="F179" i="25"/>
  <c r="F180" i="25"/>
  <c r="F181" i="25"/>
  <c r="F182" i="25"/>
  <c r="F183" i="25"/>
  <c r="F184" i="25"/>
  <c r="F185" i="25"/>
  <c r="F186" i="25"/>
  <c r="F187" i="25"/>
  <c r="F188" i="25"/>
  <c r="F189" i="25"/>
  <c r="Y4" i="23"/>
  <c r="Y5" i="23"/>
  <c r="F9" i="25"/>
  <c r="F10" i="25"/>
  <c r="F11" i="25"/>
  <c r="F12" i="25"/>
  <c r="F13" i="25"/>
  <c r="F14" i="25"/>
  <c r="F15" i="25"/>
  <c r="F16" i="25"/>
  <c r="F17" i="25"/>
  <c r="M17" i="25" s="1"/>
  <c r="H17" i="25" s="1"/>
  <c r="F18" i="25"/>
  <c r="F19" i="25"/>
  <c r="F20" i="25"/>
  <c r="F21" i="25"/>
  <c r="F22" i="25"/>
  <c r="F23" i="25"/>
  <c r="F24" i="25"/>
  <c r="F25" i="25"/>
  <c r="F26" i="25"/>
  <c r="F27" i="25"/>
  <c r="F28" i="25"/>
  <c r="F29" i="25"/>
  <c r="F30" i="25"/>
  <c r="F31" i="25"/>
  <c r="F32" i="25"/>
  <c r="F33" i="25"/>
  <c r="F34" i="25"/>
  <c r="F35" i="25"/>
  <c r="F36" i="25"/>
  <c r="F37" i="25"/>
  <c r="F38" i="25"/>
  <c r="F39" i="25"/>
  <c r="F40" i="25"/>
  <c r="F41" i="25"/>
  <c r="F42" i="25"/>
  <c r="F43" i="25"/>
  <c r="F44" i="25"/>
  <c r="F45" i="25"/>
  <c r="F46" i="25"/>
  <c r="F47" i="25"/>
  <c r="F48" i="25"/>
  <c r="F49" i="25"/>
  <c r="F50" i="25"/>
  <c r="F51" i="25"/>
  <c r="F52" i="25"/>
  <c r="F53" i="25"/>
  <c r="F54" i="25"/>
  <c r="F55" i="25"/>
  <c r="F56" i="25"/>
  <c r="F57" i="25"/>
  <c r="F58" i="25"/>
  <c r="F59" i="25"/>
  <c r="F60" i="25"/>
  <c r="F61" i="25"/>
  <c r="F62" i="25"/>
  <c r="F63" i="25"/>
  <c r="F64" i="25"/>
  <c r="F65" i="25"/>
  <c r="F66" i="25"/>
  <c r="F67" i="25"/>
  <c r="F68" i="25"/>
  <c r="F69" i="25"/>
  <c r="F70" i="25"/>
  <c r="F71" i="25"/>
  <c r="F72" i="25"/>
  <c r="F73" i="25"/>
  <c r="F74" i="25"/>
  <c r="F75" i="25"/>
  <c r="F76" i="25"/>
  <c r="F77" i="25"/>
  <c r="F78" i="25"/>
  <c r="F79" i="25"/>
  <c r="F80" i="25"/>
  <c r="F81" i="25"/>
  <c r="F82" i="25"/>
  <c r="F83" i="25"/>
  <c r="F85" i="25"/>
  <c r="F86" i="25"/>
  <c r="F87" i="25"/>
  <c r="F88" i="25"/>
  <c r="F89" i="25"/>
  <c r="F90" i="25"/>
  <c r="F91" i="25"/>
  <c r="F92" i="25"/>
  <c r="F93" i="25"/>
  <c r="F94" i="25"/>
  <c r="F95" i="25"/>
  <c r="F96" i="25"/>
  <c r="F97" i="25"/>
  <c r="F98" i="25"/>
  <c r="F99" i="25"/>
  <c r="F100" i="25"/>
  <c r="F101" i="25"/>
  <c r="F102" i="25"/>
  <c r="F103" i="25"/>
  <c r="F104" i="25"/>
  <c r="F105" i="25"/>
  <c r="F106" i="25"/>
  <c r="F107" i="25"/>
  <c r="F108" i="25"/>
  <c r="F109" i="25"/>
  <c r="F110" i="25"/>
  <c r="F111" i="25"/>
  <c r="F112" i="25"/>
  <c r="F113" i="25"/>
  <c r="F114" i="25"/>
  <c r="F115" i="25"/>
  <c r="F116" i="25"/>
  <c r="F117" i="25"/>
  <c r="F118" i="25"/>
  <c r="F119" i="25"/>
  <c r="F120" i="25"/>
  <c r="F121" i="25"/>
  <c r="F122" i="25"/>
  <c r="F123" i="25"/>
  <c r="F124" i="25"/>
  <c r="F125" i="25"/>
  <c r="F126" i="25"/>
  <c r="F127" i="25"/>
  <c r="F128" i="25"/>
  <c r="F129" i="25"/>
  <c r="F130" i="25"/>
  <c r="F131" i="25"/>
  <c r="F132" i="25"/>
  <c r="F133" i="25"/>
  <c r="F134" i="25"/>
  <c r="F135" i="25"/>
  <c r="F136" i="25"/>
  <c r="E7" i="25"/>
  <c r="G17" i="25" l="1"/>
  <c r="G137" i="25"/>
  <c r="AD3" i="23"/>
  <c r="F8" i="36" l="1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6" i="30"/>
  <c r="F25" i="30"/>
  <c r="F20" i="30"/>
  <c r="F21" i="30" s="1"/>
  <c r="F19" i="30"/>
  <c r="F17" i="30"/>
  <c r="F18" i="30" s="1"/>
  <c r="F16" i="30"/>
  <c r="F15" i="30"/>
  <c r="F14" i="30"/>
  <c r="F13" i="30"/>
  <c r="F12" i="30"/>
  <c r="F11" i="30"/>
  <c r="F10" i="30"/>
  <c r="F9" i="30"/>
  <c r="F8" i="30"/>
  <c r="F7" i="30"/>
  <c r="F6" i="30"/>
  <c r="F5" i="30"/>
  <c r="F4" i="30"/>
  <c r="F3" i="30"/>
  <c r="F6" i="36"/>
  <c r="F7" i="36" s="1"/>
  <c r="F5" i="36"/>
  <c r="F4" i="36"/>
  <c r="F3" i="36"/>
  <c r="I26" i="30"/>
  <c r="AD16" i="30"/>
  <c r="AD4" i="30"/>
  <c r="O3" i="30"/>
  <c r="R3" i="30"/>
  <c r="L12" i="30"/>
  <c r="AA18" i="36"/>
  <c r="I18" i="36"/>
  <c r="U15" i="30"/>
  <c r="AD14" i="36"/>
  <c r="R4" i="30"/>
  <c r="U10" i="30"/>
  <c r="O11" i="30"/>
  <c r="AD11" i="36"/>
  <c r="O24" i="36"/>
  <c r="AA12" i="36"/>
  <c r="U8" i="30"/>
  <c r="O20" i="36"/>
  <c r="U18" i="36"/>
  <c r="X4" i="30"/>
  <c r="O9" i="36"/>
  <c r="L9" i="30"/>
  <c r="U4" i="36"/>
  <c r="L13" i="36"/>
  <c r="AA14" i="30"/>
  <c r="I16" i="30"/>
  <c r="AD10" i="30"/>
  <c r="L14" i="36"/>
  <c r="AD19" i="30"/>
  <c r="I25" i="30"/>
  <c r="O25" i="30"/>
  <c r="AD25" i="30"/>
  <c r="L8" i="36"/>
  <c r="L25" i="30"/>
  <c r="O19" i="36"/>
  <c r="U11" i="36"/>
  <c r="O23" i="36"/>
  <c r="AD6" i="30"/>
  <c r="U25" i="30"/>
  <c r="I10" i="30"/>
  <c r="O18" i="36"/>
  <c r="AD13" i="30"/>
  <c r="R24" i="36"/>
  <c r="U8" i="36"/>
  <c r="L10" i="36"/>
  <c r="X21" i="36"/>
  <c r="U5" i="36"/>
  <c r="AA10" i="36"/>
  <c r="U12" i="30"/>
  <c r="X11" i="36"/>
  <c r="X11" i="30"/>
  <c r="O3" i="36"/>
  <c r="U6" i="30"/>
  <c r="R5" i="30"/>
  <c r="L15" i="36"/>
  <c r="U17" i="36"/>
  <c r="AD7" i="30"/>
  <c r="I18" i="30"/>
  <c r="I16" i="36"/>
  <c r="K18" i="30" l="1"/>
  <c r="F22" i="30"/>
  <c r="F23" i="30" s="1"/>
  <c r="F24" i="30" s="1"/>
  <c r="Q20" i="36"/>
  <c r="Z21" i="36"/>
  <c r="N10" i="36"/>
  <c r="N13" i="36"/>
  <c r="N8" i="36"/>
  <c r="N14" i="36"/>
  <c r="AC12" i="36"/>
  <c r="Q19" i="36"/>
  <c r="Z11" i="36"/>
  <c r="Q3" i="36"/>
  <c r="Q18" i="36"/>
  <c r="AF11" i="36"/>
  <c r="AF14" i="36"/>
  <c r="AC18" i="36"/>
  <c r="Q23" i="36"/>
  <c r="Q24" i="36"/>
  <c r="Q9" i="36"/>
  <c r="W4" i="36"/>
  <c r="W5" i="36"/>
  <c r="W8" i="36"/>
  <c r="W11" i="36"/>
  <c r="K16" i="36"/>
  <c r="W17" i="36"/>
  <c r="K18" i="36"/>
  <c r="W18" i="36"/>
  <c r="N15" i="36"/>
  <c r="AC10" i="36"/>
  <c r="T24" i="36"/>
  <c r="AF4" i="30"/>
  <c r="AF6" i="30"/>
  <c r="AF7" i="30"/>
  <c r="AF10" i="30"/>
  <c r="AF13" i="30"/>
  <c r="AF16" i="30"/>
  <c r="AF19" i="30"/>
  <c r="AF25" i="30"/>
  <c r="AC14" i="30"/>
  <c r="Z4" i="30"/>
  <c r="Z11" i="30"/>
  <c r="W6" i="30"/>
  <c r="W8" i="30"/>
  <c r="W10" i="30"/>
  <c r="W12" i="30"/>
  <c r="W15" i="30"/>
  <c r="W25" i="30"/>
  <c r="T4" i="30"/>
  <c r="T5" i="30"/>
  <c r="Q11" i="30"/>
  <c r="Q25" i="30"/>
  <c r="N9" i="30"/>
  <c r="N12" i="30"/>
  <c r="N25" i="30"/>
  <c r="K10" i="30"/>
  <c r="K16" i="30"/>
  <c r="K25" i="30"/>
  <c r="K26" i="30"/>
  <c r="T3" i="30"/>
  <c r="Q3" i="30"/>
  <c r="U16" i="36"/>
  <c r="R18" i="30"/>
  <c r="O10" i="36"/>
  <c r="I11" i="36"/>
  <c r="AA20" i="30"/>
  <c r="U26" i="30"/>
  <c r="L11" i="30"/>
  <c r="O9" i="30"/>
  <c r="U22" i="36"/>
  <c r="AA20" i="36"/>
  <c r="R19" i="30"/>
  <c r="AD13" i="36"/>
  <c r="AA16" i="30"/>
  <c r="O15" i="36"/>
  <c r="O22" i="30"/>
  <c r="O7" i="30"/>
  <c r="L24" i="36"/>
  <c r="R9" i="36"/>
  <c r="R21" i="30"/>
  <c r="AA15" i="30"/>
  <c r="U13" i="36"/>
  <c r="I4" i="30"/>
  <c r="AD8" i="30"/>
  <c r="O16" i="30"/>
  <c r="L17" i="36"/>
  <c r="L20" i="36"/>
  <c r="L3" i="30"/>
  <c r="AA15" i="36"/>
  <c r="U10" i="36"/>
  <c r="R10" i="36"/>
  <c r="L14" i="30"/>
  <c r="I20" i="30"/>
  <c r="R4" i="36"/>
  <c r="AA11" i="36"/>
  <c r="R9" i="30"/>
  <c r="X8" i="30"/>
  <c r="O21" i="30"/>
  <c r="R20" i="36"/>
  <c r="U4" i="30"/>
  <c r="I10" i="36"/>
  <c r="I23" i="36"/>
  <c r="R17" i="36"/>
  <c r="X17" i="30"/>
  <c r="L6" i="30"/>
  <c r="AA8" i="36"/>
  <c r="L19" i="36"/>
  <c r="AA4" i="30"/>
  <c r="AD17" i="30"/>
  <c r="R23" i="36"/>
  <c r="X15" i="30"/>
  <c r="I19" i="30"/>
  <c r="R3" i="36"/>
  <c r="AA9" i="36"/>
  <c r="X10" i="36"/>
  <c r="L15" i="30"/>
  <c r="AD21" i="30"/>
  <c r="R11" i="36"/>
  <c r="AA21" i="30"/>
  <c r="U11" i="30"/>
  <c r="R11" i="30"/>
  <c r="R14" i="30"/>
  <c r="AA25" i="30"/>
  <c r="L16" i="36"/>
  <c r="U19" i="36"/>
  <c r="AA11" i="30"/>
  <c r="U23" i="36"/>
  <c r="O4" i="36"/>
  <c r="I13" i="30"/>
  <c r="AD9" i="36"/>
  <c r="AD22" i="36"/>
  <c r="U3" i="36"/>
  <c r="R12" i="30"/>
  <c r="AD17" i="36"/>
  <c r="U15" i="36"/>
  <c r="R8" i="36"/>
  <c r="L4" i="30"/>
  <c r="X3" i="30"/>
  <c r="AA5" i="30"/>
  <c r="U20" i="30"/>
  <c r="L16" i="30"/>
  <c r="X16" i="36"/>
  <c r="R5" i="36"/>
  <c r="O13" i="30"/>
  <c r="I20" i="36"/>
  <c r="AD26" i="30"/>
  <c r="O26" i="30"/>
  <c r="AA22" i="36"/>
  <c r="L3" i="36"/>
  <c r="R6" i="36"/>
  <c r="R20" i="30"/>
  <c r="I14" i="30"/>
  <c r="I24" i="30"/>
  <c r="AD5" i="36"/>
  <c r="I21" i="36"/>
  <c r="AA10" i="30"/>
  <c r="R21" i="36"/>
  <c r="L21" i="36"/>
  <c r="I14" i="36"/>
  <c r="L6" i="36"/>
  <c r="AA3" i="30"/>
  <c r="I12" i="30"/>
  <c r="L21" i="30"/>
  <c r="X5" i="30"/>
  <c r="AD20" i="36"/>
  <c r="R14" i="36"/>
  <c r="R16" i="36"/>
  <c r="O6" i="30"/>
  <c r="O12" i="36"/>
  <c r="L19" i="30"/>
  <c r="X18" i="36"/>
  <c r="O10" i="30"/>
  <c r="AA16" i="36"/>
  <c r="AD24" i="36"/>
  <c r="L18" i="36"/>
  <c r="I11" i="30"/>
  <c r="AD8" i="36"/>
  <c r="X25" i="30"/>
  <c r="U14" i="36"/>
  <c r="O4" i="30"/>
  <c r="O15" i="30"/>
  <c r="L13" i="30"/>
  <c r="R19" i="36"/>
  <c r="X22" i="36"/>
  <c r="AA17" i="36"/>
  <c r="O18" i="30"/>
  <c r="AD6" i="36"/>
  <c r="X14" i="36"/>
  <c r="X3" i="36"/>
  <c r="AA22" i="30"/>
  <c r="I6" i="36"/>
  <c r="I17" i="36"/>
  <c r="O20" i="30"/>
  <c r="O19" i="30"/>
  <c r="I13" i="36"/>
  <c r="O16" i="36"/>
  <c r="AA9" i="30"/>
  <c r="X16" i="30"/>
  <c r="U6" i="36"/>
  <c r="R6" i="30"/>
  <c r="U21" i="30"/>
  <c r="AD12" i="30"/>
  <c r="AD5" i="30"/>
  <c r="I17" i="30"/>
  <c r="U14" i="30"/>
  <c r="L7" i="36"/>
  <c r="AA23" i="36"/>
  <c r="U24" i="36"/>
  <c r="X22" i="30"/>
  <c r="X7" i="36"/>
  <c r="O14" i="36"/>
  <c r="U12" i="36"/>
  <c r="R15" i="30"/>
  <c r="I19" i="36"/>
  <c r="I8" i="30"/>
  <c r="I8" i="36"/>
  <c r="AD23" i="36"/>
  <c r="X13" i="36"/>
  <c r="L18" i="30"/>
  <c r="X6" i="36"/>
  <c r="AD4" i="36"/>
  <c r="X8" i="36"/>
  <c r="O17" i="30"/>
  <c r="I3" i="30"/>
  <c r="L4" i="36"/>
  <c r="O14" i="30"/>
  <c r="R7" i="36"/>
  <c r="I22" i="30"/>
  <c r="AD18" i="36"/>
  <c r="L9" i="36"/>
  <c r="AA13" i="36"/>
  <c r="U7" i="36"/>
  <c r="AA4" i="36"/>
  <c r="L11" i="36"/>
  <c r="O22" i="36"/>
  <c r="X12" i="36"/>
  <c r="AA6" i="36"/>
  <c r="R15" i="36"/>
  <c r="L22" i="30"/>
  <c r="R7" i="30"/>
  <c r="AD9" i="30"/>
  <c r="AD15" i="36"/>
  <c r="R18" i="36"/>
  <c r="X20" i="36"/>
  <c r="O6" i="36"/>
  <c r="L5" i="30"/>
  <c r="O5" i="36"/>
  <c r="I7" i="30"/>
  <c r="O8" i="36"/>
  <c r="AA14" i="36"/>
  <c r="X7" i="30"/>
  <c r="I24" i="36"/>
  <c r="L8" i="30"/>
  <c r="L5" i="36"/>
  <c r="AD10" i="36"/>
  <c r="AD22" i="30"/>
  <c r="U17" i="30"/>
  <c r="U21" i="36"/>
  <c r="O24" i="30"/>
  <c r="AA6" i="30"/>
  <c r="L26" i="30"/>
  <c r="L20" i="30"/>
  <c r="I9" i="36"/>
  <c r="I6" i="30"/>
  <c r="U22" i="30"/>
  <c r="O11" i="36"/>
  <c r="AA7" i="36"/>
  <c r="I4" i="36"/>
  <c r="I9" i="30"/>
  <c r="O17" i="36"/>
  <c r="R10" i="30"/>
  <c r="AA26" i="30"/>
  <c r="AA12" i="30"/>
  <c r="R13" i="36"/>
  <c r="U9" i="30"/>
  <c r="O7" i="36"/>
  <c r="X17" i="36"/>
  <c r="I12" i="36"/>
  <c r="AD19" i="36"/>
  <c r="X12" i="30"/>
  <c r="AA19" i="36"/>
  <c r="AD3" i="30"/>
  <c r="R16" i="30"/>
  <c r="X26" i="30"/>
  <c r="AA8" i="30"/>
  <c r="O5" i="30"/>
  <c r="L17" i="30"/>
  <c r="O21" i="36"/>
  <c r="U16" i="30"/>
  <c r="R17" i="30"/>
  <c r="L7" i="30"/>
  <c r="AD3" i="36"/>
  <c r="I5" i="36"/>
  <c r="X5" i="36"/>
  <c r="AA17" i="30"/>
  <c r="AA24" i="36"/>
  <c r="I22" i="36"/>
  <c r="X4" i="36"/>
  <c r="R13" i="30"/>
  <c r="AD16" i="36"/>
  <c r="X20" i="30"/>
  <c r="X24" i="36"/>
  <c r="AA21" i="36"/>
  <c r="X9" i="30"/>
  <c r="R26" i="30"/>
  <c r="L10" i="30"/>
  <c r="X14" i="30"/>
  <c r="R8" i="30"/>
  <c r="O8" i="30"/>
  <c r="X10" i="30"/>
  <c r="AA7" i="30"/>
  <c r="U7" i="30"/>
  <c r="L22" i="36"/>
  <c r="L12" i="36"/>
  <c r="U9" i="36"/>
  <c r="U13" i="30"/>
  <c r="X19" i="36"/>
  <c r="I5" i="30"/>
  <c r="X9" i="36"/>
  <c r="AD20" i="30"/>
  <c r="AD12" i="36"/>
  <c r="X13" i="30"/>
  <c r="X23" i="36"/>
  <c r="AD15" i="30"/>
  <c r="I21" i="30"/>
  <c r="AA13" i="30"/>
  <c r="AD11" i="30"/>
  <c r="L24" i="30"/>
  <c r="AA3" i="36"/>
  <c r="O13" i="36"/>
  <c r="U19" i="30"/>
  <c r="U20" i="36"/>
  <c r="U3" i="30"/>
  <c r="X6" i="30"/>
  <c r="R22" i="36"/>
  <c r="R12" i="36"/>
  <c r="X15" i="36"/>
  <c r="AA5" i="36"/>
  <c r="AD7" i="36"/>
  <c r="U5" i="30"/>
  <c r="O12" i="30"/>
  <c r="AA19" i="30"/>
  <c r="X19" i="30"/>
  <c r="I15" i="36"/>
  <c r="R25" i="30"/>
  <c r="X21" i="30"/>
  <c r="I3" i="36"/>
  <c r="I15" i="30"/>
  <c r="L23" i="36"/>
  <c r="R22" i="30"/>
  <c r="I7" i="36"/>
  <c r="AD14" i="30"/>
  <c r="AD21" i="36"/>
  <c r="W17" i="30" l="1"/>
  <c r="Q18" i="30"/>
  <c r="K12" i="30"/>
  <c r="Z10" i="36"/>
  <c r="T10" i="36"/>
  <c r="W10" i="36"/>
  <c r="AC20" i="30"/>
  <c r="K11" i="36"/>
  <c r="Q10" i="36"/>
  <c r="T18" i="30"/>
  <c r="W16" i="36"/>
  <c r="W20" i="30"/>
  <c r="N9" i="36"/>
  <c r="W14" i="30"/>
  <c r="AC4" i="30"/>
  <c r="T9" i="36"/>
  <c r="K13" i="30"/>
  <c r="AF8" i="36"/>
  <c r="K3" i="30"/>
  <c r="T18" i="36"/>
  <c r="Q14" i="30"/>
  <c r="AF9" i="36"/>
  <c r="T6" i="30"/>
  <c r="Z5" i="36"/>
  <c r="N6" i="30"/>
  <c r="AC8" i="36"/>
  <c r="Z9" i="36"/>
  <c r="W9" i="36"/>
  <c r="Q19" i="30"/>
  <c r="K9" i="36"/>
  <c r="W3" i="30"/>
  <c r="W19" i="30"/>
  <c r="AF20" i="30"/>
  <c r="N18" i="36"/>
  <c r="Z19" i="36"/>
  <c r="K14" i="30"/>
  <c r="AC3" i="30"/>
  <c r="W13" i="30"/>
  <c r="AC25" i="30"/>
  <c r="Q6" i="30"/>
  <c r="Z16" i="36"/>
  <c r="AC6" i="30"/>
  <c r="W21" i="36"/>
  <c r="AC9" i="36"/>
  <c r="N4" i="30"/>
  <c r="T8" i="36"/>
  <c r="Z20" i="36"/>
  <c r="AF16" i="36"/>
  <c r="Z14" i="30"/>
  <c r="Z18" i="36"/>
  <c r="N14" i="30"/>
  <c r="K6" i="30"/>
  <c r="AF10" i="36"/>
  <c r="AC12" i="30"/>
  <c r="AF6" i="36"/>
  <c r="W4" i="30"/>
  <c r="AF14" i="30"/>
  <c r="W6" i="36"/>
  <c r="AF12" i="30"/>
  <c r="K4" i="30"/>
  <c r="AF18" i="36"/>
  <c r="K20" i="36"/>
  <c r="T25" i="30"/>
  <c r="Z6" i="30"/>
  <c r="K10" i="36"/>
  <c r="Q12" i="30"/>
  <c r="K24" i="36"/>
  <c r="T14" i="30"/>
  <c r="Z17" i="36"/>
  <c r="K17" i="36"/>
  <c r="T17" i="36"/>
  <c r="AF17" i="36"/>
  <c r="N13" i="30"/>
  <c r="Z14" i="36"/>
  <c r="AC26" i="30"/>
  <c r="Q26" i="30"/>
  <c r="W26" i="30"/>
  <c r="Q5" i="30"/>
  <c r="AC13" i="30"/>
  <c r="N17" i="36"/>
  <c r="AC14" i="36"/>
  <c r="AC17" i="36"/>
  <c r="Q17" i="36"/>
  <c r="N18" i="30"/>
  <c r="AG18" i="30" s="1"/>
  <c r="K24" i="30"/>
  <c r="Q24" i="30"/>
  <c r="N24" i="30"/>
  <c r="Z12" i="30"/>
  <c r="T12" i="30"/>
  <c r="AC3" i="36"/>
  <c r="Q4" i="30"/>
  <c r="Z25" i="30"/>
  <c r="Z17" i="30"/>
  <c r="K7" i="30"/>
  <c r="W23" i="36"/>
  <c r="T10" i="30"/>
  <c r="T13" i="36"/>
  <c r="W13" i="36"/>
  <c r="N21" i="36"/>
  <c r="N20" i="36"/>
  <c r="K19" i="30"/>
  <c r="Q9" i="30"/>
  <c r="N19" i="30"/>
  <c r="K13" i="36"/>
  <c r="AC20" i="36"/>
  <c r="AF12" i="36"/>
  <c r="K12" i="36"/>
  <c r="T20" i="36"/>
  <c r="AC13" i="36"/>
  <c r="Q6" i="36"/>
  <c r="Z19" i="30"/>
  <c r="Z12" i="36"/>
  <c r="N10" i="30"/>
  <c r="N12" i="36"/>
  <c r="AC21" i="36"/>
  <c r="Z6" i="36"/>
  <c r="T6" i="36"/>
  <c r="K17" i="30"/>
  <c r="W12" i="36"/>
  <c r="Z10" i="30"/>
  <c r="K6" i="36"/>
  <c r="T19" i="30"/>
  <c r="Q13" i="36"/>
  <c r="AC19" i="30"/>
  <c r="Q21" i="36"/>
  <c r="AC6" i="36"/>
  <c r="Q10" i="30"/>
  <c r="W20" i="36"/>
  <c r="T12" i="36"/>
  <c r="Q12" i="36"/>
  <c r="T5" i="36"/>
  <c r="AF20" i="36"/>
  <c r="AC10" i="30"/>
  <c r="N6" i="36"/>
  <c r="T3" i="36"/>
  <c r="AC11" i="36"/>
  <c r="K3" i="36"/>
  <c r="N15" i="30"/>
  <c r="AF15" i="30"/>
  <c r="AF21" i="36"/>
  <c r="K20" i="30"/>
  <c r="AC15" i="30"/>
  <c r="K11" i="30"/>
  <c r="Q20" i="30"/>
  <c r="N23" i="36"/>
  <c r="N3" i="36"/>
  <c r="N20" i="30"/>
  <c r="Z9" i="30"/>
  <c r="Z15" i="30"/>
  <c r="AF13" i="36"/>
  <c r="Z3" i="30"/>
  <c r="AF17" i="30"/>
  <c r="N17" i="30"/>
  <c r="AC5" i="36"/>
  <c r="AF3" i="36"/>
  <c r="T14" i="36"/>
  <c r="Z13" i="36"/>
  <c r="T7" i="30"/>
  <c r="T21" i="36"/>
  <c r="T23" i="36"/>
  <c r="Q14" i="36"/>
  <c r="W11" i="30"/>
  <c r="K15" i="30"/>
  <c r="AF11" i="30"/>
  <c r="AC9" i="30"/>
  <c r="K9" i="30"/>
  <c r="N3" i="30"/>
  <c r="Z7" i="30"/>
  <c r="AC11" i="30"/>
  <c r="T20" i="30"/>
  <c r="AF9" i="30"/>
  <c r="Z20" i="30"/>
  <c r="AC7" i="30"/>
  <c r="W7" i="30"/>
  <c r="W3" i="36"/>
  <c r="AF3" i="30"/>
  <c r="T11" i="30"/>
  <c r="K23" i="36"/>
  <c r="AC23" i="36"/>
  <c r="AC15" i="36"/>
  <c r="Z3" i="36"/>
  <c r="Q7" i="30"/>
  <c r="W14" i="36"/>
  <c r="K21" i="36"/>
  <c r="K14" i="36"/>
  <c r="T15" i="30"/>
  <c r="N11" i="30"/>
  <c r="Q15" i="30"/>
  <c r="N7" i="30"/>
  <c r="W5" i="30"/>
  <c r="Q16" i="30"/>
  <c r="T16" i="30"/>
  <c r="Z24" i="36"/>
  <c r="T15" i="36"/>
  <c r="AC17" i="30"/>
  <c r="AF5" i="36"/>
  <c r="Z4" i="36"/>
  <c r="N4" i="36"/>
  <c r="N16" i="36"/>
  <c r="N24" i="36"/>
  <c r="Q13" i="30"/>
  <c r="K19" i="36"/>
  <c r="N11" i="36"/>
  <c r="T19" i="36"/>
  <c r="T13" i="30"/>
  <c r="AF19" i="36"/>
  <c r="N21" i="30"/>
  <c r="AF4" i="36"/>
  <c r="K4" i="36"/>
  <c r="T8" i="30"/>
  <c r="Q16" i="36"/>
  <c r="N5" i="36"/>
  <c r="K5" i="30"/>
  <c r="W19" i="36"/>
  <c r="W15" i="36"/>
  <c r="Q21" i="30"/>
  <c r="Z5" i="30"/>
  <c r="T11" i="36"/>
  <c r="Q8" i="30"/>
  <c r="N8" i="30"/>
  <c r="W24" i="36"/>
  <c r="AF23" i="36"/>
  <c r="T16" i="36"/>
  <c r="Z23" i="36"/>
  <c r="W9" i="30"/>
  <c r="AC19" i="36"/>
  <c r="AC4" i="36"/>
  <c r="K15" i="36"/>
  <c r="AC5" i="30"/>
  <c r="K8" i="30"/>
  <c r="T17" i="30"/>
  <c r="Q17" i="30"/>
  <c r="Z8" i="36"/>
  <c r="AC16" i="30"/>
  <c r="T7" i="36"/>
  <c r="Q5" i="36"/>
  <c r="K8" i="36"/>
  <c r="T4" i="36"/>
  <c r="AF15" i="36"/>
  <c r="K5" i="36"/>
  <c r="Z13" i="30"/>
  <c r="T26" i="30"/>
  <c r="AF8" i="30"/>
  <c r="AF5" i="30"/>
  <c r="Z7" i="36"/>
  <c r="AC8" i="30"/>
  <c r="Z16" i="30"/>
  <c r="N5" i="30"/>
  <c r="T9" i="30"/>
  <c r="W16" i="30"/>
  <c r="AC16" i="36"/>
  <c r="Q15" i="36"/>
  <c r="N16" i="30"/>
  <c r="Q7" i="36"/>
  <c r="N19" i="36"/>
  <c r="N26" i="30"/>
  <c r="Z15" i="36"/>
  <c r="AC24" i="36"/>
  <c r="Z8" i="30"/>
  <c r="Q11" i="36"/>
  <c r="Z26" i="30"/>
  <c r="Q8" i="36"/>
  <c r="Q4" i="36"/>
  <c r="W7" i="36"/>
  <c r="N7" i="36"/>
  <c r="K7" i="36"/>
  <c r="AF7" i="36"/>
  <c r="AC7" i="36"/>
  <c r="N22" i="30"/>
  <c r="Q22" i="30"/>
  <c r="AF22" i="36"/>
  <c r="T22" i="36"/>
  <c r="K22" i="36"/>
  <c r="AC22" i="36"/>
  <c r="N22" i="36"/>
  <c r="Z22" i="36"/>
  <c r="Q22" i="36"/>
  <c r="W22" i="36"/>
  <c r="K22" i="30"/>
  <c r="K21" i="30"/>
  <c r="Z22" i="30"/>
  <c r="Z21" i="30"/>
  <c r="AF22" i="30"/>
  <c r="AF21" i="30"/>
  <c r="W22" i="30"/>
  <c r="W21" i="30"/>
  <c r="AC22" i="30"/>
  <c r="AC21" i="30"/>
  <c r="T22" i="30"/>
  <c r="T21" i="30"/>
  <c r="AD23" i="30"/>
  <c r="I23" i="30"/>
  <c r="O23" i="30"/>
  <c r="AA23" i="30"/>
  <c r="U23" i="30"/>
  <c r="L23" i="30"/>
  <c r="X23" i="30"/>
  <c r="R23" i="30"/>
  <c r="AG4" i="30" l="1"/>
  <c r="AG25" i="30"/>
  <c r="AG14" i="30"/>
  <c r="AG6" i="30"/>
  <c r="AG24" i="30"/>
  <c r="AG16" i="30"/>
  <c r="AG13" i="30"/>
  <c r="AG10" i="30"/>
  <c r="AG12" i="30"/>
  <c r="AG26" i="30"/>
  <c r="AG22" i="30"/>
  <c r="AG3" i="30"/>
  <c r="AG11" i="30"/>
  <c r="AG21" i="30"/>
  <c r="AG8" i="30"/>
  <c r="AG9" i="30"/>
  <c r="AG17" i="30"/>
  <c r="AG7" i="30"/>
  <c r="AG5" i="30"/>
  <c r="AG20" i="30"/>
  <c r="AG19" i="30"/>
  <c r="AG15" i="30"/>
  <c r="Z23" i="30"/>
  <c r="W23" i="30"/>
  <c r="AC23" i="30"/>
  <c r="T23" i="30"/>
  <c r="N23" i="30"/>
  <c r="AF23" i="30"/>
  <c r="Q23" i="30"/>
  <c r="K23" i="30"/>
  <c r="AG23" i="30" l="1"/>
  <c r="AG27" i="30" s="1"/>
  <c r="G154" i="25"/>
  <c r="M177" i="25"/>
  <c r="G177" i="25" s="1"/>
  <c r="M144" i="25"/>
  <c r="G144" i="25" s="1"/>
  <c r="M176" i="25"/>
  <c r="G176" i="25" s="1"/>
  <c r="M139" i="25"/>
  <c r="G139" i="25" s="1"/>
  <c r="M138" i="25"/>
  <c r="G138" i="25" s="1"/>
  <c r="M145" i="25"/>
  <c r="G145" i="25" s="1"/>
  <c r="M174" i="25"/>
  <c r="G174" i="25" s="1"/>
  <c r="M141" i="25"/>
  <c r="G141" i="25" s="1"/>
  <c r="M173" i="25"/>
  <c r="G173" i="25" s="1"/>
  <c r="M188" i="25"/>
  <c r="G188" i="25" s="1"/>
  <c r="M187" i="25"/>
  <c r="G187" i="25" s="1"/>
  <c r="M142" i="25"/>
  <c r="G142" i="25" s="1"/>
  <c r="M169" i="25"/>
  <c r="G169" i="25" s="1"/>
  <c r="M183" i="25"/>
  <c r="G183" i="25" s="1"/>
  <c r="M168" i="25"/>
  <c r="G168" i="25" s="1"/>
  <c r="M180" i="25"/>
  <c r="G180" i="25" s="1"/>
  <c r="M179" i="25"/>
  <c r="G179" i="25" s="1"/>
  <c r="M167" i="25"/>
  <c r="G167" i="25" s="1"/>
  <c r="M175" i="25"/>
  <c r="G175" i="25" s="1"/>
  <c r="M166" i="25"/>
  <c r="G166" i="25" s="1"/>
  <c r="M146" i="25"/>
  <c r="G146" i="25" s="1"/>
  <c r="M165" i="25"/>
  <c r="G165" i="25" s="1"/>
  <c r="M172" i="25"/>
  <c r="G172" i="25" s="1"/>
  <c r="M171" i="25"/>
  <c r="G171" i="25" s="1"/>
  <c r="M186" i="25"/>
  <c r="G186" i="25" s="1"/>
  <c r="M159" i="25"/>
  <c r="G159" i="25" s="1"/>
  <c r="M161" i="25"/>
  <c r="G161" i="25" s="1"/>
  <c r="M140" i="25"/>
  <c r="G140" i="25" s="1"/>
  <c r="M160" i="25"/>
  <c r="G160" i="25" s="1"/>
  <c r="M164" i="25"/>
  <c r="G164" i="25" s="1"/>
  <c r="M163" i="25"/>
  <c r="G163" i="25" s="1"/>
  <c r="M178" i="25"/>
  <c r="G178" i="25" s="1"/>
  <c r="M151" i="25"/>
  <c r="G151" i="25" s="1"/>
  <c r="M158" i="25"/>
  <c r="G158" i="25" s="1"/>
  <c r="M189" i="25"/>
  <c r="G189" i="25" s="1"/>
  <c r="M157" i="25"/>
  <c r="G157" i="25" s="1"/>
  <c r="M156" i="25"/>
  <c r="G156" i="25" s="1"/>
  <c r="M155" i="25"/>
  <c r="G155" i="25" s="1"/>
  <c r="M170" i="25"/>
  <c r="G170" i="25" s="1"/>
  <c r="M185" i="25"/>
  <c r="G185" i="25" s="1"/>
  <c r="M153" i="25"/>
  <c r="G153" i="25" s="1"/>
  <c r="M184" i="25"/>
  <c r="G184" i="25" s="1"/>
  <c r="M152" i="25"/>
  <c r="G152" i="25" s="1"/>
  <c r="M148" i="25"/>
  <c r="G148" i="25" s="1"/>
  <c r="M147" i="25"/>
  <c r="G147" i="25" s="1"/>
  <c r="M162" i="25"/>
  <c r="G162" i="25" s="1"/>
  <c r="M182" i="25"/>
  <c r="G182" i="25" s="1"/>
  <c r="M150" i="25"/>
  <c r="G150" i="25" s="1"/>
  <c r="M181" i="25"/>
  <c r="G181" i="25" s="1"/>
  <c r="M149" i="25"/>
  <c r="G149" i="25" s="1"/>
  <c r="M143" i="25"/>
  <c r="G143" i="25" s="1"/>
  <c r="M11" i="25"/>
  <c r="M9" i="25"/>
  <c r="G9" i="25" s="1"/>
  <c r="M10" i="25"/>
  <c r="G10" i="25" s="1"/>
  <c r="M12" i="25"/>
  <c r="M13" i="25"/>
  <c r="G13" i="25" s="1"/>
  <c r="M14" i="25"/>
  <c r="M15" i="25"/>
  <c r="M16" i="25"/>
  <c r="M18" i="25"/>
  <c r="G18" i="25" s="1"/>
  <c r="M19" i="25"/>
  <c r="G19" i="25" s="1"/>
  <c r="M20" i="25"/>
  <c r="G20" i="25" s="1"/>
  <c r="M21" i="25"/>
  <c r="G21" i="25" s="1"/>
  <c r="M22" i="25"/>
  <c r="G22" i="25" s="1"/>
  <c r="M23" i="25"/>
  <c r="G23" i="25" s="1"/>
  <c r="M24" i="25"/>
  <c r="G24" i="25" s="1"/>
  <c r="M25" i="25"/>
  <c r="G25" i="25" s="1"/>
  <c r="M26" i="25"/>
  <c r="G26" i="25" s="1"/>
  <c r="M27" i="25"/>
  <c r="G27" i="25" s="1"/>
  <c r="M28" i="25"/>
  <c r="G28" i="25" s="1"/>
  <c r="M29" i="25"/>
  <c r="G29" i="25" s="1"/>
  <c r="M30" i="25"/>
  <c r="G30" i="25" s="1"/>
  <c r="M31" i="25"/>
  <c r="G31" i="25" s="1"/>
  <c r="M32" i="25"/>
  <c r="G32" i="25" s="1"/>
  <c r="M33" i="25"/>
  <c r="G33" i="25" s="1"/>
  <c r="M34" i="25"/>
  <c r="G34" i="25" s="1"/>
  <c r="M35" i="25"/>
  <c r="G35" i="25" s="1"/>
  <c r="M36" i="25"/>
  <c r="G36" i="25" s="1"/>
  <c r="M37" i="25"/>
  <c r="G37" i="25" s="1"/>
  <c r="M38" i="25"/>
  <c r="G38" i="25" s="1"/>
  <c r="M39" i="25"/>
  <c r="G39" i="25" s="1"/>
  <c r="M40" i="25"/>
  <c r="G40" i="25" s="1"/>
  <c r="M41" i="25"/>
  <c r="G41" i="25" s="1"/>
  <c r="M42" i="25"/>
  <c r="G42" i="25" s="1"/>
  <c r="M43" i="25"/>
  <c r="G43" i="25" s="1"/>
  <c r="M44" i="25"/>
  <c r="G44" i="25" s="1"/>
  <c r="M45" i="25"/>
  <c r="G45" i="25" s="1"/>
  <c r="M46" i="25"/>
  <c r="G46" i="25" s="1"/>
  <c r="M47" i="25"/>
  <c r="G47" i="25" s="1"/>
  <c r="M48" i="25"/>
  <c r="G48" i="25" s="1"/>
  <c r="M49" i="25"/>
  <c r="G49" i="25" s="1"/>
  <c r="M50" i="25"/>
  <c r="G50" i="25" s="1"/>
  <c r="M51" i="25"/>
  <c r="G51" i="25" s="1"/>
  <c r="M52" i="25"/>
  <c r="G52" i="25" s="1"/>
  <c r="M53" i="25"/>
  <c r="G53" i="25" s="1"/>
  <c r="M54" i="25"/>
  <c r="G54" i="25" s="1"/>
  <c r="M55" i="25"/>
  <c r="G55" i="25" s="1"/>
  <c r="M56" i="25"/>
  <c r="G56" i="25" s="1"/>
  <c r="M57" i="25"/>
  <c r="G57" i="25" s="1"/>
  <c r="M58" i="25"/>
  <c r="G58" i="25" s="1"/>
  <c r="M59" i="25"/>
  <c r="G59" i="25" s="1"/>
  <c r="M60" i="25"/>
  <c r="G60" i="25" s="1"/>
  <c r="M61" i="25"/>
  <c r="G61" i="25" s="1"/>
  <c r="M62" i="25"/>
  <c r="G62" i="25" s="1"/>
  <c r="M63" i="25"/>
  <c r="G63" i="25" s="1"/>
  <c r="M64" i="25"/>
  <c r="G64" i="25" s="1"/>
  <c r="M65" i="25"/>
  <c r="G65" i="25" s="1"/>
  <c r="M66" i="25"/>
  <c r="G66" i="25" s="1"/>
  <c r="M67" i="25"/>
  <c r="G67" i="25" s="1"/>
  <c r="M68" i="25"/>
  <c r="G68" i="25" s="1"/>
  <c r="M69" i="25"/>
  <c r="G69" i="25" s="1"/>
  <c r="M70" i="25"/>
  <c r="G70" i="25" s="1"/>
  <c r="M71" i="25"/>
  <c r="G71" i="25" s="1"/>
  <c r="M72" i="25"/>
  <c r="G72" i="25" s="1"/>
  <c r="M73" i="25"/>
  <c r="G73" i="25" s="1"/>
  <c r="M74" i="25"/>
  <c r="G74" i="25" s="1"/>
  <c r="M75" i="25"/>
  <c r="G75" i="25" s="1"/>
  <c r="M76" i="25"/>
  <c r="G76" i="25" s="1"/>
  <c r="M77" i="25"/>
  <c r="G77" i="25" s="1"/>
  <c r="M78" i="25"/>
  <c r="G78" i="25" s="1"/>
  <c r="M79" i="25"/>
  <c r="G79" i="25" s="1"/>
  <c r="M80" i="25"/>
  <c r="G80" i="25" s="1"/>
  <c r="M81" i="25"/>
  <c r="G81" i="25" s="1"/>
  <c r="M82" i="25"/>
  <c r="G82" i="25" s="1"/>
  <c r="M83" i="25"/>
  <c r="G83" i="25" s="1"/>
  <c r="G84" i="25"/>
  <c r="M85" i="25"/>
  <c r="G85" i="25" s="1"/>
  <c r="M86" i="25"/>
  <c r="G86" i="25" s="1"/>
  <c r="M87" i="25"/>
  <c r="G87" i="25" s="1"/>
  <c r="M88" i="25"/>
  <c r="G88" i="25" s="1"/>
  <c r="M89" i="25"/>
  <c r="G89" i="25" s="1"/>
  <c r="M90" i="25"/>
  <c r="G90" i="25" s="1"/>
  <c r="M91" i="25"/>
  <c r="G91" i="25" s="1"/>
  <c r="M92" i="25"/>
  <c r="G92" i="25" s="1"/>
  <c r="M93" i="25"/>
  <c r="G93" i="25" s="1"/>
  <c r="M94" i="25"/>
  <c r="G94" i="25" s="1"/>
  <c r="M95" i="25"/>
  <c r="G95" i="25" s="1"/>
  <c r="M96" i="25"/>
  <c r="G96" i="25" s="1"/>
  <c r="M97" i="25"/>
  <c r="G97" i="25" s="1"/>
  <c r="M98" i="25"/>
  <c r="G98" i="25" s="1"/>
  <c r="M99" i="25"/>
  <c r="G99" i="25" s="1"/>
  <c r="M100" i="25"/>
  <c r="G100" i="25" s="1"/>
  <c r="M101" i="25"/>
  <c r="G101" i="25" s="1"/>
  <c r="M102" i="25"/>
  <c r="G102" i="25" s="1"/>
  <c r="M103" i="25"/>
  <c r="G103" i="25" s="1"/>
  <c r="M104" i="25"/>
  <c r="G104" i="25" s="1"/>
  <c r="M105" i="25"/>
  <c r="G105" i="25" s="1"/>
  <c r="M106" i="25"/>
  <c r="G106" i="25" s="1"/>
  <c r="M107" i="25"/>
  <c r="G107" i="25" s="1"/>
  <c r="M108" i="25"/>
  <c r="G108" i="25" s="1"/>
  <c r="M109" i="25"/>
  <c r="G109" i="25" s="1"/>
  <c r="M110" i="25"/>
  <c r="G110" i="25" s="1"/>
  <c r="M111" i="25"/>
  <c r="G111" i="25" s="1"/>
  <c r="M112" i="25"/>
  <c r="G112" i="25" s="1"/>
  <c r="M113" i="25"/>
  <c r="G113" i="25" s="1"/>
  <c r="M114" i="25"/>
  <c r="G114" i="25" s="1"/>
  <c r="M115" i="25"/>
  <c r="G115" i="25" s="1"/>
  <c r="M116" i="25"/>
  <c r="G116" i="25" s="1"/>
  <c r="M117" i="25"/>
  <c r="G117" i="25" s="1"/>
  <c r="M118" i="25"/>
  <c r="G118" i="25" s="1"/>
  <c r="M119" i="25"/>
  <c r="G119" i="25" s="1"/>
  <c r="M120" i="25"/>
  <c r="G120" i="25" s="1"/>
  <c r="M121" i="25"/>
  <c r="G121" i="25" s="1"/>
  <c r="M122" i="25"/>
  <c r="G122" i="25" s="1"/>
  <c r="M123" i="25"/>
  <c r="G123" i="25" s="1"/>
  <c r="M124" i="25"/>
  <c r="G124" i="25" s="1"/>
  <c r="M125" i="25"/>
  <c r="G125" i="25" s="1"/>
  <c r="M126" i="25"/>
  <c r="G126" i="25" s="1"/>
  <c r="M127" i="25"/>
  <c r="G127" i="25" s="1"/>
  <c r="M128" i="25"/>
  <c r="G128" i="25" s="1"/>
  <c r="M129" i="25"/>
  <c r="G129" i="25" s="1"/>
  <c r="M130" i="25"/>
  <c r="G130" i="25" s="1"/>
  <c r="M131" i="25"/>
  <c r="G131" i="25" s="1"/>
  <c r="M132" i="25"/>
  <c r="G132" i="25" s="1"/>
  <c r="M133" i="25"/>
  <c r="G133" i="25" s="1"/>
  <c r="M134" i="25"/>
  <c r="G134" i="25" s="1"/>
  <c r="M135" i="25"/>
  <c r="G135" i="25" s="1"/>
  <c r="M136" i="25"/>
  <c r="G136" i="25" s="1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F67" i="23"/>
  <c r="F68" i="23"/>
  <c r="F69" i="23"/>
  <c r="F70" i="23"/>
  <c r="F71" i="23"/>
  <c r="F72" i="23"/>
  <c r="F73" i="23"/>
  <c r="F74" i="23"/>
  <c r="F75" i="23"/>
  <c r="F76" i="23"/>
  <c r="F77" i="23"/>
  <c r="F78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F124" i="23"/>
  <c r="F125" i="23"/>
  <c r="F126" i="23"/>
  <c r="F127" i="23"/>
  <c r="F128" i="23"/>
  <c r="F129" i="23"/>
  <c r="F130" i="23"/>
  <c r="F131" i="23"/>
  <c r="F132" i="23"/>
  <c r="F133" i="23"/>
  <c r="F134" i="23"/>
  <c r="F135" i="23"/>
  <c r="F136" i="23"/>
  <c r="F8" i="23"/>
  <c r="AA7" i="25"/>
  <c r="W5" i="25"/>
  <c r="AA7" i="23"/>
  <c r="W5" i="23"/>
  <c r="W4" i="23"/>
  <c r="AD16" i="25" l="1"/>
  <c r="G16" i="25"/>
  <c r="AD15" i="25"/>
  <c r="G15" i="25"/>
  <c r="AD14" i="25"/>
  <c r="G14" i="25"/>
  <c r="AD12" i="25"/>
  <c r="G12" i="25"/>
  <c r="H11" i="25"/>
  <c r="G11" i="25"/>
  <c r="AD13" i="25"/>
  <c r="H13" i="25"/>
  <c r="AD11" i="25"/>
  <c r="AD137" i="25"/>
  <c r="AD147" i="25"/>
  <c r="H147" i="25"/>
  <c r="H156" i="25"/>
  <c r="AD156" i="25"/>
  <c r="H160" i="25"/>
  <c r="AD160" i="25"/>
  <c r="H146" i="25"/>
  <c r="AD146" i="25"/>
  <c r="H169" i="25"/>
  <c r="AD169" i="25"/>
  <c r="H138" i="25"/>
  <c r="AD138" i="25"/>
  <c r="H148" i="25"/>
  <c r="AD148" i="25"/>
  <c r="H157" i="25"/>
  <c r="AD157" i="25"/>
  <c r="H140" i="25"/>
  <c r="AD140" i="25"/>
  <c r="H166" i="25"/>
  <c r="AD166" i="25"/>
  <c r="H142" i="25"/>
  <c r="AD142" i="25"/>
  <c r="AD139" i="25"/>
  <c r="H139" i="25"/>
  <c r="H143" i="25"/>
  <c r="AD143" i="25"/>
  <c r="H152" i="25"/>
  <c r="AD152" i="25"/>
  <c r="H189" i="25"/>
  <c r="AD189" i="25"/>
  <c r="H161" i="25"/>
  <c r="AD161" i="25"/>
  <c r="AD175" i="25"/>
  <c r="H175" i="25"/>
  <c r="AD187" i="25"/>
  <c r="H187" i="25"/>
  <c r="H176" i="25"/>
  <c r="AD176" i="25"/>
  <c r="H149" i="25"/>
  <c r="AD149" i="25"/>
  <c r="H184" i="25"/>
  <c r="AD184" i="25"/>
  <c r="H158" i="25"/>
  <c r="AD158" i="25"/>
  <c r="AD159" i="25"/>
  <c r="H159" i="25"/>
  <c r="AD167" i="25"/>
  <c r="H167" i="25"/>
  <c r="H188" i="25"/>
  <c r="AD188" i="25"/>
  <c r="H144" i="25"/>
  <c r="AD144" i="25"/>
  <c r="H181" i="25"/>
  <c r="AD181" i="25"/>
  <c r="H153" i="25"/>
  <c r="AD153" i="25"/>
  <c r="AD151" i="25"/>
  <c r="H151" i="25"/>
  <c r="H186" i="25"/>
  <c r="AD186" i="25"/>
  <c r="AD179" i="25"/>
  <c r="H179" i="25"/>
  <c r="H173" i="25"/>
  <c r="AD173" i="25"/>
  <c r="H177" i="25"/>
  <c r="AD177" i="25"/>
  <c r="H150" i="25"/>
  <c r="AD150" i="25"/>
  <c r="H185" i="25"/>
  <c r="AD185" i="25"/>
  <c r="H178" i="25"/>
  <c r="AD178" i="25"/>
  <c r="AD171" i="25"/>
  <c r="H171" i="25"/>
  <c r="H180" i="25"/>
  <c r="AD180" i="25"/>
  <c r="H141" i="25"/>
  <c r="AD141" i="25"/>
  <c r="H154" i="25"/>
  <c r="AD154" i="25"/>
  <c r="H182" i="25"/>
  <c r="AD182" i="25"/>
  <c r="H170" i="25"/>
  <c r="AD170" i="25"/>
  <c r="AD163" i="25"/>
  <c r="H163" i="25"/>
  <c r="H172" i="25"/>
  <c r="AD172" i="25"/>
  <c r="H168" i="25"/>
  <c r="AD168" i="25"/>
  <c r="H174" i="25"/>
  <c r="AD174" i="25"/>
  <c r="H162" i="25"/>
  <c r="AD162" i="25"/>
  <c r="AD155" i="25"/>
  <c r="H155" i="25"/>
  <c r="H164" i="25"/>
  <c r="AD164" i="25"/>
  <c r="H165" i="25"/>
  <c r="AD165" i="25"/>
  <c r="AD183" i="25"/>
  <c r="H183" i="25"/>
  <c r="H145" i="25"/>
  <c r="AD145" i="25"/>
  <c r="AD128" i="25"/>
  <c r="H128" i="25"/>
  <c r="AD120" i="25"/>
  <c r="H120" i="25"/>
  <c r="AD112" i="25"/>
  <c r="H112" i="25"/>
  <c r="AD104" i="25"/>
  <c r="H104" i="25"/>
  <c r="H96" i="25"/>
  <c r="AD96" i="25"/>
  <c r="AD88" i="25"/>
  <c r="H88" i="25"/>
  <c r="AD80" i="25"/>
  <c r="H80" i="25"/>
  <c r="AD72" i="25"/>
  <c r="H72" i="25"/>
  <c r="H64" i="25"/>
  <c r="AD64" i="25"/>
  <c r="AD56" i="25"/>
  <c r="H56" i="25"/>
  <c r="AD48" i="25"/>
  <c r="H48" i="25"/>
  <c r="AD40" i="25"/>
  <c r="H40" i="25"/>
  <c r="AD32" i="25"/>
  <c r="H32" i="25"/>
  <c r="H24" i="25"/>
  <c r="AD24" i="25"/>
  <c r="H16" i="25"/>
  <c r="H135" i="25"/>
  <c r="AD135" i="25"/>
  <c r="H127" i="25"/>
  <c r="AD127" i="25"/>
  <c r="H119" i="25"/>
  <c r="AD119" i="25"/>
  <c r="H111" i="25"/>
  <c r="AD111" i="25"/>
  <c r="H103" i="25"/>
  <c r="AD103" i="25"/>
  <c r="H95" i="25"/>
  <c r="AD95" i="25"/>
  <c r="H87" i="25"/>
  <c r="AD87" i="25"/>
  <c r="H79" i="25"/>
  <c r="AD79" i="25"/>
  <c r="H71" i="25"/>
  <c r="AD71" i="25"/>
  <c r="H63" i="25"/>
  <c r="AD63" i="25"/>
  <c r="H55" i="25"/>
  <c r="AD55" i="25"/>
  <c r="H47" i="25"/>
  <c r="AD47" i="25"/>
  <c r="H39" i="25"/>
  <c r="AD39" i="25"/>
  <c r="H31" i="25"/>
  <c r="AD31" i="25"/>
  <c r="H23" i="25"/>
  <c r="AD23" i="25"/>
  <c r="H15" i="25"/>
  <c r="H134" i="25"/>
  <c r="AD134" i="25"/>
  <c r="H126" i="25"/>
  <c r="AD126" i="25"/>
  <c r="H118" i="25"/>
  <c r="AD118" i="25"/>
  <c r="H110" i="25"/>
  <c r="AD110" i="25"/>
  <c r="H102" i="25"/>
  <c r="AD102" i="25"/>
  <c r="H94" i="25"/>
  <c r="AD94" i="25"/>
  <c r="H86" i="25"/>
  <c r="AD86" i="25"/>
  <c r="H78" i="25"/>
  <c r="AD78" i="25"/>
  <c r="H70" i="25"/>
  <c r="AD70" i="25"/>
  <c r="H62" i="25"/>
  <c r="AD62" i="25"/>
  <c r="H54" i="25"/>
  <c r="AD54" i="25"/>
  <c r="H46" i="25"/>
  <c r="AD46" i="25"/>
  <c r="H38" i="25"/>
  <c r="AD38" i="25"/>
  <c r="H30" i="25"/>
  <c r="AD30" i="25"/>
  <c r="H22" i="25"/>
  <c r="AD22" i="25"/>
  <c r="H14" i="25"/>
  <c r="H133" i="25"/>
  <c r="AD133" i="25"/>
  <c r="H125" i="25"/>
  <c r="AD125" i="25"/>
  <c r="H117" i="25"/>
  <c r="AD117" i="25"/>
  <c r="H109" i="25"/>
  <c r="AD109" i="25"/>
  <c r="H101" i="25"/>
  <c r="AD101" i="25"/>
  <c r="H93" i="25"/>
  <c r="AD93" i="25"/>
  <c r="H85" i="25"/>
  <c r="AD85" i="25"/>
  <c r="H77" i="25"/>
  <c r="AD77" i="25"/>
  <c r="H69" i="25"/>
  <c r="AD69" i="25"/>
  <c r="H61" i="25"/>
  <c r="AD61" i="25"/>
  <c r="H53" i="25"/>
  <c r="AD53" i="25"/>
  <c r="H45" i="25"/>
  <c r="AD45" i="25"/>
  <c r="H37" i="25"/>
  <c r="AD37" i="25"/>
  <c r="H29" i="25"/>
  <c r="AD29" i="25"/>
  <c r="H21" i="25"/>
  <c r="AD21" i="25"/>
  <c r="AD136" i="25"/>
  <c r="H136" i="25"/>
  <c r="H124" i="25"/>
  <c r="AD124" i="25"/>
  <c r="H116" i="25"/>
  <c r="AD116" i="25"/>
  <c r="H108" i="25"/>
  <c r="AD108" i="25"/>
  <c r="H100" i="25"/>
  <c r="AD100" i="25"/>
  <c r="H92" i="25"/>
  <c r="AD92" i="25"/>
  <c r="H84" i="25"/>
  <c r="AD84" i="25"/>
  <c r="H76" i="25"/>
  <c r="AD76" i="25"/>
  <c r="H68" i="25"/>
  <c r="AD68" i="25"/>
  <c r="H60" i="25"/>
  <c r="AD60" i="25"/>
  <c r="H52" i="25"/>
  <c r="AD52" i="25"/>
  <c r="H44" i="25"/>
  <c r="AD44" i="25"/>
  <c r="H36" i="25"/>
  <c r="AD36" i="25"/>
  <c r="H28" i="25"/>
  <c r="AD28" i="25"/>
  <c r="H20" i="25"/>
  <c r="AD20" i="25"/>
  <c r="H12" i="25"/>
  <c r="H131" i="25"/>
  <c r="AD131" i="25"/>
  <c r="H123" i="25"/>
  <c r="AD123" i="25"/>
  <c r="H115" i="25"/>
  <c r="AD115" i="25"/>
  <c r="H107" i="25"/>
  <c r="AD107" i="25"/>
  <c r="H99" i="25"/>
  <c r="AD99" i="25"/>
  <c r="H91" i="25"/>
  <c r="AD91" i="25"/>
  <c r="H83" i="25"/>
  <c r="AD83" i="25"/>
  <c r="H75" i="25"/>
  <c r="AD75" i="25"/>
  <c r="H67" i="25"/>
  <c r="AD67" i="25"/>
  <c r="H59" i="25"/>
  <c r="AD59" i="25"/>
  <c r="H51" i="25"/>
  <c r="AD51" i="25"/>
  <c r="H43" i="25"/>
  <c r="AD43" i="25"/>
  <c r="H35" i="25"/>
  <c r="AD35" i="25"/>
  <c r="H27" i="25"/>
  <c r="AD27" i="25"/>
  <c r="H19" i="25"/>
  <c r="AD19" i="25"/>
  <c r="AD10" i="25"/>
  <c r="H10" i="25"/>
  <c r="H132" i="25"/>
  <c r="AD132" i="25"/>
  <c r="H130" i="25"/>
  <c r="AD130" i="25"/>
  <c r="AD122" i="25"/>
  <c r="H122" i="25"/>
  <c r="AD114" i="25"/>
  <c r="H114" i="25"/>
  <c r="H106" i="25"/>
  <c r="AD106" i="25"/>
  <c r="AD98" i="25"/>
  <c r="H98" i="25"/>
  <c r="AD90" i="25"/>
  <c r="H90" i="25"/>
  <c r="AD82" i="25"/>
  <c r="H82" i="25"/>
  <c r="AD74" i="25"/>
  <c r="H74" i="25"/>
  <c r="H66" i="25"/>
  <c r="AD66" i="25"/>
  <c r="AD58" i="25"/>
  <c r="H58" i="25"/>
  <c r="AD50" i="25"/>
  <c r="H50" i="25"/>
  <c r="AD42" i="25"/>
  <c r="H42" i="25"/>
  <c r="H34" i="25"/>
  <c r="AD34" i="25"/>
  <c r="AD26" i="25"/>
  <c r="H26" i="25"/>
  <c r="AD18" i="25"/>
  <c r="H18" i="25"/>
  <c r="H9" i="25"/>
  <c r="AD9" i="25"/>
  <c r="AD129" i="25"/>
  <c r="H129" i="25"/>
  <c r="AD121" i="25"/>
  <c r="H121" i="25"/>
  <c r="AD113" i="25"/>
  <c r="H113" i="25"/>
  <c r="AD105" i="25"/>
  <c r="H105" i="25"/>
  <c r="AD97" i="25"/>
  <c r="H97" i="25"/>
  <c r="AD89" i="25"/>
  <c r="H89" i="25"/>
  <c r="AD81" i="25"/>
  <c r="H81" i="25"/>
  <c r="AD73" i="25"/>
  <c r="H73" i="25"/>
  <c r="AD65" i="25"/>
  <c r="H65" i="25"/>
  <c r="AD57" i="25"/>
  <c r="H57" i="25"/>
  <c r="AD49" i="25"/>
  <c r="H49" i="25"/>
  <c r="AD41" i="25"/>
  <c r="H41" i="25"/>
  <c r="AD33" i="25"/>
  <c r="H33" i="25"/>
  <c r="AD25" i="25"/>
  <c r="H25" i="25"/>
  <c r="AD17" i="25"/>
  <c r="A877" i="1" l="1"/>
  <c r="A878" i="1"/>
  <c r="A879" i="1"/>
  <c r="A880" i="1"/>
  <c r="A881" i="1"/>
  <c r="A882" i="1"/>
  <c r="A883" i="1"/>
  <c r="A884" i="1"/>
  <c r="A885" i="1"/>
  <c r="A886" i="1"/>
  <c r="A887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74" i="1"/>
  <c r="A258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1571" i="1"/>
  <c r="A91" i="1"/>
  <c r="A92" i="1"/>
  <c r="A93" i="1"/>
  <c r="A94" i="1"/>
  <c r="A95" i="1"/>
  <c r="A1671" i="1"/>
  <c r="A1672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96" i="1"/>
  <c r="A297" i="1"/>
  <c r="A298" i="1"/>
  <c r="A299" i="1"/>
  <c r="A300" i="1"/>
  <c r="A301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745" i="1"/>
  <c r="A1746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81" i="1"/>
  <c r="A1786" i="1"/>
  <c r="A1787" i="1"/>
  <c r="A1788" i="1"/>
  <c r="A40" i="1"/>
  <c r="A41" i="1"/>
  <c r="A42" i="1"/>
  <c r="A43" i="1"/>
  <c r="A44" i="1"/>
  <c r="A45" i="1"/>
  <c r="A46" i="1"/>
  <c r="A47" i="1"/>
  <c r="A48" i="1"/>
  <c r="A49" i="1"/>
  <c r="A1805" i="1"/>
  <c r="A50" i="1"/>
  <c r="A51" i="1"/>
  <c r="A1782" i="1"/>
  <c r="A1569" i="1"/>
  <c r="A1570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9" i="1"/>
  <c r="A1670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345" i="1"/>
  <c r="A1667" i="1"/>
  <c r="A1668" i="1"/>
  <c r="A1716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7" i="1"/>
  <c r="A1748" i="1"/>
  <c r="A1749" i="1"/>
  <c r="A1750" i="1"/>
  <c r="A1751" i="1"/>
  <c r="A1764" i="1"/>
  <c r="A1778" i="1"/>
  <c r="A1779" i="1"/>
  <c r="A1780" i="1"/>
  <c r="A1783" i="1"/>
  <c r="A1784" i="1"/>
  <c r="A1785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6" i="1"/>
  <c r="A876" i="1"/>
  <c r="B1286" i="1" l="1"/>
  <c r="B302" i="1"/>
  <c r="B924" i="1"/>
  <c r="B1223" i="1"/>
  <c r="B1156" i="1"/>
  <c r="B612" i="1"/>
  <c r="B1287" i="1"/>
  <c r="B346" i="1"/>
  <c r="B888" i="1"/>
  <c r="B1568" i="1"/>
  <c r="B1157" i="1"/>
  <c r="B1549" i="1"/>
  <c r="S4" i="25"/>
  <c r="F7" i="23"/>
  <c r="AA5" i="23"/>
  <c r="AA4" i="23"/>
  <c r="B880" i="1"/>
  <c r="B879" i="1"/>
  <c r="B923" i="1"/>
  <c r="B915" i="1"/>
  <c r="B907" i="1"/>
  <c r="B899" i="1"/>
  <c r="B891" i="1"/>
  <c r="B882" i="1"/>
  <c r="B922" i="1"/>
  <c r="B914" i="1"/>
  <c r="B906" i="1"/>
  <c r="B898" i="1"/>
  <c r="B890" i="1"/>
  <c r="B881" i="1"/>
  <c r="B905" i="1"/>
  <c r="B897" i="1"/>
  <c r="B889" i="1"/>
  <c r="B921" i="1"/>
  <c r="B920" i="1"/>
  <c r="B887" i="1"/>
  <c r="B919" i="1"/>
  <c r="B911" i="1"/>
  <c r="B903" i="1"/>
  <c r="B895" i="1"/>
  <c r="B886" i="1"/>
  <c r="B878" i="1"/>
  <c r="B896" i="1"/>
  <c r="B918" i="1"/>
  <c r="B910" i="1"/>
  <c r="B902" i="1"/>
  <c r="B894" i="1"/>
  <c r="B885" i="1"/>
  <c r="B877" i="1"/>
  <c r="B913" i="1"/>
  <c r="B904" i="1"/>
  <c r="B927" i="1"/>
  <c r="B935" i="1"/>
  <c r="B228" i="1"/>
  <c r="B236" i="1"/>
  <c r="B244" i="1"/>
  <c r="B252" i="1"/>
  <c r="B261" i="1"/>
  <c r="B269" i="1"/>
  <c r="B278" i="1"/>
  <c r="B286" i="1"/>
  <c r="B294" i="1"/>
  <c r="B5" i="1"/>
  <c r="B13" i="1"/>
  <c r="B21" i="1"/>
  <c r="B29" i="1"/>
  <c r="B37" i="1"/>
  <c r="B774" i="1"/>
  <c r="B782" i="1"/>
  <c r="B790" i="1"/>
  <c r="B798" i="1"/>
  <c r="B806" i="1"/>
  <c r="B814" i="1"/>
  <c r="B822" i="1"/>
  <c r="B830" i="1"/>
  <c r="B838" i="1"/>
  <c r="B846" i="1"/>
  <c r="B854" i="1"/>
  <c r="B862" i="1"/>
  <c r="B870" i="1"/>
  <c r="B54" i="1"/>
  <c r="B62" i="1"/>
  <c r="B70" i="1"/>
  <c r="B78" i="1"/>
  <c r="B86" i="1"/>
  <c r="B93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211" i="1"/>
  <c r="B218" i="1"/>
  <c r="B298" i="1"/>
  <c r="B307" i="1"/>
  <c r="B315" i="1"/>
  <c r="B323" i="1"/>
  <c r="B331" i="1"/>
  <c r="B339" i="1"/>
  <c r="B349" i="1"/>
  <c r="B357" i="1"/>
  <c r="B365" i="1"/>
  <c r="B373" i="1"/>
  <c r="B381" i="1"/>
  <c r="B389" i="1"/>
  <c r="B397" i="1"/>
  <c r="B405" i="1"/>
  <c r="B413" i="1"/>
  <c r="B421" i="1"/>
  <c r="B429" i="1"/>
  <c r="B437" i="1"/>
  <c r="B445" i="1"/>
  <c r="B453" i="1"/>
  <c r="B461" i="1"/>
  <c r="B469" i="1"/>
  <c r="B477" i="1"/>
  <c r="B485" i="1"/>
  <c r="B493" i="1"/>
  <c r="B501" i="1"/>
  <c r="B509" i="1"/>
  <c r="B928" i="1"/>
  <c r="B936" i="1"/>
  <c r="B229" i="1"/>
  <c r="B237" i="1"/>
  <c r="B245" i="1"/>
  <c r="B253" i="1"/>
  <c r="B262" i="1"/>
  <c r="B270" i="1"/>
  <c r="B279" i="1"/>
  <c r="B287" i="1"/>
  <c r="B295" i="1"/>
  <c r="B6" i="1"/>
  <c r="B14" i="1"/>
  <c r="B22" i="1"/>
  <c r="B30" i="1"/>
  <c r="B38" i="1"/>
  <c r="B775" i="1"/>
  <c r="B783" i="1"/>
  <c r="B791" i="1"/>
  <c r="B799" i="1"/>
  <c r="B807" i="1"/>
  <c r="B815" i="1"/>
  <c r="B823" i="1"/>
  <c r="B831" i="1"/>
  <c r="B839" i="1"/>
  <c r="B847" i="1"/>
  <c r="B855" i="1"/>
  <c r="B863" i="1"/>
  <c r="B871" i="1"/>
  <c r="B55" i="1"/>
  <c r="B63" i="1"/>
  <c r="B71" i="1"/>
  <c r="B79" i="1"/>
  <c r="B87" i="1"/>
  <c r="B94" i="1"/>
  <c r="B100" i="1"/>
  <c r="B108" i="1"/>
  <c r="B116" i="1"/>
  <c r="B124" i="1"/>
  <c r="B132" i="1"/>
  <c r="B140" i="1"/>
  <c r="B148" i="1"/>
  <c r="B156" i="1"/>
  <c r="B164" i="1"/>
  <c r="B172" i="1"/>
  <c r="B180" i="1"/>
  <c r="B188" i="1"/>
  <c r="B196" i="1"/>
  <c r="B204" i="1"/>
  <c r="B212" i="1"/>
  <c r="B219" i="1"/>
  <c r="B299" i="1"/>
  <c r="B308" i="1"/>
  <c r="B316" i="1"/>
  <c r="B324" i="1"/>
  <c r="B332" i="1"/>
  <c r="B340" i="1"/>
  <c r="B350" i="1"/>
  <c r="B358" i="1"/>
  <c r="B366" i="1"/>
  <c r="B374" i="1"/>
  <c r="B382" i="1"/>
  <c r="B390" i="1"/>
  <c r="B398" i="1"/>
  <c r="B406" i="1"/>
  <c r="B414" i="1"/>
  <c r="B422" i="1"/>
  <c r="B430" i="1"/>
  <c r="B438" i="1"/>
  <c r="B446" i="1"/>
  <c r="B454" i="1"/>
  <c r="B462" i="1"/>
  <c r="B470" i="1"/>
  <c r="B478" i="1"/>
  <c r="B486" i="1"/>
  <c r="B494" i="1"/>
  <c r="B502" i="1"/>
  <c r="B510" i="1"/>
  <c r="B518" i="1"/>
  <c r="B929" i="1"/>
  <c r="B937" i="1"/>
  <c r="B230" i="1"/>
  <c r="B238" i="1"/>
  <c r="B246" i="1"/>
  <c r="B254" i="1"/>
  <c r="B263" i="1"/>
  <c r="B271" i="1"/>
  <c r="B280" i="1"/>
  <c r="B288" i="1"/>
  <c r="B7" i="1"/>
  <c r="B15" i="1"/>
  <c r="B23" i="1"/>
  <c r="B31" i="1"/>
  <c r="B39" i="1"/>
  <c r="B776" i="1"/>
  <c r="B784" i="1"/>
  <c r="B792" i="1"/>
  <c r="B800" i="1"/>
  <c r="B808" i="1"/>
  <c r="B816" i="1"/>
  <c r="B824" i="1"/>
  <c r="B832" i="1"/>
  <c r="B840" i="1"/>
  <c r="B848" i="1"/>
  <c r="B856" i="1"/>
  <c r="B864" i="1"/>
  <c r="B872" i="1"/>
  <c r="B56" i="1"/>
  <c r="B64" i="1"/>
  <c r="B72" i="1"/>
  <c r="B80" i="1"/>
  <c r="B88" i="1"/>
  <c r="B95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205" i="1"/>
  <c r="B213" i="1"/>
  <c r="B220" i="1"/>
  <c r="B300" i="1"/>
  <c r="B309" i="1"/>
  <c r="B317" i="1"/>
  <c r="B325" i="1"/>
  <c r="B333" i="1"/>
  <c r="B341" i="1"/>
  <c r="B351" i="1"/>
  <c r="B359" i="1"/>
  <c r="B367" i="1"/>
  <c r="B375" i="1"/>
  <c r="B383" i="1"/>
  <c r="B391" i="1"/>
  <c r="B399" i="1"/>
  <c r="B407" i="1"/>
  <c r="B415" i="1"/>
  <c r="B423" i="1"/>
  <c r="B431" i="1"/>
  <c r="B439" i="1"/>
  <c r="B447" i="1"/>
  <c r="B455" i="1"/>
  <c r="B463" i="1"/>
  <c r="B471" i="1"/>
  <c r="B479" i="1"/>
  <c r="B487" i="1"/>
  <c r="B495" i="1"/>
  <c r="B503" i="1"/>
  <c r="B930" i="1"/>
  <c r="B938" i="1"/>
  <c r="B231" i="1"/>
  <c r="B239" i="1"/>
  <c r="B247" i="1"/>
  <c r="B255" i="1"/>
  <c r="B264" i="1"/>
  <c r="B272" i="1"/>
  <c r="B281" i="1"/>
  <c r="B289" i="1"/>
  <c r="B274" i="1"/>
  <c r="B8" i="1"/>
  <c r="B16" i="1"/>
  <c r="B24" i="1"/>
  <c r="B32" i="1"/>
  <c r="B769" i="1"/>
  <c r="B777" i="1"/>
  <c r="B785" i="1"/>
  <c r="B793" i="1"/>
  <c r="B801" i="1"/>
  <c r="B809" i="1"/>
  <c r="B817" i="1"/>
  <c r="B825" i="1"/>
  <c r="B833" i="1"/>
  <c r="B841" i="1"/>
  <c r="B849" i="1"/>
  <c r="B857" i="1"/>
  <c r="B865" i="1"/>
  <c r="B873" i="1"/>
  <c r="B57" i="1"/>
  <c r="B65" i="1"/>
  <c r="B73" i="1"/>
  <c r="B81" i="1"/>
  <c r="B89" i="1"/>
  <c r="B1671" i="1"/>
  <c r="B102" i="1"/>
  <c r="B110" i="1"/>
  <c r="B118" i="1"/>
  <c r="B126" i="1"/>
  <c r="B931" i="1"/>
  <c r="B224" i="1"/>
  <c r="B232" i="1"/>
  <c r="B240" i="1"/>
  <c r="B248" i="1"/>
  <c r="B256" i="1"/>
  <c r="B265" i="1"/>
  <c r="B273" i="1"/>
  <c r="B282" i="1"/>
  <c r="B290" i="1"/>
  <c r="B258" i="1"/>
  <c r="B9" i="1"/>
  <c r="B17" i="1"/>
  <c r="B25" i="1"/>
  <c r="B33" i="1"/>
  <c r="B770" i="1"/>
  <c r="B778" i="1"/>
  <c r="B786" i="1"/>
  <c r="B794" i="1"/>
  <c r="B802" i="1"/>
  <c r="B810" i="1"/>
  <c r="B818" i="1"/>
  <c r="B826" i="1"/>
  <c r="B834" i="1"/>
  <c r="B842" i="1"/>
  <c r="B850" i="1"/>
  <c r="B858" i="1"/>
  <c r="B866" i="1"/>
  <c r="B874" i="1"/>
  <c r="B58" i="1"/>
  <c r="B66" i="1"/>
  <c r="B74" i="1"/>
  <c r="B82" i="1"/>
  <c r="B90" i="1"/>
  <c r="B1672" i="1"/>
  <c r="B103" i="1"/>
  <c r="B111" i="1"/>
  <c r="B119" i="1"/>
  <c r="B127" i="1"/>
  <c r="B135" i="1"/>
  <c r="B143" i="1"/>
  <c r="B151" i="1"/>
  <c r="B159" i="1"/>
  <c r="B167" i="1"/>
  <c r="B175" i="1"/>
  <c r="B183" i="1"/>
  <c r="B191" i="1"/>
  <c r="B199" i="1"/>
  <c r="B207" i="1"/>
  <c r="B222" i="1"/>
  <c r="B303" i="1"/>
  <c r="B311" i="1"/>
  <c r="B319" i="1"/>
  <c r="B327" i="1"/>
  <c r="B335" i="1"/>
  <c r="B343" i="1"/>
  <c r="B353" i="1"/>
  <c r="B361" i="1"/>
  <c r="B369" i="1"/>
  <c r="B377" i="1"/>
  <c r="B385" i="1"/>
  <c r="B393" i="1"/>
  <c r="B401" i="1"/>
  <c r="B409" i="1"/>
  <c r="B417" i="1"/>
  <c r="B425" i="1"/>
  <c r="B433" i="1"/>
  <c r="B441" i="1"/>
  <c r="B449" i="1"/>
  <c r="B457" i="1"/>
  <c r="B465" i="1"/>
  <c r="B473" i="1"/>
  <c r="B481" i="1"/>
  <c r="B489" i="1"/>
  <c r="B497" i="1"/>
  <c r="B505" i="1"/>
  <c r="B513" i="1"/>
  <c r="B521" i="1"/>
  <c r="B932" i="1"/>
  <c r="B225" i="1"/>
  <c r="B233" i="1"/>
  <c r="B241" i="1"/>
  <c r="B249" i="1"/>
  <c r="B257" i="1"/>
  <c r="B266" i="1"/>
  <c r="B275" i="1"/>
  <c r="B283" i="1"/>
  <c r="B291" i="1"/>
  <c r="B2" i="1"/>
  <c r="B10" i="1"/>
  <c r="B18" i="1"/>
  <c r="B26" i="1"/>
  <c r="B34" i="1"/>
  <c r="B771" i="1"/>
  <c r="B779" i="1"/>
  <c r="B787" i="1"/>
  <c r="B795" i="1"/>
  <c r="B803" i="1"/>
  <c r="B811" i="1"/>
  <c r="B819" i="1"/>
  <c r="B827" i="1"/>
  <c r="B835" i="1"/>
  <c r="B843" i="1"/>
  <c r="B851" i="1"/>
  <c r="B859" i="1"/>
  <c r="B867" i="1"/>
  <c r="B875" i="1"/>
  <c r="B59" i="1"/>
  <c r="B67" i="1"/>
  <c r="B75" i="1"/>
  <c r="B83" i="1"/>
  <c r="B1571" i="1"/>
  <c r="B96" i="1"/>
  <c r="B104" i="1"/>
  <c r="B112" i="1"/>
  <c r="B120" i="1"/>
  <c r="B128" i="1"/>
  <c r="B136" i="1"/>
  <c r="B144" i="1"/>
  <c r="B152" i="1"/>
  <c r="B160" i="1"/>
  <c r="B168" i="1"/>
  <c r="B176" i="1"/>
  <c r="B184" i="1"/>
  <c r="B192" i="1"/>
  <c r="B200" i="1"/>
  <c r="B208" i="1"/>
  <c r="B215" i="1"/>
  <c r="B223" i="1"/>
  <c r="B304" i="1"/>
  <c r="B312" i="1"/>
  <c r="B320" i="1"/>
  <c r="B328" i="1"/>
  <c r="B336" i="1"/>
  <c r="B344" i="1"/>
  <c r="B354" i="1"/>
  <c r="B362" i="1"/>
  <c r="B370" i="1"/>
  <c r="B378" i="1"/>
  <c r="B386" i="1"/>
  <c r="B394" i="1"/>
  <c r="B402" i="1"/>
  <c r="B410" i="1"/>
  <c r="B418" i="1"/>
  <c r="B426" i="1"/>
  <c r="B434" i="1"/>
  <c r="B442" i="1"/>
  <c r="B450" i="1"/>
  <c r="B458" i="1"/>
  <c r="B466" i="1"/>
  <c r="B474" i="1"/>
  <c r="B925" i="1"/>
  <c r="B933" i="1"/>
  <c r="B226" i="1"/>
  <c r="B234" i="1"/>
  <c r="B242" i="1"/>
  <c r="B250" i="1"/>
  <c r="B259" i="1"/>
  <c r="B267" i="1"/>
  <c r="B276" i="1"/>
  <c r="B284" i="1"/>
  <c r="B292" i="1"/>
  <c r="B3" i="1"/>
  <c r="B11" i="1"/>
  <c r="B19" i="1"/>
  <c r="B27" i="1"/>
  <c r="B35" i="1"/>
  <c r="B772" i="1"/>
  <c r="B780" i="1"/>
  <c r="B788" i="1"/>
  <c r="B796" i="1"/>
  <c r="B804" i="1"/>
  <c r="B812" i="1"/>
  <c r="B820" i="1"/>
  <c r="B828" i="1"/>
  <c r="B836" i="1"/>
  <c r="B844" i="1"/>
  <c r="B852" i="1"/>
  <c r="B860" i="1"/>
  <c r="B868" i="1"/>
  <c r="B52" i="1"/>
  <c r="B60" i="1"/>
  <c r="B68" i="1"/>
  <c r="B76" i="1"/>
  <c r="B84" i="1"/>
  <c r="B91" i="1"/>
  <c r="B97" i="1"/>
  <c r="B105" i="1"/>
  <c r="B113" i="1"/>
  <c r="B121" i="1"/>
  <c r="B129" i="1"/>
  <c r="B137" i="1"/>
  <c r="B145" i="1"/>
  <c r="B153" i="1"/>
  <c r="B161" i="1"/>
  <c r="B169" i="1"/>
  <c r="B177" i="1"/>
  <c r="B185" i="1"/>
  <c r="B193" i="1"/>
  <c r="B201" i="1"/>
  <c r="B209" i="1"/>
  <c r="B216" i="1"/>
  <c r="B296" i="1"/>
  <c r="B305" i="1"/>
  <c r="B313" i="1"/>
  <c r="B321" i="1"/>
  <c r="B329" i="1"/>
  <c r="B337" i="1"/>
  <c r="B347" i="1"/>
  <c r="B355" i="1"/>
  <c r="B363" i="1"/>
  <c r="B371" i="1"/>
  <c r="B379" i="1"/>
  <c r="B387" i="1"/>
  <c r="B395" i="1"/>
  <c r="B403" i="1"/>
  <c r="B411" i="1"/>
  <c r="B419" i="1"/>
  <c r="B235" i="1"/>
  <c r="B4" i="1"/>
  <c r="B797" i="1"/>
  <c r="B861" i="1"/>
  <c r="B98" i="1"/>
  <c r="B146" i="1"/>
  <c r="B178" i="1"/>
  <c r="B210" i="1"/>
  <c r="B314" i="1"/>
  <c r="B348" i="1"/>
  <c r="B380" i="1"/>
  <c r="B412" i="1"/>
  <c r="B436" i="1"/>
  <c r="B459" i="1"/>
  <c r="B480" i="1"/>
  <c r="B496" i="1"/>
  <c r="B511" i="1"/>
  <c r="B522" i="1"/>
  <c r="B530" i="1"/>
  <c r="B538" i="1"/>
  <c r="B546" i="1"/>
  <c r="B554" i="1"/>
  <c r="B562" i="1"/>
  <c r="B566" i="1"/>
  <c r="B574" i="1"/>
  <c r="B582" i="1"/>
  <c r="B590" i="1"/>
  <c r="B598" i="1"/>
  <c r="B606" i="1"/>
  <c r="B614" i="1"/>
  <c r="B622" i="1"/>
  <c r="B630" i="1"/>
  <c r="B638" i="1"/>
  <c r="B646" i="1"/>
  <c r="B654" i="1"/>
  <c r="B662" i="1"/>
  <c r="B670" i="1"/>
  <c r="B678" i="1"/>
  <c r="B686" i="1"/>
  <c r="B694" i="1"/>
  <c r="B702" i="1"/>
  <c r="B710" i="1"/>
  <c r="B718" i="1"/>
  <c r="B726" i="1"/>
  <c r="B732" i="1"/>
  <c r="B740" i="1"/>
  <c r="B748" i="1"/>
  <c r="B756" i="1"/>
  <c r="B764" i="1"/>
  <c r="B942" i="1"/>
  <c r="B950" i="1"/>
  <c r="B958" i="1"/>
  <c r="B966" i="1"/>
  <c r="B974" i="1"/>
  <c r="B982" i="1"/>
  <c r="B990" i="1"/>
  <c r="B998" i="1"/>
  <c r="B1006" i="1"/>
  <c r="B1014" i="1"/>
  <c r="B1022" i="1"/>
  <c r="B1030" i="1"/>
  <c r="B1038" i="1"/>
  <c r="B1044" i="1"/>
  <c r="B1051" i="1"/>
  <c r="B1059" i="1"/>
  <c r="B1067" i="1"/>
  <c r="B1075" i="1"/>
  <c r="B1085" i="1"/>
  <c r="B1093" i="1"/>
  <c r="B1101" i="1"/>
  <c r="B1109" i="1"/>
  <c r="B1117" i="1"/>
  <c r="B1123" i="1"/>
  <c r="B1131" i="1"/>
  <c r="B1136" i="1"/>
  <c r="B1144" i="1"/>
  <c r="B1152" i="1"/>
  <c r="B1162" i="1"/>
  <c r="B1170" i="1"/>
  <c r="B1178" i="1"/>
  <c r="B1185" i="1"/>
  <c r="B1193" i="1"/>
  <c r="B1200" i="1"/>
  <c r="B243" i="1"/>
  <c r="B12" i="1"/>
  <c r="B805" i="1"/>
  <c r="B869" i="1"/>
  <c r="B106" i="1"/>
  <c r="B150" i="1"/>
  <c r="B182" i="1"/>
  <c r="B214" i="1"/>
  <c r="B318" i="1"/>
  <c r="B352" i="1"/>
  <c r="B384" i="1"/>
  <c r="B416" i="1"/>
  <c r="B440" i="1"/>
  <c r="B460" i="1"/>
  <c r="B482" i="1"/>
  <c r="B498" i="1"/>
  <c r="B512" i="1"/>
  <c r="B523" i="1"/>
  <c r="B531" i="1"/>
  <c r="B539" i="1"/>
  <c r="B547" i="1"/>
  <c r="B555" i="1"/>
  <c r="B563" i="1"/>
  <c r="B567" i="1"/>
  <c r="B575" i="1"/>
  <c r="B583" i="1"/>
  <c r="B591" i="1"/>
  <c r="B599" i="1"/>
  <c r="B607" i="1"/>
  <c r="B615" i="1"/>
  <c r="B623" i="1"/>
  <c r="B631" i="1"/>
  <c r="B639" i="1"/>
  <c r="B647" i="1"/>
  <c r="B655" i="1"/>
  <c r="B663" i="1"/>
  <c r="B671" i="1"/>
  <c r="B679" i="1"/>
  <c r="B687" i="1"/>
  <c r="B695" i="1"/>
  <c r="B703" i="1"/>
  <c r="B711" i="1"/>
  <c r="B719" i="1"/>
  <c r="B727" i="1"/>
  <c r="B733" i="1"/>
  <c r="B741" i="1"/>
  <c r="B749" i="1"/>
  <c r="B757" i="1"/>
  <c r="B765" i="1"/>
  <c r="B943" i="1"/>
  <c r="B951" i="1"/>
  <c r="B959" i="1"/>
  <c r="B967" i="1"/>
  <c r="B975" i="1"/>
  <c r="B983" i="1"/>
  <c r="B991" i="1"/>
  <c r="B999" i="1"/>
  <c r="B1007" i="1"/>
  <c r="B1015" i="1"/>
  <c r="B1023" i="1"/>
  <c r="B1031" i="1"/>
  <c r="B1039" i="1"/>
  <c r="B1045" i="1"/>
  <c r="B1052" i="1"/>
  <c r="B1060" i="1"/>
  <c r="B1068" i="1"/>
  <c r="B1076" i="1"/>
  <c r="B1086" i="1"/>
  <c r="B1094" i="1"/>
  <c r="B1102" i="1"/>
  <c r="B1110" i="1"/>
  <c r="B1124" i="1"/>
  <c r="B1137" i="1"/>
  <c r="B1145" i="1"/>
  <c r="B1153" i="1"/>
  <c r="B1163" i="1"/>
  <c r="B1171" i="1"/>
  <c r="B251" i="1"/>
  <c r="B20" i="1"/>
  <c r="B813" i="1"/>
  <c r="B53" i="1"/>
  <c r="B114" i="1"/>
  <c r="B154" i="1"/>
  <c r="B186" i="1"/>
  <c r="B217" i="1"/>
  <c r="B322" i="1"/>
  <c r="B356" i="1"/>
  <c r="B388" i="1"/>
  <c r="B420" i="1"/>
  <c r="B443" i="1"/>
  <c r="B464" i="1"/>
  <c r="B483" i="1"/>
  <c r="B499" i="1"/>
  <c r="B514" i="1"/>
  <c r="B524" i="1"/>
  <c r="B532" i="1"/>
  <c r="B540" i="1"/>
  <c r="B548" i="1"/>
  <c r="B556" i="1"/>
  <c r="B568" i="1"/>
  <c r="B576" i="1"/>
  <c r="B584" i="1"/>
  <c r="B592" i="1"/>
  <c r="B600" i="1"/>
  <c r="B608" i="1"/>
  <c r="B616" i="1"/>
  <c r="B624" i="1"/>
  <c r="B632" i="1"/>
  <c r="B640" i="1"/>
  <c r="B648" i="1"/>
  <c r="B656" i="1"/>
  <c r="B664" i="1"/>
  <c r="B672" i="1"/>
  <c r="B680" i="1"/>
  <c r="B688" i="1"/>
  <c r="B696" i="1"/>
  <c r="B704" i="1"/>
  <c r="B712" i="1"/>
  <c r="B720" i="1"/>
  <c r="B728" i="1"/>
  <c r="B734" i="1"/>
  <c r="B742" i="1"/>
  <c r="B750" i="1"/>
  <c r="B758" i="1"/>
  <c r="B766" i="1"/>
  <c r="B944" i="1"/>
  <c r="B952" i="1"/>
  <c r="B960" i="1"/>
  <c r="B968" i="1"/>
  <c r="B976" i="1"/>
  <c r="B984" i="1"/>
  <c r="B992" i="1"/>
  <c r="B1000" i="1"/>
  <c r="B1008" i="1"/>
  <c r="B1016" i="1"/>
  <c r="B1024" i="1"/>
  <c r="B1032" i="1"/>
  <c r="B1053" i="1"/>
  <c r="B1061" i="1"/>
  <c r="B1069" i="1"/>
  <c r="B1077" i="1"/>
  <c r="B1081" i="1"/>
  <c r="B1087" i="1"/>
  <c r="B1095" i="1"/>
  <c r="B1103" i="1"/>
  <c r="B1111" i="1"/>
  <c r="B1125" i="1"/>
  <c r="B1138" i="1"/>
  <c r="B1146" i="1"/>
  <c r="B1154" i="1"/>
  <c r="B1164" i="1"/>
  <c r="B1172" i="1"/>
  <c r="B1180" i="1"/>
  <c r="B1187" i="1"/>
  <c r="B1195" i="1"/>
  <c r="B1202" i="1"/>
  <c r="B260" i="1"/>
  <c r="B28" i="1"/>
  <c r="B821" i="1"/>
  <c r="B61" i="1"/>
  <c r="B122" i="1"/>
  <c r="B158" i="1"/>
  <c r="B190" i="1"/>
  <c r="B221" i="1"/>
  <c r="B326" i="1"/>
  <c r="B360" i="1"/>
  <c r="B392" i="1"/>
  <c r="B424" i="1"/>
  <c r="B444" i="1"/>
  <c r="B467" i="1"/>
  <c r="B484" i="1"/>
  <c r="B500" i="1"/>
  <c r="B515" i="1"/>
  <c r="B525" i="1"/>
  <c r="B533" i="1"/>
  <c r="B541" i="1"/>
  <c r="B549" i="1"/>
  <c r="B557" i="1"/>
  <c r="B569" i="1"/>
  <c r="B577" i="1"/>
  <c r="B585" i="1"/>
  <c r="B593" i="1"/>
  <c r="B601" i="1"/>
  <c r="B609" i="1"/>
  <c r="B617" i="1"/>
  <c r="B625" i="1"/>
  <c r="B633" i="1"/>
  <c r="B641" i="1"/>
  <c r="B649" i="1"/>
  <c r="B657" i="1"/>
  <c r="B665" i="1"/>
  <c r="B673" i="1"/>
  <c r="B681" i="1"/>
  <c r="B689" i="1"/>
  <c r="B697" i="1"/>
  <c r="B705" i="1"/>
  <c r="B713" i="1"/>
  <c r="B721" i="1"/>
  <c r="B729" i="1"/>
  <c r="B735" i="1"/>
  <c r="B743" i="1"/>
  <c r="B751" i="1"/>
  <c r="B759" i="1"/>
  <c r="B767" i="1"/>
  <c r="B945" i="1"/>
  <c r="B953" i="1"/>
  <c r="B961" i="1"/>
  <c r="B969" i="1"/>
  <c r="B977" i="1"/>
  <c r="B985" i="1"/>
  <c r="B993" i="1"/>
  <c r="B1001" i="1"/>
  <c r="B1009" i="1"/>
  <c r="B1017" i="1"/>
  <c r="B1025" i="1"/>
  <c r="B1033" i="1"/>
  <c r="B1046" i="1"/>
  <c r="B1054" i="1"/>
  <c r="B268" i="1"/>
  <c r="B36" i="1"/>
  <c r="B829" i="1"/>
  <c r="B69" i="1"/>
  <c r="B130" i="1"/>
  <c r="B162" i="1"/>
  <c r="B194" i="1"/>
  <c r="B297" i="1"/>
  <c r="B330" i="1"/>
  <c r="B364" i="1"/>
  <c r="B396" i="1"/>
  <c r="B427" i="1"/>
  <c r="B448" i="1"/>
  <c r="B468" i="1"/>
  <c r="B488" i="1"/>
  <c r="B504" i="1"/>
  <c r="B516" i="1"/>
  <c r="B526" i="1"/>
  <c r="B534" i="1"/>
  <c r="B542" i="1"/>
  <c r="B550" i="1"/>
  <c r="B558" i="1"/>
  <c r="B570" i="1"/>
  <c r="B578" i="1"/>
  <c r="B586" i="1"/>
  <c r="B594" i="1"/>
  <c r="B602" i="1"/>
  <c r="B610" i="1"/>
  <c r="B618" i="1"/>
  <c r="B626" i="1"/>
  <c r="B634" i="1"/>
  <c r="B642" i="1"/>
  <c r="B650" i="1"/>
  <c r="B658" i="1"/>
  <c r="B666" i="1"/>
  <c r="B674" i="1"/>
  <c r="B682" i="1"/>
  <c r="B690" i="1"/>
  <c r="B698" i="1"/>
  <c r="B706" i="1"/>
  <c r="B714" i="1"/>
  <c r="B722" i="1"/>
  <c r="B730" i="1"/>
  <c r="B736" i="1"/>
  <c r="B744" i="1"/>
  <c r="B752" i="1"/>
  <c r="B760" i="1"/>
  <c r="B768" i="1"/>
  <c r="B946" i="1"/>
  <c r="B954" i="1"/>
  <c r="B962" i="1"/>
  <c r="B970" i="1"/>
  <c r="B978" i="1"/>
  <c r="B986" i="1"/>
  <c r="B994" i="1"/>
  <c r="B1002" i="1"/>
  <c r="B1010" i="1"/>
  <c r="B1018" i="1"/>
  <c r="B1026" i="1"/>
  <c r="B1034" i="1"/>
  <c r="B1040" i="1"/>
  <c r="B1047" i="1"/>
  <c r="B1055" i="1"/>
  <c r="B1063" i="1"/>
  <c r="B1071" i="1"/>
  <c r="B1079" i="1"/>
  <c r="B1089" i="1"/>
  <c r="B1097" i="1"/>
  <c r="B1105" i="1"/>
  <c r="B1113" i="1"/>
  <c r="B1119" i="1"/>
  <c r="B1127" i="1"/>
  <c r="B1132" i="1"/>
  <c r="B1140" i="1"/>
  <c r="B1148" i="1"/>
  <c r="B1158" i="1"/>
  <c r="B1166" i="1"/>
  <c r="B1174" i="1"/>
  <c r="B1181" i="1"/>
  <c r="B1189" i="1"/>
  <c r="B1196" i="1"/>
  <c r="B1204" i="1"/>
  <c r="B926" i="1"/>
  <c r="B277" i="1"/>
  <c r="B773" i="1"/>
  <c r="B837" i="1"/>
  <c r="B77" i="1"/>
  <c r="B134" i="1"/>
  <c r="B166" i="1"/>
  <c r="B934" i="1"/>
  <c r="B85" i="1"/>
  <c r="B206" i="1"/>
  <c r="B372" i="1"/>
  <c r="B451" i="1"/>
  <c r="B492" i="1"/>
  <c r="B528" i="1"/>
  <c r="B551" i="1"/>
  <c r="B565" i="1"/>
  <c r="B588" i="1"/>
  <c r="B629" i="1"/>
  <c r="B652" i="1"/>
  <c r="B675" i="1"/>
  <c r="B693" i="1"/>
  <c r="B716" i="1"/>
  <c r="B737" i="1"/>
  <c r="B755" i="1"/>
  <c r="B948" i="1"/>
  <c r="B971" i="1"/>
  <c r="B989" i="1"/>
  <c r="B1012" i="1"/>
  <c r="B1035" i="1"/>
  <c r="B1050" i="1"/>
  <c r="B1070" i="1"/>
  <c r="B1096" i="1"/>
  <c r="B1112" i="1"/>
  <c r="B1126" i="1"/>
  <c r="B1139" i="1"/>
  <c r="B1155" i="1"/>
  <c r="B1173" i="1"/>
  <c r="B1184" i="1"/>
  <c r="B1197" i="1"/>
  <c r="B1214" i="1"/>
  <c r="B1222" i="1"/>
  <c r="B1229" i="1"/>
  <c r="B1239" i="1"/>
  <c r="B1246" i="1"/>
  <c r="B1254" i="1"/>
  <c r="B1262" i="1"/>
  <c r="B1267" i="1"/>
  <c r="B1275" i="1"/>
  <c r="B1281" i="1"/>
  <c r="B1291" i="1"/>
  <c r="B1299" i="1"/>
  <c r="B1307" i="1"/>
  <c r="B1315" i="1"/>
  <c r="B1323" i="1"/>
  <c r="B1330" i="1"/>
  <c r="B1338" i="1"/>
  <c r="B1346" i="1"/>
  <c r="B1354" i="1"/>
  <c r="B1362" i="1"/>
  <c r="B1370" i="1"/>
  <c r="B1378" i="1"/>
  <c r="B1386" i="1"/>
  <c r="B1394" i="1"/>
  <c r="B1402" i="1"/>
  <c r="B1410" i="1"/>
  <c r="B1418" i="1"/>
  <c r="B1426" i="1"/>
  <c r="B1434" i="1"/>
  <c r="B1442" i="1"/>
  <c r="B1450" i="1"/>
  <c r="B1458" i="1"/>
  <c r="B1466" i="1"/>
  <c r="B1472" i="1"/>
  <c r="B1480" i="1"/>
  <c r="B1488" i="1"/>
  <c r="B1496" i="1"/>
  <c r="B1504" i="1"/>
  <c r="B1512" i="1"/>
  <c r="B1520" i="1"/>
  <c r="B1526" i="1"/>
  <c r="B1534" i="1"/>
  <c r="B1542" i="1"/>
  <c r="B227" i="1"/>
  <c r="B92" i="1"/>
  <c r="B301" i="1"/>
  <c r="B376" i="1"/>
  <c r="B452" i="1"/>
  <c r="B506" i="1"/>
  <c r="B529" i="1"/>
  <c r="B552" i="1"/>
  <c r="B571" i="1"/>
  <c r="B589" i="1"/>
  <c r="B611" i="1"/>
  <c r="B635" i="1"/>
  <c r="B653" i="1"/>
  <c r="B676" i="1"/>
  <c r="B699" i="1"/>
  <c r="B717" i="1"/>
  <c r="B738" i="1"/>
  <c r="B761" i="1"/>
  <c r="B949" i="1"/>
  <c r="B972" i="1"/>
  <c r="B995" i="1"/>
  <c r="B1013" i="1"/>
  <c r="B1036" i="1"/>
  <c r="B1056" i="1"/>
  <c r="B1072" i="1"/>
  <c r="B1082" i="1"/>
  <c r="B1098" i="1"/>
  <c r="B1114" i="1"/>
  <c r="B1128" i="1"/>
  <c r="B1141" i="1"/>
  <c r="B1159" i="1"/>
  <c r="B1175" i="1"/>
  <c r="B1186" i="1"/>
  <c r="B1198" i="1"/>
  <c r="B1208" i="1"/>
  <c r="B1215" i="1"/>
  <c r="B1224" i="1"/>
  <c r="B1234" i="1"/>
  <c r="B1240" i="1"/>
  <c r="B1247" i="1"/>
  <c r="B1255" i="1"/>
  <c r="B1263" i="1"/>
  <c r="B1268" i="1"/>
  <c r="B1276" i="1"/>
  <c r="B1282" i="1"/>
  <c r="B1292" i="1"/>
  <c r="B1300" i="1"/>
  <c r="B1308" i="1"/>
  <c r="B1316" i="1"/>
  <c r="B1331" i="1"/>
  <c r="B1339" i="1"/>
  <c r="B1347" i="1"/>
  <c r="B1355" i="1"/>
  <c r="B1363" i="1"/>
  <c r="B1371" i="1"/>
  <c r="B1379" i="1"/>
  <c r="B1387" i="1"/>
  <c r="B1395" i="1"/>
  <c r="B1403" i="1"/>
  <c r="B1411" i="1"/>
  <c r="B1419" i="1"/>
  <c r="B1427" i="1"/>
  <c r="B1435" i="1"/>
  <c r="B1443" i="1"/>
  <c r="B1451" i="1"/>
  <c r="B1459" i="1"/>
  <c r="B1467" i="1"/>
  <c r="B1473" i="1"/>
  <c r="B1481" i="1"/>
  <c r="B1489" i="1"/>
  <c r="B1497" i="1"/>
  <c r="B1505" i="1"/>
  <c r="B1513" i="1"/>
  <c r="B1521" i="1"/>
  <c r="B1527" i="1"/>
  <c r="B1535" i="1"/>
  <c r="B1543" i="1"/>
  <c r="B1552" i="1"/>
  <c r="B1559" i="1"/>
  <c r="B1753" i="1"/>
  <c r="B1761" i="1"/>
  <c r="B1770" i="1"/>
  <c r="B285" i="1"/>
  <c r="B138" i="1"/>
  <c r="B306" i="1"/>
  <c r="B400" i="1"/>
  <c r="B456" i="1"/>
  <c r="B507" i="1"/>
  <c r="B535" i="1"/>
  <c r="B553" i="1"/>
  <c r="B572" i="1"/>
  <c r="B595" i="1"/>
  <c r="B613" i="1"/>
  <c r="B636" i="1"/>
  <c r="B659" i="1"/>
  <c r="B677" i="1"/>
  <c r="B700" i="1"/>
  <c r="B723" i="1"/>
  <c r="B739" i="1"/>
  <c r="B762" i="1"/>
  <c r="B955" i="1"/>
  <c r="B973" i="1"/>
  <c r="B996" i="1"/>
  <c r="B1019" i="1"/>
  <c r="B1037" i="1"/>
  <c r="B1057" i="1"/>
  <c r="B1073" i="1"/>
  <c r="B1083" i="1"/>
  <c r="B1099" i="1"/>
  <c r="B1115" i="1"/>
  <c r="B1129" i="1"/>
  <c r="B1142" i="1"/>
  <c r="B1160" i="1"/>
  <c r="B1176" i="1"/>
  <c r="B1188" i="1"/>
  <c r="B1199" i="1"/>
  <c r="B1216" i="1"/>
  <c r="B1225" i="1"/>
  <c r="B1230" i="1"/>
  <c r="B1235" i="1"/>
  <c r="B1241" i="1"/>
  <c r="B1248" i="1"/>
  <c r="B1256" i="1"/>
  <c r="B1269" i="1"/>
  <c r="B1283" i="1"/>
  <c r="B1293" i="1"/>
  <c r="B1301" i="1"/>
  <c r="B1309" i="1"/>
  <c r="B1317" i="1"/>
  <c r="B1324" i="1"/>
  <c r="B1332" i="1"/>
  <c r="B1340" i="1"/>
  <c r="B1348" i="1"/>
  <c r="B1356" i="1"/>
  <c r="B1364" i="1"/>
  <c r="B1372" i="1"/>
  <c r="B1380" i="1"/>
  <c r="B1388" i="1"/>
  <c r="B1396" i="1"/>
  <c r="B1404" i="1"/>
  <c r="B1412" i="1"/>
  <c r="B1420" i="1"/>
  <c r="B1428" i="1"/>
  <c r="B1436" i="1"/>
  <c r="B1444" i="1"/>
  <c r="B1452" i="1"/>
  <c r="B1460" i="1"/>
  <c r="B1468" i="1"/>
  <c r="B1474" i="1"/>
  <c r="B1482" i="1"/>
  <c r="B1490" i="1"/>
  <c r="B1498" i="1"/>
  <c r="B1506" i="1"/>
  <c r="B1514" i="1"/>
  <c r="B1522" i="1"/>
  <c r="B1528" i="1"/>
  <c r="B1536" i="1"/>
  <c r="B1544" i="1"/>
  <c r="B1553" i="1"/>
  <c r="B1560" i="1"/>
  <c r="B1566" i="1"/>
  <c r="B1754" i="1"/>
  <c r="B1762" i="1"/>
  <c r="B1771" i="1"/>
  <c r="B293" i="1"/>
  <c r="B142" i="1"/>
  <c r="B310" i="1"/>
  <c r="B404" i="1"/>
  <c r="B472" i="1"/>
  <c r="B508" i="1"/>
  <c r="B536" i="1"/>
  <c r="B559" i="1"/>
  <c r="B573" i="1"/>
  <c r="B596" i="1"/>
  <c r="B619" i="1"/>
  <c r="B637" i="1"/>
  <c r="B660" i="1"/>
  <c r="B683" i="1"/>
  <c r="B701" i="1"/>
  <c r="B724" i="1"/>
  <c r="B745" i="1"/>
  <c r="B763" i="1"/>
  <c r="B956" i="1"/>
  <c r="B781" i="1"/>
  <c r="B170" i="1"/>
  <c r="B334" i="1"/>
  <c r="B408" i="1"/>
  <c r="B475" i="1"/>
  <c r="B517" i="1"/>
  <c r="B537" i="1"/>
  <c r="B560" i="1"/>
  <c r="B579" i="1"/>
  <c r="B597" i="1"/>
  <c r="B620" i="1"/>
  <c r="B643" i="1"/>
  <c r="B661" i="1"/>
  <c r="B684" i="1"/>
  <c r="B707" i="1"/>
  <c r="B725" i="1"/>
  <c r="B746" i="1"/>
  <c r="B939" i="1"/>
  <c r="B957" i="1"/>
  <c r="B980" i="1"/>
  <c r="B1003" i="1"/>
  <c r="B1021" i="1"/>
  <c r="B1042" i="1"/>
  <c r="B1062" i="1"/>
  <c r="B1078" i="1"/>
  <c r="B1088" i="1"/>
  <c r="B1104" i="1"/>
  <c r="B1118" i="1"/>
  <c r="B1147" i="1"/>
  <c r="B1165" i="1"/>
  <c r="B1179" i="1"/>
  <c r="B1191" i="1"/>
  <c r="B1203" i="1"/>
  <c r="B1210" i="1"/>
  <c r="B1218" i="1"/>
  <c r="B1227" i="1"/>
  <c r="B1236" i="1"/>
  <c r="B1243" i="1"/>
  <c r="B1250" i="1"/>
  <c r="B1258" i="1"/>
  <c r="B1271" i="1"/>
  <c r="B1277" i="1"/>
  <c r="B1285" i="1"/>
  <c r="B1295" i="1"/>
  <c r="B1303" i="1"/>
  <c r="B1311" i="1"/>
  <c r="B1319" i="1"/>
  <c r="B1326" i="1"/>
  <c r="B1334" i="1"/>
  <c r="B1342" i="1"/>
  <c r="B1350" i="1"/>
  <c r="B1358" i="1"/>
  <c r="B1366" i="1"/>
  <c r="B1374" i="1"/>
  <c r="B1382" i="1"/>
  <c r="B1390" i="1"/>
  <c r="B1398" i="1"/>
  <c r="B1406" i="1"/>
  <c r="B1414" i="1"/>
  <c r="B1422" i="1"/>
  <c r="B1430" i="1"/>
  <c r="B1438" i="1"/>
  <c r="B1446" i="1"/>
  <c r="B1454" i="1"/>
  <c r="B1462" i="1"/>
  <c r="B1470" i="1"/>
  <c r="B1476" i="1"/>
  <c r="B1484" i="1"/>
  <c r="B1492" i="1"/>
  <c r="B1500" i="1"/>
  <c r="B1508" i="1"/>
  <c r="B1516" i="1"/>
  <c r="B1524" i="1"/>
  <c r="B1530" i="1"/>
  <c r="B1538" i="1"/>
  <c r="B1546" i="1"/>
  <c r="B789" i="1"/>
  <c r="B368" i="1"/>
  <c r="B520" i="1"/>
  <c r="B580" i="1"/>
  <c r="B628" i="1"/>
  <c r="B691" i="1"/>
  <c r="B747" i="1"/>
  <c r="B965" i="1"/>
  <c r="B1011" i="1"/>
  <c r="B1049" i="1"/>
  <c r="B1108" i="1"/>
  <c r="B1135" i="1"/>
  <c r="B1169" i="1"/>
  <c r="B1213" i="1"/>
  <c r="B1253" i="1"/>
  <c r="B1266" i="1"/>
  <c r="B1280" i="1"/>
  <c r="B1298" i="1"/>
  <c r="B1314" i="1"/>
  <c r="B1329" i="1"/>
  <c r="B1345" i="1"/>
  <c r="B1361" i="1"/>
  <c r="B1377" i="1"/>
  <c r="B1393" i="1"/>
  <c r="B1409" i="1"/>
  <c r="B1425" i="1"/>
  <c r="B1441" i="1"/>
  <c r="B1457" i="1"/>
  <c r="B1471" i="1"/>
  <c r="B1487" i="1"/>
  <c r="B1503" i="1"/>
  <c r="B1519" i="1"/>
  <c r="B1533" i="1"/>
  <c r="B1550" i="1"/>
  <c r="B1561" i="1"/>
  <c r="B1759" i="1"/>
  <c r="B1772" i="1"/>
  <c r="B1787" i="1"/>
  <c r="B46" i="1"/>
  <c r="B1782" i="1"/>
  <c r="B1577" i="1"/>
  <c r="B1585" i="1"/>
  <c r="B1593" i="1"/>
  <c r="B1601" i="1"/>
  <c r="B1609" i="1"/>
  <c r="B1617" i="1"/>
  <c r="B1627" i="1"/>
  <c r="B1635" i="1"/>
  <c r="B1643" i="1"/>
  <c r="B1651" i="1"/>
  <c r="B1659" i="1"/>
  <c r="B1669" i="1"/>
  <c r="B1679" i="1"/>
  <c r="B1687" i="1"/>
  <c r="B1695" i="1"/>
  <c r="B1703" i="1"/>
  <c r="B1705" i="1"/>
  <c r="B1713" i="1"/>
  <c r="B1722" i="1"/>
  <c r="B1730" i="1"/>
  <c r="B1738" i="1"/>
  <c r="B1748" i="1"/>
  <c r="B1780" i="1"/>
  <c r="B1799" i="1"/>
  <c r="B476" i="1"/>
  <c r="B715" i="1"/>
  <c r="B1066" i="1"/>
  <c r="B1151" i="1"/>
  <c r="B1233" i="1"/>
  <c r="B1290" i="1"/>
  <c r="B1353" i="1"/>
  <c r="B1369" i="1"/>
  <c r="B1433" i="1"/>
  <c r="B1495" i="1"/>
  <c r="B1556" i="1"/>
  <c r="B1776" i="1"/>
  <c r="B1581" i="1"/>
  <c r="B1613" i="1"/>
  <c r="B1639" i="1"/>
  <c r="B1675" i="1"/>
  <c r="B1691" i="1"/>
  <c r="B1718" i="1"/>
  <c r="B845" i="1"/>
  <c r="B428" i="1"/>
  <c r="B527" i="1"/>
  <c r="B581" i="1"/>
  <c r="B644" i="1"/>
  <c r="B692" i="1"/>
  <c r="B753" i="1"/>
  <c r="B979" i="1"/>
  <c r="B1020" i="1"/>
  <c r="B1058" i="1"/>
  <c r="B1084" i="1"/>
  <c r="B1116" i="1"/>
  <c r="B1143" i="1"/>
  <c r="B1177" i="1"/>
  <c r="B1201" i="1"/>
  <c r="B1217" i="1"/>
  <c r="B1231" i="1"/>
  <c r="B1242" i="1"/>
  <c r="B1257" i="1"/>
  <c r="B1270" i="1"/>
  <c r="B1284" i="1"/>
  <c r="B1302" i="1"/>
  <c r="B1318" i="1"/>
  <c r="B1333" i="1"/>
  <c r="B1349" i="1"/>
  <c r="B1365" i="1"/>
  <c r="B1381" i="1"/>
  <c r="B1397" i="1"/>
  <c r="B1413" i="1"/>
  <c r="B1429" i="1"/>
  <c r="B1445" i="1"/>
  <c r="B1461" i="1"/>
  <c r="B1475" i="1"/>
  <c r="B1491" i="1"/>
  <c r="B1507" i="1"/>
  <c r="B1523" i="1"/>
  <c r="B1537" i="1"/>
  <c r="B1551" i="1"/>
  <c r="B1562" i="1"/>
  <c r="B1745" i="1"/>
  <c r="B1760" i="1"/>
  <c r="B1773" i="1"/>
  <c r="B1788" i="1"/>
  <c r="B47" i="1"/>
  <c r="B1569" i="1"/>
  <c r="B1578" i="1"/>
  <c r="B1586" i="1"/>
  <c r="B1594" i="1"/>
  <c r="B1602" i="1"/>
  <c r="B1610" i="1"/>
  <c r="B1618" i="1"/>
  <c r="B1628" i="1"/>
  <c r="B1636" i="1"/>
  <c r="B1644" i="1"/>
  <c r="B1652" i="1"/>
  <c r="B1660" i="1"/>
  <c r="B1670" i="1"/>
  <c r="B1680" i="1"/>
  <c r="B1688" i="1"/>
  <c r="B1696" i="1"/>
  <c r="B1706" i="1"/>
  <c r="B1714" i="1"/>
  <c r="B1723" i="1"/>
  <c r="B1731" i="1"/>
  <c r="B1739" i="1"/>
  <c r="B1749" i="1"/>
  <c r="B1783" i="1"/>
  <c r="B1792" i="1"/>
  <c r="B1800" i="1"/>
  <c r="B1784" i="1"/>
  <c r="B1801" i="1"/>
  <c r="B198" i="1"/>
  <c r="B667" i="1"/>
  <c r="B1029" i="1"/>
  <c r="B1183" i="1"/>
  <c r="B1245" i="1"/>
  <c r="B1306" i="1"/>
  <c r="B1385" i="1"/>
  <c r="B1465" i="1"/>
  <c r="B1511" i="1"/>
  <c r="B1565" i="1"/>
  <c r="B42" i="1"/>
  <c r="B1589" i="1"/>
  <c r="B1647" i="1"/>
  <c r="B1683" i="1"/>
  <c r="B1709" i="1"/>
  <c r="B853" i="1"/>
  <c r="B432" i="1"/>
  <c r="B543" i="1"/>
  <c r="B587" i="1"/>
  <c r="B645" i="1"/>
  <c r="B708" i="1"/>
  <c r="B754" i="1"/>
  <c r="B981" i="1"/>
  <c r="B1027" i="1"/>
  <c r="B1064" i="1"/>
  <c r="B1090" i="1"/>
  <c r="B1120" i="1"/>
  <c r="B1149" i="1"/>
  <c r="B1205" i="1"/>
  <c r="B1219" i="1"/>
  <c r="B1232" i="1"/>
  <c r="B1244" i="1"/>
  <c r="B1259" i="1"/>
  <c r="B1272" i="1"/>
  <c r="B1288" i="1"/>
  <c r="B1304" i="1"/>
  <c r="B1320" i="1"/>
  <c r="B1335" i="1"/>
  <c r="B1351" i="1"/>
  <c r="B1367" i="1"/>
  <c r="B1383" i="1"/>
  <c r="B1399" i="1"/>
  <c r="B1415" i="1"/>
  <c r="B1431" i="1"/>
  <c r="B1447" i="1"/>
  <c r="B1463" i="1"/>
  <c r="B1477" i="1"/>
  <c r="B1493" i="1"/>
  <c r="B1509" i="1"/>
  <c r="B1525" i="1"/>
  <c r="B1539" i="1"/>
  <c r="B1554" i="1"/>
  <c r="B1563" i="1"/>
  <c r="B1746" i="1"/>
  <c r="B1763" i="1"/>
  <c r="B1774" i="1"/>
  <c r="B40" i="1"/>
  <c r="B48" i="1"/>
  <c r="B1570" i="1"/>
  <c r="B1579" i="1"/>
  <c r="B1587" i="1"/>
  <c r="B1595" i="1"/>
  <c r="B1603" i="1"/>
  <c r="B1611" i="1"/>
  <c r="B1629" i="1"/>
  <c r="B1637" i="1"/>
  <c r="B1645" i="1"/>
  <c r="B1653" i="1"/>
  <c r="B1661" i="1"/>
  <c r="B1673" i="1"/>
  <c r="B1681" i="1"/>
  <c r="B1689" i="1"/>
  <c r="B1697" i="1"/>
  <c r="B1707" i="1"/>
  <c r="B1715" i="1"/>
  <c r="B1724" i="1"/>
  <c r="B1732" i="1"/>
  <c r="B1740" i="1"/>
  <c r="B1750" i="1"/>
  <c r="B1793" i="1"/>
  <c r="B1794" i="1"/>
  <c r="B545" i="1"/>
  <c r="B941" i="1"/>
  <c r="B1092" i="1"/>
  <c r="B1207" i="1"/>
  <c r="B1261" i="1"/>
  <c r="B1322" i="1"/>
  <c r="B1401" i="1"/>
  <c r="B1449" i="1"/>
  <c r="B1755" i="1"/>
  <c r="B1805" i="1"/>
  <c r="B1597" i="1"/>
  <c r="B1623" i="1"/>
  <c r="B1655" i="1"/>
  <c r="B1699" i="1"/>
  <c r="B174" i="1"/>
  <c r="B435" i="1"/>
  <c r="B544" i="1"/>
  <c r="B603" i="1"/>
  <c r="B651" i="1"/>
  <c r="B709" i="1"/>
  <c r="B940" i="1"/>
  <c r="B987" i="1"/>
  <c r="B1028" i="1"/>
  <c r="B1065" i="1"/>
  <c r="B1091" i="1"/>
  <c r="B1121" i="1"/>
  <c r="B1150" i="1"/>
  <c r="B1182" i="1"/>
  <c r="B1206" i="1"/>
  <c r="B1220" i="1"/>
  <c r="B1260" i="1"/>
  <c r="B1273" i="1"/>
  <c r="B1289" i="1"/>
  <c r="B1305" i="1"/>
  <c r="B1321" i="1"/>
  <c r="B1336" i="1"/>
  <c r="B1352" i="1"/>
  <c r="B1368" i="1"/>
  <c r="B1384" i="1"/>
  <c r="B1400" i="1"/>
  <c r="B1416" i="1"/>
  <c r="B1432" i="1"/>
  <c r="B1448" i="1"/>
  <c r="B1464" i="1"/>
  <c r="B1478" i="1"/>
  <c r="B1494" i="1"/>
  <c r="B1510" i="1"/>
  <c r="B1540" i="1"/>
  <c r="B1555" i="1"/>
  <c r="B1564" i="1"/>
  <c r="B1752" i="1"/>
  <c r="B1765" i="1"/>
  <c r="B1775" i="1"/>
  <c r="B41" i="1"/>
  <c r="B49" i="1"/>
  <c r="B1572" i="1"/>
  <c r="B1580" i="1"/>
  <c r="B1588" i="1"/>
  <c r="B1596" i="1"/>
  <c r="B1604" i="1"/>
  <c r="B1612" i="1"/>
  <c r="B1622" i="1"/>
  <c r="B1630" i="1"/>
  <c r="B1638" i="1"/>
  <c r="B1646" i="1"/>
  <c r="B1654" i="1"/>
  <c r="B1662" i="1"/>
  <c r="B1674" i="1"/>
  <c r="B1682" i="1"/>
  <c r="B1690" i="1"/>
  <c r="B1698" i="1"/>
  <c r="B345" i="1"/>
  <c r="B1708" i="1"/>
  <c r="B1717" i="1"/>
  <c r="B1725" i="1"/>
  <c r="B1733" i="1"/>
  <c r="B1741" i="1"/>
  <c r="B1751" i="1"/>
  <c r="B1785" i="1"/>
  <c r="B1802" i="1"/>
  <c r="B604" i="1"/>
  <c r="B988" i="1"/>
  <c r="B1122" i="1"/>
  <c r="B1221" i="1"/>
  <c r="B1274" i="1"/>
  <c r="B1337" i="1"/>
  <c r="B1417" i="1"/>
  <c r="B1479" i="1"/>
  <c r="B1541" i="1"/>
  <c r="B1766" i="1"/>
  <c r="B1573" i="1"/>
  <c r="B1605" i="1"/>
  <c r="B1631" i="1"/>
  <c r="B1663" i="1"/>
  <c r="B1667" i="1"/>
  <c r="B338" i="1"/>
  <c r="B491" i="1"/>
  <c r="B621" i="1"/>
  <c r="B669" i="1"/>
  <c r="B963" i="1"/>
  <c r="B1004" i="1"/>
  <c r="B1043" i="1"/>
  <c r="B1080" i="1"/>
  <c r="B1106" i="1"/>
  <c r="B1133" i="1"/>
  <c r="B1167" i="1"/>
  <c r="B1192" i="1"/>
  <c r="B1211" i="1"/>
  <c r="B1237" i="1"/>
  <c r="B1251" i="1"/>
  <c r="B1264" i="1"/>
  <c r="B1278" i="1"/>
  <c r="B1296" i="1"/>
  <c r="B1312" i="1"/>
  <c r="B1327" i="1"/>
  <c r="B1343" i="1"/>
  <c r="B1359" i="1"/>
  <c r="B1375" i="1"/>
  <c r="B202" i="1"/>
  <c r="B668" i="1"/>
  <c r="B1041" i="1"/>
  <c r="B1161" i="1"/>
  <c r="B1294" i="1"/>
  <c r="B1357" i="1"/>
  <c r="B1407" i="1"/>
  <c r="B1453" i="1"/>
  <c r="B1486" i="1"/>
  <c r="B1531" i="1"/>
  <c r="B1769" i="1"/>
  <c r="B50" i="1"/>
  <c r="B1590" i="1"/>
  <c r="B1608" i="1"/>
  <c r="B1625" i="1"/>
  <c r="B1648" i="1"/>
  <c r="B1666" i="1"/>
  <c r="B1693" i="1"/>
  <c r="B1710" i="1"/>
  <c r="B1728" i="1"/>
  <c r="B1744" i="1"/>
  <c r="B1806" i="1"/>
  <c r="B1107" i="1"/>
  <c r="B1437" i="1"/>
  <c r="B44" i="1"/>
  <c r="B1658" i="1"/>
  <c r="B1737" i="1"/>
  <c r="B1130" i="1"/>
  <c r="B1439" i="1"/>
  <c r="B1767" i="1"/>
  <c r="B1641" i="1"/>
  <c r="B1726" i="1"/>
  <c r="B1005" i="1"/>
  <c r="B1405" i="1"/>
  <c r="B1768" i="1"/>
  <c r="B1642" i="1"/>
  <c r="B1743" i="1"/>
  <c r="B342" i="1"/>
  <c r="B685" i="1"/>
  <c r="B1048" i="1"/>
  <c r="B1168" i="1"/>
  <c r="B1238" i="1"/>
  <c r="B1297" i="1"/>
  <c r="B1360" i="1"/>
  <c r="B1408" i="1"/>
  <c r="B1455" i="1"/>
  <c r="B1499" i="1"/>
  <c r="B1532" i="1"/>
  <c r="B1567" i="1"/>
  <c r="B1777" i="1"/>
  <c r="B51" i="1"/>
  <c r="B1591" i="1"/>
  <c r="B1614" i="1"/>
  <c r="B1626" i="1"/>
  <c r="B1649" i="1"/>
  <c r="B1676" i="1"/>
  <c r="B1694" i="1"/>
  <c r="B1711" i="1"/>
  <c r="B1729" i="1"/>
  <c r="B1747" i="1"/>
  <c r="B1791" i="1"/>
  <c r="B876" i="1"/>
  <c r="B1764" i="1"/>
  <c r="B1796" i="1"/>
  <c r="B1212" i="1"/>
  <c r="B1582" i="1"/>
  <c r="B1685" i="1"/>
  <c r="B1798" i="1"/>
  <c r="B1518" i="1"/>
  <c r="B1583" i="1"/>
  <c r="B1686" i="1"/>
  <c r="B1789" i="1"/>
  <c r="B1228" i="1"/>
  <c r="B1485" i="1"/>
  <c r="B1584" i="1"/>
  <c r="B1692" i="1"/>
  <c r="B1804" i="1"/>
  <c r="B490" i="1"/>
  <c r="B731" i="1"/>
  <c r="B1074" i="1"/>
  <c r="B1190" i="1"/>
  <c r="B1249" i="1"/>
  <c r="B1310" i="1"/>
  <c r="B1373" i="1"/>
  <c r="B1421" i="1"/>
  <c r="B1456" i="1"/>
  <c r="B1501" i="1"/>
  <c r="B1545" i="1"/>
  <c r="B1781" i="1"/>
  <c r="B1574" i="1"/>
  <c r="B1592" i="1"/>
  <c r="B1615" i="1"/>
  <c r="B1632" i="1"/>
  <c r="B1650" i="1"/>
  <c r="B1677" i="1"/>
  <c r="B1700" i="1"/>
  <c r="B1712" i="1"/>
  <c r="B1734" i="1"/>
  <c r="B1795" i="1"/>
  <c r="B564" i="1"/>
  <c r="B1328" i="1"/>
  <c r="B1557" i="1"/>
  <c r="B1620" i="1"/>
  <c r="B1779" i="1"/>
  <c r="B1226" i="1"/>
  <c r="B1483" i="1"/>
  <c r="B1606" i="1"/>
  <c r="B1716" i="1"/>
  <c r="B627" i="1"/>
  <c r="B1344" i="1"/>
  <c r="B1558" i="1"/>
  <c r="B1607" i="1"/>
  <c r="B1704" i="1"/>
  <c r="B519" i="1"/>
  <c r="B1194" i="1"/>
  <c r="B1252" i="1"/>
  <c r="B1313" i="1"/>
  <c r="B1376" i="1"/>
  <c r="B1423" i="1"/>
  <c r="B1469" i="1"/>
  <c r="B1502" i="1"/>
  <c r="B1547" i="1"/>
  <c r="B1756" i="1"/>
  <c r="B1786" i="1"/>
  <c r="B1575" i="1"/>
  <c r="B1598" i="1"/>
  <c r="B1616" i="1"/>
  <c r="B1633" i="1"/>
  <c r="B1656" i="1"/>
  <c r="B1678" i="1"/>
  <c r="B1701" i="1"/>
  <c r="B1719" i="1"/>
  <c r="B1735" i="1"/>
  <c r="B1778" i="1"/>
  <c r="B964" i="1"/>
  <c r="B1391" i="1"/>
  <c r="B1758" i="1"/>
  <c r="B1640" i="1"/>
  <c r="B1721" i="1"/>
  <c r="B997" i="1"/>
  <c r="B1392" i="1"/>
  <c r="B1621" i="1"/>
  <c r="B1742" i="1"/>
  <c r="B1134" i="1"/>
  <c r="B1440" i="1"/>
  <c r="B1665" i="1"/>
  <c r="B1790" i="1"/>
  <c r="B561" i="1"/>
  <c r="B947" i="1"/>
  <c r="B1100" i="1"/>
  <c r="B1209" i="1"/>
  <c r="B1325" i="1"/>
  <c r="B1389" i="1"/>
  <c r="B1424" i="1"/>
  <c r="B1515" i="1"/>
  <c r="B1548" i="1"/>
  <c r="B1757" i="1"/>
  <c r="B43" i="1"/>
  <c r="B1576" i="1"/>
  <c r="B1599" i="1"/>
  <c r="B1619" i="1"/>
  <c r="B1634" i="1"/>
  <c r="B1657" i="1"/>
  <c r="B1684" i="1"/>
  <c r="B1702" i="1"/>
  <c r="B1720" i="1"/>
  <c r="B1736" i="1"/>
  <c r="B1797" i="1"/>
  <c r="B1265" i="1"/>
  <c r="B1517" i="1"/>
  <c r="B1600" i="1"/>
  <c r="B1668" i="1"/>
  <c r="B605" i="1"/>
  <c r="B1341" i="1"/>
  <c r="B45" i="1"/>
  <c r="B1664" i="1"/>
  <c r="B1803" i="1"/>
  <c r="B1279" i="1"/>
  <c r="B1529" i="1"/>
  <c r="B1624" i="1"/>
  <c r="B1727" i="1"/>
  <c r="B917" i="1"/>
  <c r="B909" i="1"/>
  <c r="B901" i="1"/>
  <c r="B893" i="1"/>
  <c r="B884" i="1"/>
  <c r="B912" i="1"/>
  <c r="B916" i="1"/>
  <c r="B908" i="1"/>
  <c r="B900" i="1"/>
  <c r="B892" i="1"/>
  <c r="B883" i="1"/>
  <c r="AD8" i="25" l="1"/>
  <c r="X103" i="23"/>
  <c r="AA103" i="23" s="1"/>
  <c r="X83" i="23"/>
  <c r="AA83" i="23" s="1"/>
  <c r="X66" i="23"/>
  <c r="AA66" i="23" s="1"/>
  <c r="X130" i="23"/>
  <c r="AA130" i="23" s="1"/>
  <c r="X99" i="23"/>
  <c r="AA99" i="23" s="1"/>
  <c r="X82" i="23"/>
  <c r="AA82" i="23" s="1"/>
  <c r="X127" i="23"/>
  <c r="AA127" i="23" s="1"/>
  <c r="X98" i="23"/>
  <c r="AA98" i="23" s="1"/>
  <c r="X122" i="23"/>
  <c r="AA122" i="23" s="1"/>
  <c r="X93" i="23"/>
  <c r="AA93" i="23" s="1"/>
  <c r="X119" i="23"/>
  <c r="AA119" i="23" s="1"/>
  <c r="X91" i="23"/>
  <c r="AA91" i="23" s="1"/>
  <c r="X74" i="23"/>
  <c r="AA74" i="23" s="1"/>
  <c r="X107" i="23"/>
  <c r="AA107" i="23" s="1"/>
  <c r="X87" i="23"/>
  <c r="AA87" i="23" s="1"/>
  <c r="X69" i="23"/>
  <c r="AA69" i="23" s="1"/>
  <c r="X90" i="23"/>
  <c r="AA90" i="23" s="1"/>
  <c r="X59" i="23"/>
  <c r="AA59" i="23" s="1"/>
  <c r="X43" i="23"/>
  <c r="AA43" i="23" s="1"/>
  <c r="X25" i="23"/>
  <c r="AA25" i="23" s="1"/>
  <c r="X71" i="23"/>
  <c r="AA71" i="23" s="1"/>
  <c r="X50" i="23"/>
  <c r="AA50" i="23" s="1"/>
  <c r="X85" i="23"/>
  <c r="AA85" i="23" s="1"/>
  <c r="X58" i="23"/>
  <c r="AA58" i="23" s="1"/>
  <c r="X39" i="23"/>
  <c r="AA39" i="23" s="1"/>
  <c r="X23" i="23"/>
  <c r="AA23" i="23" s="1"/>
  <c r="X11" i="23"/>
  <c r="AA11" i="23" s="1"/>
  <c r="X10" i="23"/>
  <c r="AA10" i="23" s="1"/>
  <c r="X34" i="23"/>
  <c r="AA34" i="23" s="1"/>
  <c r="X79" i="23"/>
  <c r="AA79" i="23" s="1"/>
  <c r="X55" i="23"/>
  <c r="AA55" i="23" s="1"/>
  <c r="X37" i="23"/>
  <c r="AA37" i="23" s="1"/>
  <c r="X22" i="23"/>
  <c r="AA22" i="23" s="1"/>
  <c r="X17" i="23"/>
  <c r="AA17" i="23" s="1"/>
  <c r="X75" i="23"/>
  <c r="AA75" i="23" s="1"/>
  <c r="X52" i="23"/>
  <c r="AA52" i="23" s="1"/>
  <c r="X35" i="23"/>
  <c r="AA35" i="23" s="1"/>
  <c r="X21" i="23"/>
  <c r="AA21" i="23" s="1"/>
  <c r="X8" i="23"/>
  <c r="AA8" i="23" s="1"/>
  <c r="X19" i="23"/>
  <c r="AA19" i="23" s="1"/>
  <c r="X67" i="23"/>
  <c r="AA67" i="23" s="1"/>
  <c r="X109" i="23"/>
  <c r="AA109" i="23" s="1"/>
  <c r="X63" i="23"/>
  <c r="AA63" i="23" s="1"/>
  <c r="X47" i="23"/>
  <c r="AA47" i="23" s="1"/>
  <c r="X27" i="23"/>
  <c r="AA27" i="23" s="1"/>
  <c r="X15" i="23"/>
  <c r="AA15" i="23" s="1"/>
  <c r="X51" i="23"/>
  <c r="AA51" i="23" s="1"/>
  <c r="X106" i="23"/>
  <c r="AA106" i="23" s="1"/>
  <c r="X61" i="23"/>
  <c r="AA61" i="23" s="1"/>
  <c r="X45" i="23"/>
  <c r="AA45" i="23" s="1"/>
  <c r="X26" i="23"/>
  <c r="AA26" i="23" s="1"/>
  <c r="X14" i="23"/>
  <c r="AA14" i="23" s="1"/>
  <c r="X13" i="23"/>
  <c r="AA13" i="23" s="1"/>
  <c r="X31" i="23"/>
  <c r="AA31" i="23" s="1"/>
  <c r="H132" i="23"/>
  <c r="G132" i="23" s="1"/>
  <c r="H68" i="23"/>
  <c r="G68" i="23" s="1"/>
  <c r="H131" i="23"/>
  <c r="G131" i="23" s="1"/>
  <c r="H67" i="23"/>
  <c r="G67" i="23" s="1"/>
  <c r="H134" i="23"/>
  <c r="G134" i="23" s="1"/>
  <c r="H70" i="23"/>
  <c r="G70" i="23" s="1"/>
  <c r="H133" i="23"/>
  <c r="G133" i="23" s="1"/>
  <c r="H69" i="23"/>
  <c r="G69" i="23" s="1"/>
  <c r="H130" i="23"/>
  <c r="G130" i="23" s="1"/>
  <c r="H66" i="23"/>
  <c r="G66" i="23" s="1"/>
  <c r="H8" i="23"/>
  <c r="G8" i="23" s="1"/>
  <c r="H73" i="23"/>
  <c r="G73" i="23" s="1"/>
  <c r="H9" i="23"/>
  <c r="G9" i="23" s="1"/>
  <c r="H80" i="23"/>
  <c r="G80" i="23" s="1"/>
  <c r="X16" i="23"/>
  <c r="AA16" i="23" s="1"/>
  <c r="H79" i="23"/>
  <c r="G79" i="23" s="1"/>
  <c r="H15" i="23"/>
  <c r="G15" i="23" s="1"/>
  <c r="X133" i="23"/>
  <c r="AA133" i="23" s="1"/>
  <c r="X110" i="23"/>
  <c r="AA110" i="23" s="1"/>
  <c r="X89" i="23"/>
  <c r="AA89" i="23" s="1"/>
  <c r="X102" i="23"/>
  <c r="AA102" i="23" s="1"/>
  <c r="X105" i="23"/>
  <c r="AA105" i="23" s="1"/>
  <c r="H24" i="23"/>
  <c r="G24" i="23" s="1"/>
  <c r="X108" i="23"/>
  <c r="AA108" i="23" s="1"/>
  <c r="H12" i="23"/>
  <c r="G12" i="23" s="1"/>
  <c r="X128" i="23"/>
  <c r="AA128" i="23" s="1"/>
  <c r="H102" i="23"/>
  <c r="G102" i="23" s="1"/>
  <c r="H34" i="23"/>
  <c r="G34" i="23" s="1"/>
  <c r="H48" i="23"/>
  <c r="G48" i="23" s="1"/>
  <c r="X136" i="23"/>
  <c r="AA136" i="23" s="1"/>
  <c r="X97" i="23"/>
  <c r="AA97" i="23" s="1"/>
  <c r="H27" i="23"/>
  <c r="G27" i="23" s="1"/>
  <c r="H29" i="23"/>
  <c r="G29" i="23" s="1"/>
  <c r="H39" i="23"/>
  <c r="G39" i="23" s="1"/>
  <c r="H88" i="23"/>
  <c r="G88" i="23" s="1"/>
  <c r="H124" i="23"/>
  <c r="G124" i="23" s="1"/>
  <c r="H60" i="23"/>
  <c r="G60" i="23" s="1"/>
  <c r="H123" i="23"/>
  <c r="G123" i="23" s="1"/>
  <c r="H59" i="23"/>
  <c r="G59" i="23" s="1"/>
  <c r="X126" i="23"/>
  <c r="AA126" i="23" s="1"/>
  <c r="H62" i="23"/>
  <c r="G62" i="23" s="1"/>
  <c r="H125" i="23"/>
  <c r="G125" i="23" s="1"/>
  <c r="H61" i="23"/>
  <c r="G61" i="23" s="1"/>
  <c r="H122" i="23"/>
  <c r="G122" i="23" s="1"/>
  <c r="H58" i="23"/>
  <c r="G58" i="23" s="1"/>
  <c r="H129" i="23"/>
  <c r="G129" i="23" s="1"/>
  <c r="H65" i="23"/>
  <c r="G65" i="23" s="1"/>
  <c r="H136" i="23"/>
  <c r="G136" i="23" s="1"/>
  <c r="H72" i="23"/>
  <c r="G72" i="23" s="1"/>
  <c r="H135" i="23"/>
  <c r="G135" i="23" s="1"/>
  <c r="H71" i="23"/>
  <c r="G71" i="23" s="1"/>
  <c r="X123" i="23"/>
  <c r="AA123" i="23" s="1"/>
  <c r="X62" i="23"/>
  <c r="AA62" i="23" s="1"/>
  <c r="X134" i="23"/>
  <c r="AA134" i="23" s="1"/>
  <c r="X101" i="23"/>
  <c r="AA101" i="23" s="1"/>
  <c r="H46" i="23"/>
  <c r="G46" i="23" s="1"/>
  <c r="X132" i="23"/>
  <c r="AA132" i="23" s="1"/>
  <c r="H16" i="23"/>
  <c r="G16" i="23" s="1"/>
  <c r="X9" i="23"/>
  <c r="AA9" i="23" s="1"/>
  <c r="X57" i="23"/>
  <c r="AA57" i="23" s="1"/>
  <c r="X56" i="23"/>
  <c r="AA56" i="23" s="1"/>
  <c r="H99" i="23"/>
  <c r="G99" i="23" s="1"/>
  <c r="H105" i="23"/>
  <c r="G105" i="23" s="1"/>
  <c r="H111" i="23"/>
  <c r="G111" i="23" s="1"/>
  <c r="X42" i="23"/>
  <c r="AA42" i="23" s="1"/>
  <c r="X94" i="23"/>
  <c r="AA94" i="23" s="1"/>
  <c r="H90" i="23"/>
  <c r="G90" i="23" s="1"/>
  <c r="X40" i="23"/>
  <c r="AA40" i="23" s="1"/>
  <c r="H118" i="23"/>
  <c r="G118" i="23" s="1"/>
  <c r="H116" i="23"/>
  <c r="G116" i="23" s="1"/>
  <c r="H52" i="23"/>
  <c r="G52" i="23" s="1"/>
  <c r="H115" i="23"/>
  <c r="G115" i="23" s="1"/>
  <c r="H51" i="23"/>
  <c r="G51" i="23" s="1"/>
  <c r="X118" i="23"/>
  <c r="AA118" i="23" s="1"/>
  <c r="X54" i="23"/>
  <c r="AA54" i="23" s="1"/>
  <c r="H117" i="23"/>
  <c r="G117" i="23" s="1"/>
  <c r="H53" i="23"/>
  <c r="G53" i="23" s="1"/>
  <c r="H114" i="23"/>
  <c r="G114" i="23" s="1"/>
  <c r="H50" i="23"/>
  <c r="G50" i="23" s="1"/>
  <c r="H121" i="23"/>
  <c r="G121" i="23" s="1"/>
  <c r="H57" i="23"/>
  <c r="G57" i="23" s="1"/>
  <c r="H128" i="23"/>
  <c r="G128" i="23" s="1"/>
  <c r="H64" i="23"/>
  <c r="G64" i="23" s="1"/>
  <c r="H127" i="23"/>
  <c r="G127" i="23" s="1"/>
  <c r="H63" i="23"/>
  <c r="G63" i="23" s="1"/>
  <c r="X131" i="23"/>
  <c r="AA131" i="23" s="1"/>
  <c r="H126" i="23"/>
  <c r="G126" i="23" s="1"/>
  <c r="X18" i="23"/>
  <c r="AA18" i="23" s="1"/>
  <c r="X114" i="23"/>
  <c r="AA114" i="23" s="1"/>
  <c r="X117" i="23"/>
  <c r="AA117" i="23" s="1"/>
  <c r="H112" i="23"/>
  <c r="G112" i="23" s="1"/>
  <c r="X33" i="23"/>
  <c r="AA33" i="23" s="1"/>
  <c r="X36" i="23"/>
  <c r="AA36" i="23" s="1"/>
  <c r="X121" i="23"/>
  <c r="AA121" i="23" s="1"/>
  <c r="X120" i="23"/>
  <c r="AA120" i="23" s="1"/>
  <c r="H36" i="23"/>
  <c r="G36" i="23" s="1"/>
  <c r="H37" i="23"/>
  <c r="G37" i="23" s="1"/>
  <c r="X20" i="23"/>
  <c r="AA20" i="23" s="1"/>
  <c r="X100" i="23"/>
  <c r="AA100" i="23" s="1"/>
  <c r="X92" i="23"/>
  <c r="AA92" i="23" s="1"/>
  <c r="H33" i="23"/>
  <c r="G33" i="23" s="1"/>
  <c r="X86" i="23"/>
  <c r="AA86" i="23" s="1"/>
  <c r="H92" i="23"/>
  <c r="G92" i="23" s="1"/>
  <c r="H108" i="23"/>
  <c r="G108" i="23" s="1"/>
  <c r="H44" i="23"/>
  <c r="G44" i="23" s="1"/>
  <c r="H107" i="23"/>
  <c r="G107" i="23" s="1"/>
  <c r="H43" i="23"/>
  <c r="G43" i="23" s="1"/>
  <c r="H110" i="23"/>
  <c r="G110" i="23" s="1"/>
  <c r="X46" i="23"/>
  <c r="AA46" i="23" s="1"/>
  <c r="H109" i="23"/>
  <c r="G109" i="23" s="1"/>
  <c r="H45" i="23"/>
  <c r="G45" i="23" s="1"/>
  <c r="H106" i="23"/>
  <c r="G106" i="23" s="1"/>
  <c r="H42" i="23"/>
  <c r="G42" i="23" s="1"/>
  <c r="H113" i="23"/>
  <c r="G113" i="23" s="1"/>
  <c r="H49" i="23"/>
  <c r="G49" i="23" s="1"/>
  <c r="H120" i="23"/>
  <c r="G120" i="23" s="1"/>
  <c r="H56" i="23"/>
  <c r="G56" i="23" s="1"/>
  <c r="H119" i="23"/>
  <c r="G119" i="23" s="1"/>
  <c r="H55" i="23"/>
  <c r="G55" i="23" s="1"/>
  <c r="X115" i="23"/>
  <c r="AA115" i="23" s="1"/>
  <c r="H94" i="23"/>
  <c r="G94" i="23" s="1"/>
  <c r="X29" i="23"/>
  <c r="AA29" i="23" s="1"/>
  <c r="X125" i="23"/>
  <c r="AA125" i="23" s="1"/>
  <c r="X70" i="23"/>
  <c r="AA70" i="23" s="1"/>
  <c r="H104" i="23"/>
  <c r="G104" i="23" s="1"/>
  <c r="X60" i="23"/>
  <c r="AA60" i="23" s="1"/>
  <c r="X73" i="23"/>
  <c r="AA73" i="23" s="1"/>
  <c r="X49" i="23"/>
  <c r="AA49" i="23" s="1"/>
  <c r="X48" i="23"/>
  <c r="AA48" i="23" s="1"/>
  <c r="H100" i="23"/>
  <c r="G100" i="23" s="1"/>
  <c r="H98" i="23"/>
  <c r="G98" i="23" s="1"/>
  <c r="H96" i="23"/>
  <c r="G96" i="23" s="1"/>
  <c r="X113" i="23"/>
  <c r="AA113" i="23" s="1"/>
  <c r="X30" i="23"/>
  <c r="AA30" i="23" s="1"/>
  <c r="H26" i="23"/>
  <c r="G26" i="23" s="1"/>
  <c r="X104" i="23"/>
  <c r="AA104" i="23" s="1"/>
  <c r="X53" i="23"/>
  <c r="AA53" i="23" s="1"/>
  <c r="X80" i="23"/>
  <c r="AA80" i="23" s="1"/>
  <c r="H84" i="23"/>
  <c r="G84" i="23" s="1"/>
  <c r="H20" i="23"/>
  <c r="G20" i="23" s="1"/>
  <c r="H83" i="23"/>
  <c r="G83" i="23" s="1"/>
  <c r="H19" i="23"/>
  <c r="G19" i="23" s="1"/>
  <c r="H86" i="23"/>
  <c r="G86" i="23" s="1"/>
  <c r="H22" i="23"/>
  <c r="G22" i="23" s="1"/>
  <c r="H85" i="23"/>
  <c r="G85" i="23" s="1"/>
  <c r="H21" i="23"/>
  <c r="G21" i="23" s="1"/>
  <c r="H82" i="23"/>
  <c r="G82" i="23" s="1"/>
  <c r="H18" i="23"/>
  <c r="G18" i="23" s="1"/>
  <c r="H89" i="23"/>
  <c r="G89" i="23" s="1"/>
  <c r="H25" i="23"/>
  <c r="G25" i="23" s="1"/>
  <c r="X96" i="23"/>
  <c r="AA96" i="23" s="1"/>
  <c r="X32" i="23"/>
  <c r="AA32" i="23" s="1"/>
  <c r="H95" i="23"/>
  <c r="G95" i="23" s="1"/>
  <c r="H31" i="23"/>
  <c r="G31" i="23" s="1"/>
  <c r="X95" i="23"/>
  <c r="AA95" i="23" s="1"/>
  <c r="X111" i="23"/>
  <c r="AA111" i="23" s="1"/>
  <c r="X65" i="23"/>
  <c r="AA65" i="23" s="1"/>
  <c r="H54" i="23"/>
  <c r="G54" i="23" s="1"/>
  <c r="X41" i="23"/>
  <c r="AA41" i="23" s="1"/>
  <c r="H40" i="23"/>
  <c r="G40" i="23" s="1"/>
  <c r="X44" i="23"/>
  <c r="AA44" i="23" s="1"/>
  <c r="H76" i="23"/>
  <c r="G76" i="23" s="1"/>
  <c r="X72" i="23"/>
  <c r="AA72" i="23" s="1"/>
  <c r="H38" i="23"/>
  <c r="G38" i="23" s="1"/>
  <c r="H101" i="23"/>
  <c r="G101" i="23" s="1"/>
  <c r="H41" i="23"/>
  <c r="G41" i="23" s="1"/>
  <c r="H47" i="23"/>
  <c r="G47" i="23" s="1"/>
  <c r="X135" i="23"/>
  <c r="AA135" i="23" s="1"/>
  <c r="H91" i="23"/>
  <c r="G91" i="23" s="1"/>
  <c r="H93" i="23"/>
  <c r="G93" i="23" s="1"/>
  <c r="H103" i="23"/>
  <c r="G103" i="23" s="1"/>
  <c r="X84" i="23"/>
  <c r="AA84" i="23" s="1"/>
  <c r="X76" i="23"/>
  <c r="AA76" i="23" s="1"/>
  <c r="X12" i="23"/>
  <c r="AA12" i="23" s="1"/>
  <c r="H75" i="23"/>
  <c r="G75" i="23" s="1"/>
  <c r="H11" i="23"/>
  <c r="G11" i="23" s="1"/>
  <c r="H78" i="23"/>
  <c r="G78" i="23" s="1"/>
  <c r="H14" i="23"/>
  <c r="G14" i="23" s="1"/>
  <c r="H77" i="23"/>
  <c r="G77" i="23" s="1"/>
  <c r="H13" i="23"/>
  <c r="G13" i="23" s="1"/>
  <c r="H74" i="23"/>
  <c r="G74" i="23" s="1"/>
  <c r="H10" i="23"/>
  <c r="G10" i="23" s="1"/>
  <c r="H81" i="23"/>
  <c r="G81" i="23" s="1"/>
  <c r="H17" i="23"/>
  <c r="G17" i="23" s="1"/>
  <c r="X88" i="23"/>
  <c r="AA88" i="23" s="1"/>
  <c r="X24" i="23"/>
  <c r="AA24" i="23" s="1"/>
  <c r="H87" i="23"/>
  <c r="G87" i="23" s="1"/>
  <c r="H23" i="23"/>
  <c r="G23" i="23" s="1"/>
  <c r="X116" i="23"/>
  <c r="AA116" i="23" s="1"/>
  <c r="X38" i="23"/>
  <c r="AA38" i="23" s="1"/>
  <c r="X77" i="23"/>
  <c r="AA77" i="23" s="1"/>
  <c r="X78" i="23"/>
  <c r="AA78" i="23" s="1"/>
  <c r="X68" i="23"/>
  <c r="AA68" i="23" s="1"/>
  <c r="H32" i="23"/>
  <c r="G32" i="23" s="1"/>
  <c r="X81" i="23"/>
  <c r="AA81" i="23" s="1"/>
  <c r="H28" i="23"/>
  <c r="G28" i="23" s="1"/>
  <c r="X64" i="23"/>
  <c r="AA64" i="23" s="1"/>
  <c r="H35" i="23"/>
  <c r="G35" i="23" s="1"/>
  <c r="X112" i="23"/>
  <c r="AA112" i="23" s="1"/>
  <c r="H30" i="23"/>
  <c r="G30" i="23" s="1"/>
  <c r="X28" i="23"/>
  <c r="AA28" i="23" s="1"/>
  <c r="H97" i="23"/>
  <c r="G97" i="23" s="1"/>
  <c r="X129" i="23"/>
  <c r="AA129" i="23" s="1"/>
  <c r="X124" i="23"/>
  <c r="AA124" i="23" s="1"/>
  <c r="AD110" i="23" l="1"/>
  <c r="AD27" i="23"/>
  <c r="AD47" i="23"/>
  <c r="AD24" i="23"/>
  <c r="AD19" i="23"/>
  <c r="AD116" i="23"/>
  <c r="AD106" i="23"/>
  <c r="AD121" i="23"/>
  <c r="AD39" i="23"/>
  <c r="AD115" i="23"/>
  <c r="AD66" i="23"/>
  <c r="AD126" i="23"/>
  <c r="AD80" i="23"/>
  <c r="AD53" i="23"/>
  <c r="AD29" i="23"/>
  <c r="AD79" i="23"/>
  <c r="AD46" i="23"/>
  <c r="AD18" i="23"/>
  <c r="AD83" i="23"/>
  <c r="AD52" i="23"/>
  <c r="AD35" i="23"/>
  <c r="AD50" i="23"/>
  <c r="AD134" i="23"/>
  <c r="AD64" i="23"/>
  <c r="AD130" i="23"/>
  <c r="AD94" i="23"/>
  <c r="AD125" i="23"/>
  <c r="AD17" i="23"/>
  <c r="AD11" i="23"/>
  <c r="AD78" i="23"/>
  <c r="AD104" i="23"/>
  <c r="AD89" i="23"/>
  <c r="AD13" i="23"/>
  <c r="AD23" i="23"/>
  <c r="AD32" i="23"/>
  <c r="AD60" i="23"/>
  <c r="AD99" i="23"/>
  <c r="AD108" i="23"/>
  <c r="AD114" i="23"/>
  <c r="AD102" i="23"/>
  <c r="AD128" i="23"/>
  <c r="AD59" i="23"/>
  <c r="AD62" i="23"/>
  <c r="AD81" i="23"/>
  <c r="AD93" i="23"/>
  <c r="AD88" i="23"/>
  <c r="AD85" i="23"/>
  <c r="AD87" i="23"/>
  <c r="AD92" i="23"/>
  <c r="AD111" i="23"/>
  <c r="AD75" i="23"/>
  <c r="AD22" i="23"/>
  <c r="AD96" i="23"/>
  <c r="AD101" i="23"/>
  <c r="AD21" i="23"/>
  <c r="AD48" i="23"/>
  <c r="AD124" i="23"/>
  <c r="AD44" i="23"/>
  <c r="AD43" i="23"/>
  <c r="AD70" i="23"/>
  <c r="AD65" i="23"/>
  <c r="AD37" i="23"/>
  <c r="AD123" i="23"/>
  <c r="AD30" i="23"/>
  <c r="AD10" i="23"/>
  <c r="AD15" i="23"/>
  <c r="AD82" i="23"/>
  <c r="AD28" i="23"/>
  <c r="AD55" i="23"/>
  <c r="AD34" i="23"/>
  <c r="AD45" i="23"/>
  <c r="AD33" i="23"/>
  <c r="AD112" i="23"/>
  <c r="AD36" i="23"/>
  <c r="AD107" i="23"/>
  <c r="AD38" i="23"/>
  <c r="AD129" i="23"/>
  <c r="AD72" i="23"/>
  <c r="AD127" i="23"/>
  <c r="AD84" i="23"/>
  <c r="AD74" i="23"/>
  <c r="AD14" i="23"/>
  <c r="AD119" i="23"/>
  <c r="AD25" i="23"/>
  <c r="AD54" i="23"/>
  <c r="AD97" i="23"/>
  <c r="AD77" i="23"/>
  <c r="AD61" i="23"/>
  <c r="AD49" i="23"/>
  <c r="AD68" i="23"/>
  <c r="AD56" i="23"/>
  <c r="AD135" i="23"/>
  <c r="AD58" i="23"/>
  <c r="AD136" i="23"/>
  <c r="AD95" i="23"/>
  <c r="AD100" i="23"/>
  <c r="AD20" i="23"/>
  <c r="AD8" i="23"/>
  <c r="AD76" i="23"/>
  <c r="AD118" i="23"/>
  <c r="AD40" i="23"/>
  <c r="AD86" i="23"/>
  <c r="AD105" i="23"/>
  <c r="AD26" i="23"/>
  <c r="AD113" i="23"/>
  <c r="AD133" i="23"/>
  <c r="AD120" i="23"/>
  <c r="AD103" i="23"/>
  <c r="AD122" i="23"/>
  <c r="AD73" i="23"/>
  <c r="AD63" i="23"/>
  <c r="AD132" i="23"/>
  <c r="AD117" i="23"/>
  <c r="AD109" i="23"/>
  <c r="AD67" i="23"/>
  <c r="AD12" i="23"/>
  <c r="AD98" i="23"/>
  <c r="AD41" i="23"/>
  <c r="AD91" i="23"/>
  <c r="AD90" i="23"/>
  <c r="AD42" i="23"/>
  <c r="AD57" i="23"/>
  <c r="AD71" i="23"/>
  <c r="AD51" i="23"/>
  <c r="AD9" i="23"/>
  <c r="AD31" i="23"/>
  <c r="AD69" i="23"/>
  <c r="AD16" i="23"/>
  <c r="AD131" i="23"/>
</calcChain>
</file>

<file path=xl/sharedStrings.xml><?xml version="1.0" encoding="utf-8"?>
<sst xmlns="http://schemas.openxmlformats.org/spreadsheetml/2006/main" count="15608" uniqueCount="5858">
  <si>
    <t>과정명</t>
  </si>
  <si>
    <t>대분류</t>
  </si>
  <si>
    <t>중분류</t>
  </si>
  <si>
    <t>소분류</t>
  </si>
  <si>
    <t>멀티캠퍼스</t>
  </si>
  <si>
    <t>[BigData] MongoDB! 개발부터 관리까지</t>
  </si>
  <si>
    <t>IT</t>
  </si>
  <si>
    <t>데이터사이언스</t>
  </si>
  <si>
    <t>데이터 수집</t>
  </si>
  <si>
    <t>[BigData] 빅데이터 분석을 위한 하둡(Hadoop)과 스파크(Spark) 아키텍처_4일</t>
  </si>
  <si>
    <t>[BigData] R을 이용한 데이터 분석</t>
  </si>
  <si>
    <t>데이터 분석</t>
  </si>
  <si>
    <t>[BigData] 빅데이터 분석을 위한 하둡(Hadoop)과 스파크(Spark) 아키텍처</t>
  </si>
  <si>
    <t>[BigData] NoSQL 데이터 모델링</t>
  </si>
  <si>
    <t>파이썬과 오픈소스를 활용한 딥러닝_4일</t>
  </si>
  <si>
    <t>실전! Tensorflow로 배우는 딥러닝</t>
  </si>
  <si>
    <t>[BigData] R을 이용한 예측분석 모델링</t>
  </si>
  <si>
    <t>파이썬으로 배우는 자연어 처리 기술 입문</t>
  </si>
  <si>
    <t>파이썬을 활용한 머신러닝</t>
  </si>
  <si>
    <t>파이썬과 오픈소스를 활용한 딥러닝</t>
  </si>
  <si>
    <t>데이터 분석 준전문가(ADsP) 자격대비</t>
  </si>
  <si>
    <t>[BigData] 핵심! 빅데이터 분석 전문가</t>
  </si>
  <si>
    <t>데이터 분석 전문가(ADP) 필기 자격대비</t>
  </si>
  <si>
    <t>실전! PyTorch로 배우는 딥러닝</t>
  </si>
  <si>
    <t>입문자도 세계 상위 10%가 되는 빅데이터 실습 입문</t>
  </si>
  <si>
    <t>살아있는 현업 데이터를 활용한 빅데이터 분석 실습</t>
  </si>
  <si>
    <t>TensorFlow로 배우는 강화학습</t>
  </si>
  <si>
    <t>TensorFlow로 배우는 Generative Models</t>
  </si>
  <si>
    <t>Data Scientist를 위한 R기반 통계 입문</t>
  </si>
  <si>
    <t>빅데이터 분석에서 시각화까지, 태블로(Tableau)</t>
  </si>
  <si>
    <t>[BigData] 영상데이터 분석을 위한 컴퓨터 비전</t>
  </si>
  <si>
    <t>빅데이터를 위한 파이썬</t>
  </si>
  <si>
    <t>원샷! 파이썬을 활용한 웹 크롤링과 데이터 분석</t>
  </si>
  <si>
    <t>데이터 분석 전문가(ADP) 실기 자격대비</t>
  </si>
  <si>
    <t>브라이틱스(Brightics)를 활용한 데이터 분석</t>
  </si>
  <si>
    <t>파이썬을 활용한 챗봇 서비스 개발</t>
  </si>
  <si>
    <t>챗봇</t>
  </si>
  <si>
    <t>[BigData] R을 이용한 예측분석 모델링_4일</t>
  </si>
  <si>
    <t>테크-밋업(3회) - 야간과외: Azure ML 스튜디오를 활용한 ML모델 만들기(19.8.21)</t>
  </si>
  <si>
    <t>인공지능(AI) 프로그래밍_Machine Learning(머신러닝) 기초(파이썬 라이브러리 numpy, pandas)[스마트러닝]</t>
  </si>
  <si>
    <t>인공지능(AI) 프로그래밍_파이썬을 활용한 Machine Learning(머신러닝), Deep Learning(딥러닝) 기초 다지기 Part.1[스마트러닝]</t>
  </si>
  <si>
    <t>인공지능(AI) 프로그래밍_파이썬을 활용한 Machine Learning(머신러닝), Deep Learning(딥러닝) 기초 다지기 Part.2[스마트러닝]</t>
  </si>
  <si>
    <t>인공지능 프로그램 CHATBOT(챗봇) 기초 다지기 Part.1[스마트러닝]</t>
  </si>
  <si>
    <t>인공지능 프로그램 CHATBOT(챗봇) 기초 다지기 Part.2[스마트러닝]</t>
  </si>
  <si>
    <t>확률과 통계 개념+실력 완성(2019)[스마트러닝]</t>
  </si>
  <si>
    <t>머신러닝의 이해와 실습(참고도서제공)[스마트러닝]</t>
  </si>
  <si>
    <t>AI의 기본! 딥러닝 쉽게 시작하기</t>
  </si>
  <si>
    <t>인공지능 기술 및 서비스 이해</t>
  </si>
  <si>
    <t>일반</t>
  </si>
  <si>
    <t>알고리즘으로 배우는 머신러닝, 딥러닝</t>
  </si>
  <si>
    <t>인공지능 챗봇 - 기획부터 제작까지</t>
  </si>
  <si>
    <t>[공인] Elasticsearch Engineer</t>
  </si>
  <si>
    <t>Elastic</t>
  </si>
  <si>
    <t>[잇터뷰]Working in the Cloud: 클라우드로 일하는 관점과 체크포인트[스마트러닝]</t>
  </si>
  <si>
    <t>클라우드</t>
  </si>
  <si>
    <t>클라우드 도입을 위한 1Day 핵심</t>
  </si>
  <si>
    <t>[잇터뷰]Working in the Cloud: 클라우드로 성장하는 기업들[스마트러닝]</t>
  </si>
  <si>
    <t>Perfect! 클라우드 데이터센터 핵심 기술 실무</t>
  </si>
  <si>
    <t>분석/설계</t>
  </si>
  <si>
    <t>가상화 기술을 이용한 클라우드 컴퓨팅 설계/구축</t>
  </si>
  <si>
    <t>클라우드 컴퓨팅 이해와 분석</t>
  </si>
  <si>
    <t>오픈스택으로 구현하는 클라우드 컴퓨팅</t>
  </si>
  <si>
    <t>OpenStack</t>
  </si>
  <si>
    <t>Spring Cloud와 Docker를 이용한 MSA 핵심</t>
  </si>
  <si>
    <t>구축/운영</t>
  </si>
  <si>
    <t>DevOps를 위한 도커와 쿠버네티스</t>
  </si>
  <si>
    <t>[MS-AZ200]Microsoft Azure 개발 핵심</t>
  </si>
  <si>
    <t>Azure</t>
  </si>
  <si>
    <t>[MS-AZ103]Microsoft Azure 인프라 구축과 배포</t>
  </si>
  <si>
    <t>[MS-10979]IT 전문가를 위한 Azure 기본</t>
  </si>
  <si>
    <t>[공인] AWS 기반 아키텍처 설계 (Architecting on AWS)</t>
  </si>
  <si>
    <t>AWS</t>
  </si>
  <si>
    <t>[공인] AWS 기반 개발 (Developing on AWS)</t>
  </si>
  <si>
    <t>[공인] AWS 기반 시스템 운영 (Systems Operations on AWS)</t>
  </si>
  <si>
    <t>[공인] AWS 기반 빅 데이터 (Big Data on AWS)</t>
  </si>
  <si>
    <t>[공인] AWS 비즈니스 에센셜 (AWS Business Essentials)</t>
  </si>
  <si>
    <t>[공인] AWS 기술 에센셜 (AWS Technical Essentials)</t>
  </si>
  <si>
    <t>[공인] AWS 기반 고급 아키텍처 설계 (Advanced Architecting on AWS)</t>
  </si>
  <si>
    <t>[공인] AWS 기반 데브옵스 엔지니어링 (DevOps Engineering on AWS)</t>
  </si>
  <si>
    <t>[공인] AWS 기반 데이터웨어하우징 (Data Warehousing on AWS)</t>
  </si>
  <si>
    <t>[공인] AWS 기반 딥러닝 (Deep Learning on AWS)</t>
  </si>
  <si>
    <t>[공인] AWS 기반 보안 운영 (Security Engineering on AWS)</t>
  </si>
  <si>
    <t>(LFS458) Kubernetes Administration (쿠버네티스 관리)</t>
  </si>
  <si>
    <t>(LFS426) Linux Performance Tuning (리눅스 성능향상)</t>
  </si>
  <si>
    <t>Linux</t>
  </si>
  <si>
    <t>(LFS452) Essentials of OpenStack Administration (오픈스택 관리)</t>
  </si>
  <si>
    <t>(LFD459) Kubernetes for App Developers (개발자를 위한 쿠버네티스)</t>
  </si>
  <si>
    <t>Operation on Alibaba Cloud (알리바바클라우드 운영)</t>
  </si>
  <si>
    <t>알리바바 클라우드</t>
  </si>
  <si>
    <t>Alibaba Cloud Technical Essentials (알리바바클라우드 기술 에센셜)</t>
  </si>
  <si>
    <t>[직딩잇템]꼭 알아야 할 블록체인 기본 개념[스마트러닝]</t>
  </si>
  <si>
    <t>블록체인</t>
  </si>
  <si>
    <t>블록체인과 비즈니스 혁신</t>
  </si>
  <si>
    <t>사업기획</t>
  </si>
  <si>
    <t>[저녁반] B캐피탈리스트 블록체인 투자·금융</t>
  </si>
  <si>
    <t>UseCase로 알아보는 블록체인 비즈니스 워크샵</t>
  </si>
  <si>
    <t>[직딩잇템]비즈니스를 위한 블록체인[스마트러닝]</t>
  </si>
  <si>
    <t>이더리움의 핵심! Solidity 프로그래밍</t>
  </si>
  <si>
    <t>기술구현</t>
  </si>
  <si>
    <t>블록체인 기술 입문</t>
  </si>
  <si>
    <t>실전! 이더리움 DApp 개발</t>
  </si>
  <si>
    <t>Hyperledger Fabric을 활용한 블록체인 어플리케이션 개발</t>
  </si>
  <si>
    <t>실전, EOS를 활용한 블록체인 기술 구현</t>
  </si>
  <si>
    <t>테크-밋업(1회)_리뷰:Building your Future on Tezos(19.5.31)</t>
  </si>
  <si>
    <t>[저녁반] 쉽게 배우는 블록체인 DApp 서비스 개발</t>
  </si>
  <si>
    <t>테크-밋업(2회)_리뷰:dApp-탈중앙화 어플리케이션(19.7.11)</t>
  </si>
  <si>
    <t>[직딩잇템]블록체인, 암호학으로 쉽게 이해하기[스마트러닝]</t>
  </si>
  <si>
    <t>IoT를 위한 C# 프로그래밍</t>
  </si>
  <si>
    <t>IoT</t>
  </si>
  <si>
    <t>서비스</t>
  </si>
  <si>
    <t>사물인터넷(IoT) 신사업 발굴 전략</t>
  </si>
  <si>
    <t>IoT 시장 공략법 - 시장 파악부터 진입까지</t>
  </si>
  <si>
    <t>라즈베리파이를 활용한 .NET 기반 IoT 구현</t>
  </si>
  <si>
    <t>사물인터넷(IoT) 기술 이해 및 전략 수립</t>
  </si>
  <si>
    <t>알렉사(Alexa)를 활용한 홈 IoT 시스템 개발</t>
  </si>
  <si>
    <t>Make 메이커! 라즈베리파이로 IoT 시작하기</t>
  </si>
  <si>
    <t>라즈베리파이와 파이썬을 활용한 IoT 프로젝트</t>
  </si>
  <si>
    <t>IoT 제품 및 서비스 기획을 위한 UX/UI 디자인</t>
  </si>
  <si>
    <t>사물인터넷(IoT) 시스템 설계 및 개발</t>
  </si>
  <si>
    <t>플랫폼</t>
  </si>
  <si>
    <t>사물인터넷(IoT) 시스템 검증 및 테스트</t>
  </si>
  <si>
    <t>실전! 빅데이터를 활용한 IoT 솔루션 개발</t>
  </si>
  <si>
    <t>사물인터넷 솔루션 개발 입문</t>
  </si>
  <si>
    <t>임베디드 C 프로그래밍 ＆ 코드 최적화</t>
  </si>
  <si>
    <t>디바이스</t>
  </si>
  <si>
    <t>C언어로 배우는 시스템 제어</t>
  </si>
  <si>
    <t>안드로이드 플랫폼 분석과 NDK/PDK 활용 실무</t>
  </si>
  <si>
    <t>실습으로 정복하는 임베디드 리눅스 커널</t>
  </si>
  <si>
    <t>임베디드 리눅스 디바이스 드라이버</t>
  </si>
  <si>
    <t>LoRa를 활용한 IoT 네트워크 구축</t>
  </si>
  <si>
    <t>안드로이드로 배우는 IoT 무선통신 Protocol</t>
  </si>
  <si>
    <t>네트워크</t>
  </si>
  <si>
    <t>[보안] 최신 IT동향 속 보안 트렌드와 이슈 대응</t>
  </si>
  <si>
    <t>보안</t>
  </si>
  <si>
    <t>[보안] 정보보호 기본 - Information Security Essentials</t>
  </si>
  <si>
    <t>Perfect! 공공정보개방을 위한 정보보호 전략개발 및 점검</t>
  </si>
  <si>
    <t>[보안] SW보안을 위한 시큐어 코딩 in Java</t>
  </si>
  <si>
    <t>프로그래밍</t>
  </si>
  <si>
    <t>Java</t>
  </si>
  <si>
    <t>[보안] UNIX/Linux 보안 실무</t>
  </si>
  <si>
    <t>시스템/네트워크</t>
  </si>
  <si>
    <t>[보안] Network 보안 실무</t>
  </si>
  <si>
    <t>[보안] 실전! 빅데이터를 활용한 네트워크 보안 및 이상징후 탐지</t>
  </si>
  <si>
    <t>[보안] Network 보안 Essentials</t>
  </si>
  <si>
    <t>[보안] Network 보안 Essentials_4일</t>
  </si>
  <si>
    <t>[보안] 안드로이드 취약점 분석과 보안</t>
  </si>
  <si>
    <t>모의해킹</t>
  </si>
  <si>
    <t>[보안] 네트워크 취약점 분석과 보안</t>
  </si>
  <si>
    <t>[보안] 개발자를 위한 웹 해킹 보안 및 취약점 분석</t>
  </si>
  <si>
    <t>[보안] 소프트웨어 버그 헌팅 - 취약점, 공격기법 분석과 보안</t>
  </si>
  <si>
    <t>[보안] IoT 취약점 분석과 보안</t>
  </si>
  <si>
    <t>최신 해킹사례 분석 및 실습</t>
  </si>
  <si>
    <t>Kali Linux를 활용한 해킹 및 보안 실습</t>
  </si>
  <si>
    <t>웹 해킹 실전: 워게임과 사이버 공방전</t>
  </si>
  <si>
    <t>[보안] 웹 해킹 보안 입문</t>
  </si>
  <si>
    <t>[보안] 침해 대응을 위한 디지털 포렌식</t>
  </si>
  <si>
    <t>침해대응/악성코드</t>
  </si>
  <si>
    <t>[보안] 리버스 엔지니어링 입문</t>
  </si>
  <si>
    <t>머신러닝을 활용한 정보보안 실무 프로젝트</t>
  </si>
  <si>
    <t>[보안] 악성코드 분석</t>
  </si>
  <si>
    <t>[보안] 국제표준 및 보안감사</t>
  </si>
  <si>
    <t>컨설팅/법/감사</t>
  </si>
  <si>
    <t>[보안] 정보보호 컨설팅 실무</t>
  </si>
  <si>
    <t>실무자가 꼭 알아야 할 GDPR 이해 및 대응방안</t>
  </si>
  <si>
    <t>개인정보처리 실무 1-Day 가이드</t>
  </si>
  <si>
    <t>[보안] 정보보안기사/산업기사 필기 대비반</t>
  </si>
  <si>
    <t>자격</t>
  </si>
  <si>
    <t>[보안] CISSP 자격대비반</t>
  </si>
  <si>
    <t>[보안] 디지털 포렌식 전문가 2급 자격 대비반</t>
  </si>
  <si>
    <t>[보안] 정보보안기사/산업기사 실기 대비반</t>
  </si>
  <si>
    <t>CPPG 자격 대비반</t>
  </si>
  <si>
    <t>정보보안기사 필기_네트워크보안[스마트러닝]</t>
  </si>
  <si>
    <t>정보보안기사 필기_시스템보안[스마트러닝]</t>
  </si>
  <si>
    <t>정보보안기사 필기_어플리케이션보안[스마트러닝]</t>
  </si>
  <si>
    <t>정보보안기사 필기_정보보안 관리 및 법규[스마트러닝]</t>
  </si>
  <si>
    <t>정보보안기사 필기_정보보안일반[스마트러닝]</t>
  </si>
  <si>
    <t>정보보안산업기사 필기_네트워크보안[스마트러닝]</t>
  </si>
  <si>
    <t>정보보안산업기사 필기_시스템보안[스마트러닝]</t>
  </si>
  <si>
    <t>정보보안산업기사 필기_어플리케이션보안[스마트러닝]</t>
  </si>
  <si>
    <t>정보보안산업기사 필기_정보보안일반[스마트러닝]</t>
  </si>
  <si>
    <t>정보보안기사 실기_시스템[스마트러닝]</t>
  </si>
  <si>
    <t>정보보안기사 실기_네트워크[스마트러닝]</t>
  </si>
  <si>
    <t>정보보안기사 실기_애플리케이션[스마트러닝]</t>
  </si>
  <si>
    <t>정보보안산업기사 실기_네트워크[스마트러닝]</t>
  </si>
  <si>
    <t>정보보안산업기사 실기_애플리케이션[스마트러닝]</t>
  </si>
  <si>
    <t>정보보안산업기사 실기_시스템[스마트러닝]</t>
  </si>
  <si>
    <t>정보보안기사 실기_정보보안 법규[스마트러닝]</t>
  </si>
  <si>
    <t>정보보안기사 실기_정보보안 일반, 관리[스마트러닝]</t>
  </si>
  <si>
    <t>정보보안산업기사 실기_정보보안 일반, 관리[스마트러닝]</t>
  </si>
  <si>
    <t>CompTIA Security+ 자격대비</t>
  </si>
  <si>
    <t>CompTIA</t>
  </si>
  <si>
    <t>핀테크 서비스를 위한 보안</t>
  </si>
  <si>
    <t>핀테크</t>
  </si>
  <si>
    <t>핀테크와 떠오르는 차세대 비즈니스 모델</t>
  </si>
  <si>
    <t>AR 콘텐츠 기획</t>
  </si>
  <si>
    <t>세미나</t>
  </si>
  <si>
    <t>VR/AR</t>
  </si>
  <si>
    <t>최신 사례로 알아보는 VR/AR의 현황과 미래</t>
  </si>
  <si>
    <t>실전! 초보자를 위한 UNIX 실무</t>
  </si>
  <si>
    <t>Unix</t>
  </si>
  <si>
    <t>UNIX Administration</t>
  </si>
  <si>
    <t>Shell</t>
  </si>
  <si>
    <t>UNIX System / Network Programming</t>
  </si>
  <si>
    <t>Network</t>
  </si>
  <si>
    <t>리눅스 기반의 프로젝트 실무</t>
  </si>
  <si>
    <t>Linux System / Network Programming</t>
  </si>
  <si>
    <t>실전! 초보자를 위한 Linux</t>
  </si>
  <si>
    <t>Linux System Administration</t>
  </si>
  <si>
    <t>리눅스 CentOS 7 제대로 배우기 Part.1[스마트러닝]</t>
  </si>
  <si>
    <t>리눅스 CentOS 7 제대로 배우기 Part.2[스마트러닝]</t>
  </si>
  <si>
    <t>리눅스 CentOS 7 제대로 배우기 Part.3[스마트러닝]</t>
  </si>
  <si>
    <t>리눅스 CentOS 7 제대로 배우기 Part.4[스마트러닝]</t>
  </si>
  <si>
    <t>[MS-20341]Exchange Server 구축 및 관리</t>
  </si>
  <si>
    <t>MS Windows</t>
  </si>
  <si>
    <t>Windows Server 2012 R2 Administration</t>
  </si>
  <si>
    <t>(RH436) Red Hat High Availability Clustering</t>
  </si>
  <si>
    <t>RedHat</t>
  </si>
  <si>
    <t>(DO280) Red Hat OpenShift Administration I</t>
  </si>
  <si>
    <t>(RH318) Red Hat Enterprise Virtualization</t>
  </si>
  <si>
    <t>(RH442) Red Hat Enterprise Performance Tuning</t>
  </si>
  <si>
    <t>(CL210) Red Hat OpenStack Administration II</t>
  </si>
  <si>
    <t>(RH342) Red Hat Enterprise Linux Diagnostics and Troubleshooting</t>
  </si>
  <si>
    <t>(DO180) Introduction to Containers, Kubernetes, and Red Hat OpenShift</t>
  </si>
  <si>
    <t>(DO285) Containers, Kubernetes, and Red Hat OpenShift Administration I</t>
  </si>
  <si>
    <t>(DO407) Automation with Ansible</t>
  </si>
  <si>
    <t>(RH124) Red Hat System Administration I</t>
  </si>
  <si>
    <t>(RH199) RHCSA Rapid Track Course</t>
  </si>
  <si>
    <t>(JB248) Red Hat JBoss Application Administration I</t>
  </si>
  <si>
    <t>(RH134) Red Hat System Administration II</t>
  </si>
  <si>
    <t>(CL110) Red Hat OpenStack Administration I</t>
  </si>
  <si>
    <t>(CEPH125) Red Hat Ceph Storage Architecture and Administration</t>
  </si>
  <si>
    <t>(DO457) Ansible for Network Automation</t>
  </si>
  <si>
    <t>시스템</t>
  </si>
  <si>
    <t>자동화/관리</t>
  </si>
  <si>
    <t>VMware AirWatch: Bootcamp</t>
  </si>
  <si>
    <t>가상화</t>
  </si>
  <si>
    <t>VMware NSX: Install, Configure, Manage</t>
  </si>
  <si>
    <t>VMware vSphere: Install, Configure, Manage</t>
  </si>
  <si>
    <t>VMware Cloud on AWS: Delpoy and Manage</t>
  </si>
  <si>
    <t>VMware vSphere: Fast Track</t>
  </si>
  <si>
    <t>VMware vSphere: Optimize and Scale plus Troubleshooting Fast Track</t>
  </si>
  <si>
    <t>VMware vRealize Automation: Install, Configure, Manage</t>
  </si>
  <si>
    <t>VMware vSphere: What`s New</t>
  </si>
  <si>
    <t>VMware vSphere: Optimize and Scale</t>
  </si>
  <si>
    <t>VMware vSphere: Troubleshooting Workshop</t>
  </si>
  <si>
    <t>VMware vSphere: Install, Configure, Manage plus Optimize and Scale Fast Track</t>
  </si>
  <si>
    <t>VMware vRealize Operations Manager: Install, Configure, Manage</t>
  </si>
  <si>
    <t>VMware Horizon 7: Install, Configure, Manage</t>
  </si>
  <si>
    <t>VMware Horizon 7: Troubleshooting and Performance Optimization</t>
  </si>
  <si>
    <t>VMware Horizon 7: Install, Configure, Manage plus App Volumes Fast Track</t>
  </si>
  <si>
    <t>VMware Horizon: Design and Deploy</t>
  </si>
  <si>
    <t>VMware Site Recovery Manager: Install, Configure, Manage</t>
  </si>
  <si>
    <t>VMware NSX: Troubleshooting and Operations</t>
  </si>
  <si>
    <t>VMware NSX: Install, Configure, Manage plus Troubleshooting ＆ Operations Fast Track</t>
  </si>
  <si>
    <t>VMware vSphere: Install, Configure, Manage plus vSAN Fast Track</t>
  </si>
  <si>
    <t>VMware vSAN: Troubleshooting Workshop</t>
  </si>
  <si>
    <t>VMware vRealize Log Insight: Deploy and Manage</t>
  </si>
  <si>
    <t>VMware vRealize Operations Manager for Operators</t>
  </si>
  <si>
    <t>VMware Cloud Automation: Design and Deploy</t>
  </si>
  <si>
    <t>VMware vCenter Configuration Manager: Install, Configure, Manage</t>
  </si>
  <si>
    <t>VMware NSX: Design and Deploy</t>
  </si>
  <si>
    <t>VMware vSAN: Deploy and Manage</t>
  </si>
  <si>
    <t>VMware vSphere: Design Workshop</t>
  </si>
  <si>
    <t>VMware NSX-T: Install, Configure, Manage</t>
  </si>
  <si>
    <t>Wireshark 네트워크 패킷 분석 이해_4일</t>
  </si>
  <si>
    <t>Wireshark 네트워크 패킷 분석 이해</t>
  </si>
  <si>
    <t>업무에 바로쓰는 네트워크 기술</t>
  </si>
  <si>
    <t>실전! 대용량 네트워크 설계에서 구축까지</t>
  </si>
  <si>
    <t>네트워크 TCP/IP 핵심 기술 이해</t>
  </si>
  <si>
    <t>실습으로 배우는 네트워크 기술</t>
  </si>
  <si>
    <t>네트워크 전문가로 가는 길, SWITCH, ROUTE 완전 정복</t>
  </si>
  <si>
    <t>실전! 대용량 네트워크 설계에서 구축까지_4일</t>
  </si>
  <si>
    <t>CCNA 자격 대비반</t>
  </si>
  <si>
    <t>활용기술</t>
  </si>
  <si>
    <t>알기쉽게 시작하는 무선 네트워크의 이해</t>
  </si>
  <si>
    <t>VoIP 동작원리 및 구축 기초</t>
  </si>
  <si>
    <t>하루에 끝장내는 OSPF Routing</t>
  </si>
  <si>
    <t>5G 시대, 서비스와 비즈니스 혁신</t>
  </si>
  <si>
    <t>CCNAX</t>
  </si>
  <si>
    <t>ROUTE</t>
  </si>
  <si>
    <t>SWITCH</t>
  </si>
  <si>
    <t>TSHOOT</t>
  </si>
  <si>
    <t>업무에 바로 쓰는 SQL 활용실습</t>
  </si>
  <si>
    <t>SQL&amp;튜닝</t>
  </si>
  <si>
    <t>업무에 바로 쓰는 SQL 활용실습_4일</t>
  </si>
  <si>
    <t>Perfect! 대용량 데이터베이스 튜닝_4일</t>
  </si>
  <si>
    <t>성능을 고려한 SQL 작성비법</t>
  </si>
  <si>
    <t>Perfect! 대용량 데이터베이스 튜닝</t>
  </si>
  <si>
    <t>업무에 바로 쓰는 SQL 튜닝_4일</t>
  </si>
  <si>
    <t>Perfect! 대용량 데이터베이스 튜닝 Ⅱ</t>
  </si>
  <si>
    <t>업무에 바로 쓰는 SQL 튜닝</t>
  </si>
  <si>
    <t>실전! 데이터 아키텍처 전문가 되기</t>
  </si>
  <si>
    <t>모델링</t>
  </si>
  <si>
    <t>데이터 모델링 실전</t>
  </si>
  <si>
    <t>DBMS 이론과 실무 활용</t>
  </si>
  <si>
    <t>데이터 모델링 기본</t>
  </si>
  <si>
    <t>DBMS 이론과 실무 활용_4일</t>
  </si>
  <si>
    <t>SQL Server 성능 튜닝 및 고가용성</t>
  </si>
  <si>
    <t>MS SQL</t>
  </si>
  <si>
    <t>[MS-20464D] MS SQL Server 개발자</t>
  </si>
  <si>
    <t>[MS-20462D] MS SQL Server 관리자</t>
  </si>
  <si>
    <t>MS SQL Server 기본</t>
  </si>
  <si>
    <t>MS SQL Server 기본_4일</t>
  </si>
  <si>
    <t>EPAS Administration</t>
  </si>
  <si>
    <t>오픈소스 DBMS</t>
  </si>
  <si>
    <t>예제로 배우는 MySQL 활용 실습</t>
  </si>
  <si>
    <t>[공인] Oracle Database: Introduction to SQL</t>
  </si>
  <si>
    <t>ORACLE</t>
  </si>
  <si>
    <t>[공인] Oracle Database 11g: Administration Workshop I</t>
  </si>
  <si>
    <t>[공인] Oracle Database 11g: Administration Workshop II</t>
  </si>
  <si>
    <t>[공인] Oracle Database 11g: Backup and Recovery Workshop</t>
  </si>
  <si>
    <t>[공인] Oracle Database: Program with PL/SQL</t>
  </si>
  <si>
    <t>[공인] Oracle Database 11g: Performance Tuning</t>
  </si>
  <si>
    <t>[공인] Oracle Database 12c: Administration Workshop</t>
  </si>
  <si>
    <t>[공인] Oracle Database 12c: Performance Management and Tuning</t>
  </si>
  <si>
    <t>[공인] 실무에서 바로 활용하는 Advanced SQL</t>
  </si>
  <si>
    <t>[공인] Oracle Database 12c: Backup and Recovery Workshop</t>
  </si>
  <si>
    <t>[공인] Oracle Big Data Fundamentals</t>
  </si>
  <si>
    <t>[공인] Exadata and Database Machine Developer Workshop</t>
  </si>
  <si>
    <t>[공인] MySQL for Database Administrators</t>
  </si>
  <si>
    <t>[공인] Java SE Fundamentals</t>
  </si>
  <si>
    <t>[공인] Oracle Database 12c: Admin, Install and Upgrade Accelerated</t>
  </si>
  <si>
    <t>[공인] Oracle 11g: RAC and Grid Infrastructure Administration Accelerated</t>
  </si>
  <si>
    <t>[공인] Exadata and Database Machine Administration Workshop</t>
  </si>
  <si>
    <t>[공인] MySQL Performance Tuning</t>
  </si>
  <si>
    <t>[공인] MySQL for Developers</t>
  </si>
  <si>
    <t>[공인] Oracle Database 11g: OCM Exam Preparation Workshop</t>
  </si>
  <si>
    <t>[공인] Java SE Programming</t>
  </si>
  <si>
    <t>객체지향 Javascript 기본</t>
  </si>
  <si>
    <t>Javascript</t>
  </si>
  <si>
    <t>객체지향 Javascript 기본_4일</t>
  </si>
  <si>
    <t>Vue.js Quick Start</t>
  </si>
  <si>
    <t>실전! HTML5 프로젝트 - 서버에서 클라이언트까지 자바스크립트로 개발하기</t>
  </si>
  <si>
    <t>Front-End JavaScript Framework</t>
  </si>
  <si>
    <t>TypeScript 프로그래밍</t>
  </si>
  <si>
    <t>Angular 프로그래밍</t>
  </si>
  <si>
    <t>ReactJS 프로그래밍</t>
  </si>
  <si>
    <t>[저녁반] 처음 만난 React</t>
  </si>
  <si>
    <t>Java Programming 기본</t>
  </si>
  <si>
    <t>[올바른 Java 코딩습관]Clean Code</t>
  </si>
  <si>
    <t>오픈소스를 활용한 자바 프로젝트 자동화</t>
  </si>
  <si>
    <t>[올바른 Java 코딩습관] Clean Code와 성능향상</t>
  </si>
  <si>
    <t>[올바른 Java 코딩습관]성능향상</t>
  </si>
  <si>
    <t>Java Programming 핵심</t>
  </si>
  <si>
    <t>Java Framework - Spring, iBatis, MyBatis 연동</t>
  </si>
  <si>
    <t>Java 리팩토링</t>
  </si>
  <si>
    <t>코딩 잘하는 알고리즘 실전</t>
  </si>
  <si>
    <t>Eclipse와 오픈 소스를 활용한 자바 프로젝트</t>
  </si>
  <si>
    <t>원샷! Java Project- 웹역량 강화(실습)</t>
  </si>
  <si>
    <t>업무에 바로 쓰는 전자 정부 표준 프레임워크</t>
  </si>
  <si>
    <t>Java Programming 핵심_4일</t>
  </si>
  <si>
    <t>Java Framework - Spring, iBatis, MyBatis 연동_4일</t>
  </si>
  <si>
    <t>.NET</t>
  </si>
  <si>
    <t>.NET Windows Programming (C#, VB.NET)</t>
  </si>
  <si>
    <t>Visual C# .NET Object Oriented Programming</t>
  </si>
  <si>
    <t>ASP.NET Web Programming</t>
  </si>
  <si>
    <t>C# 기본</t>
  </si>
  <si>
    <t>C# 핵심</t>
  </si>
  <si>
    <t>Visual C# .NET Object Oriented Programming_4일</t>
  </si>
  <si>
    <t>C#7.0 제대로 배우기 Part.1(입문1)[스마트러닝]</t>
  </si>
  <si>
    <t>C#7.0 제대로 배우기 Part.2(입문2)[스마트러닝]</t>
  </si>
  <si>
    <t>C#7.0 제대로 배우기 Part.3(중급1)[스마트러닝]</t>
  </si>
  <si>
    <t>C#7.0 제대로 배우기 Part.4(중급2)[스마트러닝]</t>
  </si>
  <si>
    <t>C#7.0 제대로 배우기 Part.5(활용)[스마트러닝]</t>
  </si>
  <si>
    <t>ASP.NET MVC5 프레임워크를 이용한 웹개발 Part.1(기초1)[스마트러닝]</t>
  </si>
  <si>
    <t>ASP.NET MVC5 프레임워크를 이용한 웹개발 Part.2(기초2)[스마트러닝]</t>
  </si>
  <si>
    <t>ASP.NET MVC5 프레임워크를 이용한 웹개발 Part.3(기초3)[스마트러닝]</t>
  </si>
  <si>
    <t>ASP.NET MVC5 프레임워크를 이용한 웹개발 Part.4(중급1)[스마트러닝]</t>
  </si>
  <si>
    <t>ASP.NET MVC5 프레임워크를 이용한 웹개발 Part.5(중급2)[스마트러닝]</t>
  </si>
  <si>
    <t>Visual C++/OOP Fundamentals</t>
  </si>
  <si>
    <t>C/C++</t>
  </si>
  <si>
    <t>C Fundamentals_4일</t>
  </si>
  <si>
    <t>Visual C++/OOP Fundamentals_4일</t>
  </si>
  <si>
    <t>사례중심! Visual C++ MFC Programming (응용)</t>
  </si>
  <si>
    <t>알고리즘의 정석</t>
  </si>
  <si>
    <t>고급 개발자가 되기 위한 Windows System Programming</t>
  </si>
  <si>
    <t>C Fundamentals</t>
  </si>
  <si>
    <t>Advanced C Programming</t>
  </si>
  <si>
    <t>Visual C++ MFC Programming</t>
  </si>
  <si>
    <t>Advanced C Programming_4일</t>
  </si>
  <si>
    <t>[저녁반] 알고리즘 문제해결을 통한 프로그래밍 스킬업</t>
  </si>
  <si>
    <t>C/C++ 리팩토링</t>
  </si>
  <si>
    <t>C 언어 제대로 배우기_알고리즘 Part.1[스마트러닝]</t>
  </si>
  <si>
    <t>C 언어 제대로 배우기_알고리즘 Part.2[스마트러닝]</t>
  </si>
  <si>
    <t>C 언어 제대로 배우기_자료구조[스마트러닝]</t>
  </si>
  <si>
    <t>C 언어 제대로 배우기_활용 Part.1[스마트러닝]</t>
  </si>
  <si>
    <t>C 언어 제대로 배우기_활용 Part.2[스마트러닝]</t>
  </si>
  <si>
    <t>파이썬 입문</t>
  </si>
  <si>
    <t>Python</t>
  </si>
  <si>
    <t>파이썬 핵심_4일</t>
  </si>
  <si>
    <t>파이썬 핵심</t>
  </si>
  <si>
    <t>[직딩잇템]처음 시작하는 파이썬, 문법부터 시작하라[스마트러닝]</t>
  </si>
  <si>
    <t>[직딩잇템]처음 시작하는 파이썬, 구조를 학습하라[스마트러닝]</t>
  </si>
  <si>
    <t>[직딩잇템]빅데이터 수집을 위한 파이썬 웹 크롤링[스마트러닝]</t>
  </si>
  <si>
    <t>[직딩잇템]Pandas와 엑셀을 활용한 파이썬 데이터 분석[스마트러닝]</t>
  </si>
  <si>
    <t>[직딩잇템]파이썬 시각화 라이브러리로 엑셀 대시보드 만들기[스마트러닝]</t>
  </si>
  <si>
    <t>[직딩잇템]업무를 쉽게 만드는 실용적인 파이썬 활용법(참고도서제공)[스마트러닝]</t>
  </si>
  <si>
    <t>Python(파이썬) GUI Programming Part.1(기초1)[스마트러닝]</t>
  </si>
  <si>
    <t>Python(파이썬) GUI Programming Part.2(기초2)[스마트러닝]</t>
  </si>
  <si>
    <t>Python(파이썬) GUI Programming Part.3(wxPython)[스마트러닝]</t>
  </si>
  <si>
    <t>Python(파이썬) 웹프로그래밍_Flask(플라스크) 제대로 배우기 Part.1(기초1)[스마트러닝]</t>
  </si>
  <si>
    <t>Python(파이썬) 웹프로그래밍_Flask(플라스크) 제대로 배우기 Part.2(기초2)[스마트러닝]</t>
  </si>
  <si>
    <t>Python(파이썬) 웹프로그래밍_Flask(플라스크) 제대로 배우기 Part.3(활용1)[스마트러닝]</t>
  </si>
  <si>
    <t>Python(파이썬) 웹프로그래밍_Flask(플라스크) 제대로 배우기 Part.4(활용2)[스마트러닝]</t>
  </si>
  <si>
    <t>수치분석을 위한 Python(파이썬) 라이브러리 Part.1-1[스마트러닝]</t>
  </si>
  <si>
    <t>수치분석을 위한 Python(파이썬) 라이브러리 Part.1-2[스마트러닝]</t>
  </si>
  <si>
    <t>수치분석을 위한 Python(파이썬) 라이브러리 Part.2-1[스마트러닝]</t>
  </si>
  <si>
    <t>수치분석을 위한 Python(파이썬) 라이브러리 Part.2-2[스마트러닝]</t>
  </si>
  <si>
    <t>스칼라 프로그래밍</t>
  </si>
  <si>
    <t>Scala</t>
  </si>
  <si>
    <t>핵심! Go 프로그래밍</t>
  </si>
  <si>
    <t>Go</t>
  </si>
  <si>
    <t>Microsoft</t>
  </si>
  <si>
    <t>SAP 물류공통 Overview(MM,SD,PP)_SCM과정</t>
  </si>
  <si>
    <t>SAP</t>
  </si>
  <si>
    <t>SAP 재무공통 Overview(FI,CO)-FCM과정</t>
  </si>
  <si>
    <t>Innovative Logistics Processes in SAP S/4HANA Enterprise Management</t>
  </si>
  <si>
    <t>S/4HANA Enhancements to Processes in Procurement</t>
  </si>
  <si>
    <t>S/4HANA Sales - Functions and Innovations</t>
  </si>
  <si>
    <t>Financial Accounting in SAP S/4HANA</t>
  </si>
  <si>
    <t>Management Accounting in SAP S/4HANA</t>
  </si>
  <si>
    <t>ABAP Programming for SAP HANA</t>
  </si>
  <si>
    <t>Conversion of Accounting to SAP S/4HANA</t>
  </si>
  <si>
    <t>SAP HANA 도입을 위한 구현 실무</t>
  </si>
  <si>
    <t>Fiori 개발자 전문 과정 (Developing SAP Fiori UIs and SAPUI5)</t>
  </si>
  <si>
    <t>Building Views in Core Data Services ABAP (CDS ABAP)</t>
  </si>
  <si>
    <t>S/4HANA Manufacturing - Functions and Innovations</t>
  </si>
  <si>
    <t>S/4 HANA 통합 비즈니스 프로세스</t>
  </si>
  <si>
    <t>Gateway - Building OData Services</t>
  </si>
  <si>
    <t>SAP IQ Administration</t>
  </si>
  <si>
    <t>처음 시작하는 SAP 입문과정</t>
  </si>
  <si>
    <t>SAP System Administration for SAP S/4HANA and Business Suite</t>
  </si>
  <si>
    <t>SAP Cloud Platform</t>
  </si>
  <si>
    <t>SAP Fiori Elements Development</t>
  </si>
  <si>
    <t>[아카데미] ABAP 1-2: ABAP Workbench Fundamentals (Workbench, Dictionary, UI Programming)</t>
  </si>
  <si>
    <t>[S/4HANA 아카데미] CO 1: SAP Management Accounting</t>
  </si>
  <si>
    <t>[S/4HANA 아카데미] FI 1: SAP Financial Accounting</t>
  </si>
  <si>
    <t>S/4HANA 관리회계 기초과정 (CO)</t>
  </si>
  <si>
    <t>SAP HANA Modeling</t>
  </si>
  <si>
    <t>SAP Master Data Governance(MDG)</t>
  </si>
  <si>
    <t>S/4HANA 생산관리 기초과정 (PP)</t>
  </si>
  <si>
    <t>S/4 HANA 재무회계 기초과정 (FI)</t>
  </si>
  <si>
    <t>[아카데미] BC 1: SAP Netweaver AS - Implementation and Operation I</t>
  </si>
  <si>
    <t>Introduction to ABAP Programming for SAP S/4HANA</t>
  </si>
  <si>
    <t>[아카데미] ABAP 2: ABAP Workbench Fundamentals (Workbench, Dictionary, UI Programming)</t>
  </si>
  <si>
    <t>처음 시작하는 SAP S/4HANA Technical 입문과정</t>
  </si>
  <si>
    <t>[SAS] Statistics 1 : 기초통계분석</t>
  </si>
  <si>
    <t>SAS</t>
  </si>
  <si>
    <t>[SAS] 빅데이터 분석을 위한 Visual Analytics</t>
  </si>
  <si>
    <t>[SAS] SAS Programming 1＆2</t>
  </si>
  <si>
    <t>[SAS] Data Mining 입문:예측 및 탐색 모델링</t>
  </si>
  <si>
    <t>[SAS] Enterprise Guide1 : 데이터 조회 및 리포트 작성</t>
  </si>
  <si>
    <t>[SAS] Machine Learning 이해와 활용</t>
  </si>
  <si>
    <t>[SAS] 비즈니스 분석을 위한 데이터 처리 및 통계분석</t>
  </si>
  <si>
    <t>웹기획 이해 및 활용 실습</t>
  </si>
  <si>
    <t>퍼블리싱</t>
  </si>
  <si>
    <t>워드프레스를 활용한 웹사이트 제작 실습 입문</t>
  </si>
  <si>
    <t>입문자를 위한 Git과 HTML＆CSS</t>
  </si>
  <si>
    <t>반응형 웹디자인 전략</t>
  </si>
  <si>
    <t>업무에 바로 쓰는 HTML5와 CSS3</t>
  </si>
  <si>
    <t>멋쟁이 사자처럼 디자인 클래스 with 멀티캠퍼스</t>
  </si>
  <si>
    <t>실전 jQuery</t>
  </si>
  <si>
    <t>Spring Framework를 활용한 OpenAPI 서비스 개발</t>
  </si>
  <si>
    <t>멋쟁이 사자처럼 직장인 with 멀티캠퍼스 2기</t>
  </si>
  <si>
    <t>풀스택</t>
  </si>
  <si>
    <t>멋쟁이 사자처럼 직장인 부산 with 멀티캠퍼스</t>
  </si>
  <si>
    <t>Advanced JSP ＆ Servlet Programming</t>
  </si>
  <si>
    <t>Node.js 기본</t>
  </si>
  <si>
    <t>JSP ＆ Servlet Programming</t>
  </si>
  <si>
    <t>Django(장고) 기반의 파이썬 웹프로그래밍</t>
  </si>
  <si>
    <t>Django(장고) 기반의 파이썬 웹프로그래밍_4일</t>
  </si>
  <si>
    <t>JSP ＆ Servlet Programming_4일</t>
  </si>
  <si>
    <t>스프링부트 퀵 스타트</t>
  </si>
  <si>
    <t>iPhone App 개발 기본1</t>
  </si>
  <si>
    <t>iOS</t>
  </si>
  <si>
    <t>iPhone App 개발 기본2</t>
  </si>
  <si>
    <t>iPhone Objective C</t>
  </si>
  <si>
    <t>Swift Programming</t>
  </si>
  <si>
    <t>iPhone App 개발 기본1-Objective C기반</t>
  </si>
  <si>
    <t>Android</t>
  </si>
  <si>
    <t>안드로이드 App 개발 기본</t>
  </si>
  <si>
    <t>코틀린 프로그래밍</t>
  </si>
  <si>
    <t>안드로이드 개발자를 위한 Java</t>
  </si>
  <si>
    <t>안드로이드 App 개발 고급</t>
  </si>
  <si>
    <t>[저녁반] 세상에서 제일 쉬운 인스타그램 만들기(코틀린+파이어베이스)</t>
  </si>
  <si>
    <t>MIT App Inventor(앱인벤터) 제대로 배우기 Part.1[스마트러닝]</t>
  </si>
  <si>
    <t>MIT App Inventor(앱인벤터) 제대로 배우기 Part.2[스마트러닝]</t>
  </si>
  <si>
    <t>MIT App Inventor(앱인벤터) 제대로 배우기 Part.3[스마트러닝]</t>
  </si>
  <si>
    <t>안드로이드 개발자를 위한 Kotlin(코틀린) 제대로 배우기 Part.1_기초1[스마트러닝]</t>
  </si>
  <si>
    <t>안드로이드 개발자를 위한 Kotlin(코틀린) 제대로 배우기 Part.2_기초2[스마트러닝]</t>
  </si>
  <si>
    <t>안드로이드 개발자를 위한 Kotlin(코틀린) 제대로 배우기 Part.3_중급[스마트러닝]</t>
  </si>
  <si>
    <t>Android 9.0 pie (안드로이드 스튜디오 3.4 기준) 제대로 배우기 Part.1[스마트러닝]</t>
  </si>
  <si>
    <t>Android 9.0 pie (안드로이드 스튜디오 3.4 기준) 제대로 배우기 Part.2[스마트러닝]</t>
  </si>
  <si>
    <t>Android 9.0 pie (안드로이드 스튜디오 3.4 기준) 제대로 배우기 Part.3[스마트러닝]</t>
  </si>
  <si>
    <t>다중 플랫폼 개발을 위한 자마린(Xamarin) 입문</t>
  </si>
  <si>
    <t>크로스 플랫폼</t>
  </si>
  <si>
    <t>HTML5! Mobile Web, Hybrid App</t>
  </si>
  <si>
    <t>React Native로 구현하는 모바일 앱 개발</t>
  </si>
  <si>
    <t>웹에서 모바일까지 UI/UX 제작 실무</t>
  </si>
  <si>
    <t>Case Study 중심의 실전 UML기반 분석/설계</t>
  </si>
  <si>
    <t>SW공학</t>
  </si>
  <si>
    <t>Perfect! IT Infra Architecture Design</t>
  </si>
  <si>
    <t>Architecture</t>
  </si>
  <si>
    <t>소프트웨어 아키텍처 in Java</t>
  </si>
  <si>
    <t>Case Study 중심의 Infra Architecture 분석/설계</t>
  </si>
  <si>
    <t>Photoshop CC 2018 제대로 배우기 Part.1 새로운 기능[스마트러닝]</t>
  </si>
  <si>
    <t>디자인</t>
  </si>
  <si>
    <t>디자인툴</t>
  </si>
  <si>
    <t>Photoshop CC 2018 제대로 배우기 Part.2 핵심 기능[스마트러닝]</t>
  </si>
  <si>
    <t>Photoshop CC 2018 제대로 배우기 Part.3 기타 다양한 기능[스마트러닝]</t>
  </si>
  <si>
    <t>Illustrator CC 2018 제대로 배우기 Part.1[스마트러닝]</t>
  </si>
  <si>
    <t>Illustrator CC 2018 제대로 배우기 Part.2[스마트러닝]</t>
  </si>
  <si>
    <t>Adobe Premiere Pro CC 2018, 2019 영상편집의 입문 Part.1[스마트러닝]</t>
  </si>
  <si>
    <t>Adobe Premiere Pro CC 2018, 2019 영상편집의 입문 Part.2[스마트러닝]</t>
  </si>
  <si>
    <t>Adobe Premiere Pro CC 2018, 2019 영상편집의 입문 Part.3[스마트러닝]</t>
  </si>
  <si>
    <t>왕초보를 위한 Adobe Photoshop CC 2019 입문자 가이드 Part.1[스마트러닝]</t>
  </si>
  <si>
    <t>After Effects CC 2018 Expression의 입문 Part.1[스마트러닝]</t>
  </si>
  <si>
    <t>After Effects CC 2018 Expression의 입문 Part.2[스마트러닝]</t>
  </si>
  <si>
    <t>왕초보를 위한 Adobe Photoshop CC 2019 입문자 가이드 Part.2[스마트러닝]</t>
  </si>
  <si>
    <t>왕초보를 위한 Adobe Photoshop CC 2019 입문자 가이드 Part.3[스마트러닝]</t>
  </si>
  <si>
    <t>Adobe After Effects CC 2018, 2019 업데이트 기능 배우기[스마트러닝]</t>
  </si>
  <si>
    <t>ITIL Foundation for IT Service Management</t>
  </si>
  <si>
    <t>비즈니스</t>
  </si>
  <si>
    <t>프로젝트관리</t>
  </si>
  <si>
    <t>ITIL</t>
  </si>
  <si>
    <t>PMP 대비반(주말)</t>
  </si>
  <si>
    <t>PMP</t>
  </si>
  <si>
    <t>PMP 대비반</t>
  </si>
  <si>
    <t>Access Fundamentals</t>
  </si>
  <si>
    <t>공통스킬</t>
  </si>
  <si>
    <t>OA</t>
  </si>
  <si>
    <t>실무자를 위한 Power Excel</t>
  </si>
  <si>
    <t>업무 100배 빨라지는 OA 비법 100선</t>
  </si>
  <si>
    <t>업무에 바로 쓰는 엑셀 기본</t>
  </si>
  <si>
    <t>[알.쓸.오.팁] 알아두면 쓸데있는 오피스 꿀팁</t>
  </si>
  <si>
    <t>엑셀로 배우는 통계 분석 기초</t>
  </si>
  <si>
    <t>실무자를 위한 Power Excel - 함수 활용편</t>
  </si>
  <si>
    <t>실무자를 위한 Power Excel - 데이터 처리편</t>
  </si>
  <si>
    <t>Excel Programming with Visual Basic</t>
  </si>
  <si>
    <t>엑셀로 배우는 통계 분석 심화</t>
  </si>
  <si>
    <t>엑셀을 활용한 웹 크롤링과 업무 효율화(파워쿼리)</t>
  </si>
  <si>
    <t>[직딩꿀템]검색해도 찾기 힘든 꼭 필요한 엑셀 함수[스마트러닝]</t>
  </si>
  <si>
    <t>[직딩꿀템]나도 금손! 지나가던 팀장도 돌아보는 PPT 디자인[스마트러닝]</t>
  </si>
  <si>
    <t>[직딩꿀템]직장인 Office 응급키트! PowerPoint 기능 제대로 알고 쓰기(참고도서제공)[스마트러닝]</t>
  </si>
  <si>
    <t>[직딩꿀템]직장인 Office 응급키트! Excel 기능 제대로 알고 쓰기(참고도서제공)[스마트러닝]</t>
  </si>
  <si>
    <t>[직딩꿀템]직장인 Office 응급키트! Word 기능 제대로 알고 쓰기[스마트러닝]</t>
  </si>
  <si>
    <t>[직딩꿀템]따라하면 만렙찍는 이지쌤의 PPT 만능 스킬(참고도서제공)[스마트러닝]</t>
  </si>
  <si>
    <t>[직딩꿀템]엑셀 배열수식을 활용한 100배 빠른 함수 작업[스마트러닝]</t>
  </si>
  <si>
    <t>Good Slide 메시지를 살리는 PT슬라이드 작성법</t>
  </si>
  <si>
    <t>문서작성</t>
  </si>
  <si>
    <t>상사 취향저격 Power Reporting</t>
  </si>
  <si>
    <t>우석진의 비주얼씽킹 ＆ 인포그래픽</t>
  </si>
  <si>
    <t>[핵심] 우석진의 실전 인포그래픽 (패턴 ＆ 템플릿)</t>
  </si>
  <si>
    <t>[BLACK LABEL] 카피라이터 정철의 Creative Writing</t>
  </si>
  <si>
    <t>[BLACK LABEL] 스피치라이터 강원국의 보고서 글쓰기</t>
  </si>
  <si>
    <t>테크니컬 라이팅 실무</t>
  </si>
  <si>
    <t>한 장 보고서 작성의 기술</t>
  </si>
  <si>
    <t>Perfect! 공공기관 기획 보고서 역량향상</t>
  </si>
  <si>
    <t>Perfect! 공공기관 프레젠테이션 문서 시각화(인포그래픽) 스킬</t>
  </si>
  <si>
    <t>[직딩꿀템]죽은 문서 살리는 인포그래픽 패턴[스마트러닝]</t>
  </si>
  <si>
    <t>[직딩꿀템]디자이너 없이 뚝딱 만드는 디자인 콘텐츠 feat. 망고보드[스마트러닝]</t>
  </si>
  <si>
    <t>[직딩꿀템]일이 풀리는 비즈니스 이메일 골든 룰(참고도서제공)[스마트러닝]</t>
  </si>
  <si>
    <t>[직딩꿀템]일이 풀리는 비즈니스 이메일 상황별 작성법(참고도서제공)[스마트러닝]</t>
  </si>
  <si>
    <t>[직딩꿀템]직장인 글쓰기 트레이닝, 일하는 문장들(참고도서제공)[스마트러닝]</t>
  </si>
  <si>
    <t>김종명의 소통의 기술</t>
  </si>
  <si>
    <t>커뮤니케이션</t>
  </si>
  <si>
    <t>성공하는 리더의 커뮤니케이션 스킬</t>
  </si>
  <si>
    <t>퍼실리테이터 양성 종합 (기본 + 실전)</t>
  </si>
  <si>
    <t>퍼실리테이터 양성 기본</t>
  </si>
  <si>
    <t>퍼실리테이터 양성 실전</t>
  </si>
  <si>
    <t>비즈니스 커뮤니케이션의 한 수 - 협상</t>
  </si>
  <si>
    <t>그래픽 퍼실리테이터 양성</t>
  </si>
  <si>
    <t>상사를 움직이는 보고력 - 구두보고</t>
  </si>
  <si>
    <t>디자인씽킹 퍼실리테이터 양성</t>
  </si>
  <si>
    <t>밀레니얼 세대와 소통하기</t>
  </si>
  <si>
    <t>[일러툰]만만해 보이지 않는 대화법(참고도서제공)[스마트러닝]</t>
  </si>
  <si>
    <t>[일러툰]분위기를 움직이는 상황별 질문법(참고도서제공)[스마트러닝]</t>
  </si>
  <si>
    <t>[일러툰]핵심만 정확히 전달하는 설명법(참고도서제공)[스마트러닝]</t>
  </si>
  <si>
    <t>문제해결을 위한 전략적 사고</t>
  </si>
  <si>
    <t>문제해결/사고력</t>
  </si>
  <si>
    <t>더 좋은 선택, 전략적 의사결정</t>
  </si>
  <si>
    <t>박종하의 창의적 문제해결</t>
  </si>
  <si>
    <t>복잡한 업무문제를 쉽게 해결하는 20가지 솔루션(참고도서제공)[스마트러닝]</t>
  </si>
  <si>
    <t>데이터 분석 기획</t>
  </si>
  <si>
    <t>기획</t>
  </si>
  <si>
    <t>[직딩잇템]어서와 데이터는 처음이지 - 기초 of 기초 데이터 개념[스마트러닝]</t>
  </si>
  <si>
    <t>데이터</t>
  </si>
  <si>
    <t>[직딩잇템]어서와 데이터는 처음이지 - 효과 검증을 위한 기초 개념[스마트러닝]</t>
  </si>
  <si>
    <t>[직딩잇템]어서와 데이터는 처음이지 - 미래 예측을 위한 기초 개념[스마트러닝]</t>
  </si>
  <si>
    <t>Google Analytics를 활용한 마케팅 분석 기본</t>
  </si>
  <si>
    <t>마케팅</t>
  </si>
  <si>
    <t>빅데이터를 활용한 마케팅 전략</t>
  </si>
  <si>
    <t>마켓 4.0, 비즈니스 변화 읽기</t>
  </si>
  <si>
    <t>[저녁반] 스타트업 브랜딩 어디서부터 어떻게 해야할까</t>
  </si>
  <si>
    <t>[저녁반] 스타트업이 처음 글로벌 전시회를 준비할 때 알아야 할 것들</t>
  </si>
  <si>
    <t>데이터 마케팅 그로스 해킹 실전</t>
  </si>
  <si>
    <t>[BLACK LABEL] 구글러 조용민의 Google 디지털 마케팅 101</t>
  </si>
  <si>
    <t>빅데이터를 활용한 HR 전략 - HR Analytics -</t>
  </si>
  <si>
    <t>직무</t>
  </si>
  <si>
    <t>인사*총무</t>
  </si>
  <si>
    <t>HR 실무자를 위한 텍스트 마이닝</t>
  </si>
  <si>
    <t>안전보건 관리감독자 교육 - 제조업</t>
  </si>
  <si>
    <t>안전보건 관리감독자 교육 - 건설업</t>
  </si>
  <si>
    <t>안전보건 관리감독자 교육 - 서비스업</t>
  </si>
  <si>
    <t>회계기초 완전정복-직장인이여, 회계하라!</t>
  </si>
  <si>
    <t>재무*회계</t>
  </si>
  <si>
    <t>사업 성패를 결정하는 사업타당성 분석 실무</t>
  </si>
  <si>
    <t>Cost Innovation! 제대로 하는 비용절감 실무</t>
  </si>
  <si>
    <t>기업을 바로 보는 재무제표 분석</t>
  </si>
  <si>
    <t>[직딩꿀템]회.알.못 탈출을 위한 회계기초 완전 정복(참고도서제공)[스마트러닝]</t>
  </si>
  <si>
    <t>[직딩꿀템]수.알.못 탈출! 직장생활에 꼭 필요한 숫자의 모든 것(참고도서제공)[스마트러닝]</t>
  </si>
  <si>
    <t>Perfect! 발주자를 위한 정보전략계획(ISP)</t>
  </si>
  <si>
    <t>전략*기획</t>
  </si>
  <si>
    <t>정보화 투자 성과평가 (IT-ROI)</t>
  </si>
  <si>
    <t>IT Governance 핵심 이해</t>
  </si>
  <si>
    <t>신사업 추진 실무</t>
  </si>
  <si>
    <t>비즈니스 분석실무 입문(Business Analysis Fundamental)</t>
  </si>
  <si>
    <t>경영컨설턴트처럼 전략기획하기</t>
  </si>
  <si>
    <t>한번에 통하는 Perfect 사업계획서 작성</t>
  </si>
  <si>
    <t>[BLACK LABEL] 마켓트래블러 황성욱의 트렌드 센싱</t>
  </si>
  <si>
    <t>4차 산업혁명 시대의 핵심, 플랫폼 비즈니스 전략과 활용</t>
  </si>
  <si>
    <t>비즈니스 조사분석</t>
  </si>
  <si>
    <t>컨설팅 입문</t>
  </si>
  <si>
    <t>[BLACK LABEL] 차재국의 브랜드 경험 전략</t>
  </si>
  <si>
    <t>비즈니스 분석실무 심화(Business Analysis Intensive)</t>
  </si>
  <si>
    <t>김동준의 5가지 캔버스로 배우는 비즈니스 모델링</t>
  </si>
  <si>
    <t>[BLACK LABEL] 김진택의 Design Thinking 스튜디오</t>
  </si>
  <si>
    <t>플랫폼 비즈니스 실전 모델링 워크샵</t>
  </si>
  <si>
    <t>정보전략계획(ISP)</t>
  </si>
  <si>
    <t>PMI-PBA 자격 대비반(비즈니스 분석 전문가)</t>
  </si>
  <si>
    <t>전략기획 완전정복 - 직장인이여 기획하라!</t>
  </si>
  <si>
    <t>[직딩꿀템]막막할 때 뽑아 쓰는 비즈니스 프레임워크[스마트러닝]</t>
  </si>
  <si>
    <t>[사이다]4차 산업혁명, 이것만 알면 다 된다! - 블록체인&amp;빅데이터(참고도서제공)[스마트러닝]</t>
  </si>
  <si>
    <t>[사이다]4차 산업혁명, 이것만 알면 다 된다! - 인공지능&amp;사물인터넷&amp;클라우드(참고도서제공)[스마트러닝]</t>
  </si>
  <si>
    <t>[사이다]4차 산업혁명, 이것만 알면 다 된다! - 5G(공유경제, 자율주행자동차/드론)(참고도서제공)[스마트러닝]</t>
  </si>
  <si>
    <t>[사이다]4차 산업혁명, 이것만 알면 다 된다! - 사이버위험(참고도서제공)[스마트러닝]</t>
  </si>
  <si>
    <t>[All that MBA] 쉽게 핵심만 콕 집어주는 기초 경영 올인원[스마트러닝]</t>
  </si>
  <si>
    <t>선제안 영업스킬</t>
  </si>
  <si>
    <t>영업</t>
  </si>
  <si>
    <t>수주 제안 전문가 양성 과정 - 기본</t>
  </si>
  <si>
    <t>최신 제안서로 배우는 수주 제안 실무</t>
  </si>
  <si>
    <t>APMP(수주 전문가) 자격 대비반</t>
  </si>
  <si>
    <t>MS Project를 활용한 프로젝트 공정관리</t>
  </si>
  <si>
    <t>MSP</t>
  </si>
  <si>
    <t>PM(Project Manager) 양성</t>
  </si>
  <si>
    <t>Agile 기반의 프로젝트 관리 방법론</t>
  </si>
  <si>
    <t>Agile</t>
  </si>
  <si>
    <t>Scrum을 활용한 Project Management</t>
  </si>
  <si>
    <t>Scrum</t>
  </si>
  <si>
    <t>실사례 기반의 프로젝트 위험/이슈 관리</t>
  </si>
  <si>
    <t>리스크관리</t>
  </si>
  <si>
    <t>프로젝트 리더십 : 스몰-팀부터 빅-프로젝트까지</t>
  </si>
  <si>
    <t>리더십</t>
  </si>
  <si>
    <t>PMI-RMP 자격 대비반(리스크 관리 전문가)</t>
  </si>
  <si>
    <t>PMI-ACP 자격 대비반(Agile 프로젝트 관리 전문가)</t>
  </si>
  <si>
    <t>Scrum Master and Product Owner Workshop</t>
  </si>
  <si>
    <t>Perfect! 공공정보화 발주관리</t>
  </si>
  <si>
    <t>발주관리</t>
  </si>
  <si>
    <t>20가지 상황으로 배우는 프로젝트 관리[스마트러닝]</t>
  </si>
  <si>
    <t>한국소프트웨어기술진흥협회</t>
  </si>
  <si>
    <t>디자인 씽킹 - 디지털 혁신을 위한 매뉴얼</t>
  </si>
  <si>
    <t>사용자 스토리 워크샵을 활용한 비즈니스 설계</t>
  </si>
  <si>
    <t>Enterprise Agile Framework를 활용한 대규모 Agile 개발 및 관리</t>
  </si>
  <si>
    <t>SSPL 플랫폼 기반 SW 개발 실행 방안</t>
  </si>
  <si>
    <t>방법론</t>
  </si>
  <si>
    <t>SW 아키텍트를 위한 업무분석
- SW 요구공학, Use case 모델링, 객체 모델링, SW아키텍처 &amp; 데이터모델링</t>
  </si>
  <si>
    <t>리팩토링으로 코드 품질 개선하기</t>
  </si>
  <si>
    <t>플랫폼 구축을 위한 SSPL 도입전략</t>
  </si>
  <si>
    <t>Gamification을 활용한 프로젝트 의사결정 전문가 과정</t>
  </si>
  <si>
    <t>IT 프로젝트 매니저를 위한 PM 리더십(Leadership)</t>
  </si>
  <si>
    <t>Project 성공을 위해 PM이 꼭 알아야 할 Tools&amp;Techniques 실무</t>
  </si>
  <si>
    <t>SW 프로젝트관리 - PMBOK 6.0과 프로젝트 사례를 중심으로</t>
  </si>
  <si>
    <t>실전 IT 프로젝트 관리를 위한 스킬 완성</t>
  </si>
  <si>
    <t>API 설계의 이론과 실제</t>
  </si>
  <si>
    <t>Data 레이크 구성을 위한 Python 프로그래밍 완성</t>
  </si>
  <si>
    <t>Node.js로 웹서비스 구현하기</t>
  </si>
  <si>
    <t>javascript</t>
  </si>
  <si>
    <t>NoSQL 프로그래밍 실전 이해</t>
  </si>
  <si>
    <t>NoSQL</t>
  </si>
  <si>
    <t>Python 데이터 수집과 분석</t>
  </si>
  <si>
    <t>Python 업무 자동화 Workshop</t>
  </si>
  <si>
    <t>Spring Boot 활용 웹 MVC와 Security 구축</t>
  </si>
  <si>
    <t>마이크로서비스 UI 디자인 개발</t>
  </si>
  <si>
    <t>UI/UX</t>
  </si>
  <si>
    <t>시큐어 코딩으로 소스데이터 보호하기</t>
  </si>
  <si>
    <t>실무에서 바로 사용하는 C# 프로그래밍</t>
  </si>
  <si>
    <t>C#</t>
  </si>
  <si>
    <t>자료구조와 알고리즘 응용 실습</t>
  </si>
  <si>
    <t>IoT플랫폼 서비스 &amp; 오픈소스 활용</t>
  </si>
  <si>
    <t>리눅스 시스템 &amp; 네트워크 프로그래밍 마스터 하기</t>
  </si>
  <si>
    <t>리눅스 시스템 관리와 개발환경 구축을 위한 리눅스 쉘 프로그래밍</t>
  </si>
  <si>
    <t>AI/딥러닝 기반의 자율주행 인식기술 원리와 구현 실습</t>
  </si>
  <si>
    <t>AI프로젝트 기획을 위한 핵심역량과 추진전략</t>
  </si>
  <si>
    <t>GAN / Style transfer 기초 이론 및 실습</t>
  </si>
  <si>
    <t>Tensorflow 기반 딥러닝 핵심과 활용</t>
  </si>
  <si>
    <t>Tensorflow와 Keras로 배우는 강화 학습</t>
  </si>
  <si>
    <t>스마트 팩토리, 자율주행 자동차, 스마트 시티 적용 
인공지능 기반 물체 및 영역 검출 실무</t>
  </si>
  <si>
    <t>시계열 데이터 적용을 위한 인공지능 이론 및 실습</t>
  </si>
  <si>
    <t>인공지능 개요/동향과 실전 적용 사례</t>
  </si>
  <si>
    <t>Docker를 활용한 DevOps 실행방안</t>
  </si>
  <si>
    <t>DevOps</t>
  </si>
  <si>
    <t>Docker와 스프링 클라우드, 그리고 메소스를 통한 MSA구축</t>
  </si>
  <si>
    <t>Extreme Programming을 활용한 DevOps 실무</t>
  </si>
  <si>
    <t>Low Code Platform를 활용하여 누구나 아이디어 만 으로 한달 만에 앱 출시하기</t>
  </si>
  <si>
    <t>서버리스 프레임워크로 서버리스 애플리케이션 생성 및 배포</t>
  </si>
  <si>
    <t>스프링부트 기반 MSA 구축</t>
  </si>
  <si>
    <t>쿠버네티스를 이용한 DevOps 운영과 MSA 적용</t>
  </si>
  <si>
    <t>이벤트 스토밍 기반의 MSA구현 및 운영 실전 연습</t>
  </si>
  <si>
    <t>Hyperledger를 이용한 Private 블록체인 프로그래밍</t>
  </si>
  <si>
    <t xml:space="preserve">Solidity/Ethererum을 이용한 블록체인 프로그래밍 </t>
  </si>
  <si>
    <t>스마트 팩토리를 위한 C/C++ 응용 프로그래밍 (MMI/HMI 통신)(무료)</t>
  </si>
  <si>
    <t>엔터프라이즈 아키텍처 (EA – Enterprise Architecture)- TOGAF 9.1 그리고 ISP와 마스터 플랜 사례와 함께</t>
  </si>
  <si>
    <t>SW 개발 프로세스의 이해와 적용(무료)</t>
  </si>
  <si>
    <t>성공적인 프로젝트 수행을 위한 SW 품질관리(무료)</t>
  </si>
  <si>
    <t>SW 검토와 인스펙션(무료)</t>
  </si>
  <si>
    <t>GIT &amp; GITHUB 실무 활용(무료)</t>
  </si>
  <si>
    <t>사용자스토리워크샵(User Story Workshop)을 활용한 비즈니스 설계(무료)</t>
  </si>
  <si>
    <t>Agile 개발방법 Scrum Master와 Product Owner 실무(무료)</t>
  </si>
  <si>
    <t>Agile 개발방법 : Scrum Developer 실무(무료)</t>
  </si>
  <si>
    <t>업무 분석 개요 - BABOK 3.0 중심(무료)</t>
  </si>
  <si>
    <t>실용적 소프트웨어 아키텍처 설계 실무(무료)</t>
  </si>
  <si>
    <t>데이터베이스 및 SQL튜닝 실무(무료)</t>
  </si>
  <si>
    <t>MySQL 튜닝 및 최적화(무료)</t>
  </si>
  <si>
    <t>MySQL</t>
  </si>
  <si>
    <t>스프링Webflux와Reactive프로그래밍(무료)</t>
  </si>
  <si>
    <t xml:space="preserve"> Java</t>
  </si>
  <si>
    <t>객체지향 자바 프로그래밍(무료)</t>
  </si>
  <si>
    <t>자바 자료구조 및 알고리즘(무료)</t>
  </si>
  <si>
    <t>Java 람다와 최신기법(무료)</t>
  </si>
  <si>
    <t>Java 기반의 시큐어 코딩(무료)</t>
  </si>
  <si>
    <t>실무에서 바로 사용하는 C# 프로그래밍(무료)</t>
  </si>
  <si>
    <t>멀티플랫폼 환경에서 통합된 GUI 애플리케이션 개발(무료)</t>
  </si>
  <si>
    <t>AI 기획/디자인의 이해와 활용(무료)</t>
  </si>
  <si>
    <t>모듈번들러Webpack도입하기(무료)</t>
  </si>
  <si>
    <t>웹 어플리케이션개발 자바스크립트 및 jQuery 실무(무료)</t>
  </si>
  <si>
    <t>Spring Boot 기반 Rest API 개발과 OAuth2(무료)</t>
  </si>
  <si>
    <t>공공데이터활용한파이썬데이터분석(무료)</t>
  </si>
  <si>
    <t>jQuery 실무(무료)</t>
  </si>
  <si>
    <t>Spring 프레임워크 활용(무료)</t>
  </si>
  <si>
    <t>Node.js와 Socket.io를 활용한 웹 서비스 구축(무료)</t>
  </si>
  <si>
    <t>Python 데이터 수집과 분석(무료)</t>
  </si>
  <si>
    <t>Vue.js 프로그래밍 실무(무료)</t>
  </si>
  <si>
    <t>ReAct Native로 모바일 앱 개발하기(무료)</t>
  </si>
  <si>
    <t>Kotlin 기반 앱 개발(무료)</t>
  </si>
  <si>
    <t>Kotlin</t>
  </si>
  <si>
    <t>임베디드 시스템 프로그래밍과 코드 최적화(무료)</t>
  </si>
  <si>
    <t>Docker와 Kubernetes를 통한 MSA 구축(무료)</t>
  </si>
  <si>
    <t>Docker 컨테이너(무료)</t>
  </si>
  <si>
    <t>Spring Boot 입문과 활용(무료)</t>
  </si>
  <si>
    <t>java</t>
  </si>
  <si>
    <t>Angular 기본과 활용(무료)</t>
  </si>
  <si>
    <t>ReactJS(무료)</t>
  </si>
  <si>
    <t>이벤트 스토밍 기반의 MSA 구현 및 운영 워크샵(유료)</t>
  </si>
  <si>
    <t>Kubernetes를 이용한 DevOps운영과 MSA적용(유료)</t>
  </si>
  <si>
    <t>DevOps with Docker(유료)</t>
  </si>
  <si>
    <t>R 시각화와 머신 러닝(무료)</t>
  </si>
  <si>
    <t>빅데이터</t>
  </si>
  <si>
    <t>R</t>
  </si>
  <si>
    <t>NoSQL 프로그래밍(카산드라, Mongo DB, 레디스)(무료)</t>
  </si>
  <si>
    <t>리눅스 환경에서의 오픈소스 활용기법(무료)</t>
  </si>
  <si>
    <t>리눅스 보안의 핵심기능 SELinux 마스터하기(무료)</t>
  </si>
  <si>
    <t>리눅스 시스템/네트워크 프로그래밍(무료)</t>
  </si>
  <si>
    <t>리눅스 서버 관리 및 운영을 위한 리눅스 System Administration(무료)</t>
  </si>
  <si>
    <t>리눅스 시스템 관리와 개발환경 구축 핵심 리눅스 쉘 프로그래밍 (무료)</t>
  </si>
  <si>
    <t>4차산업 개발환경의 핵심 플랫폼 리눅스 활용 실무(무료)</t>
  </si>
  <si>
    <t>LInux</t>
  </si>
  <si>
    <t>인공지능 핵심알고리즘 이해와 실습(무료)</t>
  </si>
  <si>
    <t>Kaggle 경진대회 참가로 배우는 머신러닝(무료)</t>
  </si>
  <si>
    <t>딥러닝 최적화를 위한 CUDA 구조와 동작 이해(무료)</t>
  </si>
  <si>
    <t>CNN Best Model 활용과 Transfer Learning(무료)</t>
  </si>
  <si>
    <t>딥러닝 자연어 &amp; 시계열 데이터 처리 핵심 알고리즘의 원리와 활용(무료)</t>
  </si>
  <si>
    <t>R 기반 딥러닝 활용(무료)</t>
  </si>
  <si>
    <t>비트코인과 블록체인 플랫폼(무료)</t>
  </si>
  <si>
    <t>Architectural Requirements</t>
  </si>
  <si>
    <t>Architectural Design Process</t>
  </si>
  <si>
    <t>Architectural Evaluation</t>
  </si>
  <si>
    <t>Object Oriented Design</t>
  </si>
  <si>
    <t>SOA Design Principles and Patterns</t>
  </si>
  <si>
    <t>SOA Analysis and Design Methodology</t>
  </si>
  <si>
    <t>한국정보보호교육센터</t>
  </si>
  <si>
    <t>[Black Label] 장기 정보보호전문가 과정 68기</t>
  </si>
  <si>
    <t>네트워크 해킹 및 대응 실무 [중급]</t>
  </si>
  <si>
    <t>시스템 해킹 및 대응 실무 [초급]</t>
  </si>
  <si>
    <t>네트워크 해킹 및 대응 실무 [초급]</t>
  </si>
  <si>
    <t>특강</t>
  </si>
  <si>
    <t>웹 모의해킹 실무 [초급]</t>
  </si>
  <si>
    <t>시스템해킹 및 대응 실무[12월 단기, 개강 확정] [중급]</t>
  </si>
  <si>
    <t>리버스 엔지니어링 [중급]</t>
  </si>
  <si>
    <t>칼리리눅스를 이용한 모의해킹 [중급]</t>
  </si>
  <si>
    <t>악성코드 분석 실무 [중급]</t>
  </si>
  <si>
    <t>(악성코드 제작을 통한) 악성코드 동작원리 분석 [중급]</t>
  </si>
  <si>
    <t>모의해킹 전문가 [중급]</t>
  </si>
  <si>
    <t>정보시스템 취약점 진단 실무 [중급]</t>
  </si>
  <si>
    <t>침해사고 분석 및 대응 [중급]</t>
  </si>
  <si>
    <t>정보유출 흔적 조사를 위한 디지털 포렌식 실무 [중급]</t>
  </si>
  <si>
    <t>모바일 앱 취약점 진단 실무 [중급]</t>
  </si>
  <si>
    <t>무선랜 해킹 및 대응 실무 [초급]</t>
  </si>
  <si>
    <t>[케이쉴드주니어] 케이쉴드주니어 설명회 (정보보호관리진단과정) 1차</t>
  </si>
  <si>
    <t>임베디드 및 IoT 공격 [중급]</t>
  </si>
  <si>
    <t>해킹방어를 위한 자바 시큐어코딩 [고급]</t>
  </si>
  <si>
    <t>정보보안기사/산업기사 대비 [중급]</t>
  </si>
  <si>
    <t>정보보호 컨설팅 [중급]</t>
  </si>
  <si>
    <t>오라클자바교육센터</t>
  </si>
  <si>
    <t>자바 기초부터 JSP 웹 개발 실무향상과정(JAVA/JDBC/Servlet/JSP/Ajax/jQuery)</t>
  </si>
  <si>
    <t>자바 기초부터 웹 스프링 개발 향상과정(JAVA/JDBC/Servlet/JSP/Ajax/jQuery/Spring/JPA)</t>
  </si>
  <si>
    <t>Spring Framework &amp; JPA 실무 개발 향상과정</t>
  </si>
  <si>
    <t>자바 멀티스레드 프로그래밍</t>
  </si>
  <si>
    <t>Spring 멀티스레드 프로그래밍</t>
  </si>
  <si>
    <t>Oracle SQL 기초 이해부터 실무활용 과정</t>
  </si>
  <si>
    <t>실전 Oracle SQL 튜닝 심화과정</t>
  </si>
  <si>
    <t>Oracle SQL 기초부터 Hint, Tuning 실무 향상과정</t>
  </si>
  <si>
    <t>오라클 아키텍쳐 전문가과정(Oracle 12c Admin과정)</t>
  </si>
  <si>
    <t>실전 데이터베이스 모델링 향상과정</t>
  </si>
  <si>
    <t>[현업DBA PM직강] 오라클 SQL 실전튜닝 고급과정</t>
  </si>
  <si>
    <t>[Swift 앱개발 실무과정]_(응용SW엔지니어링 향상과정)Swift</t>
  </si>
  <si>
    <t>Swift</t>
  </si>
  <si>
    <t>코틀린 기반 안드로이드 앱개발 실무과정</t>
  </si>
  <si>
    <t>아이폰 스위프트 앱개발 실무향상과정 (Swift)</t>
  </si>
  <si>
    <t>안드로이드 고급 개발자과정</t>
  </si>
  <si>
    <t>[C# 어플리케이션 개발과정]_(응용SW엔지니어링 향상과정)C#/ADO.Net</t>
  </si>
  <si>
    <t>WPF 어플리케이션 개발 재직자향상과정</t>
  </si>
  <si>
    <t>C# 기초부터 ASP.NET Core 웹개발 실무 향상과정</t>
  </si>
  <si>
    <t>닷넷코어 3.0 Blazor SPA(Single Page App) Web Assembly 개발과정(All Coding)</t>
  </si>
  <si>
    <t>Python을 활용한 머신러닝 심화과정</t>
  </si>
  <si>
    <t>파이썬을 활용한 데이터 분석 전문가 향상과정</t>
  </si>
  <si>
    <t>파이썬 기초입문과정(Python)</t>
  </si>
  <si>
    <t>R을 활용한 빅데이터 분석 심화과정</t>
  </si>
  <si>
    <t>실전 아파치 스파크(Apache Spark) 프로그래밍 향상과정</t>
  </si>
  <si>
    <t>빅데이터 개발을 위한 하둡 프로그래밍 심화과정</t>
  </si>
  <si>
    <t>파이썬(Django framework)웹개발 기초부터 실무과정</t>
  </si>
  <si>
    <t>텐서플로우 활용한 딥러닝 심화과정</t>
  </si>
  <si>
    <t>프론트 개발을 위한 웹퍼블리싱 초급과정</t>
  </si>
  <si>
    <t>프론트앤드 개발자를 위한 실무 향상과정(React,Angularjs,Vue.js)</t>
  </si>
  <si>
    <t>[MSP]MS Project 실무 과정</t>
  </si>
  <si>
    <t>[C언어 기초교육]_(응용SW엔지니어링 입문과정)C,C++</t>
  </si>
  <si>
    <t>애자일 프로젝트 관리 방법론 실무과정</t>
  </si>
  <si>
    <t>프로젝트관리전문가(PMP) 양성 과정 (PMBOK 6판 기준)</t>
  </si>
  <si>
    <t>마이크로 프로세서의 이해 방법론 과정</t>
  </si>
  <si>
    <t>넥사크로 플랫폼 기초부터 실무과정</t>
  </si>
  <si>
    <t>넥사크로</t>
  </si>
  <si>
    <t>VC++ 실무과정</t>
  </si>
  <si>
    <t>비트 교육센터</t>
  </si>
  <si>
    <t>C Programming</t>
  </si>
  <si>
    <t>C++ Programming</t>
  </si>
  <si>
    <t>자바로 시작하는 객체지향 프로그래밍 입문</t>
  </si>
  <si>
    <t>Python 프로그래밍</t>
  </si>
  <si>
    <t>Go 프로그래밍</t>
  </si>
  <si>
    <t>R을 사용한 데이터 분석과 머신러닝 (초급)</t>
  </si>
  <si>
    <t>R을 사용한 데이터 분석과 머신러닝 (중급)</t>
  </si>
  <si>
    <t>Python을 활용한 머신러닝</t>
  </si>
  <si>
    <t>즉각 활용하는 Excel을 사용한 데이터 사이언스 입문</t>
  </si>
  <si>
    <t>AWS를 활용한 클라우드 기반 웹 개발</t>
  </si>
  <si>
    <t>블록체인 - 초연결 기술과 규제</t>
  </si>
  <si>
    <t>Servlet &amp; JSP 프로그래밍</t>
  </si>
  <si>
    <t>Spring Framework 과정</t>
  </si>
  <si>
    <t>All-in-One Java Application 개발</t>
  </si>
  <si>
    <t>웹개발자를 위한 HTML5(HTML5+CSS3)</t>
  </si>
  <si>
    <t>웹개발자를 위한 JavaScript &amp; Ajax</t>
  </si>
  <si>
    <t>Web Publishing 실무</t>
  </si>
  <si>
    <t>객체지향 JavaScript와 Node.js 프로그래밍</t>
  </si>
  <si>
    <t>맞춤형 검색엔진</t>
  </si>
  <si>
    <t>데이터 처리/저장</t>
  </si>
  <si>
    <t>데이터베이스 모델링</t>
  </si>
  <si>
    <t>데이터베이스 성능튜닝</t>
  </si>
  <si>
    <t>Spring Data + noSQL</t>
  </si>
  <si>
    <t>오라클과 데이터베이스 연동 프로그래밍</t>
  </si>
  <si>
    <t>Agile 소프트웨어 개발 실무</t>
  </si>
  <si>
    <t>소프트웨어 아키텍처 입문</t>
  </si>
  <si>
    <t>ITILv3 기반 IT Service Management</t>
  </si>
  <si>
    <t>코틀린(Kotlin)을 이용한 안드로이드 앱 개발 입문</t>
  </si>
  <si>
    <t>Java 설계과정</t>
  </si>
  <si>
    <t>UML 실전에서는 이것만 쓴다</t>
  </si>
  <si>
    <t>실전! 분석과정</t>
  </si>
  <si>
    <t>객체지향 개념과 디자인 패턴</t>
  </si>
  <si>
    <t>Java JDBC 기반의 SQL 성능튜닝</t>
  </si>
  <si>
    <t>최적화 알고리즘을 통한 SW개발 역량 강화</t>
  </si>
  <si>
    <t>라즈베리 파이를 활용한 IoT 과정</t>
  </si>
  <si>
    <t>한국정보기술연구원</t>
  </si>
  <si>
    <t>퍼블릭 블록체인 기술 심화과정</t>
  </si>
  <si>
    <t>Keras 기반 딥러닝 개발</t>
  </si>
  <si>
    <t>빅데이터 개발자 실무 과정</t>
  </si>
  <si>
    <t>Java개발자를 위한  Apach Spark2 빅데이터 분석과 처리</t>
  </si>
  <si>
    <t>R프로그래밍 심화과정</t>
  </si>
  <si>
    <t>데이터 마이닝 &amp; 통계분석 심화</t>
  </si>
  <si>
    <t>D3.js를 이용한 데이터 시각화</t>
  </si>
  <si>
    <t>데이터분석과 R프로그래밍</t>
  </si>
  <si>
    <t>파이썬으로 시작하는데이터 사이언스</t>
  </si>
  <si>
    <t>빅데이터 분석을 위한 통계 알고리즘</t>
  </si>
  <si>
    <t>머신러닝 기반 데이터 분석</t>
  </si>
  <si>
    <t>빅데이터 분석 고급 과정(+R활용기술)</t>
  </si>
  <si>
    <t>데이터 분석기획</t>
  </si>
  <si>
    <t>빅데이터와 스파크 프레임워크</t>
  </si>
  <si>
    <t>파이썬 데이터 처리 최적화 과정</t>
  </si>
  <si>
    <t>파이썬 기반의 딥러닝 개발자</t>
  </si>
  <si>
    <t>생활 주변 서비스 사례 중심의 IoT 개발자 과정</t>
  </si>
  <si>
    <t>IOT연동 데이터수집부터 딥러닝 분석까지</t>
  </si>
  <si>
    <t>사물인터넷 오픈 플랫폼 활용 드론 제작과정</t>
  </si>
  <si>
    <t>IoT기반 클라우드 서비스 구축 및 API 개발과정</t>
  </si>
  <si>
    <t>실습과 함께하는 시큐어코딩(Secure Coding)</t>
  </si>
  <si>
    <t>보안 컨설팅 실무자 과정</t>
  </si>
  <si>
    <t>소프트웨어 보안 설계 과정</t>
  </si>
  <si>
    <t>S/W 안전 코딩 essence 과정</t>
  </si>
  <si>
    <t>미래형 개발자가 알아야할 도커 고급(Swarm과 Kubernetes)기술</t>
  </si>
  <si>
    <t>서버 가상화와SDN(SW Define Network)과정</t>
  </si>
  <si>
    <t>클라우드 어플리케이션 개발하기 (PaaS-TA &amp; CloudFoundary)</t>
  </si>
  <si>
    <t>무선네트워크 최적설계</t>
  </si>
  <si>
    <t>Kubernetes를 사용한 PaaS 클라우드 구축 실전</t>
  </si>
  <si>
    <t>파이썬으로 웹 크롤러 만들기</t>
  </si>
  <si>
    <t>최신 SPA 프레임워크 개발 실무</t>
  </si>
  <si>
    <t>Advanced Java Functional &amp; Reactive Programming</t>
  </si>
  <si>
    <t>스프링 Restful API 서비스 구축</t>
  </si>
  <si>
    <t>엘라스틱(Elastic)서치를 응용한 검색 시스템 구축</t>
  </si>
  <si>
    <t>Java 최신기법(8, 9)과 람다</t>
  </si>
  <si>
    <t>Kotlin 활용한 안드로이드 애플리케이션 개발</t>
  </si>
  <si>
    <t>최신 JavaScript(ECMA5) &amp; ECMA2015 프로그래밍</t>
  </si>
  <si>
    <t>Angular2 SPA 개발 with TypeScript</t>
  </si>
  <si>
    <t>IONIC을 이용한 실전 하이브리드 애플리케이션 개발 기법</t>
  </si>
  <si>
    <t>스프링(전자정부 표준) 활용 시스템 통합 개발 실무</t>
  </si>
  <si>
    <t>Progressive Web App 실무 개발</t>
  </si>
  <si>
    <t>파이썬(Python) 스크립트로 비즈니스 자동화 솔루션 개발</t>
  </si>
  <si>
    <t>MySQL기반 대용량 DB 개발자 과정</t>
  </si>
  <si>
    <t>NodeJS와 MongoDB를 이용한 웹 애플리케이션 개발(주말)</t>
  </si>
  <si>
    <t>Migrating to Open Source DBMS</t>
  </si>
  <si>
    <t>실전사례 중심의 데이터 분석설계 및 모델링 기법</t>
  </si>
  <si>
    <t>NoSQL 프로그래밍과정</t>
  </si>
  <si>
    <t>SQL Database Programming (12C)</t>
  </si>
  <si>
    <t>애자일 개발을 위한 PM 과정</t>
  </si>
  <si>
    <t>아이티윌</t>
  </si>
  <si>
    <t>빅데이터를 위한 파이썬 프로그래밍 [주말]</t>
  </si>
  <si>
    <t>R 기반 데이터 분석 [주말]</t>
  </si>
  <si>
    <t>오라클 OCP 패키지 과정 [주말]</t>
  </si>
  <si>
    <t>자바 기반 프로그래밍 언어 활용 [주말]</t>
  </si>
  <si>
    <t>사물인터넷과 함께하는 소프트웨어 코딩 [주말]</t>
  </si>
  <si>
    <t>라이지움</t>
  </si>
  <si>
    <t>CISA 정규반 [일요반]</t>
  </si>
  <si>
    <t>CISA 정규반 [주중반, 매주 수/금]</t>
  </si>
  <si>
    <t>CISA 정규반 [온라인]</t>
  </si>
  <si>
    <t>CISSP 정규반 [토요반]</t>
  </si>
  <si>
    <t>CISSP 정규반 [주중반, 매주 화/금]</t>
  </si>
  <si>
    <t>CISSP 정규반 [온라인]</t>
  </si>
  <si>
    <t>CIA 정규반 PART 1 [주말반, 토/일]</t>
  </si>
  <si>
    <t>감사</t>
  </si>
  <si>
    <t>CIA 정규반 PART 2 [주중반, 매주 화/목]</t>
  </si>
  <si>
    <t>CIA 정규반 PART 3 [주말반, 토/일]</t>
  </si>
  <si>
    <t>CIA 정규반 PART 1 [온라인]</t>
  </si>
  <si>
    <t>CIA 정규반 PART 2 [온라인]</t>
  </si>
  <si>
    <t>CIA 정규반 PART 3 [온라인]</t>
  </si>
  <si>
    <t>PMP 정규반 [주말반, 토/일]</t>
  </si>
  <si>
    <t>PMP 정규반 [주중반, 매주 월/수]</t>
  </si>
  <si>
    <t>PMP 정규반 [온라인]</t>
  </si>
  <si>
    <t>감리사 정규반 [토요반]</t>
  </si>
  <si>
    <t>기술관리</t>
  </si>
  <si>
    <t>감리</t>
  </si>
  <si>
    <t>감리사 정규반 [주중반, 매주 월/수]</t>
  </si>
  <si>
    <t>감리사 정규반 [온라인]</t>
  </si>
  <si>
    <t>기술사 정규반 [주중반, 매주 수/금]</t>
  </si>
  <si>
    <t>기술사</t>
  </si>
  <si>
    <t>기술사 정규반 [온라인]</t>
  </si>
  <si>
    <t>ITIL 정규반 [온라인]</t>
  </si>
  <si>
    <t>CPPG 정규반 [주말반, 토/일]</t>
  </si>
  <si>
    <t>CPPG 정규반 [주중반, 매주 월/목]</t>
  </si>
  <si>
    <t>CPPG 정규반 [온라인]</t>
  </si>
  <si>
    <t>정보보안기사 정규반 필기대비 [온라인]</t>
  </si>
  <si>
    <t>정보보안기사 정규반 실기대비 [온라인]</t>
  </si>
  <si>
    <t>국제인증심사원 정규반 ISO/IEC 27001 [주중반]</t>
  </si>
  <si>
    <t>국제인증심사원 정규반 GDPR대응 BS10012
버전전환과정 [주중반]</t>
  </si>
  <si>
    <t>국제인증심사원 정규반 GDPR대응 BS10012
[주중반]</t>
  </si>
  <si>
    <t>CPE/PDU 정규반 [온라인]</t>
  </si>
  <si>
    <t>CPE/PDU</t>
  </si>
  <si>
    <t>디지털포렌식전문가 2급 [온라인]</t>
  </si>
  <si>
    <t>경영빅데이터분석직무향상 [온라인]</t>
  </si>
  <si>
    <t>HP교육센터</t>
  </si>
  <si>
    <t>UNIX Fundamentals</t>
  </si>
  <si>
    <t>HPE-UX System &amp; Network Administration I</t>
  </si>
  <si>
    <t>HPE-UX System &amp; Network Administration II</t>
  </si>
  <si>
    <t>HPE-UX 관리자 단기 집중 과정-중급</t>
  </si>
  <si>
    <t>HPE-UX 관리자 단기 집중 과정-고급</t>
  </si>
  <si>
    <t>HPE Superdome Flex Server Administration</t>
  </si>
  <si>
    <t>HPE Virtual Connect</t>
  </si>
  <si>
    <t>HPE Serviceguard I</t>
  </si>
  <si>
    <t>HPE Serviceguard II</t>
  </si>
  <si>
    <t>HPE-UX Security</t>
  </si>
  <si>
    <t>UNIX Shell 프로그래밍(POSIX)</t>
  </si>
  <si>
    <t>POSIX Shell Programming</t>
  </si>
  <si>
    <t>Enterprise Linux Fundamentals</t>
  </si>
  <si>
    <t>Enterprise Linux Administration I</t>
  </si>
  <si>
    <t>Enterprise Linux Administration II</t>
  </si>
  <si>
    <t>Enterprise Linux Administration III</t>
  </si>
  <si>
    <t>Ubuntu Linux System Administration</t>
  </si>
  <si>
    <t>Linux for Unix Admin</t>
  </si>
  <si>
    <t>Linux 관리자 단기집중 과정 - 중급 (Admin I + Admin II)</t>
  </si>
  <si>
    <t>Linux 관리자 단기집중 과정 - 고급 (Admin III + Security + Troubleshooting)</t>
  </si>
  <si>
    <t>리눅스 컨테이너 LXC</t>
  </si>
  <si>
    <t>Enterprise Linux Security Administration</t>
  </si>
  <si>
    <t>Linux Troubleshooting</t>
  </si>
  <si>
    <t>Linux Performance Tuning And Analysis</t>
  </si>
  <si>
    <t>Enterprise Linux High Availability Clustering</t>
  </si>
  <si>
    <t>GlusterFS Storage Administration</t>
  </si>
  <si>
    <t>Linux Kernel Internal &amp; Performance Evaluation</t>
  </si>
  <si>
    <t>Linux bash Shell 프로그래밍</t>
  </si>
  <si>
    <t>개발자를 위한 Shell 프로그래밍</t>
  </si>
  <si>
    <t>Red Hat System Administration I</t>
  </si>
  <si>
    <t>Red Hat System Administration II RHCSA Exam</t>
  </si>
  <si>
    <t>RHCSA Rapid Track Course</t>
  </si>
  <si>
    <t>RHCSA Rapid Track Course with RHCSA Exam</t>
  </si>
  <si>
    <t>Red Hat System Administration III with RHCSA and RHCE Exams</t>
  </si>
  <si>
    <t>Introduction to HPE ProLiant Servers</t>
  </si>
  <si>
    <t>HPE BladeSystem Administration</t>
  </si>
  <si>
    <t>HPE OneView Administration</t>
  </si>
  <si>
    <t>HPE Synergy Administration</t>
  </si>
  <si>
    <t>HPE SimpliVity System Administration</t>
  </si>
  <si>
    <t>R을 활용한 Machine Learning &amp; Deep Learning 모델링</t>
  </si>
  <si>
    <t>R Program을 활용한 데이터 분석 및 시각화</t>
  </si>
  <si>
    <t>데이터 분석을 위한 통계</t>
  </si>
  <si>
    <t>파이썬을 활용한 데이터 분석 실무</t>
  </si>
  <si>
    <t>AI와 Machine Learning/Deep Learning</t>
  </si>
  <si>
    <t>데이터 분석 준전문가 (ADsP) 자격증 과정</t>
  </si>
  <si>
    <t>R Program 데이터 시각화</t>
  </si>
  <si>
    <t>R을 활용한 Deep Learning(딥 러닝)</t>
  </si>
  <si>
    <t>아파치 하둡으로 구축하는 분산처리 빅데이터 플랫폼</t>
  </si>
  <si>
    <t>스파크로 구축하는 분산처리 빅데이터 플랫폼</t>
  </si>
  <si>
    <t>파이썬으로 하는 웹 크롤링 및 스크래핑</t>
  </si>
  <si>
    <t>텐서플로우를 활용한 인공지능 데이터 분석</t>
  </si>
  <si>
    <t>기업형 Windows Server 실무 관리</t>
  </si>
  <si>
    <t>기업형 Active Directory 기반 실무 관리</t>
  </si>
  <si>
    <t>기업형 Hyper-V 가상화 기술 실무 관리</t>
  </si>
  <si>
    <t>개발자를 위한 C#.net 프로그래밍</t>
  </si>
  <si>
    <t>개발자를 위한 C 프로그래밍</t>
  </si>
  <si>
    <t>Windows Server 2012/2016 관리자 과정</t>
  </si>
  <si>
    <t>Windows Server 2012/2016 AD 과정</t>
  </si>
  <si>
    <t>SQL Server 2016 데이터베이스 관리자 과정</t>
  </si>
  <si>
    <t>관리</t>
  </si>
  <si>
    <t>SQL Server 2016 데이터베이스 개발자 과정</t>
  </si>
  <si>
    <t>VMware vSphere: Install, Configure, Manage [V6.7]</t>
  </si>
  <si>
    <t>VMware vSphere: Fast Track [V6.0]</t>
  </si>
  <si>
    <t>VMware vSphere: What's New [V5.5 to V6.5]</t>
  </si>
  <si>
    <t>VMware vSphere : Optimize and Scale [V6.7]</t>
  </si>
  <si>
    <t>VMware vSphere: Troubleshooting Workshop [V6.0]</t>
  </si>
  <si>
    <t>VMware vSphere: Install, Configure, Manage plus Optimize and Scale Fast Track [V6.0]</t>
  </si>
  <si>
    <t>VMware vSphere : Optimize and Scale plus Troubleshooting Fast Track [V6.0]</t>
  </si>
  <si>
    <t>VMware vRealize Automation: Install, Configure, Manage [V7.3]</t>
  </si>
  <si>
    <t>VMware vRealize Operations Manager: Install, Configure, Manage [V6.2]</t>
  </si>
  <si>
    <t>VMware Horizon 7: Install, Configure, Manage [V7.3]</t>
  </si>
  <si>
    <t>VMware vCenter Configuration Manager: Install, Configure, Manage [V5.7]</t>
  </si>
  <si>
    <t>VMware Site Recovery Manager: Install, Configure, Manage [V6.1]</t>
  </si>
  <si>
    <t>VMware NSX: Install, Configure, Manage [V6.4]</t>
  </si>
  <si>
    <t>VMware NSX-T: Install Configure Manage [V2.x]</t>
  </si>
  <si>
    <t>VMware Virtual SAN: Deploy and Manage [V6.6]</t>
  </si>
  <si>
    <t>클라우드/도커 플랫폼을 위한 리눅스 인프라 구성</t>
  </si>
  <si>
    <t>오픈소스 “도커 컨테이너(Docker Container)“ 활용과 문제해결</t>
  </si>
  <si>
    <t>Kubernetes 핵심개념 및 운영실무</t>
  </si>
  <si>
    <t>Kubernetes 서비스 관리 및 성능향상 (Design Patterns and Extensions)</t>
  </si>
  <si>
    <t>컨테이너를 활용한 MSA 어플리케이션 구축</t>
  </si>
  <si>
    <t>Exin Cloud Computing Foundation(자격증취득 &amp; 시뮬레이션)</t>
  </si>
  <si>
    <t>Cloud Foundation</t>
  </si>
  <si>
    <t>국제공인 OpenStack® 자격증 취득 시험 (EXIN FOUNDATION CERTIFICATE IN OPENSTACK SOFTWARE)</t>
  </si>
  <si>
    <t>Exin Cloud Computing Foundation Exam</t>
  </si>
  <si>
    <t>클라우드 가상화 환경의 보안 전략</t>
  </si>
  <si>
    <t>클라우드 기반 네트워크 관리 실무</t>
  </si>
  <si>
    <t>Fundamentals of OpenStack® Technology</t>
  </si>
  <si>
    <t>DevOps Essentials</t>
  </si>
  <si>
    <t>Introduction to DevOps</t>
  </si>
  <si>
    <t>초단기! 네트워크 관리자 실무 기초</t>
  </si>
  <si>
    <t>기본!업무에 활용하는 네트워크와 TCP/IP 이해</t>
  </si>
  <si>
    <t>실습! NW운영관리를 위한 네트워크 구축 기술</t>
  </si>
  <si>
    <t>핵심! NW운영관리를 위한 스위치 라우터 완전정복</t>
  </si>
  <si>
    <t>[실습 중심] 대규모 네트워크 설계와 최적화 구축</t>
  </si>
  <si>
    <t>Network 장애 분석과 해결기법</t>
  </si>
  <si>
    <t>기본! NW운영관리를 위한 와이어샤크 패킷 분석 이해</t>
  </si>
  <si>
    <t>무선랜 기초 실무(Wireless LAN Foundations)</t>
  </si>
  <si>
    <t>무선랜 보안 분석(WLAN Security Analysis)</t>
  </si>
  <si>
    <t>SDDC (Software-defined Data Center)의 핵심개념 및 설계 솔루션의 이해</t>
  </si>
  <si>
    <t>네트워크 가상화와 NFV서비스</t>
  </si>
  <si>
    <t>차세대 네트워크 기술 SDN</t>
  </si>
  <si>
    <t>Managing HPE 3PAR StoreServ I</t>
  </si>
  <si>
    <t>Managing HPE 3PAR StoreServ II</t>
  </si>
  <si>
    <t>정보보호 및 개인정보 관리체계(ISMS-P) 인증실무</t>
  </si>
  <si>
    <t>정보보안 Essential</t>
  </si>
  <si>
    <t>웹해킹 대응을 위한 보안 이론과 실습</t>
  </si>
  <si>
    <t>초보자를 위한 암호학과 접근통제</t>
  </si>
  <si>
    <t>보안데이터 시각화 및 활용</t>
  </si>
  <si>
    <t>블록체인의 핵심 보안 알고리즘의 이해</t>
  </si>
  <si>
    <t>악성코드 유입경로 및 분석 전략</t>
  </si>
  <si>
    <t>Kali Linux를 활용한 해킹과 보안 Essential</t>
  </si>
  <si>
    <t>침해사고 대응을 위한 사이버 포렌식</t>
  </si>
  <si>
    <t>CISA (국제공인 정보시스템 감사사)</t>
  </si>
  <si>
    <t>CISSP(국제공인 정보시스템 보안전문가)</t>
  </si>
  <si>
    <t>국가공인 정보보안기사 자격증 준비반(필기)</t>
  </si>
  <si>
    <t>국가공인 정보보안기사 자격증 대비반 (실기)</t>
  </si>
  <si>
    <t>SQL Fundamentals</t>
  </si>
  <si>
    <t>DBMS Fundamentals</t>
  </si>
  <si>
    <t>SQL Programming</t>
  </si>
  <si>
    <t>Database Architecture</t>
  </si>
  <si>
    <t>Database Modeling</t>
  </si>
  <si>
    <t>Database Tuning</t>
  </si>
  <si>
    <t>MySQL 개발자/관리자 과정</t>
  </si>
  <si>
    <t>MariaDB 개발자/관리자 과정</t>
  </si>
  <si>
    <t>[SW 검정대비] Java Basic</t>
  </si>
  <si>
    <t>[SW 검정대비] Java Advanced</t>
  </si>
  <si>
    <t>[SW 검정대비] Python Basic</t>
  </si>
  <si>
    <t>[SW 검정대비] Python Advanced</t>
  </si>
  <si>
    <t>[JAVA 1] 프로그래밍 기본</t>
  </si>
  <si>
    <t>[JAVA 2] Advanced 프로그래밍</t>
  </si>
  <si>
    <t>[JAVA 3] Web 기본 (Servlet &amp; JSP)</t>
  </si>
  <si>
    <t>[JAVA 4] Web 프레임워크 (Spring)</t>
  </si>
  <si>
    <t>[웹퍼블리싱 1] HTML5 with CSS3</t>
  </si>
  <si>
    <t>HTML</t>
  </si>
  <si>
    <t>[웹퍼블리싱 2] JavaScript &amp; jQuery</t>
  </si>
  <si>
    <t>Angular를 이용한 Front 웹개발 프로그래밍</t>
  </si>
  <si>
    <t>[웹퍼블리싱 3] Node.js</t>
  </si>
  <si>
    <t>Spring,iBatis,Hibernate 프레임워크를 활용한 웹어플리케이션 개발</t>
  </si>
  <si>
    <t>[파이썬(Python) 1] 프로그래밍 기본</t>
  </si>
  <si>
    <t>[파이썬(Python) 2] 웹 프로그래밍</t>
  </si>
  <si>
    <t>[파이썬(Python) 3] 딥러닝</t>
  </si>
  <si>
    <t>블록체인 기술의 원리와 비즈니스 활용</t>
  </si>
  <si>
    <t>블록체인 애플리케이션 개발 기초</t>
  </si>
  <si>
    <t>블록체인 애플리케이션 개발 심화</t>
  </si>
  <si>
    <t>[인공지능(AI) 1] TensorFlow 프로그래밍 입문</t>
  </si>
  <si>
    <t>[인공지능(AI) 2] 딥러닝 wtih TensorFlow</t>
  </si>
  <si>
    <t>안드로이드 앱 개발</t>
  </si>
  <si>
    <t>모바일 웹 &amp; 하이브리드 앱</t>
  </si>
  <si>
    <t>Hybrid</t>
  </si>
  <si>
    <t>웹 개발자를 위한 HTML5</t>
  </si>
  <si>
    <t>ARM Cortex-A8 기반의 임베디드 리눅스 프로그래밍</t>
  </si>
  <si>
    <t>임베디드</t>
  </si>
  <si>
    <t>임베디드 리눅스 포팅 및 커널 내부 구조</t>
  </si>
  <si>
    <t>ARM Cortex-A8 기반의 안드로이드 프로그래밍</t>
  </si>
  <si>
    <t>CDCP(Certified Data Center Professional)</t>
  </si>
  <si>
    <t>CDCP(Certified Data Center Professional) Re-take EXAM</t>
  </si>
  <si>
    <t>CDCS(Certified Data Center Specialist)</t>
  </si>
  <si>
    <t>CDCS(Certified Data Center Specialist) Re-take Exam</t>
  </si>
  <si>
    <t>CDMS(Certified Data center Migration Specialist)</t>
  </si>
  <si>
    <t>CDMS(Certified Data Migration Specialist) Re-take Exam</t>
  </si>
  <si>
    <t>Optimized Data Center Simulation</t>
  </si>
  <si>
    <t>Data Center Energy and Environmental Efficiency</t>
  </si>
  <si>
    <t>Data Center Operations, Maintenance, and Risk Reduction</t>
  </si>
  <si>
    <t>Data Center for Managers</t>
  </si>
  <si>
    <t>IoT센서 액츄에이터 제어 프로그래밍</t>
  </si>
  <si>
    <t>IoT를 위한 C 프로그래밍</t>
  </si>
  <si>
    <t>사물인터넷을 위한 무선통신 프로그래밍</t>
  </si>
  <si>
    <t>사물인터넷을 위한 라즈베리파이3 활용</t>
  </si>
  <si>
    <t>ITIL® Foundation for IT Service Management</t>
  </si>
  <si>
    <t>ITIL® 4 Foundation</t>
  </si>
  <si>
    <t>ITIL® Service Strategy</t>
  </si>
  <si>
    <t>ITIL® Service Design</t>
  </si>
  <si>
    <t>ITIL® Service Transition</t>
  </si>
  <si>
    <t>ITIL® Service Operation</t>
  </si>
  <si>
    <t>ITIL® Continual Service improvement</t>
  </si>
  <si>
    <t>ITIL® Service Offerings and Agreements</t>
  </si>
  <si>
    <t>ITIL® Operational Support and Analysis</t>
  </si>
  <si>
    <t>ITIL® Release, Control and Validation</t>
  </si>
  <si>
    <t>ITIL® Planning, Protection and Optimization</t>
  </si>
  <si>
    <t>ITIL® Managing Across Life Cycle</t>
  </si>
  <si>
    <t>HPE Race to Results Service Management Simulation</t>
  </si>
  <si>
    <t>ISO/IEC 20000 Practitioner</t>
  </si>
  <si>
    <t>ITIL® Foundation Exam</t>
  </si>
  <si>
    <t>ITIL® Service Strategy Exam</t>
  </si>
  <si>
    <t>ITIL® Service Design Exam</t>
  </si>
  <si>
    <t>ITIL® Service Transition Exam</t>
  </si>
  <si>
    <t>ITIL® Service Operation Exam</t>
  </si>
  <si>
    <t>ITIL® Continual Service improvement Exam</t>
  </si>
  <si>
    <t>ITIL® Service Offerings and Agreements Exam</t>
  </si>
  <si>
    <t>ITIL® Operational Support and Analysis Exam</t>
  </si>
  <si>
    <t>ITIL® Release, Control and Validation Exam</t>
  </si>
  <si>
    <t>ITIL® Planning, Protection and Optimization Exam</t>
  </si>
  <si>
    <t>ITIL® Managing Across Life Cycle Exam</t>
  </si>
  <si>
    <t>PMP 자격증 준비반</t>
  </si>
  <si>
    <t>PRINCE2® Practitioner</t>
  </si>
  <si>
    <t>PRINCE2</t>
  </si>
  <si>
    <t>PRINCE2® Foundation &amp; Practitioner</t>
  </si>
  <si>
    <t>Prince2 Foundation Exam</t>
  </si>
  <si>
    <t>Prince2 Practitioner Exam</t>
  </si>
  <si>
    <t>Agile Project Management Essentials</t>
  </si>
  <si>
    <t>애자일 프로젝트 관리의 실무 적용</t>
  </si>
  <si>
    <t>프로젝트 관리 기초</t>
  </si>
  <si>
    <t>IT 프로젝트 요구사항 관리</t>
  </si>
  <si>
    <t>4차산업혁명과 IT New Trends</t>
  </si>
  <si>
    <t>중앙정보처리학원</t>
  </si>
  <si>
    <t>탈SI 위한 Application 완제품화/SaaS화/플래폼사업화</t>
  </si>
  <si>
    <t>어플리케이션</t>
  </si>
  <si>
    <t>JAVA Programming</t>
  </si>
  <si>
    <t>Servlet &amp; JSP</t>
  </si>
  <si>
    <t>웹표준기술(HTML5/CSS3/Javascript)</t>
  </si>
  <si>
    <t>Spring 프레임워크</t>
  </si>
  <si>
    <t>C언어 입문</t>
  </si>
  <si>
    <t>C++ 입문</t>
  </si>
  <si>
    <t>iOS 앱 개발 Swift 프로그래밍</t>
  </si>
  <si>
    <t>Android APP</t>
  </si>
  <si>
    <t>파이썬 응용! 실전완성!머신러닝</t>
  </si>
  <si>
    <t>파이썬 장고 웹프로그래밍</t>
  </si>
  <si>
    <t>빅데이터 Alteryx Designer</t>
  </si>
  <si>
    <t>R기반 빅데이터 분석, 시각화</t>
  </si>
  <si>
    <t>인공지능 이해, 챗봇만들기</t>
  </si>
  <si>
    <t>딥러닝 텐서플로우 응용 API</t>
  </si>
  <si>
    <t>CUDA GPU 프로그래밍</t>
  </si>
  <si>
    <t>사물인터넷(IOT) 프로그래밍</t>
  </si>
  <si>
    <t>사물인터넷(IOT) 프로그래밍 실무</t>
  </si>
  <si>
    <t>드론프로그래밍</t>
  </si>
  <si>
    <t>증강/가상현실 프로그래밍</t>
  </si>
  <si>
    <t>문제해결 알고리즘 SW코딩 과정</t>
  </si>
  <si>
    <t>SW코딩강사 양성 과정 (루키)</t>
  </si>
  <si>
    <t>SW코딩</t>
  </si>
  <si>
    <t>SW코딩강사 양성 과정 (프로)</t>
  </si>
  <si>
    <t>블록체인첫걸음, 가상화폐 구현하기</t>
  </si>
  <si>
    <t>블록체인기본, 나만의 토큰만들기</t>
  </si>
  <si>
    <t>나만의 토큰으로 서비스 구현하기</t>
  </si>
  <si>
    <t>나만의 DAPP 구현하기</t>
  </si>
  <si>
    <t>파이썬 기반 빅데이터 분석 결과 시각화
(파이썬 응용 머신러닝)</t>
  </si>
  <si>
    <t>딥러닝 텐서플로우 응용 API (Keras, Pytorch)</t>
  </si>
  <si>
    <t>2019 와이어샤크 WCNA 자격증 + 문제풀이 공식과정</t>
  </si>
  <si>
    <t>2019 와이어샤크 트러블슈팅</t>
  </si>
  <si>
    <t>Scapy 스크립트를 활용한 패킷조작생성 보안실무</t>
  </si>
  <si>
    <t>2019 CCNAX</t>
  </si>
  <si>
    <t>2019 CompTIA Security 자격증대비반</t>
  </si>
  <si>
    <t>2019 CompTIA Security 자격증대비반 - 시험패키지과정</t>
  </si>
  <si>
    <t>2019 Fast CCNA</t>
  </si>
  <si>
    <t>2019 Fast CCNP</t>
  </si>
  <si>
    <t>2019 Nexus 스위치</t>
  </si>
  <si>
    <t>2019 ROUTE - CCNP</t>
  </si>
  <si>
    <t>2019 SWITCH - CCNP</t>
  </si>
  <si>
    <t>2019 TSHOOT v2.0 - CCNP</t>
  </si>
  <si>
    <t>2019 네트워크 관리자 기초</t>
  </si>
  <si>
    <t>2019 네트워크 인프라 보안</t>
  </si>
  <si>
    <t>2019 데이터센터 스위치 네트워크</t>
  </si>
  <si>
    <t>2019 무선 네트워크 기술향상 과정</t>
  </si>
  <si>
    <t>2019 유무선 통합인증보안 NAC 솔류션 구축 과정</t>
  </si>
  <si>
    <t>2019 인프라엔지니어를 위한 클라우드과정</t>
  </si>
  <si>
    <t>2019 입문자를 위한 클라우드 실습 과정 </t>
  </si>
  <si>
    <t>2019 최신 네트워크 패킷분석 - 와이어샤크 Wireshark v3.1.x</t>
  </si>
  <si>
    <t>2019 컨테이너 기초부터 FaaS까지</t>
  </si>
  <si>
    <t>2019 컨테이너 네트워킹 실무</t>
  </si>
  <si>
    <t>5G 와 IT Business의 기회 </t>
  </si>
  <si>
    <t>Administrative Essentials for New Admins, ADX 201 : Salesforce</t>
  </si>
  <si>
    <t>Salesforce</t>
  </si>
  <si>
    <t>Administrative Essentials for New Admins, ADX 201 : Salesforce 시험포함</t>
  </si>
  <si>
    <t>CCNA Wireless - WIFUND v1.0</t>
  </si>
  <si>
    <t>CentOS 오픈스택/OpenStack 과정</t>
  </si>
  <si>
    <t>CEPH125 Red Hat Ceph Storage Architecture and Administration</t>
  </si>
  <si>
    <t>CEPH126 Red Hat Ceph Storage Architecture and Administration with exam</t>
  </si>
  <si>
    <t>Cisco Nexus 7000 시리즈 스위치 과정 - DCNX7K v3.1</t>
  </si>
  <si>
    <t>Cisco Nexus 9000 시리즈 스위치 과정 - DCINX9K v2.1</t>
  </si>
  <si>
    <t>CL110 Red Hat OpenStack Administration I</t>
  </si>
  <si>
    <t>CL210 Red Hat OpenStack Administration II</t>
  </si>
  <si>
    <t>CL211 Red Hat OpenStack Administration II with Expertise Exam</t>
  </si>
  <si>
    <t>CL310 Red Hat OpenStack Administration III</t>
  </si>
  <si>
    <t>DO180 Introduction to Containers, Kubernetes, and Red Hat OpenShift</t>
  </si>
  <si>
    <t>DO280 OpenShift Enterprise Administration</t>
  </si>
  <si>
    <t>DO285 Containers, Kubernetes, and Red Hat OpenShift Administration I</t>
  </si>
  <si>
    <t>DO288 Red Hat OpenShift Development : I Containerizing Applications</t>
  </si>
  <si>
    <t>DO289 Red Hat OpenShift Development I: Containerizing Applications with exam</t>
  </si>
  <si>
    <t>DO290 OpenShift Enterprise Development</t>
  </si>
  <si>
    <t>DO292 Red Hat OpenShift Development 2 : Creating Microservices with Red Hat OpenShift Application Runtimes</t>
  </si>
  <si>
    <t>DO407 Automation with Ansible</t>
  </si>
  <si>
    <t>DO408 Automation with Ansible</t>
  </si>
  <si>
    <t>DO409 Automation with Ansible II: Ansible Tower</t>
  </si>
  <si>
    <t>DO447 Advanced Automation : Ansible Best Practices</t>
  </si>
  <si>
    <t>DO457 Ansible for Network Automation</t>
  </si>
  <si>
    <t>EX125 Red Hat Certified Specialist in Ceph Storage Administration exam</t>
  </si>
  <si>
    <t>EX183 Red Hat Certified Enterprise Application Developer Exam</t>
  </si>
  <si>
    <t>EX200 RHCSA 시험</t>
  </si>
  <si>
    <t>EX210 Red Hat OpenStack 시험</t>
  </si>
  <si>
    <t>EX236 Red Hat Certificate of Expertise in Hybrid Cloud Storage exam</t>
  </si>
  <si>
    <t>EX248 RHCJA 시험</t>
  </si>
  <si>
    <t>EX280 Red Hat 전문가 자격증 - PaaS 시험</t>
  </si>
  <si>
    <t>EX283 Red Hat Certified Enterprise Microservices Developer Exam</t>
  </si>
  <si>
    <t>EX288 Red Hat Certified Specialist in OpenShift Application Development Exam</t>
  </si>
  <si>
    <t>EX294 Red Hat Certified Engineer</t>
  </si>
  <si>
    <t>EX300 RHCE 시험</t>
  </si>
  <si>
    <t>EX318 RHCVA 시험</t>
  </si>
  <si>
    <t>EX407 Red Hat Certified Specialist in Ansible Automation Exam</t>
  </si>
  <si>
    <t>EX436 Red Hat Certificate of Expertise in High Availability Clustering Exam 시험</t>
  </si>
  <si>
    <t>EX442 Enterprise Performance Tuning Expertise 시험</t>
  </si>
  <si>
    <t>품질</t>
  </si>
  <si>
    <t>성능튜닝</t>
  </si>
  <si>
    <t>EX447 Red Hat Certified Specialist in Ansible Best Practices</t>
  </si>
  <si>
    <t>Hadoop 기반의 빅데이터 Infra기술 </t>
  </si>
  <si>
    <t>IPv6 실무교육</t>
  </si>
  <si>
    <t>JB183 Red Hat Application Development I: Programming in Java EE</t>
  </si>
  <si>
    <t>JB184 Red Hat Application Development I: Programming in Java EE with exam</t>
  </si>
  <si>
    <t>JB240 Build and Administer APIs with Red Hat 3scale API Management</t>
  </si>
  <si>
    <t>JB248 Red Hat JBoss Enterprise Application Administration I</t>
  </si>
  <si>
    <t>WEB/WAS</t>
  </si>
  <si>
    <t>JB283 Red Hat Application Development II: Implementing Microservice Architectures</t>
  </si>
  <si>
    <t>JB284 Red Hat Application Development II: Implementing Microservice Architectures with exam</t>
  </si>
  <si>
    <t>JB435 Enterprise Service Bus Deployment with Red Hat JBoss Fuse</t>
  </si>
  <si>
    <t>Programmatic Development using Apex and Visualforce, DEX450 : Salesforce</t>
  </si>
  <si>
    <t>Apex</t>
  </si>
  <si>
    <t>Python 활용 센서제어 심화실습과정</t>
  </si>
  <si>
    <t>RH124 Red Hat System Administration I</t>
  </si>
  <si>
    <t>RH134 Red Hat System Administration II</t>
  </si>
  <si>
    <t>RH135 Red Hat System Administration II RHCSA 시험</t>
  </si>
  <si>
    <t>RH199 RHCSA Rapid Track Course</t>
  </si>
  <si>
    <t>RH200 RHCSA Rapid Track Course with RHCSA Exam</t>
  </si>
  <si>
    <t>RH236 Red Hat Gluster Storage Administration</t>
  </si>
  <si>
    <t>RH237 Red Hat Gluster Storage Administration</t>
  </si>
  <si>
    <t>RH254 Red Hat System Administration III</t>
  </si>
  <si>
    <t>RH255 Red Hat System Administration III with RHCSA and RHCE Exams</t>
  </si>
  <si>
    <t>RH294 Red Hat System Administration III : Linux Automation</t>
  </si>
  <si>
    <t>RH299 RHCE Certification Lab</t>
  </si>
  <si>
    <t>RH300 RHCE Certification Lab</t>
  </si>
  <si>
    <t>RH318 Red Hat Enterprise Virtualization</t>
  </si>
  <si>
    <t>RH354 RHEL 8 New Features for Experienced Linux Administrators</t>
  </si>
  <si>
    <t>RH436 Red Hat High Availability Clustering</t>
  </si>
  <si>
    <t>클러스터링</t>
  </si>
  <si>
    <t>RH442 Red Hat Enterprise Performance Tuning</t>
  </si>
  <si>
    <t>RH443 Red Hat Enterprise Performance Tuning with Expertise Exam</t>
  </si>
  <si>
    <t>R과 Tensorflow이용한 딥러닝 </t>
  </si>
  <si>
    <t>R을 이용한 데이터 분석 </t>
  </si>
  <si>
    <t>SAP ABAP Programming for SAP HANA</t>
  </si>
  <si>
    <t>SAP Ariba 전략구매</t>
  </si>
  <si>
    <t>SAP Ariba 조달구매</t>
  </si>
  <si>
    <t>SAP Authorizations, Scenarios &amp; Security Requirements</t>
  </si>
  <si>
    <t>SAP Building Views in Core Data Services ABAP</t>
  </si>
  <si>
    <t>SAP BW powered by SAP HANA</t>
  </si>
  <si>
    <t>SAP Conversion of Accounting to SAP S/4HANA</t>
  </si>
  <si>
    <t>SAP Enable Now Training for Standard Autor</t>
  </si>
  <si>
    <t>SAP Enterprise Asset Management</t>
  </si>
  <si>
    <t>SAP Extend Warehouse Management</t>
  </si>
  <si>
    <t>SAP Financial Accounting in SAP S/4HANA</t>
  </si>
  <si>
    <t>SAP Financial Reporting in SAP S/4HANA</t>
  </si>
  <si>
    <t>SAP Fiori Foundation</t>
  </si>
  <si>
    <t>SAP Fiori 개발자 전문 과정</t>
  </si>
  <si>
    <t>SAP Fundamentals of Web Dynpro for ABAP</t>
  </si>
  <si>
    <t>SAP HANA - Advanced System Administration</t>
  </si>
  <si>
    <t>SAP HANA Installation &amp; Operations</t>
  </si>
  <si>
    <t>SAP HANA Monitoring and Performance Analysis</t>
  </si>
  <si>
    <t>SAP Hybris Commerce Developer </t>
  </si>
  <si>
    <t>SAP Innovative Logistics Processes in SAP S/4HANA Enterprise Management</t>
  </si>
  <si>
    <t>SAP Introduction to SAP Cloud Platform Integration</t>
  </si>
  <si>
    <t>SAP Management Accounting in SAP S/4HANA</t>
  </si>
  <si>
    <t>SAP Master Data Governance </t>
  </si>
  <si>
    <t>SAP Migration to SAP HANA using DMO</t>
  </si>
  <si>
    <t>SAP Project System</t>
  </si>
  <si>
    <t>SAP S/4HANA Cloud Overview </t>
  </si>
  <si>
    <t>SAP S/4HANA Enhancements to Processes in Procurement</t>
  </si>
  <si>
    <t>SAP S/4HANA Manufacturing - Functions &amp; Innovations</t>
  </si>
  <si>
    <t>SAP S/4HANA Quality Management </t>
  </si>
  <si>
    <t>SAP S/4HANA Sales - Functions &amp; Innovations</t>
  </si>
  <si>
    <t>SAP S/4HANA 관리회계 기초과정</t>
  </si>
  <si>
    <t>SAP S/4HANA 생산관리 기초과정</t>
  </si>
  <si>
    <t>SAP S/4HANA 자재관리 기초과정</t>
  </si>
  <si>
    <t>SAP S/4HANA 재무회계 기초과정</t>
  </si>
  <si>
    <t>SAP S/4HANA 통합 비즈니스 프로세스</t>
  </si>
  <si>
    <t>SAP S/4HANA 판매관리 기초과정</t>
  </si>
  <si>
    <t>SAP SAP Cloud Platform</t>
  </si>
  <si>
    <t>SAP System Security and Authorization Academy</t>
  </si>
  <si>
    <t>SAP [Blended] CO : SAP Management Accounting</t>
  </si>
  <si>
    <t>SAP [Blended] FI : SAP Financial Accounting</t>
  </si>
  <si>
    <t>SAP [Blended] MM : Material Management</t>
  </si>
  <si>
    <t>SAP [Blended] PP : Product Planning</t>
  </si>
  <si>
    <t>SAP [Blended] SD : Sales &amp; Distribution</t>
  </si>
  <si>
    <t>SAP [S/4HANA 아카데미] CO 1: SAP S/4HANA Management Accounting I_1</t>
  </si>
  <si>
    <t>SAP [S/4HANA 아카데미] CO 2: SAP S/4HANA Management Accounting I_2</t>
  </si>
  <si>
    <t>SAP [S/4HANA 아카데미] CO 3: SAP S/4HANA Management Accounting II_1</t>
  </si>
  <si>
    <t>SAP [S/4HANA 아카데미] CO 4: SAP S/4HANA Management Accounting II_2</t>
  </si>
  <si>
    <t>SAP [S/4HANA 아카데미] CO All: SAP S/4HANA Management Accounting</t>
  </si>
  <si>
    <t>SAP [S/4HANA 아카데미] FI 1: SAP S/4HANA Financial Accounting I_1</t>
  </si>
  <si>
    <t>SAP [S/4HANA 아카데미] FI 2: SAP S/4HANA Financial Accounting I_2</t>
  </si>
  <si>
    <t>SAP [S/4HANA 아카데미] FI 3: SAP S/4HANA Financial Accounting II_1</t>
  </si>
  <si>
    <t>SAP [S/4HANA 아카데미] FI 4: SAP S/4HANA Financial Accounting II_2</t>
  </si>
  <si>
    <t>SAP [S/4HANA 아카데미] FI All: SAP S/4HANA Financial Accounting</t>
  </si>
  <si>
    <t>SAP [S/4HANA 아카데미] MM 1: SAP Material Management I_1</t>
  </si>
  <si>
    <t>SAP [S/4HANA 아카데미] MM 2: SAP Material Management I_2</t>
  </si>
  <si>
    <t>SAP [S/4HANA 아카데미] MM 3: SAP Material Management II_1</t>
  </si>
  <si>
    <t>SAP [S/4HANA 아카데미] MM 4: SAP Material Management II_2</t>
  </si>
  <si>
    <t>SAP [S/4HANA 아카데미] MM All: SAP Material Management</t>
  </si>
  <si>
    <t>SAP [S/4HANA 아카데미] PP 1: SAP Product Planning I_1</t>
  </si>
  <si>
    <t>SAP [S/4HANA 아카데미] PP 2: SAP Product Planning I_2</t>
  </si>
  <si>
    <t>SAP [S/4HANA 아카데미] PP 3: SAP Product Planning II_1</t>
  </si>
  <si>
    <t>SAP [S/4HANA 아카데미] PP 4: SAP Product Planning II_2</t>
  </si>
  <si>
    <t>SAP [S/4HANA 아카데미] PP All: SAP Product Planning</t>
  </si>
  <si>
    <t>SAP [S/4HANA 아카데미] SD 1: SAP Sales &amp; Distribution I_1</t>
  </si>
  <si>
    <t>SAP [S/4HANA 아카데미] SD 2: SAP Sales &amp; Distribution I_2</t>
  </si>
  <si>
    <t>SAP [S/4HANA 아카데미] SD 3: SAP Sales &amp; Distribution II_1</t>
  </si>
  <si>
    <t>SAP [S/4HANA 아카데미] SD 4: SAP Sales &amp; Distribution II_2</t>
  </si>
  <si>
    <t>SAP [S/4HANA 아카데미] SD All: SAP S/4HANA Sales &amp; Distribution</t>
  </si>
  <si>
    <t>SAP [아카데미] ABAP 1-2: ABAP Workbench Fundamentals</t>
  </si>
  <si>
    <t>SAP [아카데미] ABAP 3: Report &amp; Database Update</t>
  </si>
  <si>
    <t>SAP [아카데미] ABAP 4-5: Workbench Concepts</t>
  </si>
  <si>
    <t>SAP [아카데미] ABAP All: Application Development</t>
  </si>
  <si>
    <t>SAP [아카데미] BC 1-2: SAP NetWeaver AS - Implementation and Operation I</t>
  </si>
  <si>
    <t>SAP [아카데미] BC 3-4: SAP NetWeaver AS - Implementation and Operation II</t>
  </si>
  <si>
    <t>SAP [아카데미] BC 5: SAP NetWeaver AS DB Operation</t>
  </si>
  <si>
    <t>SAP [아카데미] BC All: Core Platform Technology</t>
  </si>
  <si>
    <t>SAP [아카데미] BW 1: Enterprise Data Warehousing </t>
  </si>
  <si>
    <t>SAP [아카데미] BW 2: BW Modeling &amp; Implementation </t>
  </si>
  <si>
    <t>SAP [아카데미] BW 3: BW Data Acquisition </t>
  </si>
  <si>
    <t>SAP [아카데미] BW 4: BW Operations &amp; Performance </t>
  </si>
  <si>
    <t>SAP [아카데미] BW All: Business Warehousing </t>
  </si>
  <si>
    <t>SAP [아카데미] HR 1: 개요 및 Master Data 생성 및 관리</t>
  </si>
  <si>
    <t>SAP [아카데미] HR 2: 근태관리</t>
  </si>
  <si>
    <t>SAP [아카데미] HR 3: 급여 및 리포팅 </t>
  </si>
  <si>
    <t>SAP [아카데미] HR 4: 조직관리 및 권한 설정 </t>
  </si>
  <si>
    <t>SAP [아카데미] HR All: SAP Human Resource</t>
  </si>
  <si>
    <t>SAP 인증시험 - 오프라인</t>
  </si>
  <si>
    <t>SAP 재무공통 기초과정</t>
  </si>
  <si>
    <t>SAP 처음 시작하는 SAP S/4HANA Technical 입문과정</t>
  </si>
  <si>
    <t>SAP 처음 시작하는 SAP 입문과정</t>
  </si>
  <si>
    <t>Spark 및 Kafka를 이용한 빅데이터 실시간 처리 기술 </t>
  </si>
  <si>
    <t>VMware Cloud on AWS: Deploy and Manage</t>
  </si>
  <si>
    <t>VMware NSX : Install, Configure, Manage V6.4</t>
  </si>
  <si>
    <t>VMware NSX-T: Install, Configure, Manage V2.4</t>
  </si>
  <si>
    <t>VMware PKS: Install, Configure, Manage Workshop V1.2 </t>
  </si>
  <si>
    <t>VMware SD-WAN by VeloCloud: Deploy and Manage</t>
  </si>
  <si>
    <t>VMware vRealize Automation: Orchestration and Extensibility V7.4</t>
  </si>
  <si>
    <t>VMware vRealize Operations Manager: Install, Configure, Manage V6.2</t>
  </si>
  <si>
    <t>VMware vSphere : Install, Configure, Manage V6.7</t>
  </si>
  <si>
    <t>VxRail Appliance Administration </t>
  </si>
  <si>
    <t>실습으로 배우는 서버 가상화</t>
  </si>
  <si>
    <t>실전! 대규모 네트워크 설계 및 구축</t>
  </si>
  <si>
    <t>유닉스&amp;리눅스 서버 관리 운영 단기속성 과정</t>
  </si>
  <si>
    <t>인공지능시대를 위한 통계 및 수학 기초개념 </t>
  </si>
  <si>
    <t>정보보호실무</t>
  </si>
  <si>
    <t>텐서플로우 기반 딥러닝</t>
  </si>
  <si>
    <t>［신규］BGP v4.0.1</t>
  </si>
  <si>
    <t>［신규］MPLS v3.0</t>
  </si>
  <si>
    <t>2017 Cisco Collaboration Pre-Sales</t>
  </si>
  <si>
    <t>2017 Cisco 데이터센터 Pre Sales</t>
  </si>
  <si>
    <t>2017 리눅스 All in One 중고급</t>
  </si>
  <si>
    <t>2017 리눅스 All in One 초중급</t>
  </si>
  <si>
    <t>2017 리눅스 All in One 초중급 - 2일</t>
  </si>
  <si>
    <t>2017 리눅스 All in One 초중급 - 3일</t>
  </si>
  <si>
    <t>2017 리눅스 파운데이션 개발자 과정, Linux Foundation LFD301</t>
  </si>
  <si>
    <t>2017 리눅스개발 환경에 필요한 국제표준 C99과정</t>
  </si>
  <si>
    <t>2017 리눅스개발 환경에 필요한 국제표준 C과정</t>
  </si>
  <si>
    <t>2017 최신 네트워크 기술 VXLAN - 2day</t>
  </si>
  <si>
    <t>2018 CCNP DataCenter 인프라 기술 - CCNP DCII v6.0</t>
  </si>
  <si>
    <t>2018 Cisco DataCenter 가상화 및 자동화 - CCNP DCVAI v6.0</t>
  </si>
  <si>
    <t>2018 Cisco Nexus 9000 시리즈 스위치 과정 - DCAC9K v2.0</t>
  </si>
  <si>
    <t>2018 네트워크 가상화와 SDN 과정</t>
  </si>
  <si>
    <t>2019 Fast 무선랜 과정</t>
  </si>
  <si>
    <t>2019 WAS 웹 성능 모니터링</t>
  </si>
  <si>
    <t>WAS/웹</t>
  </si>
  <si>
    <t>2019 네트워크 컨설팅 과정</t>
  </si>
  <si>
    <t>2019 와이어샤크 Lua 스크립트 자동화 기법</t>
  </si>
  <si>
    <t>ACEAP v1.0 + ACESM v2.0</t>
  </si>
  <si>
    <t>ACI and Programming for Network Engineers</t>
  </si>
  <si>
    <t>ACS v4.x</t>
  </si>
  <si>
    <t>Administration Essentials for Experienced Admins, ADX211 : Salesforce</t>
  </si>
  <si>
    <t>Application Virtualization with VMware ThinApp V5.X</t>
  </si>
  <si>
    <t>ARCH v3.0 - CCDP</t>
  </si>
  <si>
    <t>BigData 관련 기술 요소 및 활용 방안</t>
  </si>
  <si>
    <t>CAPPS v1.0</t>
  </si>
  <si>
    <t>CAPPS v8.0</t>
  </si>
  <si>
    <t>CCIE Prelab - R&amp;S</t>
  </si>
  <si>
    <t>CCIE Prelab - Security</t>
  </si>
  <si>
    <t>CCIE Prelab - Voice</t>
  </si>
  <si>
    <t>CCNA Data Center</t>
  </si>
  <si>
    <t>Certification Preparation for Administrator, CRT101 : Salesforce</t>
  </si>
  <si>
    <t>CICD v1.0</t>
  </si>
  <si>
    <t>CIPTV1 v1.0</t>
  </si>
  <si>
    <t>CIPTV2 v1.0</t>
  </si>
  <si>
    <t>CISA 정보시스템감사사 시험집중반</t>
  </si>
  <si>
    <t>Cisco Nexus 5000 시리즈 스위치 과정 - DCNX5K v3.1</t>
  </si>
  <si>
    <t>CL220 Red Hat CloudForms Hybrid Cloud Management</t>
  </si>
  <si>
    <t>CL221 Red Hat CloudForms Hybrid Cloud Management</t>
  </si>
  <si>
    <t>CL311 Red Hat OpenStack Administration III with Exam</t>
  </si>
  <si>
    <t>Contact Center 실무과정</t>
  </si>
  <si>
    <t>CSC v1.0 + ACSC v1.0</t>
  </si>
  <si>
    <t>CSM v3.0</t>
  </si>
  <si>
    <t>CTCOLLAB v1.0</t>
  </si>
  <si>
    <t>Data Center Automation with vRealize Orchestrator and vSphere PowerCLI</t>
  </si>
  <si>
    <t>DCASI v2.0</t>
  </si>
  <si>
    <t>DCNI 1 v2.0</t>
  </si>
  <si>
    <t>DCUCI - CCNP</t>
  </si>
  <si>
    <t>Declarative Development for Platform App Builders, DEX402 : Salesforce</t>
  </si>
  <si>
    <t>설계/구현</t>
  </si>
  <si>
    <t>DESGN v3.0 - CCDA</t>
  </si>
  <si>
    <t>DO281 OpenShift Enterprise Administration with Exam</t>
  </si>
  <si>
    <t>DO380 Red Hat OpenShift Administration II</t>
  </si>
  <si>
    <t>Docker/Container 가상화 과정</t>
  </si>
  <si>
    <t>DUIC v1.0.</t>
  </si>
  <si>
    <t>솔루션</t>
  </si>
  <si>
    <t>Essentials for Marketing Cloud Email Marketers, EEB101 : Salesforce</t>
  </si>
  <si>
    <t>EX220 Red Hat Certificate of Expertise in Hybrid Cloud Management 시험</t>
  </si>
  <si>
    <t>EX310 Red Hat Certified Engineer in Red Hat OpenStack 시험</t>
  </si>
  <si>
    <t>EX342 Red Hat Enterprise Linux Diagnostics and Troubleshooting Exam</t>
  </si>
  <si>
    <t>EX401 Enterprise Deployment and Systems Management 시험</t>
  </si>
  <si>
    <t>EX403 Red Hat Satellite 6 Administration Exam</t>
  </si>
  <si>
    <t>EX413 Red Hat Server Hardening Exam</t>
  </si>
  <si>
    <t>FMC 유무선 융합</t>
  </si>
  <si>
    <t>Fundamentals for Business Administration Specialists, BSX101 : Salesforce</t>
  </si>
  <si>
    <t>FWSMD v1.0</t>
  </si>
  <si>
    <t>GWGK v2.0</t>
  </si>
  <si>
    <t>Horizon: Design and Deploy V6</t>
  </si>
  <si>
    <t>HTML5 보안</t>
  </si>
  <si>
    <t>IASNS v3.2</t>
  </si>
  <si>
    <t>IAUWS v1.0</t>
  </si>
  <si>
    <t>ICMPT1 v7.0 + IPCCE v1.0</t>
  </si>
  <si>
    <t>ICOMM v8.1 - CCNA Voice 인터넷 전화 전문가</t>
  </si>
  <si>
    <t>ICSNS v3.2</t>
  </si>
  <si>
    <t>IINS v3.0 - CCNA Security</t>
  </si>
  <si>
    <t>IoT 네트워크 설계와 구현</t>
  </si>
  <si>
    <t>IP6FD v3.0</t>
  </si>
  <si>
    <t>IPv6 Forum Certified Engineer - Gold</t>
  </si>
  <si>
    <t>IPv6 Forum Certified Engineer - Gold 시험</t>
  </si>
  <si>
    <t>IPv6 Forum Certified Engineer - Silver</t>
  </si>
  <si>
    <t>IPv6 Forum Certified Engineer - Silver 시험</t>
  </si>
  <si>
    <t>IPv6 Forum Certified Fundamental</t>
  </si>
  <si>
    <t>IPv6 Forum Certified Programming - Gold</t>
  </si>
  <si>
    <t>IPv6 Forum Certified Security - Gold</t>
  </si>
  <si>
    <t>IPv6 Forum Certified Security - Gold 시험</t>
  </si>
  <si>
    <t>IPv6 Forum Certified System Administrator - Gold</t>
  </si>
  <si>
    <t>IronPort Web - SSC v1.0</t>
  </si>
  <si>
    <t>IT인프라 운영을 위한 시스템 보안</t>
  </si>
  <si>
    <t>IUCS v1.0</t>
  </si>
  <si>
    <t>IUWMS v1.0</t>
  </si>
  <si>
    <t>IUWNE 2.0 - CCNA Wireless 무선 전문가</t>
  </si>
  <si>
    <t>IUWVN v1.0</t>
  </si>
  <si>
    <t>Layer2 부터 Layer7 까지</t>
  </si>
  <si>
    <t>MCAST</t>
  </si>
  <si>
    <t>Project Management Professional 자격증</t>
  </si>
  <si>
    <t>QEMU/KVM with libvirt 가상화 과정</t>
  </si>
  <si>
    <t>R 분석도구를 활용한 데이터마이닝 기술의 이해</t>
  </si>
  <si>
    <t>Reporting Fundamentals RPT101</t>
  </si>
  <si>
    <t>RH242 Red Hat Linux Troubleshooting</t>
  </si>
  <si>
    <t>RH319 Red Hat Enterprise Virtualization</t>
  </si>
  <si>
    <t>RH342 Red Hat Enterprise Linux Diagnostics and Troubleshooting</t>
  </si>
  <si>
    <t>RH343 Red Hat Enterprise Linux Diagnostics and Troubleshooting with exam</t>
  </si>
  <si>
    <t>RH401 Red Hat Enterprise Deployment and Systems Management</t>
  </si>
  <si>
    <t>RH402 Red Hat Enterprise Deployment and Systems Management</t>
  </si>
  <si>
    <t>RH403 Red Hat Satellite 6 Administration</t>
  </si>
  <si>
    <t>RH404 Red Hat Satellite 6 Administration with exam</t>
  </si>
  <si>
    <t>RH413 Red Hat Server Hardening</t>
  </si>
  <si>
    <t>RH414 Red Hat Server Hardening with Expertise exam</t>
  </si>
  <si>
    <t>RH437 Red Hat High Availability Clustering with Exam</t>
  </si>
  <si>
    <t>SAP TM 구축을 위한 Functional Consultant 양성 과정</t>
  </si>
  <si>
    <t>SAP TM 구축을 위한 개발자 전문 과정</t>
  </si>
  <si>
    <t>SAP AS ABAP – Performance Analysis</t>
  </si>
  <si>
    <t>SAP Auditing of Financial Business Processes in SAP</t>
  </si>
  <si>
    <t>SAP BusinessObjects Web Intelligence: Report Design</t>
  </si>
  <si>
    <t>SAP BW/4HANA</t>
  </si>
  <si>
    <t>SAP Central Finance in SAP S/4HANA</t>
  </si>
  <si>
    <t>SAP CMS 과정</t>
  </si>
  <si>
    <t>SAP Crystal Reports</t>
  </si>
  <si>
    <t>SAP Delivering an SAP Data Science Project</t>
  </si>
  <si>
    <t>SAP ECC 사용자를 위한, SAP S/4HANA 입문과정</t>
  </si>
  <si>
    <t>SAP Enable Now Training for Master Authors/Administrators</t>
  </si>
  <si>
    <t>SAP Fast Track to SAP Adaptive Server Enterprise</t>
  </si>
  <si>
    <t>SAP Financial Closing Cockpit in SAP S/4HANA</t>
  </si>
  <si>
    <t>SAP Fiori System Administration</t>
  </si>
  <si>
    <t>SAP Gateway - Building OData Services</t>
  </si>
  <si>
    <t>SAP GRC 고급 과정</t>
  </si>
  <si>
    <t>SAP GRC 핵심 과정</t>
  </si>
  <si>
    <t>SAP Hybris - SAP Solution Integration</t>
  </si>
  <si>
    <t>SAP Hybris Commerce Backoffice Framework Developer</t>
  </si>
  <si>
    <t>SAP Hybris Commerce Order Management</t>
  </si>
  <si>
    <t>SAP Hybris Data Hub</t>
  </si>
  <si>
    <t>SAP Hybris Marketing Customization &amp; Integration</t>
  </si>
  <si>
    <t>SAP Implementing Cash Management in SAP S/4HANA</t>
  </si>
  <si>
    <t>SAP Introduction to Data Science</t>
  </si>
  <si>
    <t>SAP IT 운영담당자를 위한 SAP HR 한국형 급여 심화 과정</t>
  </si>
  <si>
    <t>SAP Predictive Analytics</t>
  </si>
  <si>
    <t>SAP Process Orchestration Overview</t>
  </si>
  <si>
    <t>SAP Processes in Treasury and Risk Management in SAP S/4HANA</t>
  </si>
  <si>
    <t>SAP Product Cost Planning in SAP S/4HANA</t>
  </si>
  <si>
    <t>SAP S/4HANA Analytics 과정</t>
  </si>
  <si>
    <t>SAP System and Database Administration</t>
  </si>
  <si>
    <t>SAP [아카데미] BI 1: BW Query Design and Analysis</t>
  </si>
  <si>
    <t>SAP [아카데미] BI 2: SAP Business Objects Analysis &amp; Design Studio</t>
  </si>
  <si>
    <t>SAP [아카데미] BI 3: Integrating SAP BW with SAP Business Intelligence Solutions</t>
  </si>
  <si>
    <t>SAP [아카데미] BI All: Business Integrate</t>
  </si>
  <si>
    <t>SAP 아카데미 BC All: Core Platform Technology</t>
  </si>
  <si>
    <t>SDDC Intensive Workshop V3.0</t>
  </si>
  <si>
    <t>SENSS v1.0 - Implementing Cisco Edge Network Security Solutions - CCNP Security</t>
  </si>
  <si>
    <t>Serial Data over IP</t>
  </si>
  <si>
    <t>Service Cloud Administration, ADM261 : Salesforce</t>
  </si>
  <si>
    <t>SIMOS v1.0 - Implementing Cisco Secure Mobility Solutions - CCNP Security</t>
  </si>
  <si>
    <t>SISAS v1.0 - Implementing Cisco Secure Access Solutions - CCNP Security</t>
  </si>
  <si>
    <t>SITCS v1.5 - Implementing Cisco Threat Control Solutions - CCNP Security</t>
  </si>
  <si>
    <t>SSPO v1.0</t>
  </si>
  <si>
    <t>TVOICE</t>
  </si>
  <si>
    <t>Ubuntu 오픈스택/OpenStack 과정</t>
  </si>
  <si>
    <t>VIVND v1.0 Part2 - CCNA Video IPTV 전문가</t>
  </si>
  <si>
    <t>VMware AirWatch: Configure and Deploy Integrated Solutions</t>
  </si>
  <si>
    <t>VMware AirWatch: Configure and Manage</t>
  </si>
  <si>
    <t>VMware AirWatch: Install and Deploy On Premise Solutions</t>
  </si>
  <si>
    <t>VMware AirWatch: Integrating with VMware Identity Manager</t>
  </si>
  <si>
    <t>VMware App Volumes: Application and User Profile Management V2.X</t>
  </si>
  <si>
    <t>VMware Cloud Automation: Design and Deploy V7.1</t>
  </si>
  <si>
    <t>VMware Cloud: Deploy and Manage a vSphere Cloud</t>
  </si>
  <si>
    <t>VMware Horizon 7: Design Workshop V7</t>
  </si>
  <si>
    <t>VMware Horizon 7: Install, Configure, Manage V7</t>
  </si>
  <si>
    <t>VMware Horizon 7: Troubleshooting and Performance Optimization V7</t>
  </si>
  <si>
    <t>VMware Horizon V7 Install, Configure, Manage Plus App Volumes Fast Track 7.3</t>
  </si>
  <si>
    <t>VMware Identity Manager: Deploy and Manage with AirWatch</t>
  </si>
  <si>
    <t>VMware NSX for Internetworking Experts Fast Track V6.2</t>
  </si>
  <si>
    <t>VMware NSX: Design and Deploy V6.4</t>
  </si>
  <si>
    <t>VMware NSX: Install, Configure, Manage plus Troubleshooting &amp; Operations Fast Track V6.4</t>
  </si>
  <si>
    <t>VMware NSX: Micro-Segmentation V6.3</t>
  </si>
  <si>
    <t>VMware NSX: Troubleshooting and Operations V6.4</t>
  </si>
  <si>
    <t>VMware vCenter Configuration Manager : Install, Configure, Manage V5.7</t>
  </si>
  <si>
    <t>VMware vCenter Site Recovery Manager : Install, Configure, Manage V6.1</t>
  </si>
  <si>
    <t>VMware vCloud Director : Organization Administration V5.5</t>
  </si>
  <si>
    <t>VMware vCloud Director: Install, Configure, Manage V9.x</t>
  </si>
  <si>
    <t>VMware vCloud NFV with vCloud Director v8.x</t>
  </si>
  <si>
    <t>VMware vRealize Automation : Install, Configure, Manage V7.3</t>
  </si>
  <si>
    <t>VMware vRealize Log Insight: Deploy and Manage V4.7</t>
  </si>
  <si>
    <t>VMware vRealize Operations Manager for Operators V6.0</t>
  </si>
  <si>
    <t>VMware vRealize Operations Manager: Install, Configure, Manage V6.6</t>
  </si>
  <si>
    <t>VMware vSAN plus VMware vRealize Operations: Deploy and Manage V6.6</t>
  </si>
  <si>
    <t>VMware vSAN: Deploy and Manage plus VMware vSAN: Troubleshooting Workshop v6.6</t>
  </si>
  <si>
    <t>VMware vSAN: Deploy and Manage V6.7</t>
  </si>
  <si>
    <t>VMware vSAN: Troubleshooting Workshop V6.X</t>
  </si>
  <si>
    <t>VMware vSphere : Fast Track V6.7</t>
  </si>
  <si>
    <t>VMware vSphere : Install, Configure, Manage Plus Virtual SAN Fast Track V6.5</t>
  </si>
  <si>
    <t>VMware vSphere : Optimize and Scale V6.7</t>
  </si>
  <si>
    <t>VMware vSphere: Design and Deploy Fast Track v6</t>
  </si>
  <si>
    <t>VMware vSphere: Design Workshop V6.5</t>
  </si>
  <si>
    <t>VMware vSphere: Install, Configure, Manage plus Optimize and Scale Fast Track V6.5</t>
  </si>
  <si>
    <t>VMware vSphere: Optimize and Scale plus Troubleshooting Fast Track v6.7</t>
  </si>
  <si>
    <t>VMware vSphere: Troubleshooting Workshop V6.7</t>
  </si>
  <si>
    <t>VMware vSphere: What's New V5.5 to V6.7</t>
  </si>
  <si>
    <t>VoIP</t>
  </si>
  <si>
    <t>Workspace ONE: Deploy and Manage V9.x</t>
  </si>
  <si>
    <t>[DELL EMC] VMware vSphere : Install, Configure, Manage V6.7</t>
  </si>
  <si>
    <t>[English Class] IPv6 Forum Certified Engineer Silver-Including examination fee</t>
  </si>
  <si>
    <t>[고급]머신러닝 기반의 강화학습</t>
  </si>
  <si>
    <t>[중급]Python Programming</t>
  </si>
  <si>
    <t>[중급]머신러닝을 위한 영상처리</t>
  </si>
  <si>
    <t>[중급]머신러닝을 활용한 자연어 처리</t>
  </si>
  <si>
    <t>[초급]_MOOC_Python Programming</t>
  </si>
  <si>
    <t>[초급]데이터 분석 및 전처리, 머신러닝 소개</t>
  </si>
  <si>
    <t>[초급]텐서플로우 기반의 딥러닝 기초</t>
  </si>
  <si>
    <t>개인정보보호관리체계 인증준비 과정</t>
  </si>
  <si>
    <t>광전송기술</t>
  </si>
  <si>
    <t>기반시설 제어시스템 담당자를 위한 보안과정</t>
  </si>
  <si>
    <t>네트워크 엔지니어를 위한 Tcl / Tk 스크립트</t>
  </si>
  <si>
    <t>네트워크 엔지니어를 위한 자동화 프로그래밍 입문</t>
  </si>
  <si>
    <t>네트워크 포렌식분석 고급과정</t>
  </si>
  <si>
    <t>네트워크 해킹 및 대응 실무 과정</t>
  </si>
  <si>
    <t>데이터 분석을 위한 파이썬 프로그래밍 입문</t>
  </si>
  <si>
    <t>리눅스 파운데이션 관리자 과정, Linux Foundation LFS301 with certificate exam</t>
  </si>
  <si>
    <t>리눅스 파운데이션 엔지니어 과정, Linux Foundation LFS311 with certificate exam</t>
  </si>
  <si>
    <t>리눅스 파운데이션 오픈스택/OpenStack 과정, Linux Foundation LFS452</t>
  </si>
  <si>
    <t>리버스 엔지니어링</t>
  </si>
  <si>
    <t>모바일 비즈니스 및 개발 환경 이해</t>
  </si>
  <si>
    <t>모바일 앱 취약점 진단 실무</t>
  </si>
  <si>
    <t>모바일 취약점 분석 및 보안</t>
  </si>
  <si>
    <t>모의해킹 전문가 과정</t>
  </si>
  <si>
    <t>무선랜 보안</t>
  </si>
  <si>
    <t>무선랜 해킹 및 대응 실무 과정</t>
  </si>
  <si>
    <t>보안 직무에 필요한 Security Essence</t>
  </si>
  <si>
    <t>스토리지 네트워킹 입문</t>
  </si>
  <si>
    <t>시스코 Contact Center 과정</t>
  </si>
  <si>
    <t>시스템 해킹 및 대응 실무 과정</t>
  </si>
  <si>
    <t>실무에 바로쓰는 시큐어코딩</t>
  </si>
  <si>
    <t>악성코드 분석 실무 과정</t>
  </si>
  <si>
    <t>악성코드 제작을 통한 악성코드 동작원리 분석 과정</t>
  </si>
  <si>
    <t>악성코드 탐지 및 분석 실무</t>
  </si>
  <si>
    <t>업무에 바로 쓰는 보안 기술</t>
  </si>
  <si>
    <t>업무와 일상에 모두 적용하는 Security Basic</t>
  </si>
  <si>
    <t>오픈소스 기반 보안 솔루션 구축 및 운영</t>
  </si>
  <si>
    <t>웹 모의해킹 실무 과정</t>
  </si>
  <si>
    <t>웹 해킹방어를 위한 시큐어코딩</t>
  </si>
  <si>
    <t>윈도우즈 보안</t>
  </si>
  <si>
    <t>유닉스 및 리눅스 보안</t>
  </si>
  <si>
    <t>유닉스&amp;리눅스 쉘 프로그래밍 과정</t>
  </si>
  <si>
    <t>유닉스&amp;리눅스 입문 과정</t>
  </si>
  <si>
    <t>정보보안기사/산업기사 대비 과정</t>
  </si>
  <si>
    <t>정보보안컨설팅</t>
  </si>
  <si>
    <t>정보보호관리체계 인증준비 실무자과정</t>
  </si>
  <si>
    <t>정보시스템 취약점 진단 실무</t>
  </si>
  <si>
    <t>정보유출 대응과정 - 내부자 유출에 초점</t>
  </si>
  <si>
    <t>정보유출 흔적 조사를 위한 디지털 포렌식 실무</t>
  </si>
  <si>
    <t>최신 앤서블/Ansible 자동화 과정</t>
  </si>
  <si>
    <t>침해사고 대응을 위한 디지털 포렌식</t>
  </si>
  <si>
    <t>침해사고 분석 및 대응 과정</t>
  </si>
  <si>
    <t>칼리리눅스를 이용한 모의해킹</t>
  </si>
  <si>
    <t>통신망 프로토콜</t>
  </si>
  <si>
    <t>［신규］QoS v2.5</t>
  </si>
  <si>
    <t>DO180R Introduction to Containers, Kubernetes, and Red Hat OpenShift</t>
  </si>
  <si>
    <t>DO285R Containers, Kubernetes, and Red Hat OpenShift Administration I</t>
  </si>
  <si>
    <t>DO407R Automation with Ansible Online</t>
  </si>
  <si>
    <t>DO409VC Automation with Ansible II: Ansible Tower Video Classroom</t>
  </si>
  <si>
    <t>DO447R Advanced Automation: Ansible Best Practices</t>
  </si>
  <si>
    <t>JB248R Red Hat JBoss Application Administration I Online</t>
  </si>
  <si>
    <t>JB427R Developing Workflow Applications with Red Hat JBoss BPM Suite Online</t>
  </si>
  <si>
    <t>RH124R Red Hat System Administration I Online</t>
  </si>
  <si>
    <t>RH134R Red Hat System Administration II Online</t>
  </si>
  <si>
    <t>RH342VC Red Hat Enterprise Linux Diagnostics and Troubleshooting Video Classroom</t>
  </si>
  <si>
    <t>SAP Learning Hub Professional edition</t>
  </si>
  <si>
    <t>SAP Learning Hub Solution edition for Analytics</t>
  </si>
  <si>
    <t>SAP Learning Hub Solution edition for Customer Experience</t>
  </si>
  <si>
    <t>SAP Learning Hub Solution edition for Digital Platforms</t>
  </si>
  <si>
    <t>SAP Learning Hub Solution edition for Finance</t>
  </si>
  <si>
    <t>SAP Learning Hub Solution edition for IoT and Digital Supply Chain</t>
  </si>
  <si>
    <t>SAP Learning Hub Solution edition for People Engagement</t>
  </si>
  <si>
    <t>SAP Learning Hub Solution edition for Procurement and Networks</t>
  </si>
  <si>
    <t>SAP 인증시험 - Citc</t>
  </si>
  <si>
    <t>레드햇 LS120 Red Hat Learning Subscription Basic</t>
  </si>
  <si>
    <t>레드햇 LS220 Red Hat Learning Subscription Standard</t>
  </si>
  <si>
    <t>패스트 캠퍼스</t>
  </si>
  <si>
    <t>AWS&amp;Docker 실전 클라우드 구축 올인원 패키지</t>
  </si>
  <si>
    <t>JAVA 웹 개발 마스터 올인원 패키지</t>
  </si>
  <si>
    <t>알고리즘/기술면접 올인원 패키지</t>
  </si>
  <si>
    <t>자료구조/알고리즘</t>
  </si>
  <si>
    <t>프론트엔드(React) 올인원 패키지</t>
  </si>
  <si>
    <t>컴퓨터 공학 올인원 패키지</t>
  </si>
  <si>
    <t>업무 자동화 올인원 패키지 MAX</t>
  </si>
  <si>
    <t>모바일 앱개발 올인원 패키지</t>
  </si>
  <si>
    <t>TypeScript &amp; Angular 실전 올인원 패키지</t>
  </si>
  <si>
    <t>게임 제작 올인원 패키지</t>
  </si>
  <si>
    <t>유니티 게임 개발 올인원 패키지</t>
  </si>
  <si>
    <t>파이썬 웹 개발 올인원 패키지</t>
  </si>
  <si>
    <t>프로그래밍 첫걸음 올인원 패키지</t>
  </si>
  <si>
    <t>HTML/CSS, JavaScript 올인원 패키지</t>
  </si>
  <si>
    <t>워드프레스로 만드는 웹사이트 제작 올인원  패키지</t>
  </si>
  <si>
    <t>컴퓨터 활용능력 1급&amp;2급 합격 패스</t>
  </si>
  <si>
    <t>안드로이드 앱 개발 올인원 패키지</t>
  </si>
  <si>
    <t>데이터분석 입문 올인원 패키지</t>
  </si>
  <si>
    <t>데이터 엔지니어링 올인원 패키지</t>
  </si>
  <si>
    <t>모두를 위한 SQL/DB 올인원 패키지</t>
  </si>
  <si>
    <t>머신러닝과 데이터 분석 A-Z 올인원 패키지</t>
  </si>
  <si>
    <t>딥러닝/인공지능 올인원 패키지</t>
  </si>
  <si>
    <t>금융공학/퀀트 올인원 패키지</t>
  </si>
  <si>
    <t>구글 애널리틱스 올인원 패키지</t>
  </si>
  <si>
    <t>SNS 콘텐츠 기획/제작 MAX 올인원 패키지</t>
  </si>
  <si>
    <t>디지털 마케팅 올인원 패키지 MAX</t>
  </si>
  <si>
    <t>브랜딩 올인원 패키지</t>
  </si>
  <si>
    <t>데이터 기반 마케팅 올인원 패키지</t>
  </si>
  <si>
    <t>1인 쇼핑몰 시작하기 올인원 패키지</t>
  </si>
  <si>
    <t>동영상 마케팅 올인원 패키지</t>
  </si>
  <si>
    <t>인사이트:마케팅 트렌드</t>
  </si>
  <si>
    <t>엑셀 실무 마스터 올인원 패키지</t>
  </si>
  <si>
    <t>HR/인재경영 올인원 패키지</t>
  </si>
  <si>
    <t>직장인 필수스킬 3종 올인원 패키지</t>
  </si>
  <si>
    <t>영업/세일즈전략 올인원 패키지</t>
  </si>
  <si>
    <t>똑똑하게 일하기 위한 업무자동화 CAMP</t>
  </si>
  <si>
    <t>R을 활용한 머신러닝 CAMP</t>
  </si>
  <si>
    <t>R을 활용한 데이터 분석 입문 CAMP</t>
  </si>
  <si>
    <t>R을 활용한 텍스트 마이닝 CAMP</t>
  </si>
  <si>
    <t>논문/보고서 작성을 위한 통계 분석 CAMP</t>
  </si>
  <si>
    <t>데이터 분석 집중 오나성 SCHOOL(R)</t>
  </si>
  <si>
    <t>R을 활용한 비즈니스 데이터 분석 CAMP</t>
  </si>
  <si>
    <t>딥러닝을 위한 베이지안 통계학 CAMP</t>
  </si>
  <si>
    <t>R을 활용한 시계열 예측모델링 CAMP</t>
  </si>
  <si>
    <t>머신러닝을 위한 베이지안 통계적 추정 CAMP</t>
  </si>
  <si>
    <t>R을 활용한 실전 데이터 분석 프로젝트 CAMP</t>
  </si>
  <si>
    <t>R을 활용한 실전 웹크롤링 CAMP</t>
  </si>
  <si>
    <t>왕초보의 파이썬 웹 프로그래밍 CAMP</t>
  </si>
  <si>
    <t>프로그래밍 유치원 CAMP</t>
  </si>
  <si>
    <t>엑셀을 활용한 업무자동화 CAMP</t>
  </si>
  <si>
    <t>Coding 101 x FASTFIVE</t>
  </si>
  <si>
    <t>Coding 101 여름방학특강</t>
  </si>
  <si>
    <t>구글 스프레드시트를 활용한 업무자동화 CAMP</t>
  </si>
  <si>
    <t>누구나 코딩 클럽</t>
  </si>
  <si>
    <t>Flutter</t>
  </si>
  <si>
    <t>실무에 바로 적용하는 Kotlin WORKSHOP</t>
  </si>
  <si>
    <t>프로젝트로 정복하는 RxJava CAMP</t>
  </si>
  <si>
    <t>안드로이드 앱 개발 BOOT CAMP</t>
  </si>
  <si>
    <t>JavaScript 정복 CAMP</t>
  </si>
  <si>
    <t>TypeScript 실전 Workshop</t>
  </si>
  <si>
    <t>DevOpt 구축  BOOT CAMP</t>
  </si>
  <si>
    <t>코딩으로 여행하는 블록체인 서비스 CAMP</t>
  </si>
  <si>
    <t>컴퓨터공학으로 풀어낸 블록체인 코어 CAMP</t>
  </si>
  <si>
    <t>블록체인 신사업 시작하기 CAMP</t>
  </si>
  <si>
    <t>Hyperledger Fabric 프로젝트 CAMP</t>
  </si>
  <si>
    <t>Solidity를 활용한 Ethereum smart contract</t>
  </si>
  <si>
    <t>블록체인 엔지니어 SCHOOL</t>
  </si>
  <si>
    <t>Fabric 개발 기초 다지기 CAMP</t>
  </si>
  <si>
    <t>EOS Smart Contract 프로그래밍 CAMP</t>
  </si>
  <si>
    <t>EOS 코어로 만들어보는 Private net CAMP</t>
  </si>
  <si>
    <t>DevOps 구축 BOOT CAMP</t>
  </si>
  <si>
    <t>Docker 기반의 DevOps 인프라 구축 WORKSHOP</t>
  </si>
  <si>
    <t>게임 개발 마스터 CAMP</t>
  </si>
  <si>
    <t>인터랙션 VR/AR 콘텐츠 제작 CAMP</t>
  </si>
  <si>
    <t>프론트엔드 BOOTCAMP</t>
  </si>
  <si>
    <t>HTML/CSS 마스터 CAMP</t>
  </si>
  <si>
    <t>Swift4를 활용한 iOS 앱 개발 CAMP</t>
  </si>
  <si>
    <t>RxSwift로 완성하는 iOS 앱 개발 CAMP</t>
  </si>
  <si>
    <t>3일만에 만드는 아이폰 앱 CAMP</t>
  </si>
  <si>
    <t>JAVA|PHP 개발 포트폴리오 CAMP</t>
  </si>
  <si>
    <t>나홀로 DDD Workshop</t>
  </si>
  <si>
    <t>다함께 DDD 프로젝트</t>
  </si>
  <si>
    <t>스프링부트를 활용한 자바 웹 프로그래밍 CAMP</t>
  </si>
  <si>
    <t>플레人리스트:Hello. Kotlin! Live Coding Seminar</t>
  </si>
  <si>
    <t>JavaScript BOOT CAMP</t>
  </si>
  <si>
    <t>JavaScript로 구현하는 자동화 챗봇 CAMP</t>
  </si>
  <si>
    <t>VanillaJS로 구현하는 인터랙티브 웹 CAMP</t>
  </si>
  <si>
    <t>JavaScript로 시작하는 프로그래밍 CAMP</t>
  </si>
  <si>
    <t>Node.js로 구현하는 쇼핑몰 프로젝트 CAMP</t>
  </si>
  <si>
    <t>라라벨을 활용한 PHP7 웹 프로그래밍 CAMP</t>
  </si>
  <si>
    <t>PHP</t>
  </si>
  <si>
    <t>파이썬 완전 정복 CAMP</t>
  </si>
  <si>
    <t>대규모 웹 서비스 구축을 위한 Django 실전 CAMP</t>
  </si>
  <si>
    <t>Django를 활용한 쇼핑몰 프로젝트 CAMP</t>
  </si>
  <si>
    <t>React로 구현하는 웹 애플리케이션 프로젝트 CAMP</t>
  </si>
  <si>
    <t>Vue로 구현하는 PWA CAMP</t>
  </si>
  <si>
    <t>React Native로 구현하는 크로스 플랫폼 개발 CAMP</t>
  </si>
  <si>
    <t>Vue.js 정복 CAMP</t>
  </si>
  <si>
    <t>개발자를 위한 실무 보안 BOOT CAMP</t>
  </si>
  <si>
    <t>개발자 커리어 Conference</t>
  </si>
  <si>
    <t>개발자</t>
  </si>
  <si>
    <t>2018 DEV SEMINAR</t>
  </si>
  <si>
    <t>LaTeX을 활용한 효율적 논문작성 Workshop</t>
  </si>
  <si>
    <t>성공적 제품출시를 위한 Testing Guide CAMP</t>
  </si>
  <si>
    <t>테스트</t>
  </si>
  <si>
    <t>개발 역량 강화를 위한 컴퓨터공학 CAMP</t>
  </si>
  <si>
    <t>Coding the Mathematics : 성현대수학, 미적분, 확률통계 CAMP</t>
  </si>
  <si>
    <t>컴퓨터 사이언스 Extension SCHOOL - 2학기</t>
  </si>
  <si>
    <t>개발 역량강화를 위한 알고리즘 정복 CAMP</t>
  </si>
  <si>
    <t>객체지향 설계 및 디자인 패턴 실전 CAMP</t>
  </si>
  <si>
    <t>기획자/마케터 역량 강화를 위한 프로그래밍 CAMP</t>
  </si>
  <si>
    <t>컴퓨터 공학 입문 SCHOOL</t>
  </si>
  <si>
    <t>DB 모델링과 서비스 아키텍처 WORKSHOP</t>
  </si>
  <si>
    <t>OpenCV로 배우는 컴퓨터 비전 프로그래밍 CAMP</t>
  </si>
  <si>
    <t>영상처리</t>
  </si>
  <si>
    <t>고급 엔지니어를 위한 OpenCL CAMP</t>
  </si>
  <si>
    <t>딥러닝으로 배우는 CUDA프로그래밍 CAMP</t>
  </si>
  <si>
    <t>자율주행 연구를 위한 ROS·SLAM Workshop</t>
  </si>
  <si>
    <t>모션 그래픽 디자인</t>
  </si>
  <si>
    <t>다빈치리졸브를 활용한 영상콘텐츠 컬러그레이딩</t>
  </si>
  <si>
    <t>영상 편집 기초:프리미어&amp;애프터 이펙트</t>
  </si>
  <si>
    <t>모바일 앱 프로토타이핑</t>
  </si>
  <si>
    <t>캐릭터 디자인으로 배우는 일러스트레이터 첫걸음</t>
  </si>
  <si>
    <t>스파인을 활용한 2D 게임 애니메이션 CAMP</t>
  </si>
  <si>
    <t>포토샵으로 배우는 합성&amp;리터칭</t>
  </si>
  <si>
    <t>광고 사진 촬영 전문가 과정 CAMP</t>
  </si>
  <si>
    <t>광고사진 촬영&amp;보정:기초편</t>
  </si>
  <si>
    <t>포토샵으로 배우는 콘텐츠디자인 입문P</t>
  </si>
  <si>
    <t>실전 카카오톡 이모티콘 제작 CAMP</t>
  </si>
  <si>
    <t>서비스 구현을 위한 웹/앱 프로젝트 기획</t>
  </si>
  <si>
    <t>UX 디자인 실전 CAMP</t>
  </si>
  <si>
    <t>Tech UX:AI 서비스를 위한 UX 디자인</t>
  </si>
  <si>
    <t>모바일 앱 GUI 포트폴리오 디자인 LAB</t>
  </si>
  <si>
    <t>브랜드를 담은 웹/앱 UI 기획 CAMP</t>
  </si>
  <si>
    <t>DIGITAL DESIGN Lv.1</t>
  </si>
  <si>
    <t>에이전시 실부를 담은 UX/UI 디자인</t>
  </si>
  <si>
    <t>구글 디자인 스프린트로 배우는 모바일 앱 UX/UI CAMP</t>
  </si>
  <si>
    <t>개발자와 협업하는 디자이너를 위한 실무 역량 강화 CAMP</t>
  </si>
  <si>
    <t>타이포그래피와 편집디자인 CAMP</t>
  </si>
  <si>
    <t>모바일 앱 UX/UI 디자인</t>
  </si>
  <si>
    <t>디자이너에게 딱 맞는 필수 코딩</t>
  </si>
  <si>
    <t>CREATIVE LIVE 2018 UX/UI 디자인 세미나</t>
  </si>
  <si>
    <t>2019 UX/UI Design Trands 세미나</t>
  </si>
  <si>
    <t>벤치마킹을 통한 유사 서비스 기획</t>
  </si>
  <si>
    <t>실전 브랜드 프로세스 CAMP</t>
  </si>
  <si>
    <t>브랜드</t>
  </si>
  <si>
    <t>BX 디자인 CAMP</t>
  </si>
  <si>
    <t>브랜드 전용 서체 디자인 CAMP</t>
  </si>
  <si>
    <t>인디자인으로 나만의 책 만들기 CAMP</t>
  </si>
  <si>
    <t>성공하는 서비스를 기획하기 위한 Design Thinking</t>
  </si>
  <si>
    <t>검색엔진 최적화의 정수 SEO 실전</t>
  </si>
  <si>
    <t>고객을 착 끌어당기는 360도 글쓰기 교실</t>
  </si>
  <si>
    <t>내 아이템에 맞는 콘텐츠 기획/제작 CAMP</t>
  </si>
  <si>
    <t>디지털 마케팅 전략 &amp; Case study CAMP</t>
  </si>
  <si>
    <t>우리 브랜드의 브랜딩 &amp; 콘텐츠 마케팅 전략 CAMP</t>
  </si>
  <si>
    <t>페이스북 &amp; 인스타그램 광고 정복 CAMP</t>
  </si>
  <si>
    <t>카카오모먼트를 활용한 광고 집행 입문 CAMP</t>
  </si>
  <si>
    <t>퍼포먼스 마케터를 위한 업무 자동화 실전 CAMP</t>
  </si>
  <si>
    <t>진짜 고객을 찾아 주는 구글 태그 관리자 입문 CAMP</t>
  </si>
  <si>
    <t>디지털 마케팅 실전 CAMP</t>
  </si>
  <si>
    <t>구글 광고 2일 스파르타 SA/DA/Youtube(토요반)</t>
  </si>
  <si>
    <t>인스타그램 마케팅 1일 속성 완성반 CAMP</t>
  </si>
  <si>
    <t>페이스북 마케팅 CLASS</t>
  </si>
  <si>
    <t>구글 애널리틱스 2일 스파르타(주말반)</t>
  </si>
  <si>
    <t>매출을 극대화하는 세일즈 프로모션 실전 CAMP</t>
  </si>
  <si>
    <t>CMO 마케팅 전략 CAMP</t>
  </si>
  <si>
    <t>우리 비즈니스에 맞는 마케팅 전략수립 A to Z CAMP</t>
  </si>
  <si>
    <t>쉽게 배우는 마케팅 데이터 해석 및 시각화 CAMP</t>
  </si>
  <si>
    <t>소비자 Insight &amp; 마케팅 리서치</t>
  </si>
  <si>
    <t>마케팅 유치원 CAMP</t>
  </si>
  <si>
    <t>UA와 리텐션 극대화를 위한 앱 마케팅 정복 CAMP</t>
  </si>
  <si>
    <t>숨은 매출을 찾아주는 고객관리 KPI 정복 CAMP</t>
  </si>
  <si>
    <t>[앵콜]마케팅 트렌드 세미나; 2019 비디오 커머스를 말하다</t>
  </si>
  <si>
    <t>AD TECH 트렌드:모바일 퍼포먼스 마케팅 WORKSHOP</t>
  </si>
  <si>
    <t>Financial Modeling:적정 기업가치 산출하기</t>
  </si>
  <si>
    <t>신사업 발굴 및 사업화 전략</t>
  </si>
  <si>
    <t>엑셀로 한달만에 끝내는 신사업 타당성 분석</t>
  </si>
  <si>
    <t>6주만에 끝내는 아마존 글로벌 셀링</t>
  </si>
  <si>
    <t>Financial Modeling:수익성 및 투자구조 분석</t>
  </si>
  <si>
    <t>사모펀드/PEF:Leveraged Buyout 실무</t>
  </si>
  <si>
    <t>Financial Modeling:추정 재무제표 만들기</t>
  </si>
  <si>
    <t>Next Generation 대한민국 CEO 컨퍼런스</t>
  </si>
  <si>
    <t>재무회계 실무:Case study로 시작하는 기업 재무 분석</t>
  </si>
  <si>
    <t>쉽고 재미있는 재무제표 분석</t>
  </si>
  <si>
    <t>문제 해결을 위한 Logical Thinking</t>
  </si>
  <si>
    <t>6주만에 끝내는 M&amp;A Essentials</t>
  </si>
  <si>
    <t>신사업 발굴 및 BM 수립 CAMP</t>
  </si>
  <si>
    <t>Life Changing Seminar</t>
  </si>
  <si>
    <t>쉽게 배우는 M&amp;A의 모든 것</t>
  </si>
  <si>
    <t>6주만에 끝내는 사모펀드/PEF의 모든 것</t>
  </si>
  <si>
    <t>파이썬을 활용한 전자공시 분석 자동화</t>
  </si>
  <si>
    <t>파이썬을 활용한 주식가치평가분석 입문 CAMP</t>
  </si>
  <si>
    <t>퀸트 투자 Sprint(4준 단기완성):금융계 종사자를 위한 프로그래밍과 데이터 분석</t>
  </si>
  <si>
    <t>3일 완성! 엑셀과 VBA를 활용한 금융 실무</t>
  </si>
  <si>
    <t>파이썬 첫걸음:투자 자동화 프로그램 만들기</t>
  </si>
  <si>
    <t>파이썬을 통한 금융 빅데이터 수집 및 분석 자동화</t>
  </si>
  <si>
    <t>회계유치원 평일반 CAMP</t>
  </si>
  <si>
    <t>회계유치원 주말반 CAMP</t>
  </si>
  <si>
    <t>회계/경리/경영지원 실무역량 강화 CAMP</t>
  </si>
  <si>
    <t>의사결정권자를 위한 필수 회계 Master CAMP</t>
  </si>
  <si>
    <t>3일 완성:회계편</t>
  </si>
  <si>
    <t>4일 완성! 이익 증대를 위한 맞춤형 필수 회계</t>
  </si>
  <si>
    <t>코리아IT아카데미</t>
  </si>
  <si>
    <t>정보보안 정규과정</t>
  </si>
  <si>
    <t>네트워크보안</t>
  </si>
  <si>
    <t>시스템보안</t>
  </si>
  <si>
    <t>웹보안</t>
  </si>
  <si>
    <t>악성코드분석</t>
  </si>
  <si>
    <t>디지털포렌식</t>
  </si>
  <si>
    <t>빅데이터 사이언스</t>
  </si>
  <si>
    <t>웹&amp;앱 개발자 과정</t>
  </si>
  <si>
    <t>백엔드 개발(웹개발) 과정</t>
  </si>
  <si>
    <t>프론트엔드 개발(웹코딩) 과정</t>
  </si>
  <si>
    <t>반응형 웹 프로젝트</t>
  </si>
  <si>
    <t>안드로이드앱 개발 과정</t>
  </si>
  <si>
    <t>아이폰앱 개발 과정</t>
  </si>
  <si>
    <t>시스템엔지니어 과정</t>
  </si>
  <si>
    <t>리눅스서버관리자 과정</t>
  </si>
  <si>
    <t>윈도우서버관리자 과정</t>
  </si>
  <si>
    <t>네트워크 엔지니어 과정</t>
  </si>
  <si>
    <t>CCNA 네트워크 기초 과정</t>
  </si>
  <si>
    <t>CCNP ROUTE(IP Routing) 과정</t>
  </si>
  <si>
    <t>CCNP SWITCH(LAN Switching) 과정</t>
  </si>
  <si>
    <t>웹표준 과정</t>
  </si>
  <si>
    <t>PHP/SQL 과정</t>
  </si>
  <si>
    <t>c언어 과정</t>
  </si>
  <si>
    <t>C++언어 과정</t>
  </si>
  <si>
    <t>C# 과정</t>
  </si>
  <si>
    <t>JAVA 과정</t>
  </si>
  <si>
    <t>JSP 과정</t>
  </si>
  <si>
    <t>Spring 과정</t>
  </si>
  <si>
    <t>안드로이드 과정</t>
  </si>
  <si>
    <t>자료구조/알고리즘 과정</t>
  </si>
  <si>
    <t>JavaScript 과정</t>
  </si>
  <si>
    <t>Python 과정</t>
  </si>
  <si>
    <t>DBMS 과정</t>
  </si>
  <si>
    <t>IT-Basic</t>
  </si>
  <si>
    <t>드론 SW 개발</t>
  </si>
  <si>
    <t>EI001</t>
  </si>
  <si>
    <t>마이크로소프트(Microsoft), 오라클(Oracle) 등 다양한 공인 교육과정들을 운영.</t>
  </si>
  <si>
    <t>EI002</t>
  </si>
  <si>
    <t>다양한 IT 직무주제별 교육커리큘럼이 구축되어 있으며, 환급 교육 프로그램 다수</t>
  </si>
  <si>
    <t>EI003</t>
  </si>
  <si>
    <t>시스템, 네트워킹, 웹 해킹 등 보안 및 정보보호 커리큘럼 다수</t>
  </si>
  <si>
    <t>EI004</t>
  </si>
  <si>
    <t>PM project, JAVA, Oracle, Mobile, .NET 등 다양한 개발자 대상 프로그램 구축</t>
  </si>
  <si>
    <t>EI005</t>
  </si>
  <si>
    <t>C, JAVA 기반 프로그래밍 과정들이 매우 유명.</t>
  </si>
  <si>
    <t>EI006</t>
  </si>
  <si>
    <t>BOB (Best of Best) 란 차세대 국가 보안 리더 프로그램을 진행하며 보안쪽으로는 매우 유명</t>
  </si>
  <si>
    <t>EI007</t>
  </si>
  <si>
    <t>오라클 (Oracle) WDP, OAEC 교육센터로 오라클 강의가 유명한편.
(가끔 Oracle의 OCM , Cisco의 CCIE 과정도 개강)
프로그램, DB, 네트워크 관련 국비 지원 과정을 다양하게 운영</t>
  </si>
  <si>
    <t>EI008</t>
  </si>
  <si>
    <t>고급자격증 취득으로 유명.
CISA, CISSP 공부할때는 해당 학원 교재의 적중률이 매우 높은것으로 알려져있다</t>
  </si>
  <si>
    <t>EI009</t>
  </si>
  <si>
    <t>HP 교육뿐만 아니라 다양한 공인 교육 과정들을 운영</t>
  </si>
  <si>
    <t>EI010</t>
  </si>
  <si>
    <t>EI011</t>
  </si>
  <si>
    <t>Cisco 공인 교육센터중 하나로 많은 Cisco 과정과 기타 IT과정 커리큘럼 구축</t>
  </si>
  <si>
    <t>EI012</t>
  </si>
  <si>
    <t>주로 프로그래밍, 데이터사이언스 관련 IT 과정이 구축되어 있으며, 이 외에 최신 기술동향에 대한 컨퍼런스 진행</t>
  </si>
  <si>
    <t>EI013</t>
  </si>
  <si>
    <t>코딩, 서버, 정보보호, 빅데이터, 네트워크, 보안 등 다양한 주제별 IT 커리큘럼 구축. 환급 교육 프로그램 다수</t>
  </si>
  <si>
    <t>설명</t>
  </si>
  <si>
    <t>ET001</t>
  </si>
  <si>
    <t>ET002</t>
  </si>
  <si>
    <t>ET003</t>
  </si>
  <si>
    <t>데이터기준일</t>
    <phoneticPr fontId="1" type="noConversion"/>
  </si>
  <si>
    <t>날짜</t>
    <phoneticPr fontId="1" type="noConversion"/>
  </si>
  <si>
    <t>작성내용</t>
    <phoneticPr fontId="1" type="noConversion"/>
  </si>
  <si>
    <t>작성자(팀)</t>
    <phoneticPr fontId="1" type="noConversion"/>
  </si>
  <si>
    <t>작성자(이름)</t>
    <phoneticPr fontId="1" type="noConversion"/>
  </si>
  <si>
    <t>버전</t>
    <phoneticPr fontId="1" type="noConversion"/>
  </si>
  <si>
    <t>v0.1</t>
    <phoneticPr fontId="1" type="noConversion"/>
  </si>
  <si>
    <t>v1.0</t>
    <phoneticPr fontId="1" type="noConversion"/>
  </si>
  <si>
    <t>사업관리파트</t>
    <phoneticPr fontId="1" type="noConversion"/>
  </si>
  <si>
    <t>손하늘</t>
    <phoneticPr fontId="1" type="noConversion"/>
  </si>
  <si>
    <t>교육기관명</t>
    <phoneticPr fontId="1" type="noConversion"/>
  </si>
  <si>
    <t>교육기관코드</t>
    <phoneticPr fontId="1" type="noConversion"/>
  </si>
  <si>
    <t>비고</t>
    <phoneticPr fontId="1" type="noConversion"/>
  </si>
  <si>
    <t>단계</t>
    <phoneticPr fontId="1" type="noConversion"/>
  </si>
  <si>
    <t>교육단계</t>
    <phoneticPr fontId="1" type="noConversion"/>
  </si>
  <si>
    <t>단계코드</t>
    <phoneticPr fontId="1" type="noConversion"/>
  </si>
  <si>
    <t>대분류</t>
    <phoneticPr fontId="1" type="noConversion"/>
  </si>
  <si>
    <t>교육장소</t>
    <phoneticPr fontId="1" type="noConversion"/>
  </si>
  <si>
    <t>DOWN</t>
    <phoneticPr fontId="1" type="noConversion"/>
  </si>
  <si>
    <t>HP교육센터</t>
    <phoneticPr fontId="1" type="noConversion"/>
  </si>
  <si>
    <t>교육기관명</t>
    <phoneticPr fontId="1" type="noConversion"/>
  </si>
  <si>
    <t>key_1</t>
    <phoneticPr fontId="1" type="noConversion"/>
  </si>
  <si>
    <t>IT</t>
    <phoneticPr fontId="1" type="noConversion"/>
  </si>
  <si>
    <t>비즈니스</t>
    <phoneticPr fontId="1" type="noConversion"/>
  </si>
  <si>
    <t>인공지능</t>
  </si>
  <si>
    <t>인공지능</t>
    <phoneticPr fontId="1" type="noConversion"/>
  </si>
  <si>
    <t>데이터베이스</t>
  </si>
  <si>
    <t>데이터베이스</t>
    <phoneticPr fontId="1" type="noConversion"/>
  </si>
  <si>
    <t>운영체제</t>
  </si>
  <si>
    <t>운영체제</t>
    <phoneticPr fontId="1" type="noConversion"/>
  </si>
  <si>
    <t>인공지능</t>
    <phoneticPr fontId="1" type="noConversion"/>
  </si>
  <si>
    <t>데이터베이스</t>
    <phoneticPr fontId="1" type="noConversion"/>
  </si>
  <si>
    <t>운영체제</t>
    <phoneticPr fontId="1" type="noConversion"/>
  </si>
  <si>
    <t>인공지능</t>
    <phoneticPr fontId="1" type="noConversion"/>
  </si>
  <si>
    <t>데이터베이스</t>
    <phoneticPr fontId="1" type="noConversion"/>
  </si>
  <si>
    <t>소분류 전체</t>
    <phoneticPr fontId="1" type="noConversion"/>
  </si>
  <si>
    <t>●교육기관</t>
    <phoneticPr fontId="1" type="noConversion"/>
  </si>
  <si>
    <t>●교육단계</t>
    <phoneticPr fontId="1" type="noConversion"/>
  </si>
  <si>
    <t>기본과정</t>
  </si>
  <si>
    <t>기본과정</t>
    <phoneticPr fontId="1" type="noConversion"/>
  </si>
  <si>
    <t>전문과정</t>
  </si>
  <si>
    <t>전문과정</t>
    <phoneticPr fontId="1" type="noConversion"/>
  </si>
  <si>
    <t>선택과정</t>
  </si>
  <si>
    <t>선택과정</t>
    <phoneticPr fontId="1" type="noConversion"/>
  </si>
  <si>
    <t>●비고</t>
    <phoneticPr fontId="1" type="noConversion"/>
  </si>
  <si>
    <t>추천여부</t>
    <phoneticPr fontId="1" type="noConversion"/>
  </si>
  <si>
    <t>●과정유형&gt; 대/중분류 열주소 (절대 임의수정 금지)</t>
    <phoneticPr fontId="1" type="noConversion"/>
  </si>
  <si>
    <t>●과정유형&gt; 소분류 열주소 (절대 임의수정 금지)</t>
    <phoneticPr fontId="1" type="noConversion"/>
  </si>
  <si>
    <t>index (절대 임의수정 금지)</t>
    <phoneticPr fontId="1" type="noConversion"/>
  </si>
  <si>
    <t>머신러닝/딥러닝</t>
  </si>
  <si>
    <t>머신러닝/딥러닝</t>
    <phoneticPr fontId="1" type="noConversion"/>
  </si>
  <si>
    <t>주제 관련 기본 직무역량 개발과 관련한 과정입니다.</t>
    <phoneticPr fontId="1" type="noConversion"/>
  </si>
  <si>
    <t>주제 관련 전문 직무역량 개발과 관련된 과정입니다.</t>
    <phoneticPr fontId="1" type="noConversion"/>
  </si>
  <si>
    <t>개인 직무역량 수준에 따라 선택적으로 이수하면 효과적인 과정입니다. (보충적 성격)</t>
    <phoneticPr fontId="1" type="noConversion"/>
  </si>
  <si>
    <t>선릉역 or 역삼역</t>
    <phoneticPr fontId="1" type="noConversion"/>
  </si>
  <si>
    <t>판교역 or 가산디지털단지역</t>
    <phoneticPr fontId="1" type="noConversion"/>
  </si>
  <si>
    <t>홈페이지</t>
    <phoneticPr fontId="1" type="noConversion"/>
  </si>
  <si>
    <t>구로디지털단지역 or 강남역</t>
    <phoneticPr fontId="1" type="noConversion"/>
  </si>
  <si>
    <t>강남역</t>
    <phoneticPr fontId="1" type="noConversion"/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</si>
  <si>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</si>
  <si>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</si>
  <si>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</si>
  <si>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</si>
  <si>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</si>
  <si>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</si>
  <si>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</si>
  <si>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</si>
  <si>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</si>
  <si>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</si>
  <si>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</si>
  <si>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</si>
  <si>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</si>
  <si>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</si>
  <si>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</si>
  <si>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</si>
  <si>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</si>
  <si>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</si>
  <si>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</si>
  <si>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</si>
  <si>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</si>
  <si>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</si>
  <si>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</si>
  <si>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</si>
  <si>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</si>
  <si>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</si>
  <si>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</si>
  <si>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</si>
  <si>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</si>
  <si>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</si>
  <si>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</si>
  <si>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</si>
  <si>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</si>
  <si>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</si>
  <si>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</si>
  <si>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</si>
  <si>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</si>
  <si>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</si>
  <si>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</si>
  <si>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</si>
  <si>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</si>
  <si>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</si>
  <si>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</si>
  <si>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</si>
  <si>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</si>
  <si>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</si>
  <si>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</si>
  <si>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</si>
  <si>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</si>
  <si>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</si>
  <si>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</si>
  <si>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</si>
  <si>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</si>
  <si>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</si>
  <si>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</si>
  <si>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</si>
  <si>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</si>
  <si>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</si>
  <si>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</si>
  <si>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</si>
  <si>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</si>
  <si>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</si>
  <si>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</si>
  <si>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</si>
  <si>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</si>
  <si>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</si>
  <si>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</si>
  <si>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</si>
  <si>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</si>
  <si>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</si>
  <si>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</si>
  <si>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</si>
  <si>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</si>
  <si>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</si>
  <si>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</si>
  <si>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</si>
  <si>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</si>
  <si>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</si>
  <si>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</si>
  <si>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</si>
  <si>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</si>
  <si>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</si>
  <si>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</si>
  <si>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</si>
  <si>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</si>
  <si>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</si>
  <si>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</si>
  <si>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</si>
  <si>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</si>
  <si>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</si>
  <si>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</si>
  <si>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</si>
  <si>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</si>
  <si>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</si>
  <si>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</si>
  <si>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</si>
  <si>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</si>
  <si>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</si>
  <si>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</si>
  <si>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</si>
  <si>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</si>
  <si>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</si>
  <si>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</si>
  <si>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</si>
  <si>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</si>
  <si>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</si>
  <si>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</si>
  <si>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</si>
  <si>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</si>
  <si>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</si>
  <si>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</si>
  <si>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</si>
  <si>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</si>
  <si>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</si>
  <si>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https://www.lyzeum.com/index.asp</t>
  </si>
  <si>
    <t>강남역</t>
    <phoneticPr fontId="1" type="noConversion"/>
  </si>
  <si>
    <t>●교육분류</t>
    <phoneticPr fontId="1" type="noConversion"/>
  </si>
  <si>
    <t>사내</t>
    <phoneticPr fontId="1" type="noConversion"/>
  </si>
  <si>
    <t>사외</t>
    <phoneticPr fontId="1" type="noConversion"/>
  </si>
  <si>
    <t>&lt; AI에서 인공지능으로 변경(열주소 사용을 위해)</t>
    <phoneticPr fontId="1" type="noConversion"/>
  </si>
  <si>
    <t>&lt; OS에서 운영체제로 변경(열주소 사용을 위해)</t>
    <phoneticPr fontId="1" type="noConversion"/>
  </si>
  <si>
    <t>&lt; DB에서 데이터베이스로 변경(열주소 사용을 위해)</t>
    <phoneticPr fontId="1" type="noConversion"/>
  </si>
  <si>
    <r>
      <t>도커(Docker)기반의 경량 클라우드 서비스 설계</t>
    </r>
    <r>
      <rPr>
        <sz val="10"/>
        <color theme="1"/>
        <rFont val="맑은 고딕"/>
        <family val="2"/>
        <charset val="129"/>
        <scheme val="minor"/>
      </rPr>
      <t>･</t>
    </r>
    <r>
      <rPr>
        <sz val="10"/>
        <color theme="1"/>
        <rFont val="맑은 고딕"/>
        <family val="3"/>
        <charset val="129"/>
        <scheme val="minor"/>
      </rPr>
      <t>구축 과정</t>
    </r>
  </si>
  <si>
    <t xml:space="preserve"> http://www.multicampus.co.kr/</t>
    <phoneticPr fontId="1" type="noConversion"/>
  </si>
  <si>
    <t>http://edu.kosta.or.kr/</t>
    <phoneticPr fontId="1" type="noConversion"/>
  </si>
  <si>
    <t>https://www.oraclejava.co.kr/</t>
    <phoneticPr fontId="1" type="noConversion"/>
  </si>
  <si>
    <t>http://www.bitacademy.com/</t>
  </si>
  <si>
    <t>http://www.kitri.re.kr/kitri/main/main.web</t>
    <phoneticPr fontId="1" type="noConversion"/>
  </si>
  <si>
    <t>https://www.itwill.co.kr/</t>
    <phoneticPr fontId="1" type="noConversion"/>
  </si>
  <si>
    <t>https://www.hpetraining.co.kr/lecture_master/processList.do</t>
    <phoneticPr fontId="1" type="noConversion"/>
  </si>
  <si>
    <t>http://www.choongang.co.kr/html/sub02_03.php?mcode=31</t>
  </si>
  <si>
    <t>https://www.fastcampus.co.kr</t>
    <phoneticPr fontId="1" type="noConversion"/>
  </si>
  <si>
    <t>https://www.flane.co.kr:40000/</t>
    <phoneticPr fontId="1" type="noConversion"/>
  </si>
  <si>
    <t>패스트레인 정보통신 학원</t>
  </si>
  <si>
    <t>https://www.multicampus.com/em/enrolment/courseDetaiInfo?corsCd=Q15540&amp;corsYr=2019&amp;corsDgrCd=00022</t>
  </si>
  <si>
    <t>https://www.fastcampus.co.kr/dev_camp_rsw/</t>
  </si>
  <si>
    <t>https://www.flane.co.kr:40000/edu_course.php?edu_course_no=800</t>
  </si>
  <si>
    <t>https://www.flane.co.kr:40000/edu_course.php?edu_course_no=804</t>
  </si>
  <si>
    <t>https://www.flane.co.kr:40000/edu_course.php?edu_course_no=803</t>
  </si>
  <si>
    <t>https://www.flane.co.kr:40000/edu_course.php?edu_course_no=805</t>
  </si>
  <si>
    <t>https://www.flane.co.kr:40000/edu_course.php?edu_course_no=806</t>
  </si>
  <si>
    <t>https://www.multicampus.com/em/enrolment/courseDetaiInfo?corsCd=Q23640&amp;corsYr=2019&amp;corsDgrCd=00026</t>
  </si>
  <si>
    <t>https://www.hpetraining.co.kr/lecture/courseScheduleList.do?lecm_num=521</t>
  </si>
  <si>
    <t>https://www.hpetraining.co.kr/lecture/courseScheduleList.do?lecm_num=522</t>
  </si>
  <si>
    <t>https://www.hpetraining.co.kr/lecture/courseScheduleList.do?lecm_num=612</t>
  </si>
  <si>
    <t>https://www.hpetraining.co.kr/lecture/courseScheduleList.do?lecm_num=650</t>
  </si>
  <si>
    <t>https://www.hpetraining.co.kr/lecture/courseScheduleList.do?lecm_num=584</t>
  </si>
  <si>
    <t>https://www.hpetraining.co.kr/lecture/courseScheduleList.do?lecm_num=654</t>
  </si>
  <si>
    <t>https://www.multicampus.com/em/enrolment/courseDetaiInfo?corsCd=Q29220&amp;corsYr=2019&amp;corsDgrCd=00004</t>
  </si>
  <si>
    <t>https://www.multicampus.com/em/enrolment/courseDetaiInfo?corsCd=Q29208&amp;corsYr=2019&amp;corsDgrCd=00005</t>
  </si>
  <si>
    <t>https://www.multicampus.com/em/enrolment/courseDetaiInfo?corsCd=Q29201&amp;corsYr=2019&amp;corsDgrCd=00003</t>
  </si>
  <si>
    <t>https://www.multicampus.com/em/enrolment/courseDetaiInfo?corsCd=Q21720&amp;corsYr=2019&amp;corsDgrCd=00050</t>
  </si>
  <si>
    <t>https://www.multicampus.com/em/enrolment/courseDetaiInfo?corsCd=Q23680&amp;corsYr=2019&amp;corsDgrCd=00020</t>
  </si>
  <si>
    <t>https://www.multicampus.com/em/enrolment/courseDetaiInfo?corsCd=CD0641&amp;corsYr=2002&amp;corsDgrCd=00021</t>
  </si>
  <si>
    <t>https://www.multicampus.com/em/enrolment/courseDetaiInfo?corsCd=CD0651&amp;corsYr=2002&amp;corsDgrCd=00021</t>
  </si>
  <si>
    <t>https://www.multicampus.com/em/enrolment/courseDetaiInfo?corsCd=CD0661&amp;corsYr=2002&amp;corsDgrCd=00021</t>
  </si>
  <si>
    <t>https://www.multicampus.com/em/enrolment/courseDetaiInfo?corsCd=Q34140&amp;corsYr=null&amp;corsDgrCd=null</t>
  </si>
  <si>
    <t>https://www.multicampus.com/em/enrolment/courseDetaiInfo?corsCd=Q21741&amp;corsYr=2019&amp;corsDgrCd=00016</t>
  </si>
  <si>
    <t>https://www.multicampus.com/em/enrolment/courseDetaiInfo?corsCd=Q22560&amp;corsYr=2019&amp;corsDgrCd=00016</t>
  </si>
  <si>
    <t>https://www.fastcampus.co.kr/data_online_deep/</t>
  </si>
  <si>
    <t>https://www.fastcampus.co.kr/dev_camp_prcp/</t>
  </si>
  <si>
    <t>https://www.fastcampus.co.kr/data_camp_deepbay/</t>
  </si>
  <si>
    <t>https://www.fastcampus.co.kr/data_online_dataadv/</t>
  </si>
  <si>
    <t>https://www.fastcampus.co.kr/data_camp_bayesian/</t>
  </si>
  <si>
    <t>https://www.flane.co.kr:40000/edu_course.php?edu_course_no=1042</t>
  </si>
  <si>
    <t>https://www.flane.co.kr:40000/edu_course.php?edu_course_no=716</t>
  </si>
  <si>
    <t>https://www.flane.co.kr:40000/edu_course.php?edu_course_no=1043</t>
  </si>
  <si>
    <t>https://www.multicampus.com/em/enrolment/courseDetaiInfo?corsCd=Q23440&amp;corsYr=2019&amp;corsDgrCd=00010</t>
  </si>
  <si>
    <t>https://www.multicampus.com/em/enrolment/courseDetaiInfo?corsCd=Q24280&amp;corsYr=2019&amp;corsDgrCd=00009</t>
  </si>
  <si>
    <t>https://www.multicampus.com/em/enrolment/courseDetaiInfo?corsCd=CE4331&amp;corsYr=2002&amp;corsDgrCd=00021</t>
  </si>
  <si>
    <t>https://www.multicampus.com/em/enrolment/courseDetaiInfo?corsCd=CE4341&amp;corsYr=2002&amp;corsDgrCd=00021</t>
  </si>
  <si>
    <t>https://www.multicampus.com/em/enrolment/courseDetaiInfo?corsCd=Q33700&amp;corsYr=2019&amp;corsDgrCd=00003</t>
  </si>
  <si>
    <t>https://www.multicampus.com/em/enrolment/courseDetaiInfo?corsCd=Q18862&amp;corsYr=2019&amp;corsDgrCd=00009</t>
  </si>
  <si>
    <t>https://www.multicampus.com/em/enrolment/courseDetaiInfo?corsCd=Q18861&amp;corsYr=2019&amp;corsDgrCd=00005</t>
  </si>
  <si>
    <t>https://www.multicampus.com/em/enrolment/courseDetaiInfo?corsCd=Q26922&amp;corsYr=2019&amp;corsDgrCd=00014</t>
  </si>
  <si>
    <t>https://www.multicampus.com/em/enrolment/courseDetaiInfo?corsCd=Q28600&amp;corsYr=null&amp;corsDgrCd=null</t>
  </si>
  <si>
    <t>https://www.multicampus.com/em/enrolment/courseDetaiInfo?corsCd=207830&amp;corsYr=2019&amp;corsDgrCd=00017</t>
  </si>
  <si>
    <t>http://www.oraclejava.co.kr/edu2_gspec/curri/currimaster.php?command=3247&amp;lecture=11&amp;lp_type=B&amp;lp_recommand_yn=Y</t>
  </si>
  <si>
    <t>https://www.multicampus.com/em/enrolment/courseDetaiInfo?corsCd=Q33022&amp;corsYr=2019&amp;corsDgrCd=00004</t>
  </si>
  <si>
    <t>https://www.multicampus.com/em/enrolment/courseDetaiInfo?corsCd=Q33003&amp;corsYr=2019&amp;corsDgrCd=00001</t>
  </si>
  <si>
    <t>https://www.multicampus.com/em/enrolment/courseDetaiInfo?corsCd=Q33005&amp;corsYr=2019&amp;corsDgrCd=00002</t>
  </si>
  <si>
    <t>https://www.multicampus.com/em/enrolment/courseDetaiInfo?corsCd=Q33026&amp;corsYr=null&amp;corsDgrCd=null</t>
  </si>
  <si>
    <t>https://www.multicampus.com/em/enrolment/courseDetaiInfo?corsCd=Q33004&amp;corsYr=null&amp;corsDgrCd=null</t>
  </si>
  <si>
    <t>https://www.multicampus.com/em/enrolment/courseDetaiInfo?corsCd=Q33024&amp;corsYr=2019&amp;corsDgrCd=00002</t>
  </si>
  <si>
    <t>https://www.multicampus.com/em/enrolment/courseDetaiInfo?corsCd=Q33023&amp;corsYr=2019&amp;corsDgrCd=00001</t>
  </si>
  <si>
    <t>https://www.multicampus.com/em/enrolment/courseDetaiInfo?corsCd=Q33021&amp;corsYr=2019&amp;corsDgrCd=00004</t>
  </si>
  <si>
    <t>https://www.multicampus.com/em/enrolment/courseDetaiInfo?corsCd=Q33002&amp;corsYr=null&amp;corsDgrCd=null</t>
  </si>
  <si>
    <t>https://www.multicampus.com/em/enrolment/courseDetaiInfo?corsCd=Q32922&amp;corsYr=2019&amp;corsDgrCd=00003</t>
  </si>
  <si>
    <t>https://www.multicampus.com/em/enrolment/courseDetaiInfo?corsCd=Q32923&amp;corsYr=2019&amp;corsDgrCd=00002</t>
  </si>
  <si>
    <t>https://www.multicampus.com/em/enrolment/courseDetaiInfo?corsCd=Q32924&amp;corsYr=2019&amp;corsDgrCd=00002</t>
  </si>
  <si>
    <t>https://www.multicampus.com/em/enrolment/courseDetaiInfo?corsCd=Q33025&amp;corsYr=2019&amp;corsDgrCd=00001</t>
  </si>
  <si>
    <t>https://www.multicampus.com/em/enrolment/courseDetaiInfo?corsCd=Q32980&amp;corsYr=2019&amp;corsDgrCd=00002</t>
  </si>
  <si>
    <t>https://www.multicampus.com/em/enrolment/courseDetaiInfo?corsCd=Q33020&amp;corsYr=null&amp;corsDgrCd=null</t>
  </si>
  <si>
    <t>https://www.multicampus.com/em/enrolment/courseDetaiInfo?corsCd=Q32981&amp;corsYr=2019&amp;corsDgrCd=00004</t>
  </si>
  <si>
    <t>https://www.multicampus.com/em/enrolment/courseDetaiInfo?corsCd=Q33001&amp;corsYr=2019&amp;corsDgrCd=00003</t>
  </si>
  <si>
    <t>https://www.multicampus.com/em/enrolment/courseDetaiInfo?corsCd=Q32982&amp;corsYr=2019&amp;corsDgrCd=00003</t>
  </si>
  <si>
    <t>https://www.multicampus.com/em/enrolment/courseDetaiInfo?corsCd=Q32921&amp;corsYr=2019&amp;corsDgrCd=00004</t>
  </si>
  <si>
    <t>https://www.multicampus.com/em/enrolment/courseDetaiInfo?corsCd=Q32941&amp;corsYr=2019&amp;corsDgrCd=00003</t>
  </si>
  <si>
    <t>https://www.multicampus.com/em/enrolment/courseDetaiInfo?corsCd=Q33000&amp;corsYr=2019&amp;corsDgrCd=00004</t>
  </si>
  <si>
    <t>https://www.fastcampus.co.kr/data_online_sqldb/</t>
  </si>
  <si>
    <t>https://www.hpetraining.co.kr/lecture/courseScheduleList.do?lecm_num=79</t>
  </si>
  <si>
    <t>https://www.hpetraining.co.kr/lecture/courseScheduleList.do?lecm_num=73</t>
  </si>
  <si>
    <t>https://www.hpetraining.co.kr/lecture/courseScheduleList.do?lecm_num=76</t>
  </si>
  <si>
    <t>https://www.multicampus.com/em/enrolment/courseDetaiInfo?corsCd=Q26921&amp;corsYr=2019&amp;corsDgrCd=00015</t>
  </si>
  <si>
    <t>https://www.multicampus.com/em/enrolment/courseDetaiInfo?corsCd=Q28583&amp;corsYr=2019&amp;corsDgrCd=00002</t>
  </si>
  <si>
    <t>https://www.multicampus.com/em/enrolment/courseDetaiInfo?corsCd=Q26740&amp;corsYr=null&amp;corsDgrCd=null</t>
  </si>
  <si>
    <t>https://www.multicampus.com/em/enrolment/courseDetaiInfo?corsCd=Q26904&amp;corsYr=2019&amp;corsDgrCd=00009</t>
  </si>
  <si>
    <t>https://www.multicampus.com/em/enrolment/courseDetaiInfo?corsCd=Q30260&amp;corsYr=2019&amp;corsDgrCd=00011</t>
  </si>
  <si>
    <t>https://www.multicampus.com/em/enrolment/courseDetaiInfo?corsCd=Q28568&amp;corsYr=null&amp;corsDgrCd=null</t>
  </si>
  <si>
    <t>https://www.multicampus.com/em/enrolment/courseDetaiInfo?corsCd=Q12840&amp;corsYr=2019&amp;corsDgrCd=00056</t>
  </si>
  <si>
    <t>https://www.multicampus.com/em/enrolment/courseDetaiInfo?corsCd=Q21102&amp;corsYr=null&amp;corsDgrCd=null</t>
  </si>
  <si>
    <t>https://www.hpetraining.co.kr/lecture/courseScheduleList.do?lecm_num=602</t>
  </si>
  <si>
    <t>http://www.koreaiscom.com/curriculum/skill/short13.asp</t>
  </si>
  <si>
    <t>https://www.hpetraining.co.kr/lecture/courseScheduleList.do?lecm_num=78</t>
  </si>
  <si>
    <t>https://www.hpetraining.co.kr/lecture/courseScheduleList.do?lecm_num=75</t>
  </si>
  <si>
    <t>https://www.multicampus.com/em/enrolment/courseDetaiInfo?corsCd=Q23180&amp;corsYr=2019&amp;corsDgrCd=00018</t>
  </si>
  <si>
    <t>https://www.multicampus.com/em/enrolment/courseDetaiInfo?corsCd=Q28582&amp;corsYr=null&amp;corsDgrCd=null</t>
  </si>
  <si>
    <t>https://www.multicampus.com/em/enrolment/courseDetaiInfo?corsCd=Q28573&amp;corsYr=2019&amp;corsDgrCd=00004</t>
  </si>
  <si>
    <t>https://www.multicampus.com/em/enrolment/courseDetaiInfo?corsCd=Q21744&amp;corsYr=2019&amp;corsDgrCd=00016</t>
  </si>
  <si>
    <t>https://www.multicampus.com/em/enrolment/courseDetaiInfo?corsCd=Q21721&amp;corsYr=2019&amp;corsDgrCd=00006</t>
  </si>
  <si>
    <t>https://www.fastcampus.co.kr/dev_camp_dswork/</t>
  </si>
  <si>
    <t>https://www.hpetraining.co.kr/lecture/courseScheduleList.do?lecm_num=77</t>
  </si>
  <si>
    <t>https://www.hpetraining.co.kr/lecture/courseScheduleList.do?lecm_num=608</t>
  </si>
  <si>
    <t>https://www.hpetraining.co.kr/lecture/courseScheduleList.do?lecm_num=607</t>
  </si>
  <si>
    <t>https://www.multicampus.com/em/enrolment/courseDetaiInfo?corsCd=Q19100&amp;corsYr=2019&amp;corsDgrCd=00013</t>
  </si>
  <si>
    <t>https://www.multicampus.com/em/enrolment/courseDetaiInfo?corsCd=Q30860&amp;corsYr=2019&amp;corsDgrCd=00004</t>
  </si>
  <si>
    <t>https://www.multicampus.com/em/enrolment/courseDetaiInfo?corsCd=Q25041&amp;corsYr=2019&amp;corsDgrCd=00009</t>
  </si>
  <si>
    <t>http://www.koreaiscom.com/curriculum/skill/short15.asp</t>
  </si>
  <si>
    <t>https://www.multicampus.com/em/enrolment/courseDetaiInfo?corsCd=Q16940&amp;corsYr=null&amp;corsDgrCd=null</t>
  </si>
  <si>
    <t>https://www.multicampus.com/em/enrolment/courseDetaiInfo?corsCd=Q25300&amp;corsYr=2019&amp;corsDgrCd=00009</t>
  </si>
  <si>
    <t>https://www.multicampus.com/em/enrolment/courseDetaiInfo?corsCd=Q28661&amp;corsYr=2019&amp;corsDgrCd=00004</t>
  </si>
  <si>
    <t>https://www.multicampus.com/em/enrolment/courseDetaiInfo?corsCd=Q19140&amp;corsYr=null&amp;corsDgrCd=null</t>
  </si>
  <si>
    <t>https://www.multicampus.com/em/enrolment/courseDetaiInfo?corsCd=212118&amp;corsYr=2019&amp;corsDgrCd=00023</t>
  </si>
  <si>
    <t>https://www.multicampus.com/em/enrolment/courseDetaiInfo?corsCd=Q28681&amp;corsYr=2019&amp;corsDgrCd=00002</t>
  </si>
  <si>
    <t>https://www.multicampus.com/em/enrolment/courseDetaiInfo?corsCd=220272&amp;corsYr=2019&amp;corsDgrCd=00017</t>
  </si>
  <si>
    <t>https://www.multicampus.com/em/enrolment/courseDetaiInfo?corsCd=Q12126&amp;corsYr=2019&amp;corsDgrCd=00021</t>
  </si>
  <si>
    <t>https://www.multicampus.com/em/enrolment/courseDetaiInfo?corsCd=Q34020&amp;corsYr=2019&amp;corsDgrCd=00003</t>
  </si>
  <si>
    <t>https://www.multicampus.com/em/enrolment/courseDetaiInfo?corsCd=Q17860&amp;corsYr=2019&amp;corsDgrCd=00011</t>
  </si>
  <si>
    <t>https://www.multicampus.com/em/enrolment/courseDetaiInfo?corsCd=Q21401&amp;corsYr=2019&amp;corsDgrCd=00008</t>
  </si>
  <si>
    <t>https://www.multicampus.com/em/enrolment/courseDetaiInfo?corsCd=Q12113&amp;corsYr=2019&amp;corsDgrCd=00023</t>
  </si>
  <si>
    <t>https://www.multicampus.com/em/enrolment/courseDetaiInfo?corsCd=Q29980&amp;corsYr=2019&amp;corsDgrCd=00004</t>
  </si>
  <si>
    <t>https://www.multicampus.com/em/enrolment/courseDetaiInfo?corsCd=214386&amp;corsYr=2019&amp;corsDgrCd=00024</t>
  </si>
  <si>
    <t>https://www.multicampus.com/em/enrolment/courseDetaiInfo?corsCd=Q18740&amp;corsYr=2019&amp;corsDgrCd=00011</t>
  </si>
  <si>
    <t>https://www.hpetraining.co.kr/lecture/courseScheduleList.do?lecm_num=578</t>
  </si>
  <si>
    <t>https://www.hpetraining.co.kr/lecture/courseScheduleList.do?lecm_num=577</t>
  </si>
  <si>
    <t>https://www.hpetraining.co.kr/lecture/courseScheduleList.do?lecm_num=580</t>
  </si>
  <si>
    <t>https://www.hpetraining.co.kr/lecture/courseScheduleList.do?lecm_num=579</t>
  </si>
  <si>
    <t>https://www.multicampus.com/em/enrolment/courseDetaiInfo?corsCd=Q17861&amp;corsYr=null&amp;corsDgrCd=null</t>
  </si>
  <si>
    <t>https://www.multicampus.com/em/enrolment/courseDetaiInfo?corsCd=213886&amp;corsYr=null&amp;corsDgrCd=null</t>
  </si>
  <si>
    <t>https://www.multicampus.com/em/enrolment/courseDetaiInfo?corsCd=213885&amp;corsYr=null&amp;corsDgrCd=null</t>
  </si>
  <si>
    <t>https://www.multicampus.com/em/enrolment/courseDetaiInfo?corsCd=Q13743&amp;corsYr=2019&amp;corsDgrCd=00014</t>
  </si>
  <si>
    <t>https://www.multicampus.com/em/enrolment/courseDetaiInfo?corsCd=Q21861&amp;corsYr=2019&amp;corsDgrCd=00017</t>
  </si>
  <si>
    <t>http://www.koreaiscom.com/curriculum/server/server01.asp</t>
  </si>
  <si>
    <t>https://www.multicampus.com/em/enrolment/courseDetaiInfo?corsCd=Q31120&amp;corsYr=2019&amp;corsDgrCd=00003</t>
  </si>
  <si>
    <t>https://www.flane.co.kr:40000/edu_course.php?edu_course_no=616</t>
  </si>
  <si>
    <t>https://www.flane.co.kr:40000/edu_course.php?edu_course_no=609</t>
  </si>
  <si>
    <t>https://www.hpetraining.co.kr/lecture/courseScheduleList.do?lecm_num=555</t>
  </si>
  <si>
    <t>https://www.hpetraining.co.kr/lecture/courseScheduleList.do?lecm_num=556</t>
  </si>
  <si>
    <t>https://www.hpetraining.co.kr/lecture/courseScheduleList.do?lecm_num=557</t>
  </si>
  <si>
    <t>https://www.hpetraining.co.kr/lecture/courseScheduleList.do?lecm_num=96</t>
  </si>
  <si>
    <t>https://www.hpetraining.co.kr/lecture/courseScheduleList.do?lecm_num=562</t>
  </si>
  <si>
    <t>https://www.hpetraining.co.kr/lecture/courseScheduleList.do?lecm_num=563</t>
  </si>
  <si>
    <t>https://www.hpetraining.co.kr/lecture/courseScheduleList.do?lecm_num=111</t>
  </si>
  <si>
    <t>https://www.hpetraining.co.kr/lecture/courseScheduleList.do?lecm_num=564</t>
  </si>
  <si>
    <t>https://www.hpetraining.co.kr/lecture/courseScheduleList.do?lecm_num=561</t>
  </si>
  <si>
    <t>https://www.hpetraining.co.kr/lecture/courseScheduleList.do?lecm_num=126</t>
  </si>
  <si>
    <t>https://www.hpetraining.co.kr/lecture/courseScheduleList.do?lecm_num=559</t>
  </si>
  <si>
    <t>https://www.hpetraining.co.kr/lecture/courseScheduleList.do?lecm_num=558</t>
  </si>
  <si>
    <t>https://www.hpetraining.co.kr/lecture/courseScheduleList.do?lecm_num=101</t>
  </si>
  <si>
    <t>https://www.hpetraining.co.kr/lecture/courseScheduleList.do?lecm_num=560</t>
  </si>
  <si>
    <t>https://www.hpetraining.co.kr/lecture/courseScheduleList.do?lecm_num=242</t>
  </si>
  <si>
    <t>https://www.multicampus.com/em/enrolment/courseDetaiInfo?corsCd=Q21862&amp;corsYr=2019&amp;corsDgrCd=00020</t>
  </si>
  <si>
    <t>https://www.multicampus.com/em/enrolment/courseDetaiInfo?corsCd=CE7111&amp;corsYr=2002&amp;corsDgrCd=00021</t>
  </si>
  <si>
    <t>https://www.multicampus.com/em/enrolment/courseDetaiInfo?corsCd=CE7121&amp;corsYr=2002&amp;corsDgrCd=00021</t>
  </si>
  <si>
    <t>https://www.multicampus.com/em/enrolment/courseDetaiInfo?corsCd=CE7131&amp;corsYr=2002&amp;corsDgrCd=00021</t>
  </si>
  <si>
    <t>https://www.multicampus.com/em/enrolment/courseDetaiInfo?corsCd=CE7141&amp;corsYr=2002&amp;corsDgrCd=00021</t>
  </si>
  <si>
    <t>https://www.multicampus.com/em/enrolment/courseDetaiInfo?corsCd=Q21848&amp;corsYr=null&amp;corsDgrCd=null</t>
  </si>
  <si>
    <t>https://www.flane.co.kr:40000/edu_course.php?edu_course_no=608</t>
  </si>
  <si>
    <t>https://www.flane.co.kr:40000/edu_course.php?edu_course_no=607</t>
  </si>
  <si>
    <t>https://www.flane.co.kr:40000/edu_course.php?edu_course_no=612</t>
  </si>
  <si>
    <t>https://www.flane.co.kr:40000/edu_course.php?edu_course_no=611</t>
  </si>
  <si>
    <t>https://www.flane.co.kr:40000/edu_course.php?edu_course_no=617</t>
  </si>
  <si>
    <t>https://www.flane.co.kr:40000/edu_course.php?edu_course_no=651</t>
  </si>
  <si>
    <t>https://www.flane.co.kr:40000/edu_course.php?edu_course_no=650</t>
  </si>
  <si>
    <t>https://www.flane.co.kr:40000/edu_course.php?edu_course_no=110</t>
  </si>
  <si>
    <t>https://www.flane.co.kr:40000/edu_course.php?edu_course_no=109</t>
  </si>
  <si>
    <t>https://www.multicampus.com/em/enrolment/courseDetaiInfo?corsCd=220565&amp;corsYr=2019&amp;corsDgrCd=00009</t>
  </si>
  <si>
    <t>https://www.multicampus.com/em/enrolment/courseDetaiInfo?corsCd=Q14140&amp;corsYr=2019&amp;corsDgrCd=00031</t>
  </si>
  <si>
    <t>http://www.koreaiscom.com/curriculum/server/server02.asp</t>
  </si>
  <si>
    <t>https://www.hpetraining.co.kr/lecture/courseScheduleList.do?lecm_num=640</t>
  </si>
  <si>
    <t>https://www.hpetraining.co.kr/lecture/courseScheduleList.do?lecm_num=643</t>
  </si>
  <si>
    <t>https://www.hpetraining.co.kr/lecture/courseScheduleList.do?lecm_num=642</t>
  </si>
  <si>
    <t>https://www.multicampus.com/em/enrolment/courseDetaiInfo?corsCd=Q30404&amp;corsYr=2019&amp;corsDgrCd=00003</t>
  </si>
  <si>
    <t>https://www.multicampus.com/em/enrolment/courseDetaiInfo?corsCd=Q30402&amp;corsYr=2019&amp;corsDgrCd=00006</t>
  </si>
  <si>
    <t>https://www.multicampus.com/em/enrolment/courseDetaiInfo?corsCd=Q24322&amp;corsYr=2019&amp;corsDgrCd=00015</t>
  </si>
  <si>
    <t>https://www.multicampus.com/em/enrolment/courseDetaiInfo?corsCd=Q26460&amp;corsYr=2019&amp;corsDgrCd=00013</t>
  </si>
  <si>
    <t>https://www.multicampus.com/em/enrolment/courseDetaiInfo?corsCd=Q24302&amp;corsYr=null&amp;corsDgrCd=null</t>
  </si>
  <si>
    <t>https://www.multicampus.com/em/enrolment/courseDetaiInfo?corsCd=Q26461&amp;corsYr=2019&amp;corsDgrCd=00013</t>
  </si>
  <si>
    <t>https://www.multicampus.com/em/enrolment/courseDetaiInfo?corsCd=Q26480&amp;corsYr=2019&amp;corsDgrCd=00012</t>
  </si>
  <si>
    <t>https://www.multicampus.com/em/enrolment/courseDetaiInfo?corsCd=Q30385&amp;corsYr=2019&amp;corsDgrCd=00008</t>
  </si>
  <si>
    <t>https://www.multicampus.com/em/enrolment/courseDetaiInfo?corsCd=Q30380&amp;corsYr=2019&amp;corsDgrCd=00008</t>
  </si>
  <si>
    <t>https://www.multicampus.com/em/enrolment/courseDetaiInfo?corsCd=Q30400&amp;corsYr=null&amp;corsDgrCd=null</t>
  </si>
  <si>
    <t>https://www.multicampus.com/em/enrolment/courseDetaiInfo?corsCd=Q30381&amp;corsYr=2019&amp;corsDgrCd=00008</t>
  </si>
  <si>
    <t>https://www.multicampus.com/em/enrolment/courseDetaiInfo?corsCd=Q24320&amp;corsYr=2019&amp;corsDgrCd=00010</t>
  </si>
  <si>
    <t>https://www.multicampus.com/em/enrolment/courseDetaiInfo?corsCd=Q26440&amp;corsYr=null&amp;corsDgrCd=null</t>
  </si>
  <si>
    <t>https://www.multicampus.com/em/enrolment/courseDetaiInfo?corsCd=Q24301&amp;corsYr=2019&amp;corsDgrCd=00010</t>
  </si>
  <si>
    <t>https://www.multicampus.com/em/enrolment/courseDetaiInfo?corsCd=Q24321&amp;corsYr=2019&amp;corsDgrCd=00011</t>
  </si>
  <si>
    <t>https://www.flane.co.kr:40000/edu_course.php?edu_course_no=772</t>
  </si>
  <si>
    <t>https://www.flane.co.kr:40000/edu_course.php?edu_course_no=784</t>
  </si>
  <si>
    <t>https://www.flane.co.kr:40000/edu_course.php?edu_course_no=771</t>
  </si>
  <si>
    <t>https://www.flane.co.kr:40000/edu_course.php?edu_course_no=841</t>
  </si>
  <si>
    <t>https://www.flane.co.kr:40000/edu_course.php?edu_course_no=827</t>
  </si>
  <si>
    <t>https://www.flane.co.kr:40000/edu_course.php?edu_course_no=1017</t>
  </si>
  <si>
    <t>https://www.flane.co.kr:40000/edu_course.php?edu_course_no=790</t>
  </si>
  <si>
    <t>https://www.flane.co.kr:40000/edu_course.php?edu_course_no=770</t>
  </si>
  <si>
    <t>https://www.flane.co.kr:40000/edu_course.php?edu_course_no=438</t>
  </si>
  <si>
    <t>https://www.flane.co.kr:40000/edu_course.php?edu_course_no=599</t>
  </si>
  <si>
    <t>https://www.flane.co.kr:40000/edu_course.php?edu_course_no=763</t>
  </si>
  <si>
    <t>https://www.hpetraining.co.kr/lecture/courseScheduleList.do?lecm_num=639</t>
  </si>
  <si>
    <t>https://www.hpetraining.co.kr/lecture/courseScheduleList.do?lecm_num=641</t>
  </si>
  <si>
    <t>https://www.flane.co.kr:40000/edu_course.php?edu_course_no=417</t>
  </si>
  <si>
    <t>https://www.flane.co.kr:40000/edu_course.php?edu_course_no=431</t>
  </si>
  <si>
    <t>https://www.flane.co.kr:40000/edu_course.php?edu_course_no=644</t>
  </si>
  <si>
    <t>https://www.flane.co.kr:40000/edu_course.php?edu_course_no=782</t>
  </si>
  <si>
    <t>https://www.flane.co.kr:40000/edu_course.php?edu_course_no=775</t>
  </si>
  <si>
    <t>https://www.flane.co.kr:40000/edu_course.php?edu_course_no=888</t>
  </si>
  <si>
    <t>https://www.flane.co.kr:40000/edu_course.php?edu_course_no=418</t>
  </si>
  <si>
    <t>https://www.flane.co.kr:40000/edu_course.php?edu_course_no=421</t>
  </si>
  <si>
    <t>https://www.flane.co.kr:40000/edu_course.php?edu_course_no=768</t>
  </si>
  <si>
    <t>https://www.flane.co.kr:40000/edu_course.php?edu_course_no=440</t>
  </si>
  <si>
    <t>https://www.flane.co.kr:40000/edu_course.php?edu_course_no=890</t>
  </si>
  <si>
    <t>https://www.flane.co.kr:40000/edu_course.php?edu_course_no=412</t>
  </si>
  <si>
    <t>https://www.flane.co.kr:40000/edu_course.php?edu_course_no=416</t>
  </si>
  <si>
    <t>https://www.flane.co.kr:40000/edu_course.php?edu_course_no=415</t>
  </si>
  <si>
    <t>https://www.flane.co.kr:40000/edu_course.php?edu_course_no=414</t>
  </si>
  <si>
    <t>https://www.flane.co.kr:40000/edu_course.php?edu_course_no=413</t>
  </si>
  <si>
    <t>https://www.flane.co.kr:40000/edu_course.php?edu_course_no=602</t>
  </si>
  <si>
    <t>https://www.flane.co.kr:40000/edu_course.php?edu_course_no=601</t>
  </si>
  <si>
    <t>https://www.flane.co.kr:40000/edu_course.php?edu_course_no=498</t>
  </si>
  <si>
    <t>https://www.flane.co.kr:40000/edu_course.php?edu_course_no=423</t>
  </si>
  <si>
    <t>https://www.flane.co.kr:40000/edu_course.php?edu_course_no=422</t>
  </si>
  <si>
    <t>https://www.flane.co.kr:40000/edu_course.php?edu_course_no=887</t>
  </si>
  <si>
    <t>https://www.flane.co.kr:40000/edu_course.php?edu_course_no=428</t>
  </si>
  <si>
    <t>https://www.flane.co.kr:40000/edu_course.php?edu_course_no=427</t>
  </si>
  <si>
    <t>https://www.flane.co.kr:40000/edu_course.php?edu_course_no=766</t>
  </si>
  <si>
    <t>https://www.flane.co.kr:40000/edu_course.php?edu_course_no=767</t>
  </si>
  <si>
    <t>https://www.flane.co.kr:40000/edu_course.php?edu_course_no=436</t>
  </si>
  <si>
    <t>https://www.flane.co.kr:40000/edu_course.php?edu_course_no=435</t>
  </si>
  <si>
    <t>https://www.flane.co.kr:40000/edu_course.php?edu_course_no=783</t>
  </si>
  <si>
    <t>https://www.flane.co.kr:40000/edu_course.php?edu_course_no=769</t>
  </si>
  <si>
    <t>https://www.multicampus.com/em/enrolment/courseDetaiInfo?corsCd=Q21844&amp;corsYr=2019&amp;corsDgrCd=00019</t>
  </si>
  <si>
    <t>https://www.hpetraining.co.kr/lecture/courseScheduleList.do?lecm_num=2</t>
  </si>
  <si>
    <t>https://www.multicampus.com/em/enrolment/courseDetaiInfo?corsCd=Q21846&amp;corsYr=2019&amp;corsDgrCd=00011</t>
  </si>
  <si>
    <t>http://www.koreaiscom.com/curriculum/server/server03.asp</t>
  </si>
  <si>
    <t>https://www.multicampus.com/em/enrolment/courseDetaiInfo?corsCd=Q21926&amp;corsYr=null&amp;corsDgrCd=null</t>
  </si>
  <si>
    <t>https://www.multicampus.com/em/enrolment/courseDetaiInfo?corsCd=212174&amp;corsYr=2019&amp;corsDgrCd=00046</t>
  </si>
  <si>
    <t>https://www.multicampus.com/em/enrolment/courseDetaiInfo?corsCd=Q21905&amp;corsYr=null&amp;corsDgrCd=null</t>
  </si>
  <si>
    <t>https://www.fastcampus.co.kr/dev_camp_dpatterns/</t>
  </si>
  <si>
    <t>https://www.flane.co.kr:40000/edu_course.php?edu_course_no=780</t>
  </si>
  <si>
    <t>https://www.flane.co.kr:40000/edu_course.php?edu_course_no=781</t>
  </si>
  <si>
    <t>https://www.multicampus.com/em/enrolment/courseDetaiInfo?corsCd=Q21924&amp;corsYr=2019&amp;corsDgrCd=00008</t>
  </si>
  <si>
    <t>https://www.flane.co.kr:40000/edu_course.php?edu_course_no=686</t>
  </si>
  <si>
    <t>https://www.fastcampus.co.kr/dev_school_css/</t>
  </si>
  <si>
    <t>https://www.fastcampus.co.kr/dev_camp_math/</t>
  </si>
  <si>
    <t>https://www.fastcampus.co.kr/dev_camp_cs/</t>
  </si>
  <si>
    <t>https://www.fastcampus.co.kr/dev_online_cs/</t>
  </si>
  <si>
    <t>http://school.fastcampus.co.kr/extension_cs/</t>
  </si>
  <si>
    <t>http://www.koreaiscom.com/curriculum/skill/short10.asp</t>
  </si>
  <si>
    <t>https://www.fastcampus.co.kr/dev_camp_algo/</t>
  </si>
  <si>
    <t>https://www.fastcampus.co.kr/dev_online_cpass/</t>
  </si>
  <si>
    <t>https://www.flane.co.kr:40000/edu_course.php?edu_course_no=15</t>
  </si>
  <si>
    <t>https://www.hpetraining.co.kr/lecture/courseScheduleList.do?lecm_num=635</t>
  </si>
  <si>
    <t>https://www.flane.co.kr:40000/edu_course.php?edu_course_no=281</t>
  </si>
  <si>
    <t>https://www.multicampus.com/em/enrolment/courseDetaiInfo?corsCd=Q22140&amp;corsYr=null&amp;corsDgrCd=null</t>
  </si>
  <si>
    <t>https://www.multicampus.com/em/enrolment/courseDetaiInfo?corsCd=Q22141&amp;corsYr=null&amp;corsDgrCd=null</t>
  </si>
  <si>
    <t>https://www.multicampus.com/em/enrolment/courseDetaiInfo?corsCd=Q22142&amp;corsYr=null&amp;corsDgrCd=null</t>
  </si>
  <si>
    <t>https://www.multicampus.com/em/enrolment/courseDetaiInfo?corsCd=Q22143&amp;corsYr=null&amp;corsDgrCd=null</t>
  </si>
  <si>
    <t>https://www.flane.co.kr:40000/edu_course.php?edu_course_no=756</t>
  </si>
  <si>
    <t>https://www.flane.co.kr:40000/edu_course.php?edu_course_no=12</t>
  </si>
  <si>
    <t>https://www.flane.co.kr:40000/edu_course.php?edu_course_no=747</t>
  </si>
  <si>
    <t>https://www.flane.co.kr:40000/edu_course.php?edu_course_no=293</t>
  </si>
  <si>
    <t>https://www.flane.co.kr:40000/edu_course.php?edu_course_no=13</t>
  </si>
  <si>
    <t>https://www.flane.co.kr:40000/edu_course.php?edu_course_no=40</t>
  </si>
  <si>
    <t>https://www.flane.co.kr:40000/edu_course.php?edu_course_no=685</t>
  </si>
  <si>
    <t>https://www.flane.co.kr:40000/edu_course.php?edu_course_no=565</t>
  </si>
  <si>
    <t>https://www.flane.co.kr:40000/edu_course.php?edu_course_no=744</t>
  </si>
  <si>
    <t>https://www.flane.co.kr:40000/edu_course.php?edu_course_no=745</t>
  </si>
  <si>
    <t>https://www.flane.co.kr:40000/edu_course.php?edu_course_no=122</t>
  </si>
  <si>
    <t>https://www.flane.co.kr:40000/edu_course.php?edu_course_no=141</t>
  </si>
  <si>
    <t>https://www.flane.co.kr:40000/edu_course.php?edu_course_no=746</t>
  </si>
  <si>
    <t>https://www.flane.co.kr:40000/edu_course.php?edu_course_no=139</t>
  </si>
  <si>
    <t>https://www.flane.co.kr:40000/edu_course.php?edu_course_no=41</t>
  </si>
  <si>
    <t>https://www.flane.co.kr:40000/edu_course.php?edu_course_no=95</t>
  </si>
  <si>
    <t>https://www.flane.co.kr:40000/edu_course.php?edu_course_no=14</t>
  </si>
  <si>
    <t>https://www.flane.co.kr:40000/edu_course.php?edu_course_no=86</t>
  </si>
  <si>
    <t>https://www.flane.co.kr:40000/edu_course.php?edu_course_no=134</t>
  </si>
  <si>
    <t>https://www.flane.co.kr:40000/edu_course.php?edu_course_no=126</t>
  </si>
  <si>
    <t>https://www.flane.co.kr:40000/edu_course.php?edu_course_no=36</t>
  </si>
  <si>
    <t>https://www.flane.co.kr:40000/edu_course.php?edu_course_no=49</t>
  </si>
  <si>
    <t>https://www.flane.co.kr:40000/edu_course.php?edu_course_no=655</t>
  </si>
  <si>
    <t>https://www.flane.co.kr:40000/edu_course.php?edu_course_no=492</t>
  </si>
  <si>
    <t>https://www.flane.co.kr:40000/edu_course.php?edu_course_no=654</t>
  </si>
  <si>
    <t>https://www.flane.co.kr:40000/edu_course.php?edu_course_no=490</t>
  </si>
  <si>
    <t>https://www.flane.co.kr:40000/edu_course.php?edu_course_no=353</t>
  </si>
  <si>
    <t>https://www.flane.co.kr:40000/edu_course.php?edu_course_no=358</t>
  </si>
  <si>
    <t>https://www.flane.co.kr:40000/edu_course.php?edu_course_no=356</t>
  </si>
  <si>
    <t>https://www.flane.co.kr:40000/edu_course.php?edu_course_no=123</t>
  </si>
  <si>
    <t>https://www.flane.co.kr:40000/edu_course.php?edu_course_no=38</t>
  </si>
  <si>
    <t>https://www.flane.co.kr:40000/edu_course.php?edu_course_no=133</t>
  </si>
  <si>
    <t>https://www.flane.co.kr:40000/edu_course.php?edu_course_no=231</t>
  </si>
  <si>
    <t>https://www.flane.co.kr:40000/edu_course.php?edu_course_no=232</t>
  </si>
  <si>
    <t>https://www.flane.co.kr:40000/edu_course.php?edu_course_no=39</t>
  </si>
  <si>
    <t>https://www.flane.co.kr:40000/edu_course.php?edu_course_no=346</t>
  </si>
  <si>
    <t>https://www.flane.co.kr:40000/edu_course.php?edu_course_no=359</t>
  </si>
  <si>
    <t>https://www.flane.co.kr:40000/edu_course.php?edu_course_no=287</t>
  </si>
  <si>
    <t>https://www.flane.co.kr:40000/edu_course.php?edu_course_no=125</t>
  </si>
  <si>
    <t>https://www.flane.co.kr:40000/edu_course.php?edu_course_no=707</t>
  </si>
  <si>
    <t>https://www.flane.co.kr:40000/edu_course.php?edu_course_no=463</t>
  </si>
  <si>
    <t>https://www.hpetraining.co.kr/lecture/courseScheduleList.do?lecm_num=347</t>
  </si>
  <si>
    <t>https://www.hpetraining.co.kr/lecture/courseScheduleList.do?lecm_num=361</t>
  </si>
  <si>
    <t>https://www.hpetraining.co.kr/lecture/courseScheduleList.do?lecm_num=362</t>
  </si>
  <si>
    <t>https://www.hpetraining.co.kr/lecture/courseScheduleList.do?lecm_num=348</t>
  </si>
  <si>
    <t>https://www.hpetraining.co.kr/lecture/courseScheduleList.do?lecm_num=329</t>
  </si>
  <si>
    <t>https://www.hpetraining.co.kr/lecture/courseScheduleList.do?lecm_num=334</t>
  </si>
  <si>
    <t>https://www.hpetraining.co.kr/lecture/courseScheduleList.do?lecm_num=636</t>
  </si>
  <si>
    <t>https://www.hpetraining.co.kr/lecture/courseScheduleList.do?lecm_num=601</t>
  </si>
  <si>
    <t>https://www.hpetraining.co.kr/lecture/courseScheduleList.do?lecm_num=337</t>
  </si>
  <si>
    <t>https://www.multicampus.com/em/enrolment/courseDetaiInfo?corsCd=Q14701&amp;corsYr=2019&amp;corsDgrCd=00025</t>
  </si>
  <si>
    <t>https://www.multicampus.com/em/enrolment/courseDetaiInfo?corsCd=Q21900&amp;corsYr=2019&amp;corsDgrCd=00009</t>
  </si>
  <si>
    <t>https://www.multicampus.com/em/enrolment/courseDetaiInfo?corsCd=Q19146&amp;corsYr=2019&amp;corsDgrCd=00029</t>
  </si>
  <si>
    <t>https://www.multicampus.com/em/enrolment/courseDetaiInfo?corsCd=Q12138&amp;corsYr=2019&amp;corsDgrCd=00027</t>
  </si>
  <si>
    <t>https://www.multicampus.com/em/enrolment/courseDetaiInfo?corsCd=Q28662&amp;corsYr=null&amp;corsDgrCd=null</t>
  </si>
  <si>
    <t>https://www.multicampus.com/em/enrolment/courseDetaiInfo?corsCd=212107&amp;corsYr=2019&amp;corsDgrCd=00062</t>
  </si>
  <si>
    <t>http://www.koreaiscom.com/curriculum/network/network01.asp</t>
  </si>
  <si>
    <t>http://www.koreaiscom.com/curriculum/network/network02.asp</t>
  </si>
  <si>
    <t>http://www.koreaiscom.com/curriculum/network/network03.asp</t>
  </si>
  <si>
    <t>http://www.koreaiscom.com/curriculum/security/security01.asp</t>
  </si>
  <si>
    <t>https://www.flane.co.kr:40000/edu_course.php?edu_course_no=11</t>
  </si>
  <si>
    <t>https://www.flane.co.kr:40000/edu_course.php?edu_course_no=71</t>
  </si>
  <si>
    <t>https://www.flane.co.kr:40000/edu_course.php?edu_course_no=649</t>
  </si>
  <si>
    <t>https://www.flane.co.kr:40000/edu_course.php?edu_course_no=648</t>
  </si>
  <si>
    <t>https://www.flane.co.kr:40000/edu_course.php?edu_course_no=657</t>
  </si>
  <si>
    <t>https://www.flane.co.kr:40000/edu_course.php?edu_course_no=678</t>
  </si>
  <si>
    <t>https://www.flane.co.kr:40000/edu_course.php?edu_course_no=742</t>
  </si>
  <si>
    <t>https://www.flane.co.kr:40000/edu_course.php?edu_course_no=743</t>
  </si>
  <si>
    <t>https://www.flane.co.kr:40000/edu_course.php?edu_course_no=811</t>
  </si>
  <si>
    <t>https://www.flane.co.kr:40000/edu_course.php?edu_course_no=5</t>
  </si>
  <si>
    <t>https://www.flane.co.kr:40000/edu_course.php?edu_course_no=818</t>
  </si>
  <si>
    <t>https://www.flane.co.kr:40000/edu_course.php?edu_course_no=193</t>
  </si>
  <si>
    <t>https://www.flane.co.kr:40000/edu_course.php?edu_course_no=192</t>
  </si>
  <si>
    <t>https://www.flane.co.kr:40000/edu_course.php?edu_course_no=194</t>
  </si>
  <si>
    <t>https://www.flane.co.kr:40000/edu_course.php?edu_course_no=712</t>
  </si>
  <si>
    <t>https://www.flane.co.kr:40000/edu_course.php?edu_course_no=815</t>
  </si>
  <si>
    <t>https://www.flane.co.kr:40000/edu_course.php?edu_course_no=44</t>
  </si>
  <si>
    <t>https://www.flane.co.kr:40000/edu_course.php?edu_course_no=789</t>
  </si>
  <si>
    <t>https://www.flane.co.kr:40000/edu_course.php?edu_course_no=140</t>
  </si>
  <si>
    <t>https://www.flane.co.kr:40000/edu_course.php?edu_course_no=509</t>
  </si>
  <si>
    <t>https://www.flane.co.kr:40000/edu_course.php?edu_course_no=369</t>
  </si>
  <si>
    <t>https://www.flane.co.kr:40000/edu_course.php?edu_course_no=370</t>
  </si>
  <si>
    <t>https://www.flane.co.kr:40000/edu_course.php?edu_course_no=593</t>
  </si>
  <si>
    <t>https://www.flane.co.kr:40000/edu_course.php?edu_course_no=286</t>
  </si>
  <si>
    <t>https://www.flane.co.kr:40000/edu_course.php?edu_course_no=143</t>
  </si>
  <si>
    <t>https://www.flane.co.kr:40000/edu_course.php?edu_course_no=27</t>
  </si>
  <si>
    <t>https://www.flane.co.kr:40000/edu_course.php?edu_course_no=506</t>
  </si>
  <si>
    <t>https://www.flane.co.kr:40000/edu_course.php?edu_course_no=10</t>
  </si>
  <si>
    <t>https://www.flane.co.kr:40000/edu_course.php?edu_course_no=387</t>
  </si>
  <si>
    <t>https://www.flane.co.kr:40000/edu_course.php?edu_course_no=25</t>
  </si>
  <si>
    <t>https://www.flane.co.kr:40000/edu_course.php?edu_course_no=366</t>
  </si>
  <si>
    <t>https://www.flane.co.kr:40000/edu_course.php?edu_course_no=615</t>
  </si>
  <si>
    <t>https://www.hpetraining.co.kr/lecture/courseScheduleList.do?lecm_num=350</t>
  </si>
  <si>
    <t>https://www.multicampus.com/em/enrolment/courseDetaiInfo?corsCd=Q21901&amp;corsYr=2019&amp;corsDgrCd=00025</t>
  </si>
  <si>
    <t>https://www.multicampus.com/em/enrolment/courseDetaiInfo?corsCd=Q21121&amp;corsYr=null&amp;corsDgrCd=null</t>
  </si>
  <si>
    <t>https://www.flane.co.kr:40000/edu_course.php?edu_course_no=708</t>
  </si>
  <si>
    <t>https://www.flane.co.kr:40000/edu_course.php?edu_course_no=100</t>
  </si>
  <si>
    <t>https://www.flane.co.kr:40000/edu_course.php?edu_course_no=606</t>
  </si>
  <si>
    <t>https://www.flane.co.kr:40000/edu_course.php?edu_course_no=711</t>
  </si>
  <si>
    <t>https://www.flane.co.kr:40000/edu_course.php?edu_course_no=647</t>
  </si>
  <si>
    <t>https://www.flane.co.kr:40000/edu_course.php?edu_course_no=320</t>
  </si>
  <si>
    <t>https://www.flane.co.kr:40000/edu_course.php?edu_course_no=510</t>
  </si>
  <si>
    <t>https://www.flane.co.kr:40000/edu_course.php?edu_course_no=511</t>
  </si>
  <si>
    <t>https://www.flane.co.kr:40000/edu_course.php?edu_course_no=1050</t>
  </si>
  <si>
    <t>https://www.flane.co.kr:40000/edu_course.php?edu_course_no=367</t>
  </si>
  <si>
    <t>https://www.flane.co.kr:40000/edu_course.php?edu_course_no=288</t>
  </si>
  <si>
    <t>https://www.multicampus.com/em/enrolment/courseDetaiInfo?corsCd=Q29761&amp;corsYr=2019&amp;corsDgrCd=00003</t>
  </si>
  <si>
    <t>https://www.flane.co.kr:40000/edu_course.php?edu_course_no=810</t>
  </si>
  <si>
    <t>https://www.multicampus.com/em/enrolment/courseDetaiInfo?corsCd=Q33260&amp;corsYr=2019&amp;corsDgrCd=00004</t>
  </si>
  <si>
    <t>https://www.flane.co.kr:40000/edu_course.php?edu_course_no=290</t>
  </si>
  <si>
    <t>https://www.hpetraining.co.kr/lecture/courseScheduleList.do?lecm_num=357</t>
  </si>
  <si>
    <t>https://www.multicampus.com/em/enrolment/courseDetaiInfo?corsCd=Q12083&amp;corsYr=2019&amp;corsDgrCd=00018</t>
  </si>
  <si>
    <t>https://www.multicampus.com/em/enrolment/courseDetaiInfo?corsCd=Q21920&amp;corsYr=null&amp;corsDgrCd=null</t>
  </si>
  <si>
    <t>https://www.multicampus.com/em/enrolment/courseDetaiInfo?corsCd=Q12161&amp;corsYr=null&amp;corsDgrCd=null</t>
  </si>
  <si>
    <t>https://www.multicampus.com/em/enrolment/courseDetaiInfo?corsCd=Q29222&amp;corsYr=2019&amp;corsDgrCd=00006</t>
  </si>
  <si>
    <t>https://www.flane.co.kr:40000/edu_course.php?edu_course_no=822</t>
  </si>
  <si>
    <t>https://www.flane.co.kr:40000/edu_course.php?edu_course_no=132</t>
  </si>
  <si>
    <t>https://www.flane.co.kr:40000/edu_course.php?edu_course_no=1018</t>
  </si>
  <si>
    <t>https://www.flane.co.kr:40000/edu_course.php?edu_course_no=808</t>
  </si>
  <si>
    <t>https://www.flane.co.kr:40000/edu_course.php?edu_course_no=816</t>
  </si>
  <si>
    <t>https://www.flane.co.kr:40000/edu_course.php?edu_course_no=531</t>
  </si>
  <si>
    <t>https://www.multicampus.com/em/enrolment/courseDetaiInfo?corsCd=Q28800&amp;corsYr=2019&amp;corsDgrCd=00019</t>
  </si>
  <si>
    <t>http://www.koreaiscom.com/curriculum/bigdata/bigdata01.asp</t>
  </si>
  <si>
    <t>https://www.hpetraining.co.kr/lecture/courseScheduleList.do?lecm_num=504</t>
  </si>
  <si>
    <t>https://www.flane.co.kr:40000/edu_course.php?edu_course_no=857</t>
  </si>
  <si>
    <t>https://www.hpetraining.co.kr/lecture/courseScheduleList.do?lecm_num=583</t>
  </si>
  <si>
    <t>https://www.hpetraining.co.kr/lecture/courseScheduleList.do?lecm_num=653</t>
  </si>
  <si>
    <t>https://www.hpetraining.co.kr/lecture/courseScheduleList.do?lecm_num=568</t>
  </si>
  <si>
    <t>https://www.hpetraining.co.kr/lecture/courseScheduleList.do?lecm_num=586</t>
  </si>
  <si>
    <t>https://www.hpetraining.co.kr/lecture/courseScheduleList.do?lecm_num=503</t>
  </si>
  <si>
    <t>https://www.multicampus.com/em/enrolment/courseDetaiInfo?corsCd=Q18680&amp;corsYr=2019&amp;corsDgrCd=00018</t>
  </si>
  <si>
    <t>https://www.multicampus.com/em/enrolment/courseDetaiInfo?corsCd=Q17800&amp;corsYr=2019&amp;corsDgrCd=00035</t>
  </si>
  <si>
    <t>https://www.multicampus.com/em/enrolment/courseDetaiInfo?corsCd=Q21724&amp;corsYr=2019&amp;corsDgrCd=00013</t>
  </si>
  <si>
    <t>https://www.multicampus.com/em/enrolment/courseDetaiInfo?corsCd=Q33940&amp;corsYr=null&amp;corsDgrCd=null</t>
  </si>
  <si>
    <t>https://www.multicampus.com/em/enrolment/courseDetaiInfo?corsCd=Q18561&amp;corsYr=2019&amp;corsDgrCd=00028</t>
  </si>
  <si>
    <t>https://www.multicampus.com/em/enrolment/courseDetaiInfo?corsCd=Q29800&amp;corsYr=2019&amp;corsDgrCd=00004</t>
  </si>
  <si>
    <t>https://www.multicampus.com/em/enrolment/courseDetaiInfo?corsCd=Q26962&amp;corsYr=2019&amp;corsDgrCd=00020</t>
  </si>
  <si>
    <t>https://www.multicampus.com/em/enrolment/courseDetaiInfo?corsCd=Q29480&amp;corsYr=2019&amp;corsDgrCd=00005</t>
  </si>
  <si>
    <t>https://www.multicampus.com/em/enrolment/courseDetaiInfo?corsCd=Q31500&amp;corsYr=2019&amp;corsDgrCd=00003</t>
  </si>
  <si>
    <t>https://www.multicampus.com/em/enrolment/courseDetaiInfo?corsCd=Q29160&amp;corsYr=2019&amp;corsDgrCd=00005</t>
  </si>
  <si>
    <t>https://www.multicampus.com/em/enrolment/courseDetaiInfo?corsCd=Q26160&amp;corsYr=2019&amp;corsDgrCd=00011</t>
  </si>
  <si>
    <t>https://www.multicampus.com/em/enrolment/courseDetaiInfo?corsCd=CF8841&amp;corsYr=2002&amp;corsDgrCd=00021</t>
  </si>
  <si>
    <t>https://www.multicampus.com/em/enrolment/courseDetaiInfo?corsCd=Q32540&amp;corsYr=2019&amp;corsDgrCd=00003</t>
  </si>
  <si>
    <t>https://www.multicampus.com/em/enrolment/courseDetaiInfo?corsCd=Q29780&amp;corsYr=2019&amp;corsDgrCd=00007</t>
  </si>
  <si>
    <t>https://www.multicampus.com/em/enrolment/courseDetaiInfo?corsCd=Q30060&amp;corsYr=2019&amp;corsDgrCd=00010</t>
  </si>
  <si>
    <t>https://www.multicampus.com/em/enrolment/courseDetaiInfo?corsCd=Q29206&amp;corsYr=2019&amp;corsDgrCd=00003</t>
  </si>
  <si>
    <t>https://www.multicampus.com/em/enrolment/courseDetaiInfo?corsCd=Q30280&amp;corsYr=2019&amp;corsDgrCd=00007</t>
  </si>
  <si>
    <t>https://www.multicampus.com/em/enrolment/courseDetaiInfo?corsCd=Q29204&amp;corsYr=null&amp;corsDgrCd=null</t>
  </si>
  <si>
    <t>https://www.multicampus.com/em/enrolment/courseDetaiInfo?corsCd=Q21641&amp;corsYr=null&amp;corsDgrCd=null</t>
  </si>
  <si>
    <t>https://www.multicampus.com/em/enrolment/courseDetaiInfo?corsCd=CF5701&amp;corsYr=2002&amp;corsDgrCd=00021</t>
  </si>
  <si>
    <t>https://www.fastcampus.co.kr/data_online_databasic/</t>
  </si>
  <si>
    <t>https://www.flane.co.kr:40000/edu_course.php?edu_course_no=382</t>
  </si>
  <si>
    <t>https://www.flane.co.kr:40000/edu_course.php?edu_course_no=1041</t>
  </si>
  <si>
    <t>https://www.hpetraining.co.kr/lecture/courseScheduleList.do?lecm_num=585</t>
  </si>
  <si>
    <t>https://www.multicampus.com/em/enrolment/courseDetaiInfo?corsCd=Q18720&amp;corsYr=2019&amp;corsDgrCd=00015</t>
  </si>
  <si>
    <t>https://www.multicampus.com/em/enrolment/courseDetaiInfo?corsCd=Q21202&amp;corsYr=2019&amp;corsDgrCd=00008</t>
  </si>
  <si>
    <t>https://www.hpetraining.co.kr/lecture/courseScheduleList.do?lecm_num=600</t>
  </si>
  <si>
    <t>https://www.hpetraining.co.kr/lecture/courseScheduleList.do?lecm_num=500</t>
  </si>
  <si>
    <t>https://www.fastcampus.co.kr/data_online_engineering/</t>
  </si>
  <si>
    <t>https://www.flane.co.kr:40000/edu_course.php?edu_course_no=1039</t>
  </si>
  <si>
    <t>https://www.flane.co.kr:40000/edu_course.php?edu_course_no=1040</t>
  </si>
  <si>
    <t>https://www.flane.co.kr:40000/edu_course.php?edu_course_no=333</t>
  </si>
  <si>
    <t>https://www.fastcampus.co.kr/dgn_camp_aiuxdesign/</t>
  </si>
  <si>
    <t>https://www.fastcampus.co.kr/dgn_camp_uxdesign/</t>
  </si>
  <si>
    <t>https://www.fastcampus.co.kr/dgn_class_uiclass/</t>
  </si>
  <si>
    <t>https://www.fastcampus.co.kr/dgn_camp_mobgui/</t>
  </si>
  <si>
    <t>https://www.fastcampus.co.kr/dgn_camp_webdesign/</t>
  </si>
  <si>
    <t>https://www.fastcampus.co.kr/dgn_camp_brandedui/</t>
  </si>
  <si>
    <t>https://www.fastcampus.co.kr/dgn_camp_designthinking/</t>
  </si>
  <si>
    <t>https://www.fastcampus.co.kr/dgn_camp_ddone/</t>
  </si>
  <si>
    <t>https://www.fastcampus.co.kr/dgn_camp_prophotography/</t>
  </si>
  <si>
    <t>https://www.fastcampus.co.kr/dgn_camp_photography/</t>
  </si>
  <si>
    <t>https://www.fastcampus.co.kr/dgn_camp_davinci/</t>
  </si>
  <si>
    <t>https://www.fastcampus.co.kr/dgn_camp_guilab/</t>
  </si>
  <si>
    <t>https://www.fastcampus.co.kr/dgn_camp_prototyping/</t>
  </si>
  <si>
    <t>https://www.fastcampus.co.kr/dgn_camp_motioninfo/</t>
  </si>
  <si>
    <t>https://www.fastcampus.co.kr/dgn_camp_spine/</t>
  </si>
  <si>
    <t>https://www.fastcampus.co.kr/dgn_camp_kakaoemoticon/</t>
  </si>
  <si>
    <t>https://www.fastcampus.co.kr/dgn_camp_videobasic/</t>
  </si>
  <si>
    <t>https://www.fastcampus.co.kr/dgn_class_illustrator/</t>
  </si>
  <si>
    <t>https://www.fastcampus.co.kr/dgn_camp_editorial/</t>
  </si>
  <si>
    <t>https://www.fastcampus.co.kr/dgn_class_photoshop/</t>
  </si>
  <si>
    <t>https://www.fastcampus.co.kr/dgn_camp_pspro/</t>
  </si>
  <si>
    <t>https://www.multicampus.com/em/enrolment/courseDetaiInfo?corsCd=CF7441&amp;corsYr=2002&amp;corsDgrCd=00021</t>
  </si>
  <si>
    <t>https://www.multicampus.com/em/enrolment/courseDetaiInfo?corsCd=CE0581&amp;corsYr=2002&amp;corsDgrCd=00021</t>
  </si>
  <si>
    <t>https://www.multicampus.com/em/enrolment/courseDetaiInfo?corsCd=CE2131&amp;corsYr=2002&amp;corsDgrCd=00021</t>
  </si>
  <si>
    <t>https://www.multicampus.com/em/enrolment/courseDetaiInfo?corsCd=CE4321&amp;corsYr=2002&amp;corsDgrCd=00021</t>
  </si>
  <si>
    <t>https://www.multicampus.com/em/enrolment/courseDetaiInfo?corsCd=CF4171&amp;corsYr=2002&amp;corsDgrCd=00021</t>
  </si>
  <si>
    <t>https://www.multicampus.com/em/enrolment/courseDetaiInfo?corsCd=CF4181&amp;corsYr=2002&amp;corsDgrCd=00021</t>
  </si>
  <si>
    <t>https://www.multicampus.com/em/enrolment/courseDetaiInfo?corsCd=CD1931&amp;corsYr=2002&amp;corsDgrCd=00021</t>
  </si>
  <si>
    <t>https://www.multicampus.com/em/enrolment/courseDetaiInfo?corsCd=CD1941&amp;corsYr=2002&amp;corsDgrCd=00021</t>
  </si>
  <si>
    <t>https://www.multicampus.com/em/enrolment/courseDetaiInfo?corsCd=CD1901&amp;corsYr=2002&amp;corsDgrCd=00021</t>
  </si>
  <si>
    <t>https://www.multicampus.com/em/enrolment/courseDetaiInfo?corsCd=CD1911&amp;corsYr=2002&amp;corsDgrCd=00021</t>
  </si>
  <si>
    <t>https://www.multicampus.com/em/enrolment/courseDetaiInfo?corsCd=CD1921&amp;corsYr=2002&amp;corsDgrCd=00021</t>
  </si>
  <si>
    <t>https://www.multicampus.com/em/enrolment/courseDetaiInfo?corsCd=CE7151&amp;corsYr=2002&amp;corsDgrCd=00021</t>
  </si>
  <si>
    <t>https://www.multicampus.com/em/enrolment/courseDetaiInfo?corsCd=CF4931&amp;corsYr=2002&amp;corsDgrCd=00021</t>
  </si>
  <si>
    <t>https://www.multicampus.com/em/enrolment/courseDetaiInfo?corsCd=CF4941&amp;corsYr=2002&amp;corsDgrCd=00021</t>
  </si>
  <si>
    <t>https://www.fastcampus.co.kr/dgn_camp_basiceditorial/</t>
  </si>
  <si>
    <t>https://www.fastcampus.co.kr/dgn_camp_branding/</t>
  </si>
  <si>
    <t>https://www.fastcampus.co.kr/dgn_camp_font/</t>
  </si>
  <si>
    <t>https://www.fastcampus.co.kr/dgn_camp_brandprocess/</t>
  </si>
  <si>
    <t>https://www.fastcampus.co.kr/dgn_camp_devdesign/</t>
  </si>
  <si>
    <t>https://www.fastcampus.co.kr/dgn_camp_knowingdev/</t>
  </si>
  <si>
    <t>https://www.multicampus.com/em/enrolment/courseDetaiInfo?corsCd=Q29920&amp;corsYr=2019&amp;corsDgrCd=00004</t>
  </si>
  <si>
    <t>https://www.multicampus.com/em/enrolment/courseDetaiInfo?corsCd=Q18220&amp;corsYr=2019&amp;corsDgrCd=00012</t>
  </si>
  <si>
    <t>https://www.multicampus.com/em/enrolment/courseDetaiInfo?corsCd=Q18160&amp;corsYr=2019&amp;corsDgrCd=00018</t>
  </si>
  <si>
    <t>https://www.multicampus.com/em/enrolment/courseDetaiInfo?corsCd=Q18200&amp;corsYr=2019&amp;corsDgrCd=00017</t>
  </si>
  <si>
    <t>https://www.multicampus.com/em/enrolment/courseDetaiInfo?corsCd=Q12065&amp;corsYr=2019&amp;corsDgrCd=00013</t>
  </si>
  <si>
    <t>https://www.multicampus.com/em/enrolment/courseDetaiInfo?corsCd=Q32880&amp;corsYr=2019&amp;corsDgrCd=00006</t>
  </si>
  <si>
    <t>https://www.multicampus.com/em/enrolment/courseDetaiInfo?corsCd=Q25160&amp;corsYr=2019&amp;corsDgrCd=00008</t>
  </si>
  <si>
    <t>https://www.multicampus.com/em/enrolment/courseDetaiInfo?corsCd=Q31801&amp;corsYr=null&amp;corsDgrCd=null</t>
  </si>
  <si>
    <t>https://www.multicampus.com/em/enrolment/courseDetaiInfo?corsCd=Q25141&amp;corsYr=2019&amp;corsDgrCd=00009</t>
  </si>
  <si>
    <t>http://www.koreaiscom.com/curriculum/security/security07.asp</t>
  </si>
  <si>
    <t>http://www.koreaiscom.com/curriculum/security/security03.asp</t>
  </si>
  <si>
    <t>https://www.fastcampus.co.kr/dev_camp_dsec/</t>
  </si>
  <si>
    <t>https://www.flane.co.kr:40000/edu_course.php?edu_course_no=558</t>
  </si>
  <si>
    <t>https://www.flane.co.kr:40000/edu_course.php?edu_course_no=455</t>
  </si>
  <si>
    <t>https://www.flane.co.kr:40000/edu_course.php?edu_course_no=574</t>
  </si>
  <si>
    <t>https://www.flane.co.kr:40000/edu_course.php?edu_course_no=149</t>
  </si>
  <si>
    <t>https://www.flane.co.kr:40000/edu_course.php?edu_course_no=454</t>
  </si>
  <si>
    <t>https://www.flane.co.kr:40000/edu_course.php?edu_course_no=24</t>
  </si>
  <si>
    <t>https://www.flane.co.kr:40000/edu_course.php?edu_course_no=656</t>
  </si>
  <si>
    <t>https://www.flane.co.kr:40000/edu_course.php?edu_course_no=604</t>
  </si>
  <si>
    <t>https://www.hpetraining.co.kr/lecture/courseScheduleList.do?lecm_num=123</t>
  </si>
  <si>
    <t>https://www.hpetraining.co.kr/lecture/courseScheduleList.do?lecm_num=87</t>
  </si>
  <si>
    <t>https://www.hpetraining.co.kr/lecture/courseScheduleList.do?lecm_num=497</t>
  </si>
  <si>
    <t>https://www.hpetraining.co.kr/lecture/courseScheduleList.do?lecm_num=286</t>
  </si>
  <si>
    <t>https://www.hpetraining.co.kr/lecture/courseScheduleList.do?lecm_num=358</t>
  </si>
  <si>
    <t>https://www.hpetraining.co.kr/lecture/courseScheduleList.do?lecm_num=595</t>
  </si>
  <si>
    <t>https://www.multicampus.com/em/enrolment/courseDetaiInfo?corsCd=Q27380&amp;corsYr=2019&amp;corsDgrCd=00011</t>
  </si>
  <si>
    <t>https://www.multicampus.com/em/enrolment/courseDetaiInfo?corsCd=Q28570&amp;corsYr=null&amp;corsDgrCd=null</t>
  </si>
  <si>
    <t>https://www.multicampus.com/em/enrolment/courseDetaiInfo?corsCd=Q21782&amp;corsYr=2019&amp;corsDgrCd=00011</t>
  </si>
  <si>
    <t>https://www.multicampus.com/em/enrolment/courseDetaiInfo?corsCd=Q20940&amp;corsYr=2019&amp;corsDgrCd=00016</t>
  </si>
  <si>
    <t>https://www.multicampus.com/em/enrolment/courseDetaiInfo?corsCd=Q23420&amp;corsYr=2019&amp;corsDgrCd=00013</t>
  </si>
  <si>
    <t>http://www.koreaiscom.com/curriculum/security/security02.asp</t>
  </si>
  <si>
    <t>http://www.koreaiscom.com/curriculum/security/security04.asp</t>
  </si>
  <si>
    <t>https://www.flane.co.kr:40000/edu_course.php?edu_course_no=764</t>
  </si>
  <si>
    <t>https://www.flane.co.kr:40000/edu_course.php?edu_course_no=765</t>
  </si>
  <si>
    <t>https://www.flane.co.kr:40000/edu_course.php?edu_course_no=228</t>
  </si>
  <si>
    <t>https://www.flane.co.kr:40000/edu_course.php?edu_course_no=566</t>
  </si>
  <si>
    <t>https://www.flane.co.kr:40000/edu_course.php?edu_course_no=403</t>
  </si>
  <si>
    <t>https://www.flane.co.kr:40000/edu_course.php?edu_course_no=404</t>
  </si>
  <si>
    <t>https://www.flane.co.kr:40000/edu_course.php?edu_course_no=402</t>
  </si>
  <si>
    <t>https://www.flane.co.kr:40000/edu_course.php?edu_course_no=405</t>
  </si>
  <si>
    <t>https://www.flane.co.kr:40000/edu_course.php?edu_course_no=230</t>
  </si>
  <si>
    <t>https://www.flane.co.kr:40000/edu_course.php?edu_course_no=755</t>
  </si>
  <si>
    <t>https://www.hpetraining.co.kr/lecture/courseScheduleList.do?lecm_num=588</t>
  </si>
  <si>
    <t>https://www.hpetraining.co.kr/lecture/courseScheduleList.do?lecm_num=506</t>
  </si>
  <si>
    <t>https://www.multicampus.com/em/enrolment/courseDetaiInfo?corsCd=Q21843&amp;corsYr=2019&amp;corsDgrCd=00024</t>
  </si>
  <si>
    <t>https://www.multicampus.com/em/enrolment/courseDetaiInfo?corsCd=164538&amp;corsYr=2019&amp;corsDgrCd=00044</t>
  </si>
  <si>
    <t>http://www.koreaiscom.com/curriculum/security/security06.asp</t>
  </si>
  <si>
    <t>https://www.flane.co.kr:40000/edu_course.php?edu_course_no=576</t>
  </si>
  <si>
    <t>https://www.flane.co.kr:40000/edu_course.php?edu_course_no=571</t>
  </si>
  <si>
    <t>https://www.flane.co.kr:40000/edu_course.php?edu_course_no=235</t>
  </si>
  <si>
    <t>https://www.flane.co.kr:40000/edu_course.php?edu_course_no=570</t>
  </si>
  <si>
    <t>https://www.hpetraining.co.kr/lecture/courseScheduleList.do?lecm_num=591</t>
  </si>
  <si>
    <t>https://www.hpetraining.co.kr/lecture/courseScheduleList.do?lecm_num=599</t>
  </si>
  <si>
    <t>https://www.flane.co.kr:40000/edu_course.php?edu_course_no=588</t>
  </si>
  <si>
    <t>https://www.flane.co.kr:40000/edu_course.php?edu_course_no=677</t>
  </si>
  <si>
    <t>https://www.hpetraining.co.kr/lecture/courseScheduleList.do?lecm_num=492</t>
  </si>
  <si>
    <t>https://www.multicampus.com/em/enrolment/courseDetaiInfo?corsCd=Q34400&amp;corsYr=2019&amp;corsDgrCd=00001</t>
  </si>
  <si>
    <t>https://www.flane.co.kr:40000/edu_course.php?edu_course_no=587</t>
  </si>
  <si>
    <t>https://www.flane.co.kr:40000/edu_course.php?edu_course_no=78</t>
  </si>
  <si>
    <t>https://www.hpetraining.co.kr/lecture/courseScheduleList.do?lecm_num=511</t>
  </si>
  <si>
    <t>https://www.hpetraining.co.kr/lecture/courseScheduleList.do?lecm_num=512</t>
  </si>
  <si>
    <t>https://www.hpetraining.co.kr/lecture/courseScheduleList.do?lecm_num=382</t>
  </si>
  <si>
    <t>https://www.hpetraining.co.kr/lecture/courseScheduleList.do?lecm_num=379</t>
  </si>
  <si>
    <t>https://www.multicampus.com/em/enrolment/courseDetaiInfo?corsCd=Q26961&amp;corsYr=2019&amp;corsDgrCd=00008</t>
  </si>
  <si>
    <t>https://www.multicampus.com/em/enrolment/courseDetaiInfo?corsCd=Q30100&amp;corsYr=2019&amp;corsDgrCd=00004</t>
  </si>
  <si>
    <t>https://www.multicampus.com/em/enrolment/courseDetaiInfo?corsCd=Q30820&amp;corsYr=2019&amp;corsDgrCd=00004</t>
  </si>
  <si>
    <t>https://www.multicampus.com/em/enrolment/courseDetaiInfo?corsCd=Q21806&amp;corsYr=null&amp;corsDgrCd=null</t>
  </si>
  <si>
    <t>https://www.multicampus.com/em/enrolment/courseDetaiInfo?corsCd=Q34000&amp;corsYr=2019&amp;corsDgrCd=00002</t>
  </si>
  <si>
    <t>https://www.multicampus.com/em/enrolment/courseDetaiInfo?corsCd=CF4201&amp;corsYr=2002&amp;corsDgrCd=00021</t>
  </si>
  <si>
    <t>https://www.multicampus.com/em/enrolment/courseDetaiInfo?corsCd=CF4191&amp;corsYr=2002&amp;corsDgrCd=00021</t>
  </si>
  <si>
    <t>https://www.multicampus.com/em/enrolment/courseDetaiInfo?corsCd=CF4211&amp;corsYr=2002&amp;corsDgrCd=00021</t>
  </si>
  <si>
    <t>https://www.multicampus.com/em/enrolment/courseDetaiInfo?corsCd=CF4901&amp;corsYr=2002&amp;corsDgrCd=00021</t>
  </si>
  <si>
    <t>https://www.multicampus.com/em/enrolment/courseDetaiInfo?corsCd=CF4911&amp;corsYr=2002&amp;corsDgrCd=00021</t>
  </si>
  <si>
    <t>https://www.multicampus.com/em/enrolment/courseDetaiInfo?corsCd=CF2621&amp;corsYr=2002&amp;corsDgrCd=00021</t>
  </si>
  <si>
    <t>https://www.multicampus.com/em/enrolment/courseDetaiInfo?corsCd=CF2631&amp;corsYr=2002&amp;corsDgrCd=00021</t>
  </si>
  <si>
    <t>https://www.multicampus.com/em/enrolment/courseDetaiInfo?corsCd=CF2641&amp;corsYr=2002&amp;corsDgrCd=00021</t>
  </si>
  <si>
    <t>https://www.multicampus.com/em/enrolment/courseDetaiInfo?corsCd=CF2651&amp;corsYr=2002&amp;corsDgrCd=00021</t>
  </si>
  <si>
    <t>https://www.multicampus.com/em/enrolment/courseDetaiInfo?corsCd=CF2661&amp;corsYr=2002&amp;corsDgrCd=00021</t>
  </si>
  <si>
    <t>https://www.multicampus.com/em/enrolment/courseDetaiInfo?corsCd=CF4221&amp;corsYr=2002&amp;corsDgrCd=00021</t>
  </si>
  <si>
    <t>https://www.multicampus.com/em/enrolment/courseDetaiInfo?corsCd=CF4241&amp;corsYr=2002&amp;corsDgrCd=00021</t>
  </si>
  <si>
    <t>https://www.multicampus.com/em/enrolment/courseDetaiInfo?corsCd=CF4231&amp;corsYr=2002&amp;corsDgrCd=00021</t>
  </si>
  <si>
    <t>https://www.multicampus.com/em/enrolment/courseDetaiInfo?corsCd=CF4921&amp;corsYr=2002&amp;corsDgrCd=00021</t>
  </si>
  <si>
    <t>https://www.multicampus.com/em/enrolment/courseDetaiInfo?corsCd=CF2671&amp;corsYr=2002&amp;corsDgrCd=00021</t>
  </si>
  <si>
    <t>https://www.multicampus.com/em/enrolment/courseDetaiInfo?corsCd=CF2681&amp;corsYr=2002&amp;corsDgrCd=00021</t>
  </si>
  <si>
    <t>https://www.multicampus.com/em/enrolment/courseDetaiInfo?corsCd=CF2691&amp;corsYr=2002&amp;corsDgrCd=00021</t>
  </si>
  <si>
    <t>https://www.multicampus.com/em/enrolment/courseDetaiInfo?corsCd=CF2701&amp;corsYr=2002&amp;corsDgrCd=00021</t>
  </si>
  <si>
    <t>https://www.flane.co.kr:40000/edu_course.php?edu_course_no=98</t>
  </si>
  <si>
    <t>https://www.flane.co.kr:40000/edu_course.php?edu_course_no=457</t>
  </si>
  <si>
    <t>https://www.multicampus.com/em/enrolment/courseDetaiInfo?corsCd=Q32220&amp;corsYr=2019&amp;corsDgrCd=00003</t>
  </si>
  <si>
    <t>https://www.multicampus.com/em/enrolment/courseDetaiInfo?corsCd=Q33460&amp;corsYr=2019&amp;corsDgrCd=00003</t>
  </si>
  <si>
    <t>https://www.multicampus.com/em/enrolment/courseDetaiInfo?corsCd=Q30720&amp;corsYr=2019&amp;corsDgrCd=00005</t>
  </si>
  <si>
    <t>https://www.multicampus.com/em/enrolment/courseDetaiInfo?corsCd=Q32881&amp;corsYr=2019&amp;corsDgrCd=00004</t>
  </si>
  <si>
    <t>https://www.hpetraining.co.kr/lecture/courseScheduleList.do?lecm_num=594</t>
  </si>
  <si>
    <t>https://www.hpetraining.co.kr/lecture/courseScheduleList.do?lecm_num=509</t>
  </si>
  <si>
    <t>http://www.koreaiscom.com/curriculum/security/security08.asp</t>
  </si>
  <si>
    <t>http://www.koreaiscom.com/curriculum/security/security05.asp</t>
  </si>
  <si>
    <t>https://www.flane.co.kr:40000/edu_course.php?edu_course_no=584</t>
  </si>
  <si>
    <t>https://www.flane.co.kr:40000/edu_course.php?edu_course_no=450</t>
  </si>
  <si>
    <t>https://www.flane.co.kr:40000/edu_course.php?edu_course_no=580</t>
  </si>
  <si>
    <t>https://www.flane.co.kr:40000/edu_course.php?edu_course_no=557</t>
  </si>
  <si>
    <t>https://www.flane.co.kr:40000/edu_course.php?edu_course_no=560</t>
  </si>
  <si>
    <t>https://www.flane.co.kr:40000/edu_course.php?edu_course_no=456</t>
  </si>
  <si>
    <t>https://www.flane.co.kr:40000/edu_course.php?edu_course_no=582</t>
  </si>
  <si>
    <t>https://www.flane.co.kr:40000/edu_course.php?edu_course_no=554</t>
  </si>
  <si>
    <t>https://www.flane.co.kr:40000/edu_course.php?edu_course_no=555</t>
  </si>
  <si>
    <t>https://www.flane.co.kr:40000/edu_course.php?edu_course_no=451</t>
  </si>
  <si>
    <t>https://www.flane.co.kr:40000/edu_course.php?edu_course_no=575</t>
  </si>
  <si>
    <t>https://www.flane.co.kr:40000/edu_course.php?edu_course_no=449</t>
  </si>
  <si>
    <t>https://www.flane.co.kr:40000/edu_course.php?edu_course_no=583</t>
  </si>
  <si>
    <t>https://www.flane.co.kr:40000/edu_course.php?edu_course_no=452</t>
  </si>
  <si>
    <t>https://www.multicampus.com/em/enrolment/courseDetaiInfo?corsCd=210570&amp;corsYr=2019&amp;corsDgrCd=00021</t>
  </si>
  <si>
    <t>https://www.multicampus.com/em/enrolment/courseDetaiInfo?corsCd=Q10540&amp;corsYr=2019&amp;corsDgrCd=00014</t>
  </si>
  <si>
    <t>https://www.multicampus.com/em/enrolment/courseDetaiInfo?corsCd=Q34080&amp;corsYr=2019&amp;corsDgrCd=00002</t>
  </si>
  <si>
    <t>https://www.multicampus.com/em/enrolment/courseDetaiInfo?corsCd=Q25540&amp;corsYr=2019&amp;corsDgrCd=00009</t>
  </si>
  <si>
    <t>https://www.flane.co.kr:40000/edu_course.php?edu_course_no=145</t>
  </si>
  <si>
    <t>https://www.hpetraining.co.kr/lecture/courseScheduleList.do?lecm_num=571</t>
  </si>
  <si>
    <t>https://www.hpetraining.co.kr/lecture/courseScheduleList.do?lecm_num=572</t>
  </si>
  <si>
    <t>https://www.multicampus.com/em/enrolment/courseDetaiInfo?corsCd=Q32801&amp;corsYr=null&amp;corsDgrCd=null</t>
  </si>
  <si>
    <t>https://www.multicampus.com/em/enrolment/courseDetaiInfo?corsCd=A51371&amp;corsYr=2002&amp;corsDgrCd=00021</t>
  </si>
  <si>
    <t>https://www.multicampus.com/em/enrolment/courseDetaiInfo?corsCd=Q28060&amp;corsYr=2019&amp;corsDgrCd=00009</t>
  </si>
  <si>
    <t>https://www.multicampus.com/em/enrolment/courseDetaiInfo?corsCd=Q24421&amp;corsYr=2019&amp;corsDgrCd=00023</t>
  </si>
  <si>
    <t>https://www.multicampus.com/em/enrolment/courseDetaiInfo?corsCd=Q24520&amp;corsYr=2019&amp;corsDgrCd=00017</t>
  </si>
  <si>
    <t>https://www.multicampus.com/em/enrolment/courseDetaiInfo?corsCd=Q30300&amp;corsYr=null&amp;corsDgrCd=null</t>
  </si>
  <si>
    <t>https://www.multicampus.com/em/enrolment/courseDetaiInfo?corsCd=Q24420&amp;corsYr=2019&amp;corsDgrCd=00013</t>
  </si>
  <si>
    <t>https://www.multicampus.com/em/enrolment/courseDetaiInfo?corsCd=Q32480&amp;corsYr=null&amp;corsDgrCd=null</t>
  </si>
  <si>
    <t>https://www.multicampus.com/em/enrolment/courseDetaiInfo?corsCd=Q33220&amp;corsYr=null&amp;corsDgrCd=null</t>
  </si>
  <si>
    <t>https://www.fastcampus.co.kr/dev_camp_eos/</t>
  </si>
  <si>
    <t>https://www.fastcampus.co.kr/dev_camp_eosc/</t>
  </si>
  <si>
    <t>https://www.fastcampus.co.kr/dev_camp_fabric/</t>
  </si>
  <si>
    <t>https://www.fastcampus.co.kr/dev_camp_hyfa/</t>
  </si>
  <si>
    <t>https://www.fastcampus.co.kr/dev_camp_ether/</t>
  </si>
  <si>
    <t>https://www.fastcampus.co.kr/dev_camp_blockbiz/</t>
  </si>
  <si>
    <t>https://www.fastcampus.co.kr/dev_school_bes/</t>
  </si>
  <si>
    <t>https://www.fastcampus.co.kr/dev_camp_bcs/</t>
  </si>
  <si>
    <t>https://www.fastcampus.co.kr/dev_camp_blockdev/</t>
  </si>
  <si>
    <t>https://www.hpetraining.co.kr/lecture/courseScheduleList.do?lecm_num=570</t>
  </si>
  <si>
    <t>https://www.multicampus.com/em/enrolment/courseDetaiInfo?corsCd=Q30962&amp;corsYr=2019&amp;corsDgrCd=00008</t>
  </si>
  <si>
    <t>https://www.multicampus.com/em/enrolment/courseDetaiInfo?corsCd=Q31980&amp;corsYr=null&amp;corsDgrCd=null</t>
  </si>
  <si>
    <t>https://www.multicampus.com/em/enrolment/courseDetaiInfo?corsCd=A51471&amp;corsYr=2002&amp;corsDgrCd=00021</t>
  </si>
  <si>
    <t>https://www.multicampus.com/em/enrolment/courseDetaiInfo?corsCd=Q33980&amp;corsYr=2019&amp;corsDgrCd=00002</t>
  </si>
  <si>
    <t>https://www.multicampus.com/em/enrolment/courseDetaiInfo?corsCd=A50241&amp;corsYr=2002&amp;corsDgrCd=00021</t>
  </si>
  <si>
    <t>https://www.fastcampus.co.kr/dev_seminar_dev1801/</t>
  </si>
  <si>
    <t>https://www.multicampus.com/em/enrolment/courseDetaiInfo?corsCd=Q21865&amp;corsYr=2019&amp;corsDgrCd=00008</t>
  </si>
  <si>
    <t>https://www.multicampus.com/em/enrolment/courseDetaiInfo?corsCd=Q22041&amp;corsYr=2019&amp;corsDgrCd=00012</t>
  </si>
  <si>
    <t>https://www.fastcampus.co.kr/dev_seminar_career/</t>
  </si>
  <si>
    <t>https://www.fastcampus.co.kr/dgn_seminar_uxuidesign2019/</t>
  </si>
  <si>
    <t>https://www.fastcampus.co.kr/dgn_seminar_uxuidesign/</t>
  </si>
  <si>
    <t>http://www.koreaiscom.com/curriculum/skill/short14.asp</t>
  </si>
  <si>
    <t>https://www.hpetraining.co.kr/lecture/courseScheduleList.do?lecm_num=634</t>
  </si>
  <si>
    <t>https://www.hpetraining.co.kr/lecture/courseScheduleList.do?lecm_num=644</t>
  </si>
  <si>
    <t>https://www.flane.co.kr:40000/edu_course.php?edu_course_no=889</t>
  </si>
  <si>
    <t>https://www.flane.co.kr:40000/edu_course.php?edu_course_no=430</t>
  </si>
  <si>
    <t>https://www.flane.co.kr:40000/edu_course.php?edu_course_no=696</t>
  </si>
  <si>
    <t>https://www.flane.co.kr:40000/edu_course.php?edu_course_no=1047</t>
  </si>
  <si>
    <t>https://www.flane.co.kr:40000/edu_course.php?edu_course_no=891</t>
  </si>
  <si>
    <t>https://www.multicampus.com/em/enrolment/courseDetaiInfo?corsCd=Q22901&amp;corsYr=null&amp;corsDgrCd=null</t>
  </si>
  <si>
    <t>https://www.multicampus.com/em/enrolment/courseDetaiInfo?corsCd=Q29401&amp;corsYr=null&amp;corsDgrCd=null</t>
  </si>
  <si>
    <t>https://www.multicampus.com/em/enrolment/courseDetaiInfo?corsCd=Q29207&amp;corsYr=null&amp;corsDgrCd=null</t>
  </si>
  <si>
    <t>https://www.multicampus.com/em/enrolment/courseDetaiInfo?corsCd=Q29381&amp;corsYr=null&amp;corsDgrCd=null</t>
  </si>
  <si>
    <t>https://www.multicampus.com/em/enrolment/courseDetaiInfo?corsCd=Q29383&amp;corsYr=null&amp;corsDgrCd=null</t>
  </si>
  <si>
    <t>https://www.multicampus.com/em/enrolment/courseDetaiInfo?corsCd=Q29382&amp;corsYr=null&amp;corsDgrCd=null</t>
  </si>
  <si>
    <t>https://www.multicampus.com/em/enrolment/courseDetaiInfo?corsCd=Q29384&amp;corsYr=null&amp;corsDgrCd=null</t>
  </si>
  <si>
    <t>https://www.multicampus.com/em/enrolment/courseDetaiInfo?corsCd=Q29403&amp;corsYr=null&amp;corsDgrCd=null</t>
  </si>
  <si>
    <t>https://www.multicampus.com/em/enrolment/courseDetaiInfo?corsCd=Q27540&amp;corsYr=null&amp;corsDgrCd=null</t>
  </si>
  <si>
    <t>https://www.multicampus.com/em/enrolment/courseDetaiInfo?corsCd=Q29387&amp;corsYr=null&amp;corsDgrCd=null</t>
  </si>
  <si>
    <t>https://www.multicampus.com/em/enrolment/courseDetaiInfo?corsCd=Q29386&amp;corsYr=null&amp;corsDgrCd=null</t>
  </si>
  <si>
    <t>https://www.multicampus.com/em/enrolment/courseDetaiInfo?corsCd=Q34780&amp;corsYr=null&amp;corsDgrCd=null</t>
  </si>
  <si>
    <t>https://www.multicampus.com/em/enrolment/courseDetaiInfo?corsCd=Q29385&amp;corsYr=null&amp;corsDgrCd=null</t>
  </si>
  <si>
    <t>https://www.multicampus.com/em/enrolment/courseDetaiInfo?corsCd=Q29402&amp;corsYr=null&amp;corsDgrCd=null</t>
  </si>
  <si>
    <t>https://www.multicampus.com/em/enrolment/courseDetaiInfo?corsCd=Q29342&amp;corsYr=null&amp;corsDgrCd=null</t>
  </si>
  <si>
    <t>https://www.multicampus.com/em/enrolment/courseDetaiInfo?corsCd=Q29391&amp;corsYr=null&amp;corsDgrCd=null</t>
  </si>
  <si>
    <t>https://www.multicampus.com/em/enrolment/courseDetaiInfo?corsCd=Q29400&amp;corsYr=null&amp;corsDgrCd=null</t>
  </si>
  <si>
    <t>https://www.multicampus.com/em/enrolment/courseDetaiInfo?corsCd=Q29380&amp;corsYr=null&amp;corsDgrCd=null</t>
  </si>
  <si>
    <t>https://www.multicampus.com/em/enrolment/courseDetaiInfo?corsCd=Q29404&amp;corsYr=null&amp;corsDgrCd=null</t>
  </si>
  <si>
    <t>https://www.multicampus.com/em/enrolment/courseDetaiInfo?corsCd=Q29390&amp;corsYr=null&amp;corsDgrCd=null</t>
  </si>
  <si>
    <t>https://www.multicampus.com/em/enrolment/courseDetaiInfo?corsCd=Q31740&amp;corsYr=null&amp;corsDgrCd=null</t>
  </si>
  <si>
    <t>https://www.multicampus.com/em/enrolment/courseDetaiInfo?corsCd=Q29340&amp;corsYr=null&amp;corsDgrCd=null</t>
  </si>
  <si>
    <t>https://www.multicampus.com/em/enrolment/courseDetaiInfo?corsCd=Q29021&amp;corsYr=2019&amp;corsDgrCd=00020</t>
  </si>
  <si>
    <t>https://www.multicampus.com/em/enrolment/courseDetaiInfo?corsCd=Q29364&amp;corsYr=null&amp;corsDgrCd=null</t>
  </si>
  <si>
    <t>https://www.multicampus.com/em/enrolment/courseDetaiInfo?corsCd=Q29389&amp;corsYr=null&amp;corsDgrCd=null</t>
  </si>
  <si>
    <t>https://www.multicampus.com/em/enrolment/courseDetaiInfo?corsCd=Q29362&amp;corsYr=null&amp;corsDgrCd=null</t>
  </si>
  <si>
    <t>https://www.multicampus.com/em/enrolment/courseDetaiInfo?corsCd=Q29341&amp;corsYr=null&amp;corsDgrCd=null</t>
  </si>
  <si>
    <t>https://www.multicampus.com/em/enrolment/courseDetaiInfo?corsCd=Q29363&amp;corsYr=null&amp;corsDgrCd=null</t>
  </si>
  <si>
    <t>https://www.multicampus.com/em/enrolment/courseDetaiInfo?corsCd=Q29361&amp;corsYr=null&amp;corsDgrCd=null</t>
  </si>
  <si>
    <t>https://www.flane.co.kr:40000/edu_course.php?edu_course_no=875</t>
  </si>
  <si>
    <t>https://www.flane.co.kr:40000/edu_course.php?edu_course_no=632</t>
  </si>
  <si>
    <t>https://www.flane.co.kr:40000/edu_course.php?edu_course_no=681</t>
  </si>
  <si>
    <t>https://www.flane.co.kr:40000/edu_course.php?edu_course_no=551</t>
  </si>
  <si>
    <t>https://www.flane.co.kr:40000/edu_course.php?edu_course_no=735</t>
  </si>
  <si>
    <t>https://www.flane.co.kr:40000/edu_course.php?edu_course_no=734</t>
  </si>
  <si>
    <t>https://www.flane.co.kr:40000/edu_course.php?edu_course_no=738</t>
  </si>
  <si>
    <t>https://www.flane.co.kr:40000/edu_course.php?edu_course_no=737</t>
  </si>
  <si>
    <t>https://www.flane.co.kr:40000/edu_course.php?edu_course_no=721</t>
  </si>
  <si>
    <t>https://www.flane.co.kr:40000/edu_course.php?edu_course_no=723</t>
  </si>
  <si>
    <t>https://www.flane.co.kr:40000/edu_course.php?edu_course_no=724</t>
  </si>
  <si>
    <t>https://www.flane.co.kr:40000/edu_course.php?edu_course_no=720</t>
  </si>
  <si>
    <t>https://www.flane.co.kr:40000/edu_course.php?edu_course_no=627</t>
  </si>
  <si>
    <t>https://www.flane.co.kr:40000/edu_course.php?edu_course_no=628</t>
  </si>
  <si>
    <t>https://www.flane.co.kr:40000/edu_course.php?edu_course_no=629</t>
  </si>
  <si>
    <t>https://www.flane.co.kr:40000/edu_course.php?edu_course_no=739</t>
  </si>
  <si>
    <t>https://www.flane.co.kr:40000/edu_course.php?edu_course_no=725</t>
  </si>
  <si>
    <t>https://www.flane.co.kr:40000/edu_course.php?edu_course_no=636</t>
  </si>
  <si>
    <t>https://www.flane.co.kr:40000/edu_course.php?edu_course_no=637</t>
  </si>
  <si>
    <t>https://www.flane.co.kr:40000/edu_course.php?edu_course_no=726</t>
  </si>
  <si>
    <t>https://www.flane.co.kr:40000/edu_course.php?edu_course_no=635</t>
  </si>
  <si>
    <t>https://www.flane.co.kr:40000/edu_course.php?edu_course_no=542</t>
  </si>
  <si>
    <t>https://www.flane.co.kr:40000/edu_course.php?edu_course_no=640</t>
  </si>
  <si>
    <t>https://www.flane.co.kr:40000/edu_course.php?edu_course_no=541</t>
  </si>
  <si>
    <t>https://www.flane.co.kr:40000/edu_course.php?edu_course_no=722</t>
  </si>
  <si>
    <t>https://www.flane.co.kr:40000/edu_course.php?edu_course_no=741</t>
  </si>
  <si>
    <t>https://www.flane.co.kr:40000/edu_course.php?edu_course_no=597</t>
  </si>
  <si>
    <t>https://www.flane.co.kr:40000/edu_course.php?edu_course_no=732</t>
  </si>
  <si>
    <t>https://www.flane.co.kr:40000/edu_course.php?edu_course_no=626</t>
  </si>
  <si>
    <t>https://www.flane.co.kr:40000/edu_course.php?edu_course_no=719</t>
  </si>
  <si>
    <t>https://www.flane.co.kr:40000/edu_course.php?edu_course_no=729</t>
  </si>
  <si>
    <t>https://www.flane.co.kr:40000/edu_course.php?edu_course_no=728</t>
  </si>
  <si>
    <t>https://www.flane.co.kr:40000/edu_course.php?edu_course_no=727</t>
  </si>
  <si>
    <t>https://www.flane.co.kr:40000/edu_course.php?edu_course_no=730</t>
  </si>
  <si>
    <t>https://www.flane.co.kr:40000/edu_course.php?edu_course_no=829</t>
  </si>
  <si>
    <t>https://www.flane.co.kr:40000/edu_course.php?edu_course_no=638</t>
  </si>
  <si>
    <t>https://www.flane.co.kr:40000/edu_course.php?edu_course_no=471</t>
  </si>
  <si>
    <t>https://www.flane.co.kr:40000/edu_course.php?edu_course_no=619</t>
  </si>
  <si>
    <t>https://www.flane.co.kr:40000/edu_course.php?edu_course_no=718</t>
  </si>
  <si>
    <t>https://www.flane.co.kr:40000/edu_course.php?edu_course_no=622</t>
  </si>
  <si>
    <t>https://www.flane.co.kr:40000/edu_course.php?edu_course_no=623</t>
  </si>
  <si>
    <t>https://www.flane.co.kr:40000/edu_course.php?edu_course_no=717</t>
  </si>
  <si>
    <t>https://www.flane.co.kr:40000/edu_course.php?edu_course_no=620</t>
  </si>
  <si>
    <t>https://www.flane.co.kr:40000/edu_course.php?edu_course_no=733</t>
  </si>
  <si>
    <t>https://www.hpetraining.co.kr/lecture/courseScheduleList.do?lecm_num=57</t>
  </si>
  <si>
    <t>https://www.hpetraining.co.kr/lecture/courseScheduleList.do?lecm_num=450</t>
  </si>
  <si>
    <t>https://www.hpetraining.co.kr/lecture/courseScheduleList.do?lecm_num=331</t>
  </si>
  <si>
    <t>https://www.hpetraining.co.kr/lecture/courseScheduleList.do?lecm_num=648</t>
  </si>
  <si>
    <t>https://www.hpetraining.co.kr/lecture/courseScheduleList.do?lecm_num=478</t>
  </si>
  <si>
    <t>https://www.hpetraining.co.kr/lecture/courseScheduleList.do?lecm_num=53</t>
  </si>
  <si>
    <t>https://www.hpetraining.co.kr/lecture/courseScheduleList.do?lecm_num=10</t>
  </si>
  <si>
    <t>https://www.hpetraining.co.kr/lecture/courseScheduleList.do?lecm_num=51</t>
  </si>
  <si>
    <t>https://www.hpetraining.co.kr/lecture/courseScheduleList.do?lecm_num=45</t>
  </si>
  <si>
    <t>https://www.hpetraining.co.kr/lecture/courseScheduleList.do?lecm_num=445</t>
  </si>
  <si>
    <t>https://www.hpetraining.co.kr/lecture/courseScheduleList.do?lecm_num=447</t>
  </si>
  <si>
    <t>https://www.hpetraining.co.kr/lecture/courseScheduleList.do?lecm_num=311</t>
  </si>
  <si>
    <t>https://www.hpetraining.co.kr/lecture/courseScheduleList.do?lecm_num=444</t>
  </si>
  <si>
    <t>https://www.hpetraining.co.kr/lecture/courseScheduleList.do?lecm_num=446</t>
  </si>
  <si>
    <t>https://www.hpetraining.co.kr/lecture/courseScheduleList.do?lecm_num=312</t>
  </si>
  <si>
    <t>https://www.hpetraining.co.kr/lecture/courseScheduleList.do?lecm_num=443</t>
  </si>
  <si>
    <t>https://www.hpetraining.co.kr/lecture/courseScheduleList.do?lecm_num=251</t>
  </si>
  <si>
    <t>https://www.flane.co.kr:40000/edu_course.php?edu_course_no=740</t>
  </si>
  <si>
    <t>https://www.flane.co.kr:40000/edu_course.php?edu_course_no=731</t>
  </si>
  <si>
    <t>https://www.flane.co.kr:40000/edu_course.php?edu_course_no=761</t>
  </si>
  <si>
    <t>https://www.flane.co.kr:40000/edu_course.php?edu_course_no=420</t>
  </si>
  <si>
    <t>https://www.flane.co.kr:40000/edu_course.php?edu_course_no=419</t>
  </si>
  <si>
    <t>https://www.flane.co.kr:40000/edu_course.php?edu_course_no=388</t>
  </si>
  <si>
    <t>https://www.flane.co.kr:40000/edu_course.php?edu_course_no=1033</t>
  </si>
  <si>
    <t>https://www.flane.co.kr:40000/edu_course.php?edu_course_no=1034</t>
  </si>
  <si>
    <t>https://www.flane.co.kr:40000/edu_course.php?edu_course_no=1035</t>
  </si>
  <si>
    <t>https://www.flane.co.kr:40000/edu_course.php?edu_course_no=1037</t>
  </si>
  <si>
    <t>https://www.flane.co.kr:40000/edu_course.php?edu_course_no=625</t>
  </si>
  <si>
    <t>https://www.flane.co.kr:40000/edu_course.php?edu_course_no=828</t>
  </si>
  <si>
    <t>https://www.flane.co.kr:40000/edu_course.php?edu_course_no=1048</t>
  </si>
  <si>
    <t>https://www.flane.co.kr:40000/edu_course.php?edu_course_no=271</t>
  </si>
  <si>
    <t>https://www.hpetraining.co.kr/lecture/courseScheduleList.do?lecm_num=259</t>
  </si>
  <si>
    <t>https://www.hpetraining.co.kr/lecture/courseScheduleList.do?lecm_num=261</t>
  </si>
  <si>
    <t>https://www.hpetraining.co.kr/lecture/courseScheduleList.do?lecm_num=264</t>
  </si>
  <si>
    <t>https://www.hpetraining.co.kr/lecture/courseScheduleList.do?lecm_num=176</t>
  </si>
  <si>
    <t>https://www.hpetraining.co.kr/lecture/courseScheduleList.do?lecm_num=178</t>
  </si>
  <si>
    <t>https://www.hpetraining.co.kr/lecture/courseScheduleList.do?lecm_num=84</t>
  </si>
  <si>
    <t>https://www.hpetraining.co.kr/lecture/courseScheduleList.do?lecm_num=85</t>
  </si>
  <si>
    <t>https://www.hpetraining.co.kr/lecture/courseScheduleList.do?lecm_num=524</t>
  </si>
  <si>
    <t>https://www.hpetraining.co.kr/lecture/courseScheduleList.do?lecm_num=479</t>
  </si>
  <si>
    <t>https://www.hpetraining.co.kr/lecture/courseScheduleList.do?lecm_num=258</t>
  </si>
  <si>
    <t>https://www.hpetraining.co.kr/lecture/courseScheduleList.do?lecm_num=260</t>
  </si>
  <si>
    <t>https://www.hpetraining.co.kr/lecture/courseScheduleList.do?lecm_num=262</t>
  </si>
  <si>
    <t>https://www.hpetraining.co.kr/lecture/courseScheduleList.do?lecm_num=281</t>
  </si>
  <si>
    <t>https://www.hpetraining.co.kr/lecture/courseScheduleList.do?lecm_num=284</t>
  </si>
  <si>
    <t>https://www.hpetraining.co.kr/lecture/courseScheduleList.do?lecm_num=282</t>
  </si>
  <si>
    <t>https://www.hpetraining.co.kr/lecture/courseScheduleList.do?lecm_num=632</t>
  </si>
  <si>
    <t>https://www.hpetraining.co.kr/lecture/courseScheduleList.do?lecm_num=11</t>
  </si>
  <si>
    <t>https://www.hpetraining.co.kr/lecture/courseScheduleList.do?lecm_num=23</t>
  </si>
  <si>
    <t>https://www.hpetraining.co.kr/lecture/courseScheduleList.do?lecm_num=48</t>
  </si>
  <si>
    <t>https://www.hpetraining.co.kr/lecture/courseScheduleList.do?lecm_num=47</t>
  </si>
  <si>
    <t>https://www.hpetraining.co.kr/lecture/courseScheduleList.do?lecm_num=173</t>
  </si>
  <si>
    <t>https://www.hpetraining.co.kr/lecture/courseScheduleList.do?lecm_num=266</t>
  </si>
  <si>
    <t>https://www.hpetraining.co.kr/lecture/courseScheduleList.do?lecm_num=606</t>
  </si>
  <si>
    <t>https://www.hpetraining.co.kr/lecture/courseScheduleList.do?lecm_num=605</t>
  </si>
  <si>
    <t>https://www.hpetraining.co.kr/lecture/courseScheduleList.do?lecm_num=246</t>
  </si>
  <si>
    <t>https://www.hpetraining.co.kr/lecture/courseScheduleList.do?lecm_num=211</t>
  </si>
  <si>
    <t>https://www.flane.co.kr:40000/edu_course.php?edu_course_no=437</t>
  </si>
  <si>
    <t>https://www.multicampus.com/em/enrolment/courseDetaiInfo?corsCd=Q31760&amp;corsYr=2019&amp;corsDgrCd=00004</t>
  </si>
  <si>
    <t>https://www.flane.co.kr:40000/edu_course.php?edu_course_no=1045</t>
  </si>
  <si>
    <t>https://www.flane.co.kr:40000/edu_course.php?edu_course_no=1049</t>
  </si>
  <si>
    <t>https://www.flane.co.kr:40000/edu_course.php?edu_course_no=1044</t>
  </si>
  <si>
    <t>https://www.flane.co.kr:40000/edu_course.php?edu_course_no=682</t>
  </si>
  <si>
    <t>https://www.flane.co.kr:40000/edu_course.php?edu_course_no=670</t>
  </si>
  <si>
    <t>https://www.flane.co.kr:40000/edu_course.php?edu_course_no=671</t>
  </si>
  <si>
    <t>https://www.flane.co.kr:40000/edu_course.php?edu_course_no=703</t>
  </si>
  <si>
    <t>https://www.flane.co.kr:40000/edu_course.php?edu_course_no=892</t>
  </si>
  <si>
    <t>https://www.flane.co.kr:40000/edu_course.php?edu_course_no=819</t>
  </si>
  <si>
    <t>https://www.flane.co.kr:40000/edu_course.php?edu_course_no=672</t>
  </si>
  <si>
    <t>https://www.flane.co.kr:40000/edu_course.php?edu_course_no=893</t>
  </si>
  <si>
    <t>https://www.flane.co.kr:40000/edu_course.php?edu_course_no=439</t>
  </si>
  <si>
    <t>https://www.multicampus.com/em/enrolment/courseDetaiInfo?corsCd=Q23242&amp;corsYr=2019&amp;corsDgrCd=00011</t>
  </si>
  <si>
    <t>https://www.multicampus.com/em/enrolment/courseDetaiInfo?corsCd=Q23262&amp;corsYr=2019&amp;corsDgrCd=00013</t>
  </si>
  <si>
    <t>https://www.multicampus.com/em/enrolment/courseDetaiInfo?corsCd=Q23263&amp;corsYr=2019&amp;corsDgrCd=00006</t>
  </si>
  <si>
    <t>https://www.multicampus.com/em/enrolment/courseDetaiInfo?corsCd=Q23265&amp;corsYr=null&amp;corsDgrCd=null</t>
  </si>
  <si>
    <t>https://www.multicampus.com/em/enrolment/courseDetaiInfo?corsCd=Q26400&amp;corsYr=null&amp;corsDgrCd=null</t>
  </si>
  <si>
    <t>https://www.multicampus.com/em/enrolment/courseDetaiInfo?corsCd=Q30080&amp;corsYr=2019&amp;corsDgrCd=00006</t>
  </si>
  <si>
    <t>https://www.multicampus.com/em/enrolment/courseDetaiInfo?corsCd=Q23244&amp;corsYr=2019&amp;corsDgrCd=00007</t>
  </si>
  <si>
    <t>https://www.multicampus.com/em/enrolment/courseDetaiInfo?corsCd=Q23243&amp;corsYr=2019&amp;corsDgrCd=00009</t>
  </si>
  <si>
    <t>https://www.multicampus.com/em/enrolment/courseDetaiInfo?corsCd=Q23241&amp;corsYr=2019&amp;corsDgrCd=00031</t>
  </si>
  <si>
    <t>https://www.multicampus.com/em/enrolment/courseDetaiInfo?corsCd=Q23261&amp;corsYr=2019&amp;corsDgrCd=00027</t>
  </si>
  <si>
    <t>https://www.multicampus.com/em/enrolment/courseDetaiInfo?corsCd=Q23260&amp;corsYr=null&amp;corsDgrCd=null</t>
  </si>
  <si>
    <t>https://www.fastcampus.co.kr/dev_online_devops/</t>
  </si>
  <si>
    <t>https://www.flane.co.kr:40000/edu_course.php?edu_course_no=1036</t>
  </si>
  <si>
    <t>https://www.multicampus.com/em/enrolment/courseDetaiInfo?corsCd=Q33640&amp;corsYr=2019&amp;corsDgrCd=00003</t>
  </si>
  <si>
    <t>https://www.multicampus.com/em/enrolment/courseDetaiInfo?corsCd=Q29960&amp;corsYr=2019&amp;corsDgrCd=00007</t>
  </si>
  <si>
    <t>https://www.multicampus.com/em/enrolment/courseDetaiInfo?corsCd=Q29205&amp;corsYr=2019&amp;corsDgrCd=00005</t>
  </si>
  <si>
    <t>https://www.fastcampus.co.kr/dev_camp_devb/</t>
  </si>
  <si>
    <t>https://www.fastcampus.co.kr/dev_workshop_devops/</t>
  </si>
  <si>
    <t>https://www.flane.co.kr:40000/edu_course.php?edu_course_no=568</t>
  </si>
  <si>
    <t>https://www.flane.co.kr:40000/edu_course.php?edu_course_no=569</t>
  </si>
  <si>
    <t>https://www.flane.co.kr:40000/edu_course.php?edu_course_no=643</t>
  </si>
  <si>
    <t>https://www.hpetraining.co.kr/lecture/courseScheduleList.do?lecm_num=151</t>
  </si>
  <si>
    <t>https://www.multicampus.com/em/enrolment/courseDetaiInfo?corsCd=Q31140&amp;corsYr=2019&amp;corsDgrCd=00006</t>
  </si>
  <si>
    <t>https://www.flane.co.kr:40000/edu_course.php?edu_course_no=668</t>
  </si>
  <si>
    <t>https://www.flane.co.kr:40000/edu_course.php?edu_course_no=425</t>
  </si>
  <si>
    <t>https://www.flane.co.kr:40000/edu_course.php?edu_course_no=424</t>
  </si>
  <si>
    <t>https://www.flane.co.kr:40000/edu_course.php?edu_course_no=495</t>
  </si>
  <si>
    <t>https://www.flane.co.kr:40000/edu_course.php?edu_course_no=786</t>
  </si>
  <si>
    <t>https://www.flane.co.kr:40000/edu_course.php?edu_course_no=680</t>
  </si>
  <si>
    <t>https://www.flane.co.kr:40000/edu_course.php?edu_course_no=610</t>
  </si>
  <si>
    <t>https://www.hpetraining.co.kr/lecture/courseScheduleList.do?lecm_num=167</t>
  </si>
  <si>
    <t>https://www.multicampus.com/em/enrolment/courseDetaiInfo?corsCd=Q26721&amp;corsYr=2019&amp;corsDgrCd=00006</t>
  </si>
  <si>
    <t>https://www.flane.co.kr:40000/edu_course.php?edu_course_no=679</t>
  </si>
  <si>
    <t>https://www.flane.co.kr:40000/edu_course.php?edu_course_no=426</t>
  </si>
  <si>
    <t>https://www.flane.co.kr:40000/edu_course.php?edu_course_no=684</t>
  </si>
  <si>
    <t>https://www.flane.co.kr:40000/edu_course.php?edu_course_no=663</t>
  </si>
  <si>
    <t>https://www.flane.co.kr:40000/edu_course.php?edu_course_no=690</t>
  </si>
  <si>
    <t>https://www.flane.co.kr:40000/edu_course.php?edu_course_no=689</t>
  </si>
  <si>
    <t>https://www.hpetraining.co.kr/lecture/courseScheduleList.do?lecm_num=174</t>
  </si>
  <si>
    <t>https://www.hpetraining.co.kr/lecture/courseScheduleList.do?lecm_num=138</t>
  </si>
  <si>
    <t>https://www.multicampus.com/em/enrolment/courseDetaiInfo?corsCd=Q34760&amp;corsYr=2019&amp;corsDgrCd=00002</t>
  </si>
  <si>
    <t>https://www.multicampus.com/em/enrolment/courseDetaiInfo?corsCd=Q27400&amp;corsYr=2019&amp;corsDgrCd=00007</t>
  </si>
  <si>
    <t>https://www.flane.co.kr:40000/edu_course.php?edu_course_no=787</t>
  </si>
  <si>
    <t>https://www.flane.co.kr:40000/edu_course.php?edu_course_no=774</t>
  </si>
  <si>
    <t>https://www.flane.co.kr:40000/edu_course.php?edu_course_no=776</t>
  </si>
  <si>
    <t>https://www.flane.co.kr:40000/edu_course.php?edu_course_no=591</t>
  </si>
  <si>
    <t>https://www.flane.co.kr:40000/edu_course.php?edu_course_no=497</t>
  </si>
  <si>
    <t>https://www.hpetraining.co.kr/lecture/courseScheduleList.do?lecm_num=140</t>
  </si>
  <si>
    <t>https://www.hpetraining.co.kr/lecture/courseScheduleList.do?lecm_num=598</t>
  </si>
  <si>
    <t>https://www.hpetraining.co.kr/lecture/courseScheduleList.do?lecm_num=597</t>
  </si>
  <si>
    <t>https://www.hpetraining.co.kr/lecture/courseScheduleList.do?lecm_num=596</t>
  </si>
  <si>
    <t>https://www.hpetraining.co.kr/lecture/courseScheduleList.do?lecm_num=649</t>
  </si>
  <si>
    <t>https://www.hpetraining.co.kr/lecture/courseScheduleList.do?lecm_num=565</t>
  </si>
  <si>
    <t>https://www.multicampus.com/em/enrolment/courseDetaiInfo?corsCd=Q33320&amp;corsYr=2019&amp;corsDgrCd=00002</t>
  </si>
  <si>
    <t>https://www.multicampus.com/em/enrolment/courseDetaiInfo?corsCd=Q29200&amp;corsYr=2019&amp;corsDgrCd=00007</t>
  </si>
  <si>
    <t>https://www.flane.co.kr:40000/edu_course.php?edu_course_no=669</t>
  </si>
  <si>
    <t>https://www.flane.co.kr:40000/edu_course.php?edu_course_no=785</t>
  </si>
  <si>
    <t>https://www.flane.co.kr:40000/edu_course.php?edu_course_no=697</t>
  </si>
  <si>
    <t>https://www.flane.co.kr:40000/edu_course.php?edu_course_no=873</t>
  </si>
  <si>
    <t>https://www.flane.co.kr:40000/edu_course.php?edu_course_no=494</t>
  </si>
  <si>
    <t>https://www.flane.co.kr:40000/edu_course.php?edu_course_no=698</t>
  </si>
  <si>
    <t>https://www.flane.co.kr:40000/edu_course.php?edu_course_no=825</t>
  </si>
  <si>
    <t>https://www.flane.co.kr:40000/edu_course.php?edu_course_no=779</t>
  </si>
  <si>
    <t>https://www.flane.co.kr:40000/edu_course.php?edu_course_no=699</t>
  </si>
  <si>
    <t>https://www.flane.co.kr:40000/edu_course.php?edu_course_no=788</t>
  </si>
  <si>
    <t>https://www.flane.co.kr:40000/edu_course.php?edu_course_no=759</t>
  </si>
  <si>
    <t>https://www.hpetraining.co.kr/lecture/courseScheduleList.do?lecm_num=177</t>
  </si>
  <si>
    <t>https://www.multicampus.com/em/enrolment/courseDetaiInfo?corsCd=Q13940&amp;corsYr=2019&amp;corsDgrCd=00016</t>
  </si>
  <si>
    <t>https://www.multicampus.com/em/enrolment/courseDetaiInfo?corsCd=Q26520&amp;corsYr=2019&amp;corsDgrCd=00008</t>
  </si>
  <si>
    <t>https://www.multicampus.com/em/enrolment/courseDetaiInfo?corsCd=Q31540&amp;corsYr=2019&amp;corsDgrCd=00004</t>
  </si>
  <si>
    <t>https://www.multicampus.com/em/enrolment/courseDetaiInfo?corsCd=Q31520&amp;corsYr=2019&amp;corsDgrCd=00004</t>
  </si>
  <si>
    <t>https://www.multicampus.com/em/enrolment/courseDetaiInfo?corsCd=A53251&amp;corsYr=2002&amp;corsDgrCd=00021</t>
  </si>
  <si>
    <t>https://www.multicampus.com/em/enrolment/courseDetaiInfo?corsCd=Q24640&amp;corsYr=2019&amp;corsDgrCd=00010</t>
  </si>
  <si>
    <t>https://www.flane.co.kr:40000/edu_course.php?edu_course_no=809</t>
  </si>
  <si>
    <t>https://www.flane.co.kr:40000/edu_course.php?edu_course_no=1029</t>
  </si>
  <si>
    <t>https://www.hpetraining.co.kr/lecture/courseScheduleList.do?lecm_num=154</t>
  </si>
  <si>
    <t>https://www.multicampus.com/em/enrolment/courseDetaiInfo?corsCd=A53241&amp;corsYr=2002&amp;corsDgrCd=00021</t>
  </si>
  <si>
    <t>https://www.multicampus.com/em/enrolment/courseDetaiInfo?corsCd=Q29880&amp;corsYr=2019&amp;corsDgrCd=00007</t>
  </si>
  <si>
    <t>https://www.flane.co.kr:40000/edu_course.php?edu_course_no=713</t>
  </si>
  <si>
    <t>https://www.flane.co.kr:40000/edu_course.php?edu_course_no=434</t>
  </si>
  <si>
    <t>https://www.flane.co.kr:40000/edu_course.php?edu_course_no=433</t>
  </si>
  <si>
    <t>https://www.flane.co.kr:40000/edu_course.php?edu_course_no=432</t>
  </si>
  <si>
    <t>https://www.multicampus.com/em/enrolment/courseDetaiInfo?corsCd=Q21869&amp;corsYr=2019&amp;corsDgrCd=00011</t>
  </si>
  <si>
    <t>https://www.multicampus.com/em/enrolment/courseDetaiInfo?corsCd=CE0631&amp;corsYr=2002&amp;corsDgrCd=00021</t>
  </si>
  <si>
    <t>https://www.multicampus.com/em/enrolment/courseDetaiInfo?corsCd=CE0641&amp;corsYr=2002&amp;corsDgrCd=00021</t>
  </si>
  <si>
    <t>https://www.multicampus.com/em/enrolment/courseDetaiInfo?corsCd=CE2101&amp;corsYr=2002&amp;corsDgrCd=00021</t>
  </si>
  <si>
    <t>https://www.multicampus.com/em/enrolment/courseDetaiInfo?corsCd=CE2111&amp;corsYr=2002&amp;corsDgrCd=00021</t>
  </si>
  <si>
    <t>https://www.multicampus.com/em/enrolment/courseDetaiInfo?corsCd=CE2121&amp;corsYr=2002&amp;corsDgrCd=00021</t>
  </si>
  <si>
    <t>https://www.multicampus.com/em/enrolment/courseDetaiInfo?corsCd=Q21909&amp;corsYr=2019&amp;corsDgrCd=00012</t>
  </si>
  <si>
    <t>https://www.multicampus.com/em/enrolment/courseDetaiInfo?corsCd=Q26980&amp;corsYr=2019&amp;corsDgrCd=00010</t>
  </si>
  <si>
    <t>https://www.multicampus.com/em/enrolment/courseDetaiInfo?corsCd=Q26984&amp;corsYr=2019&amp;corsDgrCd=00006</t>
  </si>
  <si>
    <t>https://www.multicampus.com/em/enrolment/courseDetaiInfo?corsCd=CD9231&amp;corsYr=2002&amp;corsDgrCd=00021</t>
  </si>
  <si>
    <t>https://www.multicampus.com/em/enrolment/courseDetaiInfo?corsCd=CD9241&amp;corsYr=2002&amp;corsDgrCd=00021</t>
  </si>
  <si>
    <t>https://www.multicampus.com/em/enrolment/courseDetaiInfo?corsCd=CD9251&amp;corsYr=2002&amp;corsDgrCd=00021</t>
  </si>
  <si>
    <t>https://www.multicampus.com/em/enrolment/courseDetaiInfo?corsCd=CD9261&amp;corsYr=2002&amp;corsDgrCd=00021</t>
  </si>
  <si>
    <t>https://www.multicampus.com/em/enrolment/courseDetaiInfo?corsCd=CD9271&amp;corsYr=2002&amp;corsDgrCd=00021</t>
  </si>
  <si>
    <t>https://www.multicampus.com/em/enrolment/courseDetaiInfo?corsCd=Q21883&amp;corsYr=2019&amp;corsDgrCd=00015</t>
  </si>
  <si>
    <t>https://www.multicampus.com/em/enrolment/courseDetaiInfo?corsCd=Q28565&amp;corsYr=null&amp;corsDgrCd=null</t>
  </si>
  <si>
    <t>http://www.oraclejava.co.kr/edu2_gspec/curri/currimaster.php?command=3244&amp;lecture=11&amp;lp_type=D&amp;lp_recommand_yn=Y</t>
  </si>
  <si>
    <t>https://www.hpetraining.co.kr/lecture/courseScheduleList.do?lecm_num=252</t>
  </si>
  <si>
    <t>https://www.hpetraining.co.kr/lecture/courseScheduleList.do?lecm_num=143</t>
  </si>
  <si>
    <t>https://www.multicampus.com/em/enrolment/courseDetaiInfo?corsCd=Q33820&amp;corsYr=null&amp;corsDgrCd=null</t>
  </si>
  <si>
    <t>https://www.multicampus.com/em/enrolment/courseDetaiInfo?corsCd=CF7571&amp;corsYr=2002&amp;corsDgrCd=00021</t>
  </si>
  <si>
    <t>https://www.multicampus.com/em/enrolment/courseDetaiInfo?corsCd=CF7581&amp;corsYr=2002&amp;corsDgrCd=00021</t>
  </si>
  <si>
    <t>https://www.multicampus.com/em/enrolment/courseDetaiInfo?corsCd=CF7591&amp;corsYr=2002&amp;corsDgrCd=00021</t>
  </si>
  <si>
    <t>https://www.multicampus.com/em/enrolment/courseDetaiInfo?corsCd=CF3601&amp;corsYr=2002&amp;corsDgrCd=00021</t>
  </si>
  <si>
    <t>https://www.multicampus.com/em/enrolment/courseDetaiInfo?corsCd=CF3611&amp;corsYr=2002&amp;corsDgrCd=00021</t>
  </si>
  <si>
    <t>https://www.multicampus.com/em/enrolment/courseDetaiInfo?corsCd=CF3621&amp;corsYr=2002&amp;corsDgrCd=00021</t>
  </si>
  <si>
    <t>https://www.multicampus.com/em/enrolment/courseDetaiInfo?corsCd=Q30020&amp;corsYr=2019&amp;corsDgrCd=00005</t>
  </si>
  <si>
    <t>https://www.multicampus.com/em/enrolment/courseDetaiInfo?corsCd=Q21922&amp;corsYr=2019&amp;corsDgrCd=00024</t>
  </si>
  <si>
    <t>https://www.multicampus.com/em/enrolment/courseDetaiInfo?corsCd=Q26923&amp;corsYr=2019&amp;corsDgrCd=00005</t>
  </si>
  <si>
    <t>https://www.multicampus.com/em/enrolment/courseDetaiInfo?corsCd=CF4991&amp;corsYr=2002&amp;corsDgrCd=00021</t>
  </si>
  <si>
    <t>https://www.multicampus.com/em/enrolment/courseDetaiInfo?corsCd=CF5001&amp;corsYr=2002&amp;corsDgrCd=00021</t>
  </si>
  <si>
    <t>https://www.multicampus.com/em/enrolment/courseDetaiInfo?corsCd=CF5011&amp;corsYr=2002&amp;corsDgrCd=00021</t>
  </si>
  <si>
    <t>https://www.multicampus.com/em/enrolment/courseDetaiInfo?corsCd=Q22960&amp;corsYr=2019&amp;corsDgrCd=00009</t>
  </si>
  <si>
    <t>http://www.koreaiscom.com/curriculum/skill/short09.asp</t>
  </si>
  <si>
    <t>http://www.koreaiscom.com/curriculum/smart/smart01.asp</t>
  </si>
  <si>
    <t>https://www.fastcampus.co.kr/dev_camp_abc/</t>
  </si>
  <si>
    <t>https://www.fastcampus.co.kr/dev_online_androidapp/</t>
  </si>
  <si>
    <t>https://www.flane.co.kr:40000/edu_course.php?edu_course_no=687</t>
  </si>
  <si>
    <t>https://www.fastcampus.co.kr/dev_camp_cocu/</t>
  </si>
  <si>
    <t>https://www.fastcampus.co.kr/dev_online_game/</t>
  </si>
  <si>
    <t>https://www.fastcampus.co.kr/dev_online_unitygame/</t>
  </si>
  <si>
    <t>https://www.hpetraining.co.kr/lecture/courseScheduleList.do?lecm_num=604</t>
  </si>
  <si>
    <t>http://www.koreaiscom.com/curriculum/skill/short05.asp</t>
  </si>
  <si>
    <t>https://www.multicampus.com/em/enrolment/courseDetaiInfo?corsCd=Q21083&amp;corsYr=null&amp;corsDgrCd=null</t>
  </si>
  <si>
    <t>http://www.koreaiscom.com/curriculum/skill/short03.asp</t>
  </si>
  <si>
    <t>https://www.hpetraining.co.kr/lecture/courseScheduleList.do?lecm_num=609</t>
  </si>
  <si>
    <t>https://www.multicampus.com/em/enrolment/courseDetaiInfo?corsCd=Q31960&amp;corsYr=2019&amp;corsDgrCd=00004</t>
  </si>
  <si>
    <t>https://www.multicampus.com/em/enrolment/courseDetaiInfo?corsCd=Q27740&amp;corsYr=2019&amp;corsDgrCd=00012</t>
  </si>
  <si>
    <t>https://www.multicampus.com/em/enrolment/courseDetaiInfo?corsCd=Q28660&amp;corsYr=null&amp;corsDgrCd=null</t>
  </si>
  <si>
    <t>https://www.multicampus.com/em/enrolment/courseDetaiInfo?corsCd=Q27003&amp;corsYr=2019&amp;corsDgrCd=00011</t>
  </si>
  <si>
    <t>https://www.multicampus.com/em/enrolment/courseDetaiInfo?corsCd=CD7041&amp;corsYr=2002&amp;corsDgrCd=00021</t>
  </si>
  <si>
    <t>https://www.multicampus.com/em/enrolment/courseDetaiInfo?corsCd=CD7051&amp;corsYr=2002&amp;corsDgrCd=00021</t>
  </si>
  <si>
    <t>https://www.multicampus.com/em/enrolment/courseDetaiInfo?corsCd=CD7061&amp;corsYr=2002&amp;corsDgrCd=00021</t>
  </si>
  <si>
    <t>https://www.multicampus.com/em/enrolment/courseDetaiInfo?corsCd=CE2181&amp;corsYr=2002&amp;corsDgrCd=00021</t>
  </si>
  <si>
    <t>https://www.multicampus.com/em/enrolment/courseDetaiInfo?corsCd=CE2191&amp;corsYr=2002&amp;corsDgrCd=00021</t>
  </si>
  <si>
    <t>https://www.multicampus.com/em/enrolment/courseDetaiInfo?corsCd=Q32440&amp;corsYr=null&amp;corsDgrCd=null</t>
  </si>
  <si>
    <t>https://www.multicampus.com/em/enrolment/courseDetaiInfo?corsCd=Q28525&amp;corsYr=2019&amp;corsDgrCd=00010</t>
  </si>
  <si>
    <t>https://www.multicampus.com/em/enrolment/courseDetaiInfo?corsCd=212195&amp;corsYr=2019&amp;corsDgrCd=00046</t>
  </si>
  <si>
    <t>https://www.multicampus.com/em/enrolment/courseDetaiInfo?corsCd=Q21140&amp;corsYr=null&amp;corsDgrCd=null</t>
  </si>
  <si>
    <t>https://www.multicampus.com/em/enrolment/courseDetaiInfo?corsCd=Q26180&amp;corsYr=2019&amp;corsDgrCd=00013</t>
  </si>
  <si>
    <t>https://www.multicampus.com/em/enrolment/courseDetaiInfo?corsCd=Q21868&amp;corsYr=2019&amp;corsDgrCd=00010</t>
  </si>
  <si>
    <t>https://www.multicampus.com/em/enrolment/courseDetaiInfo?corsCd=Q21931&amp;corsYr=null&amp;corsDgrCd=null</t>
  </si>
  <si>
    <t>http://www.koreaiscom.com/curriculum/skill/short04.asp</t>
  </si>
  <si>
    <t>https://www.multicampus.com/em/enrolment/courseDetaiInfo?corsCd=Q27720&amp;corsYr=2019&amp;corsDgrCd=00007</t>
  </si>
  <si>
    <t>https://www.hpetraining.co.kr/lecture/courseScheduleList.do?lecm_num=107</t>
  </si>
  <si>
    <t>https://www.hpetraining.co.kr/lecture/courseScheduleList.do?lecm_num=196</t>
  </si>
  <si>
    <t>https://www.flane.co.kr:40000/edu_course.php?edu_course_no=581</t>
  </si>
  <si>
    <t>https://www.hpetraining.co.kr/lecture/courseScheduleList.do?lecm_num=192</t>
  </si>
  <si>
    <t>https://www.multicampus.com/em/enrolment/courseDetaiInfo?corsCd=212156&amp;corsYr=2019&amp;corsDgrCd=00035</t>
  </si>
  <si>
    <t>https://www.multicampus.com/em/enrolment/courseDetaiInfo?corsCd=Q19021&amp;corsYr=2019&amp;corsDgrCd=00012</t>
  </si>
  <si>
    <t>https://www.multicampus.com/em/enrolment/courseDetaiInfo?corsCd=Q19006&amp;corsYr=2019&amp;corsDgrCd=00011</t>
  </si>
  <si>
    <t>https://www.multicampus.com/em/enrolment/courseDetaiInfo?corsCd=Q19007&amp;corsYr=null&amp;corsDgrCd=null</t>
  </si>
  <si>
    <t>https://www.multicampus.com/em/enrolment/courseDetaiInfo?corsCd=Q19008&amp;corsYr=2019&amp;corsDgrCd=00012</t>
  </si>
  <si>
    <t>http://www.koreaiscom.com/curriculum/smart/smart02.asp</t>
  </si>
  <si>
    <t>https://www.fastcampus.co.kr/dev_camp_apple/</t>
  </si>
  <si>
    <t>https://www.hpetraining.co.kr/lecture/courseScheduleList.do?lecm_num=132</t>
  </si>
  <si>
    <t>https://www.hpetraining.co.kr/lecture/courseScheduleList.do?lecm_num=202</t>
  </si>
  <si>
    <t>https://www.multicampus.com/em/enrolment/courseDetaiInfo?corsCd=212095&amp;corsYr=2019&amp;corsDgrCd=00057</t>
  </si>
  <si>
    <t>http://www.koreaiscom.com/curriculum/skill/short06.asp</t>
  </si>
  <si>
    <t>http://www.koreaiscom.com/curriculum/skill/short07.asp</t>
  </si>
  <si>
    <t>http://www.koreaiscom.com/curriculum/skill/short08.asp</t>
  </si>
  <si>
    <t>http://www.koreaiscom.com/curriculum/web/web02.asp</t>
  </si>
  <si>
    <t>https://www.fastcampus.co.kr/dev_online_jvweb/</t>
  </si>
  <si>
    <t>https://www.hpetraining.co.kr/lecture/courseScheduleList.do?lecm_num=124</t>
  </si>
  <si>
    <t>https://www.hpetraining.co.kr/lecture/courseScheduleList.do?lecm_num=191</t>
  </si>
  <si>
    <t>https://www.hpetraining.co.kr/lecture/courseScheduleList.do?lecm_num=120</t>
  </si>
  <si>
    <t>https://www.hpetraining.co.kr/lecture/courseScheduleList.do?lecm_num=645</t>
  </si>
  <si>
    <t>https://www.hpetraining.co.kr/lecture/courseScheduleList.do?lecm_num=131</t>
  </si>
  <si>
    <t>https://www.multicampus.com/em/enrolment/courseDetaiInfo?corsCd=Q21842&amp;corsYr=2019&amp;corsDgrCd=00006</t>
  </si>
  <si>
    <t>https://www.multicampus.com/em/enrolment/courseDetaiInfo?corsCd=Q21849&amp;corsYr=2019&amp;corsDgrCd=00007</t>
  </si>
  <si>
    <t>https://www.multicampus.com/em/enrolment/courseDetaiInfo?corsCd=Q14560&amp;corsYr=2019&amp;corsDgrCd=00010</t>
  </si>
  <si>
    <t>https://www.multicampus.com/em/enrolment/courseDetaiInfo?corsCd=Q21850&amp;corsYr=2019&amp;corsDgrCd=00007</t>
  </si>
  <si>
    <t>https://www.multicampus.com/em/enrolment/courseDetaiInfo?corsCd=Q26942&amp;corsYr=2019&amp;corsDgrCd=00011</t>
  </si>
  <si>
    <t>https://www.multicampus.com/em/enrolment/courseDetaiInfo?corsCd=Q26982&amp;corsYr=2019&amp;corsDgrCd=00015</t>
  </si>
  <si>
    <t>https://www.multicampus.com/em/enrolment/courseDetaiInfo?corsCd=Q21880&amp;corsYr=2019&amp;corsDgrCd=00026</t>
  </si>
  <si>
    <t>https://www.multicampus.com/em/enrolment/courseDetaiInfo?corsCd=Q28580&amp;corsYr=null&amp;corsDgrCd=null</t>
  </si>
  <si>
    <t>https://www.multicampus.com/em/enrolment/courseDetaiInfo?corsCd=Q21864&amp;corsYr=2019&amp;corsDgrCd=00019</t>
  </si>
  <si>
    <t>https://www.multicampus.com/em/enrolment/courseDetaiInfo?corsCd=Q28563&amp;corsYr=null&amp;corsDgrCd=null</t>
  </si>
  <si>
    <t>https://www.multicampus.com/em/enrolment/courseDetaiInfo?corsCd=Q21911&amp;corsYr=2019&amp;corsDgrCd=00006</t>
  </si>
  <si>
    <t>https://www.multicampus.com/em/enrolment/courseDetaiInfo?corsCd=Q26960&amp;corsYr=2019&amp;corsDgrCd=00009</t>
  </si>
  <si>
    <t>https://www.multicampus.com/em/enrolment/courseDetaiInfo?corsCd=Q28760&amp;corsYr=2019&amp;corsDgrCd=00005</t>
  </si>
  <si>
    <t>https://www.multicampus.com/em/enrolment/courseDetaiInfo?corsCd=Q28140&amp;corsYr=2019&amp;corsDgrCd=00007</t>
  </si>
  <si>
    <t>https://www.multicampus.com/em/enrolment/courseDetaiInfo?corsCd=Q33780&amp;corsYr=2019&amp;corsDgrCd=00002</t>
  </si>
  <si>
    <t>https://www.multicampus.com/em/enrolment/courseDetaiInfo?corsCd=Q28549&amp;corsYr=2019&amp;corsDgrCd=00005</t>
  </si>
  <si>
    <t>https://www.multicampus.com/em/enrolment/courseDetaiInfo?corsCd=Q18705&amp;corsYr=null&amp;corsDgrCd=null</t>
  </si>
  <si>
    <t>https://www.multicampus.com/em/enrolment/courseDetaiInfo?corsCd=Q28544&amp;corsYr=2019&amp;corsDgrCd=00006</t>
  </si>
  <si>
    <t>https://www.multicampus.com/em/enrolment/courseDetaiInfo?corsCd=Q21932&amp;corsYr=2019&amp;corsDgrCd=00025</t>
  </si>
  <si>
    <t>http://www.oraclejava.co.kr/edu2_gspec/curri/currimaster.php?command=3127&amp;lecture=11&amp;lp_type=A</t>
  </si>
  <si>
    <t>http://www.koreaiscom.com/curriculum/web/web04.asp</t>
  </si>
  <si>
    <t>https://www.fastcampus.co.kr/dev_camp_javaphp/</t>
  </si>
  <si>
    <t>https://www.fastcampus.co.kr/dev_workshop_ddd/</t>
  </si>
  <si>
    <t>https://www.fastcampus.co.kr/dev_camp_ddd/</t>
  </si>
  <si>
    <t>https://www.fastcampus.co.kr/dev_camp_sbjw/</t>
  </si>
  <si>
    <t>https://www.fastcampus.co.kr/dev_camp_rxjava/</t>
  </si>
  <si>
    <t>https://www.flane.co.kr:40000/edu_course.php?edu_course_no=777</t>
  </si>
  <si>
    <t>https://www.flane.co.kr:40000/edu_course.php?edu_course_no=778</t>
  </si>
  <si>
    <t>https://www.flane.co.kr:40000/edu_course.php?edu_course_no=385</t>
  </si>
  <si>
    <t>https://www.flane.co.kr:40000/edu_course.php?edu_course_no=579</t>
  </si>
  <si>
    <t>https://www.multicampus.com/em/enrolment/courseDetaiInfo?corsCd=Q18961&amp;corsYr=2019&amp;corsDgrCd=00023</t>
  </si>
  <si>
    <t>https://www.multicampus.com/em/enrolment/courseDetaiInfo?corsCd=Q21125&amp;corsYr=null&amp;corsDgrCd=null</t>
  </si>
  <si>
    <t>http://www.koreaiscom.com/curriculum/skill/short11.asp</t>
  </si>
  <si>
    <t>http://www.koreaiscom.com/curriculum/web/web01.asp</t>
  </si>
  <si>
    <t>https://www.fastcampus.co.kr/dev_camp_jstb/</t>
  </si>
  <si>
    <t>https://www.fastcampus.co.kr/dev_camp_jsbasic/</t>
  </si>
  <si>
    <t>https://www.fastcampus.co.kr/dev_camp_first/</t>
  </si>
  <si>
    <t>https://www.fastcampus.co.kr/dev_camp_feb/</t>
  </si>
  <si>
    <t>https://www.hpetraining.co.kr/lecture/courseScheduleList.do?lecm_num=109</t>
  </si>
  <si>
    <t>https://www.hpetraining.co.kr/lecture/courseScheduleList.do?lecm_num=133</t>
  </si>
  <si>
    <t>https://www.hpetraining.co.kr/lecture/courseScheduleList.do?lecm_num=576</t>
  </si>
  <si>
    <t>https://www.multicampus.com/em/enrolment/courseDetaiInfo?corsCd=Q33040&amp;corsYr=null&amp;corsDgrCd=null</t>
  </si>
  <si>
    <t>https://www.multicampus.com/em/enrolment/courseDetaiInfo?corsCd=Q32100&amp;corsYr=2019&amp;corsDgrCd=00006</t>
  </si>
  <si>
    <t>https://www.multicampus.com/em/enrolment/courseDetaiInfo?corsCd=Q29540&amp;corsYr=2019&amp;corsDgrCd=00003</t>
  </si>
  <si>
    <t>https://www.multicampus.com/em/enrolment/courseDetaiInfo?corsCd=Q26946&amp;corsYr=2019&amp;corsDgrCd=00008</t>
  </si>
  <si>
    <t>https://www.multicampus.com/em/enrolment/courseDetaiInfo?corsCd=Q32101&amp;corsYr=2019&amp;corsDgrCd=00006</t>
  </si>
  <si>
    <t>https://www.multicampus.com/em/enrolment/courseDetaiInfo?corsCd=Q31840&amp;corsYr=2019&amp;corsDgrCd=00003</t>
  </si>
  <si>
    <t>https://www.multicampus.com/em/enrolment/courseDetaiInfo?corsCd=Q23240&amp;corsYr=2019&amp;corsDgrCd=00014</t>
  </si>
  <si>
    <t>https://www.multicampus.com/em/enrolment/courseDetaiInfo?corsCd=Q21930&amp;corsYr=2019&amp;corsDgrCd=00017</t>
  </si>
  <si>
    <t>https://www.multicampus.com/em/enrolment/courseDetaiInfo?corsCd=Q26948&amp;corsYr=2019&amp;corsDgrCd=00012</t>
  </si>
  <si>
    <t>https://www.fastcampus.co.kr/dev_camp_jst/</t>
  </si>
  <si>
    <t>https://www.fastcampus.co.kr/dev_camp_nodechatbot-2/</t>
  </si>
  <si>
    <t>https://www.fastcampus.co.kr/dev_camp_nodejs/</t>
  </si>
  <si>
    <t>https://www.fastcampus.co.kr/dev_camp_reapp/</t>
  </si>
  <si>
    <t>https://www.fastcampus.co.kr/dev_camp_react/</t>
  </si>
  <si>
    <t>https://www.fastcampus.co.kr/dev_online_angular/</t>
  </si>
  <si>
    <t>https://www.fastcampus.co.kr/dev_camp_tsw/</t>
  </si>
  <si>
    <t>https://www.fastcampus.co.kr/dev_camp_vjs/</t>
  </si>
  <si>
    <t>https://www.fastcampus.co.kr/dev_camp_vue/</t>
  </si>
  <si>
    <t>https://www.fastcampus.co.kr/dev_camp_wap/</t>
  </si>
  <si>
    <t>https://www.fastcampus.co.kr/dev_online_react/</t>
  </si>
  <si>
    <t>http://www.oraclejava.co.kr/edu2_gspec/curri/currimaster.php?command=3238&amp;lecture=11&amp;lp_type=C&amp;lp_recommand_yn=Y</t>
  </si>
  <si>
    <t>https://www.fastcampus.co.kr/dev_workshop_kotlin/</t>
  </si>
  <si>
    <t>https://www.fastcampus.co.kr/dev_seminar_kotlin/</t>
  </si>
  <si>
    <t>https://www.multicampus.com/em/enrolment/courseDetaiInfo?corsCd=Q21860&amp;corsYr=2019&amp;corsDgrCd=00017</t>
  </si>
  <si>
    <t>https://www.multicampus.com/em/enrolment/courseDetaiInfo?corsCd=Q24260&amp;corsYr=2019&amp;corsDgrCd=00005</t>
  </si>
  <si>
    <t>http://www.koreaiscom.com/curriculum/skill/short02.asp</t>
  </si>
  <si>
    <t>https://www.fastcampus.co.kr/dev_camp_php/</t>
  </si>
  <si>
    <t>https://www.hpetraining.co.kr/lecture/courseScheduleList.do?lecm_num=646</t>
  </si>
  <si>
    <t>https://www.multicampus.com/em/enrolment/courseDetaiInfo?corsCd=Q25142&amp;corsYr=2019&amp;corsDgrCd=00015</t>
  </si>
  <si>
    <t>http://www.koreaiscom.com/curriculum/skill/short12.asp</t>
  </si>
  <si>
    <t>https://www.fastcampus.co.kr/dev_camp_pwfb/</t>
  </si>
  <si>
    <t>https://www.fastcampus.co.kr/fin_camp_findata4weeks/</t>
  </si>
  <si>
    <t>https://www.fastcampus.co.kr/fin_camp_pythonstarter/</t>
  </si>
  <si>
    <t>https://www.fastcampus.co.kr/fin_camp_finda/</t>
  </si>
  <si>
    <t>https://www.fastcampus.co.kr/fin_camp_pythondart/</t>
  </si>
  <si>
    <t>https://www.fastcampus.co.kr/fin_camp_stockvalue/</t>
  </si>
  <si>
    <t>https://www.flane.co.kr:40000/edu_course.php?edu_course_no=801</t>
  </si>
  <si>
    <t>https://www.flane.co.kr:40000/edu_course.php?edu_course_no=807</t>
  </si>
  <si>
    <t>https://www.hpetraining.co.kr/lecture/courseScheduleList.do?lecm_num=647</t>
  </si>
  <si>
    <t>https://www.hpetraining.co.kr/lecture/courseScheduleList.do?lecm_num=183</t>
  </si>
  <si>
    <t>https://www.hpetraining.co.kr/lecture/courseScheduleList.do?lecm_num=201</t>
  </si>
  <si>
    <t>https://www.multicampus.com/em/enrolment/courseDetaiInfo?corsCd=A51291&amp;corsYr=2002&amp;corsDgrCd=00021</t>
  </si>
  <si>
    <t>https://www.multicampus.com/em/enrolment/courseDetaiInfo?corsCd=A51131&amp;corsYr=2002&amp;corsDgrCd=00021</t>
  </si>
  <si>
    <t>https://www.multicampus.com/em/enrolment/courseDetaiInfo?corsCd=A51421&amp;corsYr=2002&amp;corsDgrCd=00021</t>
  </si>
  <si>
    <t>https://www.multicampus.com/em/enrolment/courseDetaiInfo?corsCd=A50231&amp;corsYr=2002&amp;corsDgrCd=00021</t>
  </si>
  <si>
    <t>https://www.multicampus.com/em/enrolment/courseDetaiInfo?corsCd=A50221&amp;corsYr=2002&amp;corsDgrCd=00021</t>
  </si>
  <si>
    <t>https://www.multicampus.com/em/enrolment/courseDetaiInfo?corsCd=A51351&amp;corsYr=2002&amp;corsDgrCd=00021</t>
  </si>
  <si>
    <t>https://www.multicampus.com/em/enrolment/courseDetaiInfo?corsCd=Q27560&amp;corsYr=2019&amp;corsDgrCd=00007</t>
  </si>
  <si>
    <t>https://www.multicampus.com/em/enrolment/courseDetaiInfo?corsCd=Q28569&amp;corsYr=null&amp;corsDgrCd=null</t>
  </si>
  <si>
    <t>https://www.multicampus.com/em/enrolment/courseDetaiInfo?corsCd=CF7461&amp;corsYr=2002&amp;corsDgrCd=00021</t>
  </si>
  <si>
    <t>https://www.multicampus.com/em/enrolment/courseDetaiInfo?corsCd=CF7471&amp;corsYr=2002&amp;corsDgrCd=00021</t>
  </si>
  <si>
    <t>https://www.multicampus.com/em/enrolment/courseDetaiInfo?corsCd=CF7481&amp;corsYr=2002&amp;corsDgrCd=00021</t>
  </si>
  <si>
    <t>https://www.multicampus.com/em/enrolment/courseDetaiInfo?corsCd=CF7491&amp;corsYr=2002&amp;corsDgrCd=00021</t>
  </si>
  <si>
    <t>https://www.multicampus.com/em/enrolment/courseDetaiInfo?corsCd=CF7501&amp;corsYr=2002&amp;corsDgrCd=00021</t>
  </si>
  <si>
    <t>https://www.multicampus.com/em/enrolment/courseDetaiInfo?corsCd=CF7511&amp;corsYr=2002&amp;corsDgrCd=00021</t>
  </si>
  <si>
    <t>https://www.multicampus.com/em/enrolment/courseDetaiInfo?corsCd=CF7521&amp;corsYr=2002&amp;corsDgrCd=00021</t>
  </si>
  <si>
    <t>https://www.multicampus.com/em/enrolment/courseDetaiInfo?corsCd=CF7531&amp;corsYr=2002&amp;corsDgrCd=00021</t>
  </si>
  <si>
    <t>https://www.multicampus.com/em/enrolment/courseDetaiInfo?corsCd=CF7541&amp;corsYr=2002&amp;corsDgrCd=00021</t>
  </si>
  <si>
    <t>https://www.multicampus.com/em/enrolment/courseDetaiInfo?corsCd=CF7551&amp;corsYr=2002&amp;corsDgrCd=00021</t>
  </si>
  <si>
    <t>https://www.multicampus.com/em/enrolment/courseDetaiInfo?corsCd=CF7561&amp;corsYr=2002&amp;corsDgrCd=00021</t>
  </si>
  <si>
    <t>https://www.multicampus.com/em/enrolment/courseDetaiInfo?corsCd=Q26985&amp;corsYr=2019&amp;corsDgrCd=00016</t>
  </si>
  <si>
    <t>https://www.multicampus.com/em/enrolment/courseDetaiInfo?corsCd=Q25922&amp;corsYr=null&amp;corsDgrCd=null</t>
  </si>
  <si>
    <t>https://www.fastcampus.co.kr/dev_camp_coding101/</t>
  </si>
  <si>
    <t>https://www.fastcampus.co.kr/dev_class_coding101/</t>
  </si>
  <si>
    <t>https://www.fastcampus.co.kr/dev_camp_djs/</t>
  </si>
  <si>
    <t>https://www.fastcampus.co.kr/data_online_fin/</t>
  </si>
  <si>
    <t>https://www.fastcampus.co.kr/dev_camp_mktp/</t>
  </si>
  <si>
    <t>https://www.fastcampus.co.kr/dev_camp_djup/</t>
  </si>
  <si>
    <t>https://www.fastcampus.co.kr/data_camp_rpa/</t>
  </si>
  <si>
    <t>https://www.fastcampus.co.kr/dev_online_autom/</t>
  </si>
  <si>
    <t>https://www.fastcampus.co.kr/dev_camp_allpython/</t>
  </si>
  <si>
    <t>https://www.fastcampus.co.kr/dev_online_pyweb/</t>
  </si>
  <si>
    <t>https://www.flane.co.kr:40000/edu_course.php?edu_course_no=715</t>
  </si>
  <si>
    <t>https://www.fastcampus.co.kr/data_camp_dab/</t>
  </si>
  <si>
    <t>https://www.fastcampus.co.kr/data_camp_mlearning/</t>
  </si>
  <si>
    <t>https://www.fastcampus.co.kr/data_camp_rbda/</t>
  </si>
  <si>
    <t>https://www.fastcampus.co.kr/data_camp_tsa/</t>
  </si>
  <si>
    <t>https://www.fastcampus.co.kr/data_camp_rmp/</t>
  </si>
  <si>
    <t>https://www.fastcampus.co.kr/data_camp_rwc/</t>
  </si>
  <si>
    <t>https://www.fastcampus.co.kr/data_camp_rtm/</t>
  </si>
  <si>
    <t>https://www.fastcampus.co.kr/data_camp_anova/</t>
  </si>
  <si>
    <t>https://www.fastcampus.co.kr/data_school_dir/</t>
  </si>
  <si>
    <t>https://www.flane.co.kr:40000/edu_course.php?edu_course_no=894</t>
  </si>
  <si>
    <t>https://www.flane.co.kr:40000/edu_course.php?edu_course_no=1002</t>
  </si>
  <si>
    <t>https://www.multicampus.com/em/enrolment/courseDetaiInfo?corsCd=Q33540&amp;corsYr=2019&amp;corsDgrCd=00003</t>
  </si>
  <si>
    <t>https://www.multicampus.com/em/enrolment/courseDetaiInfo?corsCd=Q33560&amp;corsYr=2019&amp;corsDgrCd=00003</t>
  </si>
  <si>
    <t>https://www.multicampus.com/em/enrolment/courseDetaiInfo?corsCd=Q33380&amp;corsYr=2019&amp;corsDgrCd=00002</t>
  </si>
  <si>
    <t>https://www.multicampus.com/em/enrolment/courseDetaiInfo?corsCd=Q35102&amp;corsYr=2019&amp;corsDgrCd=00001</t>
  </si>
  <si>
    <t>https://www.multicampus.com/em/enrolment/courseDetaiInfo?corsCd=Q35100&amp;corsYr=2019&amp;corsDgrCd=00001</t>
  </si>
  <si>
    <t>https://www.multicampus.com/em/enrolment/courseDetaiInfo?corsCd=Q26320&amp;corsYr=2019&amp;corsDgrCd=00007</t>
  </si>
  <si>
    <t>https://www.multicampus.com/em/enrolment/courseDetaiInfo?corsCd=Q28882&amp;corsYr=2019&amp;corsDgrCd=00003</t>
  </si>
  <si>
    <t>https://www.multicampus.com/em/enrolment/courseDetaiInfo?corsCd=Q26560&amp;corsYr=2019&amp;corsDgrCd=00010</t>
  </si>
  <si>
    <t>https://www.multicampus.com/em/enrolment/courseDetaiInfo?corsCd=Q24583&amp;corsYr=2019&amp;corsDgrCd=00011</t>
  </si>
  <si>
    <t>https://www.multicampus.com/em/enrolment/courseDetaiInfo?corsCd=Q28881&amp;corsYr=2019&amp;corsDgrCd=00008</t>
  </si>
  <si>
    <t>https://www.multicampus.com/em/enrolment/courseDetaiInfo?corsCd=Q28901&amp;corsYr=null&amp;corsDgrCd=null</t>
  </si>
  <si>
    <t>https://www.multicampus.com/em/enrolment/courseDetaiInfo?corsCd=Q24560&amp;corsYr=2019&amp;corsDgrCd=00007</t>
  </si>
  <si>
    <t>https://www.multicampus.com/em/enrolment/courseDetaiInfo?corsCd=Q35101&amp;corsYr=2019&amp;corsDgrCd=00001</t>
  </si>
  <si>
    <t>https://www.multicampus.com/em/enrolment/courseDetaiInfo?corsCd=Q24584&amp;corsYr=null&amp;corsDgrCd=null</t>
  </si>
  <si>
    <t>https://www.multicampus.com/em/enrolment/courseDetaiInfo?corsCd=Q35060&amp;corsYr=2019&amp;corsDgrCd=00001</t>
  </si>
  <si>
    <t>https://www.multicampus.com/em/enrolment/courseDetaiInfo?corsCd=Q28900&amp;corsYr=2019&amp;corsDgrCd=00008</t>
  </si>
  <si>
    <t>https://www.multicampus.com/em/enrolment/courseDetaiInfo?corsCd=Q24561&amp;corsYr=2019&amp;corsDgrCd=00007</t>
  </si>
  <si>
    <t>https://www.multicampus.com/em/enrolment/courseDetaiInfo?corsCd=Q28883&amp;corsYr=2019&amp;corsDgrCd=00004</t>
  </si>
  <si>
    <t>https://www.multicampus.com/em/enrolment/courseDetaiInfo?corsCd=Q24563&amp;corsYr=2019&amp;corsDgrCd=00007</t>
  </si>
  <si>
    <t>https://www.multicampus.com/em/enrolment/courseDetaiInfo?corsCd=Q33561&amp;corsYr=2019&amp;corsDgrCd=00002</t>
  </si>
  <si>
    <t>https://www.multicampus.com/em/enrolment/courseDetaiInfo?corsCd=Q33621&amp;corsYr=2019&amp;corsDgrCd=00002</t>
  </si>
  <si>
    <t>https://www.multicampus.com/em/enrolment/courseDetaiInfo?corsCd=Q32360&amp;corsYr=null&amp;corsDgrCd=null</t>
  </si>
  <si>
    <t>https://www.multicampus.com/em/enrolment/courseDetaiInfo?corsCd=Q32380&amp;corsYr=null&amp;corsDgrCd=null</t>
  </si>
  <si>
    <t>https://www.multicampus.com/em/enrolment/courseDetaiInfo?corsCd=Q33562&amp;corsYr=2019&amp;corsDgrCd=00002</t>
  </si>
  <si>
    <t>https://www.multicampus.com/em/enrolment/courseDetaiInfo?corsCd=Q28840&amp;corsYr=2019&amp;corsDgrCd=00004</t>
  </si>
  <si>
    <t>https://www.multicampus.com/em/enrolment/courseDetaiInfo?corsCd=Q32080&amp;corsYr=null&amp;corsDgrCd=null</t>
  </si>
  <si>
    <t>https://www.multicampus.com/em/enrolment/courseDetaiInfo?corsCd=Q33600&amp;corsYr=2019&amp;corsDgrCd=00001</t>
  </si>
  <si>
    <t>https://www.multicampus.com/em/enrolment/courseDetaiInfo?corsCd=Q32240&amp;corsYr=2019&amp;corsDgrCd=00003</t>
  </si>
  <si>
    <t>https://www.multicampus.com/em/enrolment/courseDetaiInfo?corsCd=Q22081&amp;corsYr=2019&amp;corsDgrCd=00011</t>
  </si>
  <si>
    <t>https://www.multicampus.com/em/enrolment/courseDetaiInfo?corsCd=Q22100&amp;corsYr=2019&amp;corsDgrCd=00012</t>
  </si>
  <si>
    <t>https://www.multicampus.com/em/enrolment/courseDetaiInfo?corsCd=Q35140&amp;corsYr=null&amp;corsDgrCd=null</t>
  </si>
  <si>
    <t>https://www.multicampus.com/em/enrolment/courseDetaiInfo?corsCd=Q32160&amp;corsYr=null&amp;corsDgrCd=null</t>
  </si>
  <si>
    <t>https://www.flane.co.kr:40000/edu_course.php?edu_course_no=991</t>
  </si>
  <si>
    <t>https://www.flane.co.kr:40000/edu_course.php?edu_course_no=992</t>
  </si>
  <si>
    <t>https://www.flane.co.kr:40000/edu_course.php?edu_course_no=993</t>
  </si>
  <si>
    <t>https://www.flane.co.kr:40000/edu_course.php?edu_course_no=990</t>
  </si>
  <si>
    <t>https://www.flane.co.kr:40000/edu_course.php?edu_course_no=878</t>
  </si>
  <si>
    <t>https://www.flane.co.kr:40000/edu_course.php?edu_course_no=886</t>
  </si>
  <si>
    <t>https://www.flane.co.kr:40000/edu_course.php?edu_course_no=896</t>
  </si>
  <si>
    <t>https://www.flane.co.kr:40000/edu_course.php?edu_course_no=895</t>
  </si>
  <si>
    <t>https://www.flane.co.kr:40000/edu_course.php?edu_course_no=897</t>
  </si>
  <si>
    <t>https://www.flane.co.kr:40000/edu_course.php?edu_course_no=899</t>
  </si>
  <si>
    <t>https://www.flane.co.kr:40000/edu_course.php?edu_course_no=900</t>
  </si>
  <si>
    <t>https://www.flane.co.kr:40000/edu_course.php?edu_course_no=920</t>
  </si>
  <si>
    <t>https://www.flane.co.kr:40000/edu_course.php?edu_course_no=921</t>
  </si>
  <si>
    <t>https://www.flane.co.kr:40000/edu_course.php?edu_course_no=922</t>
  </si>
  <si>
    <t>https://www.flane.co.kr:40000/edu_course.php?edu_course_no=923</t>
  </si>
  <si>
    <t>https://www.flane.co.kr:40000/edu_course.php?edu_course_no=881</t>
  </si>
  <si>
    <t>https://www.flane.co.kr:40000/edu_course.php?edu_course_no=908</t>
  </si>
  <si>
    <t>https://www.flane.co.kr:40000/edu_course.php?edu_course_no=910</t>
  </si>
  <si>
    <t>https://www.flane.co.kr:40000/edu_course.php?edu_course_no=913</t>
  </si>
  <si>
    <t>https://www.flane.co.kr:40000/edu_course.php?edu_course_no=915</t>
  </si>
  <si>
    <t>https://www.flane.co.kr:40000/edu_course.php?edu_course_no=879</t>
  </si>
  <si>
    <t>https://www.flane.co.kr:40000/edu_course.php?edu_course_no=930</t>
  </si>
  <si>
    <t>https://www.flane.co.kr:40000/edu_course.php?edu_course_no=931</t>
  </si>
  <si>
    <t>https://www.flane.co.kr:40000/edu_course.php?edu_course_no=932</t>
  </si>
  <si>
    <t>https://www.flane.co.kr:40000/edu_course.php?edu_course_no=933</t>
  </si>
  <si>
    <t>https://www.flane.co.kr:40000/edu_course.php?edu_course_no=880</t>
  </si>
  <si>
    <t>https://www.flane.co.kr:40000/edu_course.php?edu_course_no=947</t>
  </si>
  <si>
    <t>https://www.flane.co.kr:40000/edu_course.php?edu_course_no=948</t>
  </si>
  <si>
    <t>https://www.flane.co.kr:40000/edu_course.php?edu_course_no=949</t>
  </si>
  <si>
    <t>https://www.flane.co.kr:40000/edu_course.php?edu_course_no=950</t>
  </si>
  <si>
    <t>https://www.flane.co.kr:40000/edu_course.php?edu_course_no=946</t>
  </si>
  <si>
    <t>https://www.flane.co.kr:40000/edu_course.php?edu_course_no=971</t>
  </si>
  <si>
    <t>https://www.flane.co.kr:40000/edu_course.php?edu_course_no=972</t>
  </si>
  <si>
    <t>https://www.flane.co.kr:40000/edu_course.php?edu_course_no=973</t>
  </si>
  <si>
    <t>https://www.flane.co.kr:40000/edu_course.php?edu_course_no=974</t>
  </si>
  <si>
    <t>https://www.flane.co.kr:40000/edu_course.php?edu_course_no=970</t>
  </si>
  <si>
    <t>https://www.flane.co.kr:40000/edu_course.php?edu_course_no=960</t>
  </si>
  <si>
    <t>https://www.flane.co.kr:40000/edu_course.php?edu_course_no=961</t>
  </si>
  <si>
    <t>https://www.flane.co.kr:40000/edu_course.php?edu_course_no=962</t>
  </si>
  <si>
    <t>https://www.flane.co.kr:40000/edu_course.php?edu_course_no=959</t>
  </si>
  <si>
    <t>https://www.flane.co.kr:40000/edu_course.php?edu_course_no=955</t>
  </si>
  <si>
    <t>https://www.flane.co.kr:40000/edu_course.php?edu_course_no=964</t>
  </si>
  <si>
    <t>https://www.flane.co.kr:40000/edu_course.php?edu_course_no=956</t>
  </si>
  <si>
    <t>https://www.flane.co.kr:40000/edu_course.php?edu_course_no=954</t>
  </si>
  <si>
    <t>https://www.flane.co.kr:40000/edu_course.php?edu_course_no=984</t>
  </si>
  <si>
    <t>https://www.flane.co.kr:40000/edu_course.php?edu_course_no=985</t>
  </si>
  <si>
    <t>https://www.flane.co.kr:40000/edu_course.php?edu_course_no=986</t>
  </si>
  <si>
    <t>https://www.flane.co.kr:40000/edu_course.php?edu_course_no=987</t>
  </si>
  <si>
    <t>https://www.flane.co.kr:40000/edu_course.php?edu_course_no=983</t>
  </si>
  <si>
    <t>https://www.flane.co.kr:40000/edu_course.php?edu_course_no=909</t>
  </si>
  <si>
    <t>https://www.flane.co.kr:40000/edu_course.php?edu_course_no=911</t>
  </si>
  <si>
    <t>https://www.flane.co.kr:40000/edu_course.php?edu_course_no=912</t>
  </si>
  <si>
    <t>https://www.flane.co.kr:40000/edu_course.php?edu_course_no=914</t>
  </si>
  <si>
    <t>https://www.flane.co.kr:40000/edu_course.php?edu_course_no=907</t>
  </si>
  <si>
    <t>https://www.flane.co.kr:40000/edu_course.php?edu_course_no=944</t>
  </si>
  <si>
    <t>https://www.flane.co.kr:40000/edu_course.php?edu_course_no=975</t>
  </si>
  <si>
    <t>https://www.flane.co.kr:40000/edu_course.php?edu_course_no=976</t>
  </si>
  <si>
    <t>https://www.flane.co.kr:40000/edu_course.php?edu_course_no=957</t>
  </si>
  <si>
    <t>https://www.flane.co.kr:40000/edu_course.php?edu_course_no=1000</t>
  </si>
  <si>
    <t>https://www.flane.co.kr:40000/edu_course.php?edu_course_no=941</t>
  </si>
  <si>
    <t>https://www.flane.co.kr:40000/edu_course.php?edu_course_no=860</t>
  </si>
  <si>
    <t>https://www.flane.co.kr:40000/edu_course.php?edu_course_no=997</t>
  </si>
  <si>
    <t>https://www.flane.co.kr:40000/edu_course.php?edu_course_no=989</t>
  </si>
  <si>
    <t>https://www.flane.co.kr:40000/edu_course.php?edu_course_no=988</t>
  </si>
  <si>
    <t>https://www.flane.co.kr:40000/edu_course.php?edu_course_no=926</t>
  </si>
  <si>
    <t>https://www.flane.co.kr:40000/edu_course.php?edu_course_no=1004</t>
  </si>
  <si>
    <t>https://www.flane.co.kr:40000/edu_course.php?edu_course_no=865</t>
  </si>
  <si>
    <t>https://www.flane.co.kr:40000/edu_course.php?edu_course_no=996</t>
  </si>
  <si>
    <t>https://www.flane.co.kr:40000/edu_course.php?edu_course_no=999</t>
  </si>
  <si>
    <t>https://www.flane.co.kr:40000/edu_course.php?edu_course_no=968</t>
  </si>
  <si>
    <t>https://www.flane.co.kr:40000/edu_course.php?edu_course_no=967</t>
  </si>
  <si>
    <t>https://www.flane.co.kr:40000/edu_course.php?edu_course_no=904</t>
  </si>
  <si>
    <t>https://www.flane.co.kr:40000/edu_course.php?edu_course_no=1005</t>
  </si>
  <si>
    <t>https://www.flane.co.kr:40000/edu_course.php?edu_course_no=1010</t>
  </si>
  <si>
    <t>https://www.flane.co.kr:40000/edu_course.php?edu_course_no=861</t>
  </si>
  <si>
    <t>https://www.flane.co.kr:40000/edu_course.php?edu_course_no=917</t>
  </si>
  <si>
    <t>https://www.flane.co.kr:40000/edu_course.php?edu_course_no=925</t>
  </si>
  <si>
    <t>https://www.flane.co.kr:40000/edu_course.php?edu_course_no=935</t>
  </si>
  <si>
    <t>https://www.flane.co.kr:40000/edu_course.php?edu_course_no=937</t>
  </si>
  <si>
    <t>https://www.flane.co.kr:40000/edu_course.php?edu_course_no=866</t>
  </si>
  <si>
    <t>https://www.flane.co.kr:40000/edu_course.php?edu_course_no=963</t>
  </si>
  <si>
    <t>https://www.flane.co.kr:40000/edu_course.php?edu_course_no=862</t>
  </si>
  <si>
    <t>https://www.flane.co.kr:40000/edu_course.php?edu_course_no=1003</t>
  </si>
  <si>
    <t>https://www.flane.co.kr:40000/edu_course.php?edu_course_no=939</t>
  </si>
  <si>
    <t>https://www.flane.co.kr:40000/edu_course.php?edu_course_no=938</t>
  </si>
  <si>
    <t>https://www.flane.co.kr:40000/edu_course.php?edu_course_no=940</t>
  </si>
  <si>
    <t>https://www.flane.co.kr:40000/edu_course.php?edu_course_no=977</t>
  </si>
  <si>
    <t>https://www.flane.co.kr:40000/edu_course.php?edu_course_no=979</t>
  </si>
  <si>
    <t>https://www.flane.co.kr:40000/edu_course.php?edu_course_no=981</t>
  </si>
  <si>
    <t>https://www.flane.co.kr:40000/edu_course.php?edu_course_no=980</t>
  </si>
  <si>
    <t>https://www.flane.co.kr:40000/edu_course.php?edu_course_no=978</t>
  </si>
  <si>
    <t>https://www.flane.co.kr:40000/edu_course.php?edu_course_no=982</t>
  </si>
  <si>
    <t>https://www.flane.co.kr:40000/edu_course.php?edu_course_no=927</t>
  </si>
  <si>
    <t>https://www.flane.co.kr:40000/edu_course.php?edu_course_no=867</t>
  </si>
  <si>
    <t>https://www.flane.co.kr:40000/edu_course.php?edu_course_no=998</t>
  </si>
  <si>
    <t>https://www.flane.co.kr:40000/edu_course.php?edu_course_no=966</t>
  </si>
  <si>
    <t>https://www.flane.co.kr:40000/edu_course.php?edu_course_no=916</t>
  </si>
  <si>
    <t>https://www.flane.co.kr:40000/edu_course.php?edu_course_no=1019</t>
  </si>
  <si>
    <t>https://www.flane.co.kr:40000/edu_course.php?edu_course_no=1022</t>
  </si>
  <si>
    <t>https://www.flane.co.kr:40000/edu_course.php?edu_course_no=1023</t>
  </si>
  <si>
    <t>https://www.flane.co.kr:40000/edu_course.php?edu_course_no=1020</t>
  </si>
  <si>
    <t>https://www.flane.co.kr:40000/edu_course.php?edu_course_no=1025</t>
  </si>
  <si>
    <t>https://www.flane.co.kr:40000/edu_course.php?edu_course_no=1024</t>
  </si>
  <si>
    <t>https://www.flane.co.kr:40000/edu_course.php?edu_course_no=1026</t>
  </si>
  <si>
    <t>https://www.flane.co.kr:40000/edu_course.php?edu_course_no=1021</t>
  </si>
  <si>
    <t>https://www.flane.co.kr:40000/edu_course.php?edu_course_no=863</t>
  </si>
  <si>
    <t>https://www.flane.co.kr:40000/edu_course.php?edu_course_no=918</t>
  </si>
  <si>
    <t>https://www.flane.co.kr:40000/edu_course.php?edu_course_no=942</t>
  </si>
  <si>
    <t>https://www.flane.co.kr:40000/edu_course.php?edu_course_no=994</t>
  </si>
  <si>
    <t>https://www.flane.co.kr:40000/edu_course.php?edu_course_no=953</t>
  </si>
  <si>
    <t>https://www.flane.co.kr:40000/edu_course.php?edu_course_no=934</t>
  </si>
  <si>
    <t>https://www.flane.co.kr:40000/edu_course.php?edu_course_no=924</t>
  </si>
  <si>
    <t>https://www.flane.co.kr:40000/edu_course.php?edu_course_no=906</t>
  </si>
  <si>
    <t>https://www.flane.co.kr:40000/edu_course.php?edu_course_no=902</t>
  </si>
  <si>
    <t>https://www.flane.co.kr:40000/edu_course.php?edu_course_no=903</t>
  </si>
  <si>
    <t>https://www.flane.co.kr:40000/edu_course.php?edu_course_no=868</t>
  </si>
  <si>
    <t>https://www.flane.co.kr:40000/edu_course.php?edu_course_no=869</t>
  </si>
  <si>
    <t>https://www.flane.co.kr:40000/edu_course.php?edu_course_no=1009</t>
  </si>
  <si>
    <t>https://www.flane.co.kr:40000/edu_course.php?edu_course_no=870</t>
  </si>
  <si>
    <t>https://www.flane.co.kr:40000/edu_course.php?edu_course_no=919</t>
  </si>
  <si>
    <t>https://www.flane.co.kr:40000/edu_course.php?edu_course_no=945</t>
  </si>
  <si>
    <t>https://www.flane.co.kr:40000/edu_course.php?edu_course_no=929</t>
  </si>
  <si>
    <t>https://www.flane.co.kr:40000/edu_course.php?edu_course_no=905</t>
  </si>
  <si>
    <t>https://www.flane.co.kr:40000/edu_course.php?edu_course_no=859</t>
  </si>
  <si>
    <t>https://www.flane.co.kr:40000/edu_course.php?edu_course_no=969</t>
  </si>
  <si>
    <t>https://www.flane.co.kr:40000/edu_course.php?edu_course_no=965</t>
  </si>
  <si>
    <t>https://www.flane.co.kr:40000/edu_course.php?edu_course_no=1008</t>
  </si>
  <si>
    <t>https://www.flane.co.kr:40000/edu_course.php?edu_course_no=952</t>
  </si>
  <si>
    <t>https://www.flane.co.kr:40000/edu_course.php?edu_course_no=995</t>
  </si>
  <si>
    <t>https://www.flane.co.kr:40000/edu_course.php?edu_course_no=1001</t>
  </si>
  <si>
    <t>https://www.flane.co.kr:40000/edu_course.php?edu_course_no=883</t>
  </si>
  <si>
    <t>https://www.flane.co.kr:40000/edu_course.php?edu_course_no=882</t>
  </si>
  <si>
    <t>https://www.flane.co.kr:40000/edu_course.php?edu_course_no=951</t>
  </si>
  <si>
    <t>https://www.flane.co.kr:40000/edu_course.php?edu_course_no=901</t>
  </si>
  <si>
    <t>https://www.multicampus.com/em/enrolment/courseDetaiInfo?corsCd=Q30201&amp;corsYr=null&amp;corsDgrCd=null</t>
  </si>
  <si>
    <t>https://www.multicampus.com/em/enrolment/courseDetaiInfo?corsCd=Q30220&amp;corsYr=2019&amp;corsDgrCd=00002</t>
  </si>
  <si>
    <t>https://www.multicampus.com/em/enrolment/courseDetaiInfo?corsCd=Q30221&amp;corsYr=2019&amp;corsDgrCd=00004</t>
  </si>
  <si>
    <t>https://www.multicampus.com/em/enrolment/courseDetaiInfo?corsCd=Q30200&amp;corsYr=2019&amp;corsDgrCd=00008</t>
  </si>
  <si>
    <t>https://www.multicampus.com/em/enrolment/courseDetaiInfo?corsCd=Q30160&amp;corsYr=2019&amp;corsDgrCd=00002</t>
  </si>
  <si>
    <t>https://www.multicampus.com/em/enrolment/courseDetaiInfo?corsCd=Q30740&amp;corsYr=2019&amp;corsDgrCd=00003</t>
  </si>
  <si>
    <t>https://www.multicampus.com/em/enrolment/courseDetaiInfo?corsCd=Q30180&amp;corsYr=2019&amp;corsDgrCd=00003</t>
  </si>
  <si>
    <t>https://www.multicampus.com/em/enrolment/courseDetaiInfo?corsCd=Q18706&amp;corsYr=null&amp;corsDgrCd=null</t>
  </si>
  <si>
    <t>https://www.hpetraining.co.kr/lecture/courseScheduleList.do?lecm_num=134</t>
  </si>
  <si>
    <t>https://www.hpetraining.co.kr/lecture/courseScheduleList.do?lecm_num=651</t>
  </si>
  <si>
    <t>https://www.hpetraining.co.kr/lecture/courseScheduleList.do?lecm_num=92</t>
  </si>
  <si>
    <t>https://www.hpetraining.co.kr/lecture/courseScheduleList.do?lecm_num=161</t>
  </si>
  <si>
    <t>https://www.flane.co.kr:40000/edu_course.php?edu_course_no=113</t>
  </si>
  <si>
    <t>https://www.fastcampus.co.kr/dev_camp_rxswift/</t>
  </si>
  <si>
    <t>https://www.fastcampus.co.kr/dev_camp_swift4/</t>
  </si>
  <si>
    <t>https://www.fastcampus.co.kr/dev_camp_ivac/</t>
  </si>
  <si>
    <t>https://www.fastcampus.co.kr/dev_camp_cvocv/</t>
  </si>
  <si>
    <t>https://www.fastcampus.co.kr/dev_camp_fpga/</t>
  </si>
  <si>
    <t>https://www.fastcampus.co.kr/dev_camp_devclub/</t>
  </si>
  <si>
    <t>https://www.fastcampus.co.kr/dev_online_app/</t>
  </si>
  <si>
    <t>https://www.fastcampus.co.kr/dev_online_introp/</t>
  </si>
  <si>
    <t>https://www.hpetraining.co.kr/lecture/courseScheduleList.do?lecm_num=203</t>
  </si>
  <si>
    <t>https://www.fastcampus.co.kr/dev_online_algo/</t>
  </si>
  <si>
    <t>https://www.multicampus.com/em/enrolment/courseDetaiInfo?corsCd=Q26986&amp;corsYr=2019&amp;corsDgrCd=00009</t>
  </si>
  <si>
    <t>https://www.multicampus.com/em/enrolment/courseDetaiInfo?corsCd=Q29140&amp;corsYr=2019&amp;corsDgrCd=00004</t>
  </si>
  <si>
    <t>https://www.multicampus.com/em/enrolment/courseDetaiInfo?corsCd=Q16860&amp;corsYr=2019&amp;corsDgrCd=00014</t>
  </si>
  <si>
    <t>https://www.fastcampus.co.kr/dev_camp_testing/</t>
  </si>
  <si>
    <t>https://www.multicampus.com/em/enrolment/courseDetaiInfo?corsCd=Q21927&amp;corsYr=2019&amp;corsDgrCd=00006</t>
  </si>
  <si>
    <t>https://www.multicampus.com/em/enrolment/courseDetaiInfo?corsCd=Q12024&amp;corsYr=2019&amp;corsDgrCd=00013</t>
  </si>
  <si>
    <t>https://www.multicampus.com/em/enrolment/courseDetaiInfo?corsCd=Q29740&amp;corsYr=2019&amp;corsDgrCd=00003</t>
  </si>
  <si>
    <t>https://www.fastcampus.co.kr/dev_camp_hcm/</t>
  </si>
  <si>
    <t>https://www.fastcampus.co.kr/dev_online_hcjs/</t>
  </si>
  <si>
    <t>https://www.fastcampus.co.kr/dev_online_webwp/</t>
  </si>
  <si>
    <t>https://www.multicampus.com/em/enrolment/courseDetaiInfo?corsCd=Q34920&amp;corsYr=null&amp;corsDgrCd=null</t>
  </si>
  <si>
    <t>https://www.multicampus.com/em/enrolment/courseDetaiInfo?corsCd=Q30500&amp;corsYr=2019&amp;corsDgrCd=00004</t>
  </si>
  <si>
    <t>https://www.multicampus.com/em/enrolment/courseDetaiInfo?corsCd=Q30540&amp;corsYr=2019&amp;corsDgrCd=00003</t>
  </si>
  <si>
    <t>https://www.multicampus.com/em/enrolment/courseDetaiInfo?corsCd=Q26907&amp;corsYr=2019&amp;corsDgrCd=00012</t>
  </si>
  <si>
    <t>http://www.koreaiscom.com/curriculum/web/web03.asp</t>
  </si>
  <si>
    <t>http://www.koreaiscom.com/curriculum/skill/short01.asp</t>
  </si>
  <si>
    <t>https://www.multicampus.com/em/enrolment/courseDetaiInfo?corsCd=Q32660&amp;corsYr=2019&amp;corsDgrCd=00002</t>
  </si>
  <si>
    <t>https://www.multicampus.com/em/enrolment/courseDetaiInfo?corsCd=Q35160&amp;corsYr=2019&amp;corsDgrCd=00001</t>
  </si>
  <si>
    <t>https://www.hpetraining.co.kr/lecture/courseScheduleList.do?lecm_num=142</t>
  </si>
  <si>
    <t>https://www.hpetraining.co.kr/lecture/courseScheduleList.do?lecm_num=655</t>
  </si>
  <si>
    <t>https://www.hpetraining.co.kr/lecture/courseScheduleList.do?lecm_num=319</t>
  </si>
  <si>
    <t>https://www.hpetraining.co.kr/lecture/courseScheduleList.do?lecm_num=9</t>
  </si>
  <si>
    <t>https://www.hpetraining.co.kr/lecture/courseScheduleList.do?lecm_num=320</t>
  </si>
  <si>
    <t>https://www.hpetraining.co.kr/lecture/courseScheduleList.do?lecm_num=18</t>
  </si>
  <si>
    <t>https://www.hpetraining.co.kr/lecture/courseScheduleList.do?lecm_num=14</t>
  </si>
  <si>
    <t>https://www.hpetraining.co.kr/lecture/courseScheduleList.do?lecm_num=16</t>
  </si>
  <si>
    <t>https://www.hpetraining.co.kr/lecture/courseScheduleList.do?lecm_num=15</t>
  </si>
  <si>
    <t>https://www.hpetraining.co.kr/lecture/courseScheduleList.do?lecm_num=322</t>
  </si>
  <si>
    <t>https://www.hpetraining.co.kr/lecture/courseScheduleList.do?lecm_num=13</t>
  </si>
  <si>
    <t>https://www.hpetraining.co.kr/lecture/courseScheduleList.do?lecm_num=327</t>
  </si>
  <si>
    <t>https://www.hpetraining.co.kr/lecture/courseScheduleList.do?lecm_num=321</t>
  </si>
  <si>
    <t>https://www.hpetraining.co.kr/lecture/courseScheduleList.do?lecm_num=325</t>
  </si>
  <si>
    <t>https://www.hpetraining.co.kr/lecture/courseScheduleList.do?lecm_num=317</t>
  </si>
  <si>
    <t>https://www.hpetraining.co.kr/lecture/courseScheduleList.do?lecm_num=652</t>
  </si>
  <si>
    <t>https://www.hpetraining.co.kr/lecture/courseScheduleList.do?lecm_num=301</t>
  </si>
  <si>
    <t>https://www.hpetraining.co.kr/lecture/courseScheduleList.do?lecm_num=291</t>
  </si>
  <si>
    <t>https://www.hpetraining.co.kr/lecture/courseScheduleList.do?lecm_num=308</t>
  </si>
  <si>
    <t>https://www.hpetraining.co.kr/lecture/courseScheduleList.do?lecm_num=304</t>
  </si>
  <si>
    <t>https://www.hpetraining.co.kr/lecture/courseScheduleList.do?lecm_num=307</t>
  </si>
  <si>
    <t>https://www.hpetraining.co.kr/lecture/courseScheduleList.do?lecm_num=306</t>
  </si>
  <si>
    <t>https://www.hpetraining.co.kr/lecture/courseScheduleList.do?lecm_num=298</t>
  </si>
  <si>
    <t>https://www.hpetraining.co.kr/lecture/courseScheduleList.do?lecm_num=302</t>
  </si>
  <si>
    <t>https://www.hpetraining.co.kr/lecture/courseScheduleList.do?lecm_num=300</t>
  </si>
  <si>
    <t>https://www.hpetraining.co.kr/lecture/courseScheduleList.do?lecm_num=297</t>
  </si>
  <si>
    <t>https://www.hpetraining.co.kr/lecture/courseScheduleList.do?lecm_num=299</t>
  </si>
  <si>
    <t>https://www.hpetraining.co.kr/lecture/courseScheduleList.do?lecm_num=118</t>
  </si>
  <si>
    <t>https://www.hpetraining.co.kr/lecture/courseScheduleList.do?lecm_num=423</t>
  </si>
  <si>
    <t>https://www.hpetraining.co.kr/lecture/courseScheduleList.do?lecm_num=424</t>
  </si>
  <si>
    <t>https://www.hpetraining.co.kr/lecture/courseScheduleList.do?lecm_num=422</t>
  </si>
  <si>
    <t>https://www.hpetraining.co.kr/lecture/courseScheduleList.do?lecm_num=421</t>
  </si>
  <si>
    <t>https://www.flane.co.kr:40000/edu_course.php?edu_course_no=1046</t>
  </si>
  <si>
    <t>https://www.flane.co.kr:40000/edu_course.php?edu_course_no=272</t>
  </si>
  <si>
    <t>https://www.flane.co.kr:40000/edu_course.php?edu_course_no=1038</t>
  </si>
  <si>
    <t>https://www.flane.co.kr:40000/edu_course.php?edu_course_no=757</t>
  </si>
  <si>
    <t>https://www.flane.co.kr:40000/edu_course.php?edu_course_no=294</t>
  </si>
  <si>
    <t>https://www.hpetraining.co.kr/lecture/courseScheduleList.do?lecm_num=152</t>
  </si>
  <si>
    <t>https://www.hpetraining.co.kr/lecture/courseScheduleList.do?lecm_num=150</t>
  </si>
  <si>
    <t>https://www.flane.co.kr:40000/edu_course.php?edu_course_no=695</t>
  </si>
  <si>
    <t>https://www.multicampus.com/em/enrolment/courseDetaiInfo?corsCd=205693&amp;corsYr=2019&amp;corsDgrCd=00018</t>
  </si>
  <si>
    <t>https://www.multicampus.com/em/enrolment/courseDetaiInfo?corsCd=205700&amp;corsYr=2019&amp;corsDgrCd=00036</t>
  </si>
  <si>
    <t>https://www.multicampus.com/em/enrolment/courseDetaiInfo?corsCd=Q17680&amp;corsYr=2019&amp;corsDgrCd=00015</t>
  </si>
  <si>
    <t>https://www.multicampus.com/em/enrolment/courseDetaiInfo?corsCd=A51451&amp;corsYr=2002&amp;corsDgrCd=00021</t>
  </si>
  <si>
    <t>https://www.multicampus.com/em/enrolment/courseDetaiInfo?corsCd=A51511&amp;corsYr=2002&amp;corsDgrCd=00021</t>
  </si>
  <si>
    <t>https://www.multicampus.com/em/enrolment/courseDetaiInfo?corsCd=A52301&amp;corsYr=2002&amp;corsDgrCd=00021</t>
  </si>
  <si>
    <t>https://www.multicampus.com/em/enrolment/courseDetaiInfo?corsCd=A53721&amp;corsYr=2002&amp;corsDgrCd=00021</t>
  </si>
  <si>
    <t>https://www.multicampus.com/em/enrolment/courseDetaiInfo?corsCd=A51681&amp;corsYr=2002&amp;corsDgrCd=00021</t>
  </si>
  <si>
    <t>https://www.multicampus.com/em/enrolment/courseDetaiInfo?corsCd=A51661&amp;corsYr=2002&amp;corsDgrCd=00021</t>
  </si>
  <si>
    <t>https://www.multicampus.com/em/enrolment/courseDetaiInfo?corsCd=A52091&amp;corsYr=2002&amp;corsDgrCd=00021</t>
  </si>
  <si>
    <t>https://www.multicampus.com/em/enrolment/courseDetaiInfo?corsCd=175908&amp;corsYr=2019&amp;corsDgrCd=00018</t>
  </si>
  <si>
    <t>https://www.multicampus.com/em/enrolment/courseDetaiInfo?corsCd=Q26902&amp;corsYr=2019&amp;corsDgrCd=00010</t>
  </si>
  <si>
    <t>https://www.multicampus.com/em/enrolment/courseDetaiInfo?corsCd=212148&amp;corsYr=2019&amp;corsDgrCd=00050</t>
  </si>
  <si>
    <t>https://www.multicampus.com/em/enrolment/courseDetaiInfo?corsCd=Q26420&amp;corsYr=2019&amp;corsDgrCd=00014</t>
  </si>
  <si>
    <t>https://www.multicampus.com/em/enrolment/courseDetaiInfo?corsCd=Q25740&amp;corsYr=2019&amp;corsDgrCd=00011</t>
  </si>
  <si>
    <t>https://www.multicampus.com/em/enrolment/courseDetaiInfo?corsCd=212162&amp;corsYr=null&amp;corsDgrCd=null</t>
  </si>
  <si>
    <t>https://www.multicampus.com/em/enrolment/courseDetaiInfo?corsCd=Q12281&amp;corsYr=2019&amp;corsDgrCd=00031</t>
  </si>
  <si>
    <t>https://www.multicampus.com/em/enrolment/courseDetaiInfo?corsCd=Q19161&amp;corsYr=2019&amp;corsDgrCd=00014</t>
  </si>
  <si>
    <t>https://www.multicampus.com/em/enrolment/courseDetaiInfo?corsCd=Q31800&amp;corsYr=2019&amp;corsDgrCd=00004</t>
  </si>
  <si>
    <t>https://www.multicampus.com/em/enrolment/courseDetaiInfo?corsCd=Q34720&amp;corsYr=2019&amp;corsDgrCd=00001</t>
  </si>
  <si>
    <t>https://www.fastcampus.co.kr/fin_camp_excelvba/</t>
  </si>
  <si>
    <t>https://www.fastcampus.co.kr/biz_camp_google/</t>
  </si>
  <si>
    <t>https://www.fastcampus.co.kr/biz_online_excel/</t>
  </si>
  <si>
    <t>https://www.fastcampus.co.kr/biz_camp_vbabasic/</t>
  </si>
  <si>
    <t>https://www.fastcampus.co.kr/biz_online_big3skills/</t>
  </si>
  <si>
    <t>https://www.multicampus.com/em/enrolment/courseDetaiInfo?corsCd=Q31000&amp;corsYr=2019&amp;corsDgrCd=00004</t>
  </si>
  <si>
    <t>https://www.multicampus.com/em/enrolment/courseDetaiInfo?corsCd=A51671&amp;corsYr=2002&amp;corsDgrCd=00021</t>
  </si>
  <si>
    <t>https://www.multicampus.com/em/enrolment/courseDetaiInfo?corsCd=A52561&amp;corsYr=2002&amp;corsDgrCd=00021</t>
  </si>
  <si>
    <t>https://www.multicampus.com/em/enrolment/courseDetaiInfo?corsCd=A52081&amp;corsYr=2002&amp;corsDgrCd=00021</t>
  </si>
  <si>
    <t>https://www.multicampus.com/em/enrolment/courseDetaiInfo?corsCd=Q19740&amp;corsYr=2019&amp;corsDgrCd=00010</t>
  </si>
  <si>
    <t>https://www.multicampus.com/em/enrolment/courseDetaiInfo?corsCd=Q18520&amp;corsYr=2019&amp;corsDgrCd=00008</t>
  </si>
  <si>
    <t>https://www.multicampus.com/em/enrolment/courseDetaiInfo?corsCd=A51341&amp;corsYr=2002&amp;corsDgrCd=00021</t>
  </si>
  <si>
    <t>https://www.multicampus.com/em/enrolment/courseDetaiInfo?corsCd=A51381&amp;corsYr=2002&amp;corsDgrCd=00021</t>
  </si>
  <si>
    <t>https://www.multicampus.com/em/enrolment/courseDetaiInfo?corsCd=A51441&amp;corsYr=2002&amp;corsDgrCd=00021</t>
  </si>
  <si>
    <t>https://www.multicampus.com/em/enrolment/courseDetaiInfo?corsCd=A50261&amp;corsYr=2002&amp;corsDgrCd=00021</t>
  </si>
  <si>
    <t>https://www.multicampus.com/em/enrolment/courseDetaiInfo?corsCd=A52071&amp;corsYr=2002&amp;corsDgrCd=00021</t>
  </si>
  <si>
    <t>https://www.multicampus.com/em/enrolment/courseDetaiInfo?corsCd=Q18040&amp;corsYr=2019&amp;corsDgrCd=00015</t>
  </si>
  <si>
    <t>https://www.multicampus.com/em/enrolment/courseDetaiInfo?corsCd=147610&amp;corsYr=2019&amp;corsDgrCd=00024</t>
  </si>
  <si>
    <t>https://www.multicampus.com/em/enrolment/courseDetaiInfo?corsCd=Q30520&amp;corsYr=2019&amp;corsDgrCd=00005</t>
  </si>
  <si>
    <t>https://www.multicampus.com/em/enrolment/courseDetaiInfo?corsCd=Q32900&amp;corsYr=2019&amp;corsDgrCd=00003</t>
  </si>
  <si>
    <t>https://www.multicampus.com/em/enrolment/courseDetaiInfo?corsCd=Q13280&amp;corsYr=2019&amp;corsDgrCd=00015</t>
  </si>
  <si>
    <t>https://www.multicampus.com/em/enrolment/courseDetaiInfo?corsCd=Q13360&amp;corsYr=2019&amp;corsDgrCd=00032</t>
  </si>
  <si>
    <t>https://www.multicampus.com/em/enrolment/courseDetaiInfo?corsCd=Q23580&amp;corsYr=null&amp;corsDgrCd=null</t>
  </si>
  <si>
    <t>https://www.multicampus.com/em/enrolment/courseDetaiInfo?corsCd=Q29940&amp;corsYr=2019&amp;corsDgrCd=00004</t>
  </si>
  <si>
    <t>https://www.fastcampus.co.kr/dev_camp_latex/</t>
  </si>
  <si>
    <t>https://www.multicampus.com/em/enrolment/courseDetaiInfo?corsCd=219400&amp;corsYr=null&amp;corsDgrCd=null</t>
  </si>
  <si>
    <t>https://www.multicampus.com/em/enrolment/courseDetaiInfo?corsCd=219380&amp;corsYr=2019&amp;corsDgrCd=00016</t>
  </si>
  <si>
    <t>https://www.multicampus.com/em/enrolment/courseDetaiInfo?corsCd=Q26220&amp;corsYr=2019&amp;corsDgrCd=00007</t>
  </si>
  <si>
    <t>https://www.multicampus.com/em/enrolment/courseDetaiInfo?corsCd=CD2211&amp;corsYr=2002&amp;corsDgrCd=00021</t>
  </si>
  <si>
    <t>https://www.multicampus.com/em/enrolment/courseDetaiInfo?corsCd=A52851&amp;corsYr=2002&amp;corsDgrCd=00021</t>
  </si>
  <si>
    <t>https://www.multicampus.com/em/enrolment/courseDetaiInfo?corsCd=A53051&amp;corsYr=2002&amp;corsDgrCd=00021</t>
  </si>
  <si>
    <t>https://www.multicampus.com/em/enrolment/courseDetaiInfo?corsCd=A53401&amp;corsYr=2002&amp;corsDgrCd=00021</t>
  </si>
  <si>
    <t>https://www.multicampus.com/em/enrolment/courseDetaiInfo?corsCd=Q16920&amp;corsYr=2019&amp;corsDgrCd=00013</t>
  </si>
  <si>
    <t>https://www.multicampus.com/em/enrolment/courseDetaiInfo?corsCd=122510&amp;corsYr=2019&amp;corsDgrCd=00056</t>
  </si>
  <si>
    <t>https://www.multicampus.com/em/enrolment/courseDetaiInfo?corsCd=Q24661&amp;corsYr=2019&amp;corsDgrCd=00006</t>
  </si>
  <si>
    <t>https://www.multicampus.com/em/enrolment/courseDetaiInfo?corsCd=Q34640&amp;corsYr=2019&amp;corsDgrCd=00002</t>
  </si>
  <si>
    <t>https://www.multicampus.com/em/enrolment/courseDetaiInfo?corsCd=Q16740&amp;corsYr=2019&amp;corsDgrCd=00018</t>
  </si>
  <si>
    <t>https://www.multicampus.com/em/enrolment/courseDetaiInfo?corsCd=Q19000&amp;corsYr=2019&amp;corsDgrCd=00010</t>
  </si>
  <si>
    <t>https://www.multicampus.com/em/enrolment/courseDetaiInfo?corsCd=218633&amp;corsYr=null&amp;corsDgrCd=null</t>
  </si>
  <si>
    <t>https://www.multicampus.com/em/enrolment/courseDetaiInfo?corsCd=Q15860&amp;corsYr=2019&amp;corsDgrCd=00024</t>
  </si>
  <si>
    <t>https://www.multicampus.com/em/enrolment/courseDetaiInfo?corsCd=Q15861&amp;corsYr=2019&amp;corsDgrCd=00024</t>
  </si>
  <si>
    <t>https://www.fastcampus.co.kr/mktg_camp_kndr/</t>
  </si>
  <si>
    <t>https://www.multicampus.com/em/enrolment/courseDetaiInfo?corsCd=Q33960&amp;corsYr=2019&amp;corsDgrCd=00002</t>
  </si>
  <si>
    <t>https://www.multicampus.com/em/enrolment/courseDetaiInfo?corsCd=Q32920&amp;corsYr=2019&amp;corsDgrCd=00003</t>
  </si>
  <si>
    <t>https://www.multicampus.com/em/enrolment/courseDetaiInfo?corsCd=Q32940&amp;corsYr=2019&amp;corsDgrCd=00003</t>
  </si>
  <si>
    <t>https://www.multicampus.com/em/enrolment/courseDetaiInfo?corsCd=Q17000&amp;corsYr=2019&amp;corsDgrCd=00013</t>
  </si>
  <si>
    <t>https://www.multicampus.com/em/enrolment/courseDetaiInfo?corsCd=Q33740&amp;corsYr=null&amp;corsDgrCd=null</t>
  </si>
  <si>
    <t>https://www.multicampus.com/em/enrolment/courseDetaiInfo?corsCd=Q18900&amp;corsYr=null&amp;corsDgrCd=null</t>
  </si>
  <si>
    <t>https://www.multicampus.com/em/enrolment/courseDetaiInfo?corsCd=Q17100&amp;corsYr=2019&amp;corsDgrCd=00013</t>
  </si>
  <si>
    <t>https://www.fastcampus.co.kr/mktg_camp_cmo/</t>
  </si>
  <si>
    <t>https://www.fastcampus.co.kr/mktg_camp_mobm/</t>
  </si>
  <si>
    <t>https://www.fastcampus.co.kr/mktg_camp_seo/</t>
  </si>
  <si>
    <t>https://www.fastcampus.co.kr/mktg_camp_copysense/</t>
  </si>
  <si>
    <t>https://www.fastcampus.co.kr/mktg_camp_googlead/</t>
  </si>
  <si>
    <t>https://www.fastcampus.co.kr/mktg_camp_gasprint/</t>
  </si>
  <si>
    <t>https://www.fastcampus.co.kr/mktg_online_ga/</t>
  </si>
  <si>
    <t>https://www.fastcampus.co.kr/mktg_camp_itemvideo/</t>
  </si>
  <si>
    <t>https://www.fastcampus.co.kr/mktg_online_pm/</t>
  </si>
  <si>
    <t>https://www.fastcampus.co.kr/mktg_online_dm/</t>
  </si>
  <si>
    <t>https://www.fastcampus.co.kr/mktg_camp_digital/</t>
  </si>
  <si>
    <t>https://www.fastcampus.co.kr/mktg_online_digitmktg/</t>
  </si>
  <si>
    <t>https://www.fastcampus.co.kr/mktg_camp_digitalstr/</t>
  </si>
  <si>
    <t>https://www.fastcampus.co.kr/mktg_camp_promotion/</t>
  </si>
  <si>
    <t>https://www.fastcampus.co.kr/dgn_online_branding/</t>
  </si>
  <si>
    <t>https://www.fastcampus.co.kr/mktg_camp_research/</t>
  </si>
  <si>
    <t>https://www.fastcampus.co.kr/mktg_camp_findkpi/</t>
  </si>
  <si>
    <t>https://www.fastcampus.co.kr/mktg_camp_seedata/</t>
  </si>
  <si>
    <t>https://www.fastcampus.co.kr/mktg_camp_bcstrat/</t>
  </si>
  <si>
    <t>https://www.fastcampus.co.kr/mktg_camp_commerce/</t>
  </si>
  <si>
    <t>https://www.fastcampus.co.kr/mktg_online_insight/</t>
  </si>
  <si>
    <t>https://www.fastcampus.co.kr/mktg_camp_instaclass/</t>
  </si>
  <si>
    <t>https://www.fastcampus.co.kr/mktg_camp_gtm/</t>
  </si>
  <si>
    <t>https://www.fastcampus.co.kr/mktg_camp_kakao/</t>
  </si>
  <si>
    <t>https://www.fastcampus.co.kr/mktg_camp_dash/</t>
  </si>
  <si>
    <t>https://www.fastcampus.co.kr/mktg_camp_fim/</t>
  </si>
  <si>
    <t>https://www.fastcampus.co.kr/mktg_camp_fmc/</t>
  </si>
  <si>
    <t>https://www.hpetraining.co.kr/lecture/courseScheduleList.do?lecm_num=222</t>
  </si>
  <si>
    <t>https://www.flane.co.kr:40000/edu_course.php?edu_course_no=292</t>
  </si>
  <si>
    <t>https://www.multicampus.com/em/enrolment/courseDetaiInfo?corsCd=CF8671&amp;corsYr=2002&amp;corsDgrCd=00021</t>
  </si>
  <si>
    <t>https://www.multicampus.com/em/enrolment/courseDetaiInfo?corsCd=Q25521&amp;corsYr=2019&amp;corsDgrCd=00008</t>
  </si>
  <si>
    <t>https://www.multicampus.com/em/enrolment/courseDetaiInfo?corsCd=Q18980&amp;corsYr=2019&amp;corsDgrCd=00012</t>
  </si>
  <si>
    <t>https://www.multicampus.com/em/enrolment/courseDetaiInfo?corsCd=Q25060&amp;corsYr=null&amp;corsDgrCd=null</t>
  </si>
  <si>
    <t>https://www.multicampus.com/em/enrolment/courseDetaiInfo?corsCd=A53211&amp;corsYr=2002&amp;corsDgrCd=00021</t>
  </si>
  <si>
    <t>https://www.multicampus.com/em/enrolment/courseDetaiInfo?corsCd=A50686&amp;corsYr=2002&amp;corsDgrCd=00021</t>
  </si>
  <si>
    <t>https://www.multicampus.com/em/enrolment/courseDetaiInfo?corsCd=A53221&amp;corsYr=2002&amp;corsDgrCd=00021</t>
  </si>
  <si>
    <t>https://www.multicampus.com/em/enrolment/courseDetaiInfo?corsCd=A50691&amp;corsYr=2002&amp;corsDgrCd=00021</t>
  </si>
  <si>
    <t>https://www.multicampus.com/em/enrolment/courseDetaiInfo?corsCd=A50251&amp;corsYr=2002&amp;corsDgrCd=00021</t>
  </si>
  <si>
    <t>https://www.multicampus.com/em/enrolment/courseDetaiInfo?corsCd=Q21400&amp;corsYr=2019&amp;corsDgrCd=00012</t>
  </si>
  <si>
    <t>https://www.multicampus.com/em/enrolment/courseDetaiInfo?corsCd=Q30662&amp;corsYr=2019&amp;corsDgrCd=00002</t>
  </si>
  <si>
    <t>https://www.multicampus.com/em/enrolment/courseDetaiInfo?corsCd=Q13300&amp;corsYr=2019&amp;corsDgrCd=00011</t>
  </si>
  <si>
    <t>https://www.multicampus.com/em/enrolment/courseDetaiInfo?corsCd=Q25260&amp;corsYr=2019&amp;corsDgrCd=00008</t>
  </si>
  <si>
    <t>https://www.multicampus.com/em/enrolment/courseDetaiInfo?corsCd=Q25220&amp;corsYr=2019&amp;corsDgrCd=00009</t>
  </si>
  <si>
    <t>https://www.multicampus.com/em/enrolment/courseDetaiInfo?corsCd=Q12660&amp;corsYr=2019&amp;corsDgrCd=00011</t>
  </si>
  <si>
    <t>https://www.multicampus.com/em/enrolment/courseDetaiInfo?corsCd=Q21800&amp;corsYr=2019&amp;corsDgrCd=00011</t>
  </si>
  <si>
    <t>https://www.multicampus.com/em/enrolment/courseDetaiInfo?corsCd=Q12300&amp;corsYr=null&amp;corsDgrCd=null</t>
  </si>
  <si>
    <t>https://www.multicampus.com/em/enrolment/courseDetaiInfo?corsCd=Q33860&amp;corsYr=2019&amp;corsDgrCd=00002</t>
  </si>
  <si>
    <t>https://www.multicampus.com/em/enrolment/courseDetaiInfo?corsCd=Q28520&amp;corsYr=2019&amp;corsDgrCd=00005</t>
  </si>
  <si>
    <t>https://www.multicampus.com/em/enrolment/courseDetaiInfo?corsCd=Q21804&amp;corsYr=2019&amp;corsDgrCd=00011</t>
  </si>
  <si>
    <t>https://www.multicampus.com/em/enrolment/courseDetaiInfo?corsCd=Q27820&amp;corsYr=2019&amp;corsDgrCd=00005</t>
  </si>
  <si>
    <t>https://www.multicampus.com/em/enrolment/courseDetaiInfo?corsCd=Q18707&amp;corsYr=2019&amp;corsDgrCd=00014</t>
  </si>
  <si>
    <t>https://www.fastcampus.co.kr/biz_online_oneshop/</t>
  </si>
  <si>
    <t>https://www.fastcampus.co.kr/mktg_online_conmkt/</t>
  </si>
  <si>
    <t>https://www.fastcampus.co.kr/dgn_camp_benchmarking/</t>
  </si>
  <si>
    <t>https://www.fastcampus.co.kr/dgn_camp_webplan/</t>
  </si>
  <si>
    <t>https://www.fastcampus.co.kr/biz_camp_newbiz/</t>
  </si>
  <si>
    <t>https://www.fastcampus.co.kr/fin_camp_feasibilitystudy/</t>
  </si>
  <si>
    <t>https://www.fastcampus.co.kr/mktg_camp_mtsvc/</t>
  </si>
  <si>
    <t>https://www.fastcampus.co.kr/mktg_workshop_adtech/</t>
  </si>
  <si>
    <t>https://www.fastcampus.co.kr/fin_seminar_koreaceo/</t>
  </si>
  <si>
    <t>https://www.multicampus.com/em/enrolment/courseDetaiInfo?corsCd=Q32402&amp;corsYr=2019&amp;corsDgrCd=00003</t>
  </si>
  <si>
    <t>https://www.multicampus.com/em/enrolment/courseDetaiInfo?corsCd=Q18140&amp;corsYr=null&amp;corsDgrCd=null</t>
  </si>
  <si>
    <t>https://www.multicampus.com/em/enrolment/courseDetaiInfo?corsCd=Q32400&amp;corsYr=null&amp;corsDgrCd=null</t>
  </si>
  <si>
    <t>https://www.multicampus.com/em/enrolment/courseDetaiInfo?corsCd=Q32401&amp;corsYr=null&amp;corsDgrCd=null</t>
  </si>
  <si>
    <t>https://www.fastcampus.co.kr/fin_camp_amazon/</t>
  </si>
  <si>
    <t>https://www.fastcampus.co.kr/biz_online_sales/</t>
  </si>
  <si>
    <t>https://www.multicampus.com/em/enrolment/courseDetaiInfo?corsCd=Q27480&amp;corsYr=null&amp;corsDgrCd=null</t>
  </si>
  <si>
    <t>https://www.multicampus.com/em/enrolment/courseDetaiInfo?corsCd=Q15740&amp;corsYr=null&amp;corsDgrCd=null</t>
  </si>
  <si>
    <t>https://www.multicampus.com/em/enrolment/courseDetaiInfo?corsCd=Q33241&amp;corsYr=null&amp;corsDgrCd=null</t>
  </si>
  <si>
    <t>https://www.multicampus.com/em/enrolment/courseDetaiInfo?corsCd=Q33242&amp;corsYr=2019&amp;corsDgrCd=00005</t>
  </si>
  <si>
    <t>https://www.multicampus.com/em/enrolment/courseDetaiInfo?corsCd=Q33240&amp;corsYr=2019&amp;corsDgrCd=00004</t>
  </si>
  <si>
    <t>https://www.fastcampus.co.kr/biz_online_hr/</t>
  </si>
  <si>
    <t>https://www.multicampus.com/em/enrolment/courseDetaiInfo?corsCd=A52311&amp;corsYr=2002&amp;corsDgrCd=00021</t>
  </si>
  <si>
    <t>https://www.multicampus.com/em/enrolment/courseDetaiInfo?corsCd=A51481&amp;corsYr=2002&amp;corsDgrCd=00021</t>
  </si>
  <si>
    <t>https://www.multicampus.com/em/enrolment/courseDetaiInfo?corsCd=Q19040&amp;corsYr=2019&amp;corsDgrCd=00007</t>
  </si>
  <si>
    <t>https://www.multicampus.com/em/enrolment/courseDetaiInfo?corsCd=Q25320&amp;corsYr=null&amp;corsDgrCd=null</t>
  </si>
  <si>
    <t>https://www.multicampus.com/em/enrolment/courseDetaiInfo?corsCd=Q13282&amp;corsYr=2019&amp;corsDgrCd=00021</t>
  </si>
  <si>
    <t>https://www.multicampus.com/em/enrolment/courseDetaiInfo?corsCd=Q10063&amp;corsYr=2019&amp;corsDgrCd=00031</t>
  </si>
  <si>
    <t>https://www.fastcampus.co.kr/fin_camp_acc3day/</t>
  </si>
  <si>
    <t>https://www.fastcampus.co.kr/fin_camp_accounting/</t>
  </si>
  <si>
    <t>https://www.fastcampus.co.kr/fin_camp_mnabasic/</t>
  </si>
  <si>
    <t>https://www.fastcampus.co.kr/fin_camp_pef/</t>
  </si>
  <si>
    <t>https://www.fastcampus.co.kr/fin_camp_modelinganalysis/</t>
  </si>
  <si>
    <t>https://www.fastcampus.co.kr/fin_camp_modelingintermed/</t>
  </si>
  <si>
    <t>https://www.fastcampus.co.kr/fin_camp_modeling/</t>
  </si>
  <si>
    <t>https://www.fastcampus.co.kr/fin_seminar_newbiz/</t>
  </si>
  <si>
    <t>https://www.fastcampus.co.kr/biz_camp_thinking/</t>
  </si>
  <si>
    <t>https://www.fastcampus.co.kr/fin_camp_lbo/</t>
  </si>
  <si>
    <t>https://www.fastcampus.co.kr/fin_camp_mnafinancing/</t>
  </si>
  <si>
    <t>https://www.fastcampus.co.kr/fin_camp_finance/</t>
  </si>
  <si>
    <t>https://www.fastcampus.co.kr/fin_camp_businessdev/</t>
  </si>
  <si>
    <t>https://www.fastcampus.co.kr/fin_camp_business/</t>
  </si>
  <si>
    <t>https://www.fastcampus.co.kr/fin_camp_facase/</t>
  </si>
  <si>
    <t>https://www.fastcampus.co.kr/fin_camp_junioraccounting/</t>
  </si>
  <si>
    <t>https://www.fastcampus.co.kr/fin_camp_kinderweekend/</t>
  </si>
  <si>
    <t>https://www.fastcampus.co.kr/fin_camp_kinder/</t>
  </si>
  <si>
    <t>https://www.multicampus.com/em/enrolment/courseDetaiInfo?corsCd=Q11182&amp;corsYr=2019&amp;corsDgrCd=00017</t>
  </si>
  <si>
    <t>https://www.multicampus.com/em/enrolment/courseDetaiInfo?corsCd=Q25240&amp;corsYr=2019&amp;corsDgrCd=00011</t>
  </si>
  <si>
    <t>https://www.multicampus.com/em/enrolment/courseDetaiInfo?corsCd=212194&amp;corsYr=2019&amp;corsDgrCd=00025</t>
  </si>
  <si>
    <t>https://www.multicampus.com/em/enrolment/courseDetaiInfo?corsCd=Q14580&amp;corsYr=2019&amp;corsDgrCd=00020</t>
  </si>
  <si>
    <t>https://www.multicampus.com/em/enrolment/courseDetaiInfo?corsCd=Q30661&amp;corsYr=2019&amp;corsDgrCd=00003</t>
  </si>
  <si>
    <t>http://www.oraclejava.co.kr/edu2_gspec/curri/currimaster.php?command=3156&amp;lecture=11&amp;lp_type=H&amp;lp_recommand_yn=Y</t>
  </si>
  <si>
    <t>http://www.oraclejava.co.kr/edu2_gspec/curri/currimaster.php?command=3114&amp;lecture=11&amp;lp_type=H</t>
  </si>
  <si>
    <t>https://www.multicampus.com/em/enrolment/courseDetaiInfo?corsCd=Q28528&amp;corsYr=2019&amp;corsDgrCd=00010</t>
  </si>
  <si>
    <t>https://www.multicampus.com/em/enrolment/courseDetaiInfo?corsCd=Q23620&amp;corsYr=null&amp;corsDgrCd=null</t>
  </si>
  <si>
    <t>https://www.multicampus.com/em/enrolment/courseDetaiInfo?corsCd=Q14600&amp;corsYr=2019&amp;corsDgrCd=00016</t>
  </si>
  <si>
    <t>https://www.multicampus.com/em/enrolment/courseDetaiInfo?corsCd=Q26620&amp;corsYr=2019&amp;corsDgrCd=00010</t>
  </si>
  <si>
    <t>https://www.multicampus.com/em/enrolment/courseDetaiInfo?corsCd=Q30660&amp;corsYr=2019&amp;corsDgrCd=00003</t>
  </si>
  <si>
    <t>https://www.multicampus.com/em/enrolment/courseDetaiInfo?corsCd=Q23081&amp;corsYr=2019&amp;corsDgrCd=00006</t>
  </si>
  <si>
    <t>https://www.multicampus.com/em/enrolment/courseDetaiInfo?corsCd=Q33720&amp;corsYr=2019&amp;corsDgrCd=00004</t>
  </si>
  <si>
    <t>https://www.multicampus.com/em/enrolment/courseDetaiInfo?corsCd=CD5161&amp;corsYr=2002&amp;corsDgrCd=00021</t>
  </si>
  <si>
    <t>http://edu.kosta.or.kr/</t>
  </si>
  <si>
    <t>https://www.oraclejava.co.kr/</t>
  </si>
  <si>
    <t>http://www.kitri.re.kr/kitri/main/main.web</t>
  </si>
  <si>
    <t>https://www.itwill.co.kr/</t>
  </si>
  <si>
    <t>상세링크</t>
    <phoneticPr fontId="1" type="noConversion"/>
  </si>
  <si>
    <t>http://www.kitri.re.kr/kitri/main/main.web</t>
    <phoneticPr fontId="1" type="noConversion"/>
  </si>
  <si>
    <t>http://www.kitri.re.kr/kitri/main/main.web</t>
    <phoneticPr fontId="1" type="noConversion"/>
  </si>
  <si>
    <t>https://www.kisec.com/home</t>
  </si>
  <si>
    <t>https://www.kisec.com/home</t>
    <phoneticPr fontId="1" type="noConversion"/>
  </si>
  <si>
    <t>추천2</t>
    <phoneticPr fontId="1" type="noConversion"/>
  </si>
  <si>
    <t>강남역</t>
    <phoneticPr fontId="1" type="noConversion"/>
  </si>
  <si>
    <t>https://www.lyzeum.com/index.asp</t>
    <phoneticPr fontId="1" type="noConversion"/>
  </si>
  <si>
    <t>강남역</t>
    <phoneticPr fontId="1" type="noConversion"/>
  </si>
  <si>
    <t>이대역 or 신촌역</t>
    <phoneticPr fontId="1" type="noConversion"/>
  </si>
  <si>
    <t>양재역</t>
    <phoneticPr fontId="1" type="noConversion"/>
  </si>
  <si>
    <t>역삼역 or 신촌역</t>
    <phoneticPr fontId="1" type="noConversion"/>
  </si>
  <si>
    <t>구로디지털단지역</t>
    <phoneticPr fontId="1" type="noConversion"/>
  </si>
  <si>
    <t>양재역</t>
    <phoneticPr fontId="1" type="noConversion"/>
  </si>
  <si>
    <t>MS 오피스 부터 프로그래밍 고급 과정까지 다양한 과정 운영.
자바와 관련된 국비 교육과정을 주로 개설하고 있고 대형 IT 교육기관으로 많은 인원을 뽑는편.</t>
    <phoneticPr fontId="1" type="noConversion"/>
  </si>
  <si>
    <t>http://www.koreaiscom.com/</t>
    <phoneticPr fontId="1" type="noConversion"/>
  </si>
  <si>
    <t>▶</t>
    <phoneticPr fontId="1" type="noConversion"/>
  </si>
  <si>
    <t>"원하시는 주제를 선택해 주세요"</t>
    <phoneticPr fontId="1" type="noConversion"/>
  </si>
  <si>
    <t>개 검색</t>
    <phoneticPr fontId="1" type="noConversion"/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</si>
  <si>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</si>
  <si>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</si>
  <si>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</si>
  <si>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</si>
  <si>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</si>
  <si>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</si>
  <si>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</si>
  <si>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</si>
  <si>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</si>
  <si>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</si>
  <si>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</si>
  <si>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</si>
  <si>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</si>
  <si>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</si>
  <si>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</si>
  <si>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"원하시는 기관을 선택해 주세요"</t>
    <phoneticPr fontId="1" type="noConversion"/>
  </si>
  <si>
    <t>Key_3</t>
    <phoneticPr fontId="1" type="noConversion"/>
  </si>
  <si>
    <t>Key2</t>
    <phoneticPr fontId="1" type="noConversion"/>
  </si>
  <si>
    <t>멀티캠퍼스</t>
    <phoneticPr fontId="1" type="noConversion"/>
  </si>
  <si>
    <t xml:space="preserve">    |   로고 클릭 시 해당 페이지로 이동합니다.(외부인터넷 접속)</t>
    <phoneticPr fontId="1" type="noConversion"/>
  </si>
  <si>
    <t>비즈니스</t>
    <phoneticPr fontId="1" type="noConversion"/>
  </si>
  <si>
    <t>비즈니스</t>
    <phoneticPr fontId="1" type="noConversion"/>
  </si>
  <si>
    <t>비즈니스</t>
    <phoneticPr fontId="1" type="noConversion"/>
  </si>
  <si>
    <t>비즈니스</t>
    <phoneticPr fontId="1" type="noConversion"/>
  </si>
  <si>
    <t>IT</t>
    <phoneticPr fontId="1" type="noConversion"/>
  </si>
  <si>
    <t>비즈니스</t>
    <phoneticPr fontId="1" type="noConversion"/>
  </si>
  <si>
    <t>비즈니스</t>
    <phoneticPr fontId="1" type="noConversion"/>
  </si>
  <si>
    <t>비즈니스</t>
    <phoneticPr fontId="1" type="noConversion"/>
  </si>
  <si>
    <t>프로젝트관리</t>
    <phoneticPr fontId="1" type="noConversion"/>
  </si>
  <si>
    <t>직무</t>
    <phoneticPr fontId="1" type="noConversion"/>
  </si>
  <si>
    <t>기획</t>
    <phoneticPr fontId="1" type="noConversion"/>
  </si>
  <si>
    <t>기획</t>
    <phoneticPr fontId="1" type="noConversion"/>
  </si>
  <si>
    <t>IT프로젝트관리</t>
  </si>
  <si>
    <t>IT프로젝트관리</t>
    <phoneticPr fontId="1" type="noConversion"/>
  </si>
  <si>
    <t>https://www.multicampus.com/em/enrolment/courseDetaiInfo?corsCd=Q25280&amp;corsYr=2019&amp;corsDgrCd=00010</t>
    <phoneticPr fontId="1" type="noConversion"/>
  </si>
  <si>
    <t>비즈니스</t>
    <phoneticPr fontId="1" type="noConversion"/>
  </si>
  <si>
    <t>IT프로젝트관리</t>
    <phoneticPr fontId="1" type="noConversion"/>
  </si>
  <si>
    <t>IT프로젝트관리</t>
    <phoneticPr fontId="1" type="noConversion"/>
  </si>
  <si>
    <t>https://www.multicampus.com/em/enrolment/courseDetaiInfo?corsCd=Q30680&amp;corsYr=2019&amp;corsDgrCd=00003</t>
    <phoneticPr fontId="1" type="noConversion"/>
  </si>
  <si>
    <t>IT</t>
    <phoneticPr fontId="1" type="noConversion"/>
  </si>
  <si>
    <t>: 리더 추천 강좌</t>
    <phoneticPr fontId="1" type="noConversion"/>
  </si>
  <si>
    <t>비즈니스</t>
    <phoneticPr fontId="1" type="noConversion"/>
  </si>
  <si>
    <t>IT</t>
    <phoneticPr fontId="1" type="noConversion"/>
  </si>
  <si>
    <t>패스트캠퍼스</t>
  </si>
  <si>
    <t>패스트캠퍼스</t>
    <phoneticPr fontId="1" type="noConversion"/>
  </si>
  <si>
    <t>비트교육센터</t>
  </si>
  <si>
    <t>비트교육센터</t>
    <phoneticPr fontId="1" type="noConversion"/>
  </si>
  <si>
    <t>패스트레인정보통신학원</t>
  </si>
  <si>
    <t>패스트레인정보통신학원</t>
    <phoneticPr fontId="1" type="noConversion"/>
  </si>
  <si>
    <t>Key_4</t>
    <phoneticPr fontId="1" type="noConversion"/>
  </si>
  <si>
    <t>원하시는 주제를 선택해 주세요</t>
    <phoneticPr fontId="1" type="noConversion"/>
  </si>
  <si>
    <t>과정의 수준을 선택해 주세요</t>
    <phoneticPr fontId="1" type="noConversion"/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</si>
  <si>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</si>
  <si>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</si>
  <si>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</si>
  <si>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</si>
  <si>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</si>
  <si>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</si>
  <si>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</si>
  <si>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</si>
  <si>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</si>
  <si>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</si>
  <si>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</si>
  <si>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</si>
  <si>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</si>
  <si>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</si>
  <si>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</si>
  <si>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</si>
  <si>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</si>
  <si>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</si>
  <si>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</si>
  <si>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</si>
  <si>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</si>
  <si>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</si>
  <si>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</si>
  <si>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</si>
  <si>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</si>
  <si>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</si>
  <si>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</si>
  <si>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</si>
  <si>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</si>
  <si>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</si>
  <si>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</si>
  <si>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</si>
  <si>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</si>
  <si>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</si>
  <si>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</si>
  <si>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</si>
  <si>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</si>
  <si>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</si>
  <si>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</si>
  <si>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</si>
  <si>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</si>
  <si>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</si>
  <si>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</si>
  <si>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</si>
  <si>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</si>
  <si>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</si>
  <si>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</si>
  <si>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</si>
  <si>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</si>
  <si>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</si>
  <si>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</si>
  <si>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</si>
  <si>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</si>
  <si>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https://www.hpetraining.co.kr/lecture/courseScheduleList.do?lecm_num=603</t>
    <phoneticPr fontId="1" type="noConversion"/>
  </si>
  <si>
    <t>| 강좌 목록을 확인하시려면 '주제별 교육 검색' 메뉴 활용해 주세요</t>
    <phoneticPr fontId="1" type="noConversion"/>
  </si>
  <si>
    <t>개정일자</t>
    <phoneticPr fontId="1" type="noConversion"/>
  </si>
  <si>
    <t>기술전략팀/인사팀</t>
    <phoneticPr fontId="1" type="noConversion"/>
  </si>
  <si>
    <t>고태종/정병석</t>
    <phoneticPr fontId="1" type="noConversion"/>
  </si>
  <si>
    <t>시트보호 해제 암호: sky</t>
    <phoneticPr fontId="1" type="noConversion"/>
  </si>
  <si>
    <t>HP교육센터IoT0001</t>
  </si>
  <si>
    <t>HP교육센터IoT0002</t>
  </si>
  <si>
    <t>HP교육센터IoT0003</t>
  </si>
  <si>
    <t>HP교육센터IoT0004</t>
  </si>
  <si>
    <t>HP교육센터데이터베이스0001</t>
  </si>
  <si>
    <t>HP교육센터데이터베이스0002</t>
  </si>
  <si>
    <t>HP교육센터데이터베이스0003</t>
  </si>
  <si>
    <t>HP교육센터데이터베이스0004</t>
  </si>
  <si>
    <t>HP교육센터데이터베이스0005</t>
  </si>
  <si>
    <t>HP교육센터데이터베이스0006</t>
  </si>
  <si>
    <t>HP교육센터데이터베이스0007</t>
  </si>
  <si>
    <t>HP교육센터데이터베이스0008</t>
  </si>
  <si>
    <t>HP교육센터데이터베이스0009</t>
  </si>
  <si>
    <t>HP교육센터데이터베이스0010</t>
  </si>
  <si>
    <t>HP교육센터운영체제0001</t>
  </si>
  <si>
    <t>HP교육센터운영체제0002</t>
  </si>
  <si>
    <t>HP교육센터운영체제0003</t>
  </si>
  <si>
    <t>HP교육센터운영체제0004</t>
  </si>
  <si>
    <t>HP교육센터운영체제0005</t>
  </si>
  <si>
    <t>HP교육센터운영체제0006</t>
  </si>
  <si>
    <t>HP교육센터운영체제0007</t>
  </si>
  <si>
    <t>HP교육센터운영체제0008</t>
  </si>
  <si>
    <t>HP교육센터운영체제0009</t>
  </si>
  <si>
    <t>HP교육센터운영체제0010</t>
  </si>
  <si>
    <t>HP교육센터운영체제0011</t>
  </si>
  <si>
    <t>HP교육센터운영체제0012</t>
  </si>
  <si>
    <t>HP교육센터운영체제0013</t>
  </si>
  <si>
    <t>HP교육센터운영체제0014</t>
  </si>
  <si>
    <t>HP교육센터운영체제0015</t>
  </si>
  <si>
    <t>HP교육센터운영체제0016</t>
  </si>
  <si>
    <t>HP교육센터운영체제0017</t>
  </si>
  <si>
    <t>HP교육센터운영체제0018</t>
  </si>
  <si>
    <t>HP교육센터운영체제0019</t>
  </si>
  <si>
    <t>HP교육센터운영체제0020</t>
  </si>
  <si>
    <t>HP교육센터운영체제0021</t>
  </si>
  <si>
    <t>HP교육센터인공지능0001</t>
  </si>
  <si>
    <t>HP교육센터인공지능0002</t>
  </si>
  <si>
    <t>HP교육센터인공지능0003</t>
  </si>
  <si>
    <t>HP교육센터인공지능0004</t>
  </si>
  <si>
    <t>HP교육센터인공지능0005</t>
  </si>
  <si>
    <t>HP교육센터인공지능0006</t>
  </si>
  <si>
    <t>멀티캠퍼스SW공학0001</t>
  </si>
  <si>
    <t>멀티캠퍼스SW공학0002</t>
  </si>
  <si>
    <t>멀티캠퍼스SW공학0003</t>
  </si>
  <si>
    <t>멀티캠퍼스SW공학0004</t>
  </si>
  <si>
    <t>멀티캠퍼스공통스킬0001</t>
  </si>
  <si>
    <t>멀티캠퍼스기획0001</t>
  </si>
  <si>
    <t>멀티캠퍼스기획0002</t>
  </si>
  <si>
    <t>멀티캠퍼스네트워크0001</t>
  </si>
  <si>
    <t>멀티캠퍼스네트워크0002</t>
  </si>
  <si>
    <t>멀티캠퍼스네트워크0003</t>
  </si>
  <si>
    <t>멀티캠퍼스네트워크0004</t>
  </si>
  <si>
    <t>멀티캠퍼스네트워크0005</t>
  </si>
  <si>
    <t>멀티캠퍼스네트워크0006</t>
  </si>
  <si>
    <t>멀티캠퍼스네트워크0007</t>
  </si>
  <si>
    <t>멀티캠퍼스네트워크0008</t>
  </si>
  <si>
    <t>멀티캠퍼스네트워크0009</t>
  </si>
  <si>
    <t>멀티캠퍼스네트워크0010</t>
  </si>
  <si>
    <t>멀티캠퍼스네트워크0011</t>
  </si>
  <si>
    <t>멀티캠퍼스네트워크0012</t>
  </si>
  <si>
    <t>멀티캠퍼스네트워크0013</t>
  </si>
  <si>
    <t>멀티캠퍼스네트워크0014</t>
  </si>
  <si>
    <t>멀티캠퍼스네트워크0015</t>
  </si>
  <si>
    <t>멀티캠퍼스네트워크0016</t>
  </si>
  <si>
    <t>멀티캠퍼스네트워크0017</t>
  </si>
  <si>
    <t>멀티캠퍼스데이터사이언스0001</t>
  </si>
  <si>
    <t>멀티캠퍼스데이터사이언스0002</t>
  </si>
  <si>
    <t>멀티캠퍼스데이터사이언스0003</t>
  </si>
  <si>
    <t>멀티캠퍼스데이터사이언스0004</t>
  </si>
  <si>
    <t>멀티캠퍼스데이터사이언스0005</t>
  </si>
  <si>
    <t>멀티캠퍼스데이터사이언스0006</t>
  </si>
  <si>
    <t>멀티캠퍼스데이터사이언스0007</t>
  </si>
  <si>
    <t>멀티캠퍼스데이터사이언스0008</t>
  </si>
  <si>
    <t>멀티캠퍼스데이터사이언스0009</t>
  </si>
  <si>
    <t>멀티캠퍼스데이터사이언스0010</t>
  </si>
  <si>
    <t>멀티캠퍼스데이터사이언스0011</t>
  </si>
  <si>
    <t>멀티캠퍼스데이터사이언스0012</t>
  </si>
  <si>
    <t>멀티캠퍼스데이터사이언스0013</t>
  </si>
  <si>
    <t>멀티캠퍼스데이터사이언스0014</t>
  </si>
  <si>
    <t>멀티캠퍼스데이터사이언스0015</t>
  </si>
  <si>
    <t>멀티캠퍼스데이터사이언스0016</t>
  </si>
  <si>
    <t>멀티캠퍼스데이터사이언스0017</t>
  </si>
  <si>
    <t>멀티캠퍼스데이터사이언스0018</t>
  </si>
  <si>
    <t>멀티캠퍼스데이터사이언스0019</t>
  </si>
  <si>
    <t>멀티캠퍼스데이터사이언스0020</t>
  </si>
  <si>
    <t>멀티캠퍼스데이터사이언스0021</t>
  </si>
  <si>
    <t>멀티캠퍼스데이터사이언스0022</t>
  </si>
  <si>
    <t>멀티캠퍼스데이터사이언스0023</t>
  </si>
  <si>
    <t>멀티캠퍼스디자인0001</t>
  </si>
  <si>
    <t>멀티캠퍼스디자인0002</t>
  </si>
  <si>
    <t>멀티캠퍼스디자인0003</t>
  </si>
  <si>
    <t>멀티캠퍼스디자인0004</t>
  </si>
  <si>
    <t>멀티캠퍼스디자인0005</t>
  </si>
  <si>
    <t>멀티캠퍼스디자인0006</t>
  </si>
  <si>
    <t>멀티캠퍼스디자인0007</t>
  </si>
  <si>
    <t>멀티캠퍼스디자인0008</t>
  </si>
  <si>
    <t>멀티캠퍼스디자인0009</t>
  </si>
  <si>
    <t>멀티캠퍼스디자인0010</t>
  </si>
  <si>
    <t>멀티캠퍼스디자인0011</t>
  </si>
  <si>
    <t>멀티캠퍼스디자인0012</t>
  </si>
  <si>
    <t>멀티캠퍼스디자인0013</t>
  </si>
  <si>
    <t>멀티캠퍼스디자인0014</t>
  </si>
  <si>
    <t>멀티캠퍼스보안0001</t>
  </si>
  <si>
    <t>멀티캠퍼스보안0002</t>
  </si>
  <si>
    <t>멀티캠퍼스보안0003</t>
  </si>
  <si>
    <t>멀티캠퍼스보안0004</t>
  </si>
  <si>
    <t>멀티캠퍼스보안0005</t>
  </si>
  <si>
    <t>멀티캠퍼스보안0006</t>
  </si>
  <si>
    <t>멀티캠퍼스보안0007</t>
  </si>
  <si>
    <t>멀티캠퍼스보안0008</t>
  </si>
  <si>
    <t>멀티캠퍼스보안0009</t>
  </si>
  <si>
    <t>멀티캠퍼스보안0010</t>
  </si>
  <si>
    <t>멀티캠퍼스보안0011</t>
  </si>
  <si>
    <t>멀티캠퍼스보안0012</t>
  </si>
  <si>
    <t>멀티캠퍼스보안0013</t>
  </si>
  <si>
    <t>멀티캠퍼스보안0014</t>
  </si>
  <si>
    <t>멀티캠퍼스보안0015</t>
  </si>
  <si>
    <t>멀티캠퍼스보안0016</t>
  </si>
  <si>
    <t>멀티캠퍼스보안0017</t>
  </si>
  <si>
    <t>멀티캠퍼스보안0018</t>
  </si>
  <si>
    <t>멀티캠퍼스보안0019</t>
  </si>
  <si>
    <t>멀티캠퍼스보안0020</t>
  </si>
  <si>
    <t>멀티캠퍼스보안0021</t>
  </si>
  <si>
    <t>멀티캠퍼스보안0022</t>
  </si>
  <si>
    <t>멀티캠퍼스보안0023</t>
  </si>
  <si>
    <t>멀티캠퍼스보안0024</t>
  </si>
  <si>
    <t>멀티캠퍼스보안0025</t>
  </si>
  <si>
    <t>멀티캠퍼스보안0026</t>
  </si>
  <si>
    <t>멀티캠퍼스보안0027</t>
  </si>
  <si>
    <t>멀티캠퍼스보안0028</t>
  </si>
  <si>
    <t>멀티캠퍼스보안0029</t>
  </si>
  <si>
    <t>멀티캠퍼스보안0030</t>
  </si>
  <si>
    <t>멀티캠퍼스보안0031</t>
  </si>
  <si>
    <t>멀티캠퍼스보안0032</t>
  </si>
  <si>
    <t>멀티캠퍼스보안0033</t>
  </si>
  <si>
    <t>멀티캠퍼스보안0034</t>
  </si>
  <si>
    <t>멀티캠퍼스보안0035</t>
  </si>
  <si>
    <t>멀티캠퍼스보안0036</t>
  </si>
  <si>
    <t>멀티캠퍼스보안0037</t>
  </si>
  <si>
    <t>멀티캠퍼스보안0038</t>
  </si>
  <si>
    <t>멀티캠퍼스보안0039</t>
  </si>
  <si>
    <t>멀티캠퍼스보안0040</t>
  </si>
  <si>
    <t>멀티캠퍼스보안0041</t>
  </si>
  <si>
    <t>멀티캠퍼스보안0042</t>
  </si>
  <si>
    <t>멀티캠퍼스보안0043</t>
  </si>
  <si>
    <t>멀티캠퍼스보안0044</t>
  </si>
  <si>
    <t>멀티캠퍼스보안0045</t>
  </si>
  <si>
    <t>멀티캠퍼스보안0046</t>
  </si>
  <si>
    <t>멀티캠퍼스보안0047</t>
  </si>
  <si>
    <t>멀티캠퍼스보안0048</t>
  </si>
  <si>
    <t>멀티캠퍼스보안0049</t>
  </si>
  <si>
    <t>멀티캠퍼스블록체인0001</t>
  </si>
  <si>
    <t>멀티캠퍼스블록체인0002</t>
  </si>
  <si>
    <t>멀티캠퍼스블록체인0003</t>
  </si>
  <si>
    <t>멀티캠퍼스블록체인0004</t>
  </si>
  <si>
    <t>멀티캠퍼스블록체인0005</t>
  </si>
  <si>
    <t>멀티캠퍼스블록체인0006</t>
  </si>
  <si>
    <t>멀티캠퍼스블록체인0007</t>
  </si>
  <si>
    <t>멀티캠퍼스블록체인0008</t>
  </si>
  <si>
    <t>멀티캠퍼스블록체인0009</t>
  </si>
  <si>
    <t>멀티캠퍼스블록체인0010</t>
  </si>
  <si>
    <t>멀티캠퍼스블록체인0011</t>
  </si>
  <si>
    <t>멀티캠퍼스블록체인0012</t>
  </si>
  <si>
    <t>멀티캠퍼스블록체인0013</t>
  </si>
  <si>
    <t>멀티캠퍼스블록체인0014</t>
  </si>
  <si>
    <t>멀티캠퍼스세미나0001</t>
  </si>
  <si>
    <t>멀티캠퍼스세미나0002</t>
  </si>
  <si>
    <t>멀티캠퍼스시스템0001</t>
  </si>
  <si>
    <t>멀티캠퍼스시스템0002</t>
  </si>
  <si>
    <t>멀티캠퍼스시스템0003</t>
  </si>
  <si>
    <t>멀티캠퍼스시스템0004</t>
  </si>
  <si>
    <t>멀티캠퍼스시스템0005</t>
  </si>
  <si>
    <t>멀티캠퍼스시스템0006</t>
  </si>
  <si>
    <t>멀티캠퍼스시스템0007</t>
  </si>
  <si>
    <t>멀티캠퍼스시스템0008</t>
  </si>
  <si>
    <t>멀티캠퍼스시스템0009</t>
  </si>
  <si>
    <t>멀티캠퍼스시스템0010</t>
  </si>
  <si>
    <t>멀티캠퍼스시스템0011</t>
  </si>
  <si>
    <t>멀티캠퍼스시스템0012</t>
  </si>
  <si>
    <t>멀티캠퍼스시스템0013</t>
  </si>
  <si>
    <t>멀티캠퍼스시스템0014</t>
  </si>
  <si>
    <t>멀티캠퍼스시스템0015</t>
  </si>
  <si>
    <t>멀티캠퍼스시스템0016</t>
  </si>
  <si>
    <t>멀티캠퍼스시스템0017</t>
  </si>
  <si>
    <t>멀티캠퍼스시스템0018</t>
  </si>
  <si>
    <t>멀티캠퍼스시스템0019</t>
  </si>
  <si>
    <t>멀티캠퍼스시스템0020</t>
  </si>
  <si>
    <t>멀티캠퍼스시스템0021</t>
  </si>
  <si>
    <t>멀티캠퍼스시스템0022</t>
  </si>
  <si>
    <t>멀티캠퍼스시스템0023</t>
  </si>
  <si>
    <t>멀티캠퍼스시스템0024</t>
  </si>
  <si>
    <t>멀티캠퍼스시스템0025</t>
  </si>
  <si>
    <t>멀티캠퍼스시스템0026</t>
  </si>
  <si>
    <t>멀티캠퍼스시스템0027</t>
  </si>
  <si>
    <t>멀티캠퍼스시스템0028</t>
  </si>
  <si>
    <t>멀티캠퍼스시스템0029</t>
  </si>
  <si>
    <t>멀티캠퍼스시스템0030</t>
  </si>
  <si>
    <t>멀티캠퍼스운영체제0001</t>
  </si>
  <si>
    <t>멀티캠퍼스운영체제0002</t>
  </si>
  <si>
    <t>멀티캠퍼스운영체제0003</t>
  </si>
  <si>
    <t>멀티캠퍼스운영체제0004</t>
  </si>
  <si>
    <t>멀티캠퍼스운영체제0005</t>
  </si>
  <si>
    <t>멀티캠퍼스운영체제0006</t>
  </si>
  <si>
    <t>멀티캠퍼스운영체제0007</t>
  </si>
  <si>
    <t>멀티캠퍼스운영체제0008</t>
  </si>
  <si>
    <t>멀티캠퍼스운영체제0009</t>
  </si>
  <si>
    <t>멀티캠퍼스운영체제0010</t>
  </si>
  <si>
    <t>멀티캠퍼스운영체제0011</t>
  </si>
  <si>
    <t>멀티캠퍼스운영체제0012</t>
  </si>
  <si>
    <t>멀티캠퍼스운영체제0013</t>
  </si>
  <si>
    <t>멀티캠퍼스운영체제0014</t>
  </si>
  <si>
    <t>멀티캠퍼스운영체제0015</t>
  </si>
  <si>
    <t>멀티캠퍼스운영체제0016</t>
  </si>
  <si>
    <t>멀티캠퍼스운영체제0017</t>
  </si>
  <si>
    <t>멀티캠퍼스운영체제0018</t>
  </si>
  <si>
    <t>멀티캠퍼스운영체제0019</t>
  </si>
  <si>
    <t>멀티캠퍼스운영체제0020</t>
  </si>
  <si>
    <t>멀티캠퍼스운영체제0021</t>
  </si>
  <si>
    <t>멀티캠퍼스운영체제0022</t>
  </si>
  <si>
    <t>멀티캠퍼스운영체제0023</t>
  </si>
  <si>
    <t>멀티캠퍼스운영체제0024</t>
  </si>
  <si>
    <t>멀티캠퍼스운영체제0025</t>
  </si>
  <si>
    <t>멀티캠퍼스운영체제0026</t>
  </si>
  <si>
    <t>멀티캠퍼스운영체제0027</t>
  </si>
  <si>
    <t>패스트레인정보통신학원클라우드0001</t>
  </si>
  <si>
    <t>패스트레인정보통신학원클라우드0002</t>
  </si>
  <si>
    <t>패스트레인정보통신학원클라우드0003</t>
  </si>
  <si>
    <t>패스트레인정보통신학원클라우드0004</t>
  </si>
  <si>
    <t>패스트레인정보통신학원클라우드0005</t>
  </si>
  <si>
    <t>패스트레인정보통신학원클라우드0006</t>
  </si>
  <si>
    <t>패스트레인정보통신학원클라우드0007</t>
  </si>
  <si>
    <t>패스트레인정보통신학원클라우드0008</t>
  </si>
  <si>
    <t>패스트레인정보통신학원클라우드0009</t>
  </si>
  <si>
    <t>패스트레인정보통신학원클라우드0010</t>
  </si>
  <si>
    <t>패스트레인정보통신학원클라우드0011</t>
  </si>
  <si>
    <t>패스트레인정보통신학원클라우드0012</t>
  </si>
  <si>
    <t>패스트레인정보통신학원클라우드0013</t>
  </si>
  <si>
    <t>패스트레인정보통신학원클라우드0014</t>
  </si>
  <si>
    <t>패스트레인정보통신학원클라우드0015</t>
  </si>
  <si>
    <t>패스트레인정보통신학원클라우드0016</t>
  </si>
  <si>
    <t>패스트레인정보통신학원클라우드0017</t>
  </si>
  <si>
    <t>패스트레인정보통신학원클라우드0018</t>
  </si>
  <si>
    <t>패스트레인정보통신학원클라우드0019</t>
  </si>
  <si>
    <t>패스트레인정보통신학원클라우드0020</t>
  </si>
  <si>
    <t>패스트레인정보통신학원클라우드0021</t>
  </si>
  <si>
    <t>패스트레인정보통신학원클라우드0022</t>
  </si>
  <si>
    <t>패스트레인정보통신학원클라우드0023</t>
  </si>
  <si>
    <t>패스트레인정보통신학원클라우드0024</t>
  </si>
  <si>
    <t>패스트레인정보통신학원클라우드0025</t>
  </si>
  <si>
    <t>패스트레인정보통신학원클라우드0026</t>
  </si>
  <si>
    <t>패스트레인정보통신학원클라우드0027</t>
  </si>
  <si>
    <t>패스트레인정보통신학원클라우드0028</t>
  </si>
  <si>
    <t>패스트레인정보통신학원클라우드0029</t>
  </si>
  <si>
    <t>패스트레인정보통신학원클라우드0030</t>
  </si>
  <si>
    <t>패스트레인정보통신학원클라우드0031</t>
  </si>
  <si>
    <t>패스트레인정보통신학원클라우드0032</t>
  </si>
  <si>
    <t>패스트레인정보통신학원클라우드0033</t>
  </si>
  <si>
    <t>패스트레인정보통신학원클라우드0034</t>
  </si>
  <si>
    <t>패스트레인정보통신학원클라우드0035</t>
  </si>
  <si>
    <t>패스트레인정보통신학원품질0001</t>
  </si>
  <si>
    <t>패스트레인정보통신학원품질0002</t>
  </si>
  <si>
    <t>패스트레인정보통신학원품질0003</t>
  </si>
  <si>
    <t>패스트레인정보통신학원품질0004</t>
  </si>
  <si>
    <t>패스트레인정보통신학원프로그래밍0001</t>
  </si>
  <si>
    <t>패스트레인정보통신학원프로그래밍0002</t>
  </si>
  <si>
    <t>패스트레인정보통신학원프로그래밍0003</t>
  </si>
  <si>
    <t>패스트레인정보통신학원프로그래밍0004</t>
  </si>
  <si>
    <t>패스트레인정보통신학원프로그래밍0005</t>
  </si>
  <si>
    <t>패스트레인정보통신학원프로그래밍0006</t>
  </si>
  <si>
    <t>패스트레인정보통신학원프로그래밍0007</t>
  </si>
  <si>
    <t>패스트레인정보통신학원프로그래밍0008</t>
  </si>
  <si>
    <t>패스트레인정보통신학원프로그래밍0009</t>
  </si>
  <si>
    <t>패스트레인정보통신학원프로그래밍0010</t>
  </si>
  <si>
    <t>패스트레인정보통신학원프로그래밍0011</t>
  </si>
  <si>
    <t>패스트레인정보통신학원프로그래밍0012</t>
  </si>
  <si>
    <t>패스트레인정보통신학원프로그래밍0013</t>
  </si>
  <si>
    <t>패스트레인정보통신학원프로그래밍0014</t>
  </si>
  <si>
    <t>패스트레인정보통신학원프로그래밍0015</t>
  </si>
  <si>
    <t>패스트레인정보통신학원프로그래밍0016</t>
  </si>
  <si>
    <t>패스트레인정보통신학원프로그래밍0017</t>
  </si>
  <si>
    <t>패스트레인정보통신학원프로그래밍0018</t>
  </si>
  <si>
    <t>패스트레인정보통신학원프로그래밍0019</t>
  </si>
  <si>
    <t>패스트레인정보통신학원프로그래밍0020</t>
  </si>
  <si>
    <t>패스트레인정보통신학원프로그래밍0021</t>
  </si>
  <si>
    <t>패스트레인정보통신학원프로그래밍0022</t>
  </si>
  <si>
    <t>패스트레인정보통신학원프로그래밍0023</t>
  </si>
  <si>
    <t>패스트레인정보통신학원프로그래밍0024</t>
  </si>
  <si>
    <t>패스트레인정보통신학원프로그래밍0025</t>
  </si>
  <si>
    <t>패스트레인정보통신학원프로그래밍0026</t>
  </si>
  <si>
    <t>패스트레인정보통신학원프로그래밍0027</t>
  </si>
  <si>
    <t>패스트레인정보통신학원프로그래밍0028</t>
  </si>
  <si>
    <t>패스트레인정보통신학원프로그래밍0029</t>
  </si>
  <si>
    <t>패스트레인정보통신학원프로그래밍0030</t>
  </si>
  <si>
    <t>패스트레인정보통신학원프로그래밍0031</t>
  </si>
  <si>
    <t>패스트레인정보통신학원프로그래밍0032</t>
  </si>
  <si>
    <t>패스트레인정보통신학원프로그래밍0033</t>
  </si>
  <si>
    <t>패스트레인정보통신학원프로그래밍0034</t>
  </si>
  <si>
    <t>패스트레인정보통신학원프로그래밍0035</t>
  </si>
  <si>
    <t>패스트레인정보통신학원프로그래밍0036</t>
  </si>
  <si>
    <t>패스트레인정보통신학원프로그래밍0037</t>
  </si>
  <si>
    <t>패스트레인정보통신학원프로그래밍0038</t>
  </si>
  <si>
    <t>패스트레인정보통신학원프로그래밍0039</t>
  </si>
  <si>
    <t>패스트레인정보통신학원프로그래밍0040</t>
  </si>
  <si>
    <t>패스트레인정보통신학원프로그래밍0041</t>
  </si>
  <si>
    <t>패스트레인정보통신학원프로그래밍0042</t>
  </si>
  <si>
    <t>패스트레인정보통신학원프로그래밍0043</t>
  </si>
  <si>
    <t>패스트레인정보통신학원프로그래밍0044</t>
  </si>
  <si>
    <t>패스트레인정보통신학원프로그래밍0045</t>
  </si>
  <si>
    <t>패스트레인정보통신학원프로그래밍0046</t>
  </si>
  <si>
    <t>패스트레인정보통신학원프로그래밍0047</t>
  </si>
  <si>
    <t>패스트레인정보통신학원프로그래밍0048</t>
  </si>
  <si>
    <t>패스트레인정보통신학원프로그래밍0049</t>
  </si>
  <si>
    <t>패스트레인정보통신학원프로그래밍0050</t>
  </si>
  <si>
    <t>패스트레인정보통신학원프로그래밍0051</t>
  </si>
  <si>
    <t>패스트레인정보통신학원프로그래밍0052</t>
  </si>
  <si>
    <t>패스트레인정보통신학원프로그래밍0053</t>
  </si>
  <si>
    <t>패스트레인정보통신학원프로그래밍0054</t>
  </si>
  <si>
    <t>패스트레인정보통신학원프로그래밍0055</t>
  </si>
  <si>
    <t>패스트레인정보통신학원프로그래밍0056</t>
  </si>
  <si>
    <t>패스트레인정보통신학원프로그래밍0057</t>
  </si>
  <si>
    <t>패스트레인정보통신학원프로그래밍0058</t>
  </si>
  <si>
    <t>패스트레인정보통신학원프로그래밍0059</t>
  </si>
  <si>
    <t>패스트레인정보통신학원프로그래밍0060</t>
  </si>
  <si>
    <t>패스트레인정보통신학원프로그래밍0061</t>
  </si>
  <si>
    <t>패스트레인정보통신학원프로그래밍0062</t>
  </si>
  <si>
    <t>패스트레인정보통신학원프로그래밍0063</t>
  </si>
  <si>
    <t>패스트레인정보통신학원프로그래밍0064</t>
  </si>
  <si>
    <t>패스트레인정보통신학원프로그래밍0065</t>
  </si>
  <si>
    <t>패스트레인정보통신학원프로그래밍0066</t>
  </si>
  <si>
    <t>패스트레인정보통신학원프로그래밍0067</t>
  </si>
  <si>
    <t>패스트레인정보통신학원프로그래밍0068</t>
  </si>
  <si>
    <t>패스트레인정보통신학원프로그래밍0069</t>
  </si>
  <si>
    <t>패스트레인정보통신학원프로그래밍0070</t>
  </si>
  <si>
    <t>패스트레인정보통신학원프로그래밍0071</t>
  </si>
  <si>
    <t>패스트레인정보통신학원프로그래밍0072</t>
  </si>
  <si>
    <t>패스트레인정보통신학원프로그래밍0073</t>
  </si>
  <si>
    <t>패스트레인정보통신학원프로그래밍0074</t>
  </si>
  <si>
    <t>패스트레인정보통신학원프로그래밍0075</t>
  </si>
  <si>
    <t>패스트레인정보통신학원프로그래밍0076</t>
  </si>
  <si>
    <t>패스트레인정보통신학원프로그래밍0077</t>
  </si>
  <si>
    <t>패스트레인정보통신학원프로그래밍0078</t>
  </si>
  <si>
    <t>패스트레인정보통신학원프로그래밍0079</t>
  </si>
  <si>
    <t>패스트레인정보통신학원프로그래밍0080</t>
  </si>
  <si>
    <t>패스트레인정보통신학원프로그래밍0081</t>
  </si>
  <si>
    <t>패스트레인정보통신학원프로그래밍0082</t>
  </si>
  <si>
    <t>패스트레인정보통신학원프로그래밍0083</t>
  </si>
  <si>
    <t>패스트레인정보통신학원프로그래밍0084</t>
  </si>
  <si>
    <t>패스트레인정보통신학원프로그래밍0085</t>
  </si>
  <si>
    <t>패스트레인정보통신학원프로그래밍0086</t>
  </si>
  <si>
    <t>패스트레인정보통신학원프로그래밍0087</t>
  </si>
  <si>
    <t>패스트레인정보통신학원프로그래밍0088</t>
  </si>
  <si>
    <t>패스트레인정보통신학원프로그래밍0089</t>
  </si>
  <si>
    <t>패스트레인정보통신학원프로그래밍0090</t>
  </si>
  <si>
    <t>패스트레인정보통신학원프로그래밍0091</t>
  </si>
  <si>
    <t>패스트레인정보통신학원프로그래밍0092</t>
  </si>
  <si>
    <t>패스트레인정보통신학원프로그래밍0093</t>
  </si>
  <si>
    <t>패스트레인정보통신학원프로그래밍0094</t>
  </si>
  <si>
    <t>패스트레인정보통신학원프로그래밍0095</t>
  </si>
  <si>
    <t>패스트레인정보통신학원프로그래밍0096</t>
  </si>
  <si>
    <t>패스트레인정보통신학원프로그래밍0097</t>
  </si>
  <si>
    <t>패스트레인정보통신학원프로그래밍0098</t>
  </si>
  <si>
    <t>패스트레인정보통신학원프로그래밍0099</t>
  </si>
  <si>
    <t>패스트레인정보통신학원프로그래밍0100</t>
  </si>
  <si>
    <t>패스트레인정보통신학원프로그래밍0101</t>
  </si>
  <si>
    <t>패스트레인정보통신학원프로그래밍0102</t>
  </si>
  <si>
    <t>패스트레인정보통신학원프로그래밍0103</t>
  </si>
  <si>
    <t>패스트레인정보통신학원프로그래밍0104</t>
  </si>
  <si>
    <t>패스트레인정보통신학원프로그래밍0105</t>
  </si>
  <si>
    <t>패스트레인정보통신학원프로그래밍0106</t>
  </si>
  <si>
    <t>패스트레인정보통신학원프로그래밍0107</t>
  </si>
  <si>
    <t>패스트레인정보통신학원프로그래밍0108</t>
  </si>
  <si>
    <t>패스트레인정보통신학원프로그래밍0109</t>
  </si>
  <si>
    <t>패스트레인정보통신학원프로그래밍0110</t>
  </si>
  <si>
    <t>패스트레인정보통신학원프로그래밍0111</t>
  </si>
  <si>
    <t>패스트레인정보통신학원프로그래밍0112</t>
  </si>
  <si>
    <t>패스트레인정보통신학원프로그래밍0113</t>
  </si>
  <si>
    <t>패스트레인정보통신학원프로그래밍0114</t>
  </si>
  <si>
    <t>패스트레인정보통신학원프로그래밍0115</t>
  </si>
  <si>
    <t>패스트레인정보통신학원프로그래밍0116</t>
  </si>
  <si>
    <t>패스트레인정보통신학원프로그래밍0117</t>
  </si>
  <si>
    <t>패스트레인정보통신학원프로그래밍0118</t>
  </si>
  <si>
    <t>패스트레인정보통신학원프로그래밍0119</t>
  </si>
  <si>
    <t>패스트레인정보통신학원프로그래밍0120</t>
  </si>
  <si>
    <t>패스트레인정보통신학원프로그래밍0121</t>
  </si>
  <si>
    <t>패스트레인정보통신학원프로그래밍0122</t>
  </si>
  <si>
    <t>패스트레인정보통신학원프로그래밍0123</t>
  </si>
  <si>
    <t>패스트레인정보통신학원프로그래밍0124</t>
  </si>
  <si>
    <t>패스트레인정보통신학원프로그래밍0125</t>
  </si>
  <si>
    <t>패스트레인정보통신학원프로그래밍0126</t>
  </si>
  <si>
    <t>패스트레인정보통신학원프로그래밍0127</t>
  </si>
  <si>
    <t>패스트레인정보통신학원프로그래밍0128</t>
  </si>
  <si>
    <t>패스트레인정보통신학원프로그래밍0129</t>
  </si>
  <si>
    <t>패스트레인정보통신학원프로그래밍0130</t>
  </si>
  <si>
    <t>패스트레인정보통신학원프로그래밍0131</t>
  </si>
  <si>
    <t>패스트레인정보통신학원프로그래밍0132</t>
  </si>
  <si>
    <t>패스트레인정보통신학원프로그래밍0133</t>
  </si>
  <si>
    <t>패스트레인정보통신학원프로그래밍0134</t>
  </si>
  <si>
    <t>패스트레인정보통신학원프로그래밍0135</t>
  </si>
  <si>
    <t>패스트레인정보통신학원프로그래밍0136</t>
  </si>
  <si>
    <t>패스트레인정보통신학원프로그래밍0137</t>
  </si>
  <si>
    <t>패스트레인정보통신학원프로그래밍0138</t>
  </si>
  <si>
    <t>패스트레인정보통신학원프로그래밍0139</t>
  </si>
  <si>
    <t>패스트레인정보통신학원프로그래밍0140</t>
  </si>
  <si>
    <t>패스트레인정보통신학원프로그래밍0141</t>
  </si>
  <si>
    <t>패스트레인정보통신학원프로그래밍0142</t>
  </si>
  <si>
    <t>패스트레인정보통신학원프로그래밍0143</t>
  </si>
  <si>
    <t>패스트레인정보통신학원프로그래밍0144</t>
  </si>
  <si>
    <t>패스트레인정보통신학원프로그래밍0145</t>
  </si>
  <si>
    <t>패스트레인정보통신학원프로그래밍0146</t>
  </si>
  <si>
    <t>패스트레인정보통신학원프로그래밍0147</t>
  </si>
  <si>
    <t>패스트레인정보통신학원프로그래밍0148</t>
  </si>
  <si>
    <t>패스트레인정보통신학원프로그래밍0149</t>
  </si>
  <si>
    <t>패스트레인정보통신학원프로그래밍0150</t>
  </si>
  <si>
    <t>패스트캠퍼스공통스킬0001</t>
  </si>
  <si>
    <t>패스트캠퍼스공통스킬0002</t>
  </si>
  <si>
    <t>패스트캠퍼스공통스킬0003</t>
  </si>
  <si>
    <t>패스트캠퍼스공통스킬0004</t>
  </si>
  <si>
    <t>패스트캠퍼스공통스킬0005</t>
  </si>
  <si>
    <t>패스트캠퍼스공통스킬0006</t>
  </si>
  <si>
    <t>패스트캠퍼스공통스킬0007</t>
  </si>
  <si>
    <t>패스트캠퍼스프로그래밍0001</t>
  </si>
  <si>
    <t>패스트캠퍼스프로그래밍0002</t>
  </si>
  <si>
    <t>패스트캠퍼스프로그래밍0003</t>
  </si>
  <si>
    <t>패스트캠퍼스프로그래밍0004</t>
  </si>
  <si>
    <t>패스트캠퍼스프로그래밍0005</t>
  </si>
  <si>
    <t>패스트캠퍼스프로그래밍0006</t>
  </si>
  <si>
    <t>패스트캠퍼스프로그래밍0007</t>
  </si>
  <si>
    <t>패스트캠퍼스프로그래밍0008</t>
  </si>
  <si>
    <t>패스트캠퍼스프로그래밍0009</t>
  </si>
  <si>
    <t>패스트캠퍼스프로그래밍0010</t>
  </si>
  <si>
    <t>패스트캠퍼스프로그래밍0011</t>
  </si>
  <si>
    <t>패스트캠퍼스프로그래밍0012</t>
  </si>
  <si>
    <t>패스트캠퍼스프로그래밍0013</t>
  </si>
  <si>
    <t>패스트캠퍼스프로그래밍0014</t>
  </si>
  <si>
    <t>패스트캠퍼스프로그래밍0015</t>
  </si>
  <si>
    <t>패스트캠퍼스프로그래밍0016</t>
  </si>
  <si>
    <t>패스트캠퍼스프로그래밍0017</t>
  </si>
  <si>
    <t>패스트캠퍼스프로그래밍0018</t>
  </si>
  <si>
    <t>패스트캠퍼스프로그래밍0019</t>
  </si>
  <si>
    <t>패스트캠퍼스프로그래밍0020</t>
  </si>
  <si>
    <t>패스트캠퍼스프로그래밍0021</t>
  </si>
  <si>
    <t>패스트캠퍼스프로그래밍0022</t>
  </si>
  <si>
    <t>패스트캠퍼스프로그래밍0023</t>
  </si>
  <si>
    <t>패스트캠퍼스프로그래밍0024</t>
  </si>
  <si>
    <t>패스트캠퍼스프로그래밍0025</t>
  </si>
  <si>
    <t>패스트캠퍼스프로그래밍0026</t>
  </si>
  <si>
    <t>패스트캠퍼스프로그래밍0027</t>
  </si>
  <si>
    <t>패스트캠퍼스프로그래밍0028</t>
  </si>
  <si>
    <t>패스트캠퍼스프로그래밍0029</t>
  </si>
  <si>
    <t>패스트캠퍼스프로그래밍0030</t>
  </si>
  <si>
    <t>패스트캠퍼스프로그래밍0031</t>
  </si>
  <si>
    <t>패스트캠퍼스프로그래밍0032</t>
  </si>
  <si>
    <t>패스트캠퍼스프로그래밍0033</t>
  </si>
  <si>
    <t>패스트캠퍼스프로그래밍0034</t>
  </si>
  <si>
    <t>패스트캠퍼스프로그래밍0035</t>
  </si>
  <si>
    <t>패스트캠퍼스프로그래밍0036</t>
  </si>
  <si>
    <t>패스트캠퍼스프로그래밍0037</t>
  </si>
  <si>
    <t>패스트캠퍼스프로그래밍0038</t>
  </si>
  <si>
    <t>패스트캠퍼스프로그래밍0039</t>
  </si>
  <si>
    <t>패스트캠퍼스프로그래밍0040</t>
  </si>
  <si>
    <t>패스트캠퍼스프로그래밍0041</t>
  </si>
  <si>
    <t>패스트캠퍼스프로그래밍0042</t>
  </si>
  <si>
    <t>패스트캠퍼스프로그래밍0043</t>
  </si>
  <si>
    <t>패스트캠퍼스프로그래밍0044</t>
  </si>
  <si>
    <t>패스트캠퍼스프로그래밍0045</t>
  </si>
  <si>
    <t>패스트캠퍼스프로그래밍0046</t>
  </si>
  <si>
    <t>패스트캠퍼스프로그래밍0047</t>
  </si>
  <si>
    <t>패스트캠퍼스프로그래밍0048</t>
  </si>
  <si>
    <t>패스트캠퍼스프로그래밍0049</t>
  </si>
  <si>
    <t>패스트캠퍼스프로그래밍0050</t>
  </si>
  <si>
    <t>패스트캠퍼스프로그래밍0051</t>
  </si>
  <si>
    <t>패스트캠퍼스프로그래밍0052</t>
  </si>
  <si>
    <t>패스트캠퍼스프로그래밍0053</t>
  </si>
  <si>
    <t>패스트캠퍼스프로그래밍0054</t>
  </si>
  <si>
    <t>패스트캠퍼스프로그래밍0055</t>
  </si>
  <si>
    <t>패스트캠퍼스프로그래밍0056</t>
  </si>
  <si>
    <t>패스트캠퍼스프로그래밍0057</t>
  </si>
  <si>
    <t>패스트캠퍼스프로그래밍0058</t>
  </si>
  <si>
    <t>패스트캠퍼스프로그래밍0059</t>
  </si>
  <si>
    <t>패스트캠퍼스프로그래밍0060</t>
  </si>
  <si>
    <t>패스트캠퍼스프로그래밍0061</t>
  </si>
  <si>
    <t>패스트캠퍼스프로그래밍0062</t>
  </si>
  <si>
    <t>패스트캠퍼스프로그래밍0063</t>
  </si>
  <si>
    <t>패스트캠퍼스프로그래밍0064</t>
  </si>
  <si>
    <t>패스트캠퍼스프로그래밍0065</t>
  </si>
  <si>
    <t>패스트캠퍼스프로그래밍0066</t>
  </si>
  <si>
    <t>패스트캠퍼스프로그래밍0067</t>
  </si>
  <si>
    <t>패스트캠퍼스프로그래밍0068</t>
  </si>
  <si>
    <t>한국소프트웨어기술진흥협회기획0001</t>
  </si>
  <si>
    <t>한국소프트웨어기술진흥협회기획0002</t>
  </si>
  <si>
    <t>한국소프트웨어기술진흥협회기획0003</t>
  </si>
  <si>
    <t>한국소프트웨어기술진흥협회기획0004</t>
  </si>
  <si>
    <t>한국정보기술연구원프로젝트관리0001</t>
  </si>
  <si>
    <t>한국정보보호교육센터프로그래밍0001</t>
  </si>
  <si>
    <t>한국정보보호교육센터보안0001</t>
  </si>
  <si>
    <t>한국정보보호교육센터보안0002</t>
  </si>
  <si>
    <t>한국정보보호교육센터보안0003</t>
  </si>
  <si>
    <t>한국정보보호교육센터보안0004</t>
  </si>
  <si>
    <t>한국정보보호교육센터보안0005</t>
  </si>
  <si>
    <t>한국정보보호교육센터보안0006</t>
  </si>
  <si>
    <t>한국정보보호교육센터보안0007</t>
  </si>
  <si>
    <t>한국정보보호교육센터보안0008</t>
  </si>
  <si>
    <t>한국정보보호교육센터보안0009</t>
  </si>
  <si>
    <t>한국정보보호교육센터보안0010</t>
  </si>
  <si>
    <t>한국정보보호교육센터보안0011</t>
  </si>
  <si>
    <t>한국정보보호교육센터보안0012</t>
  </si>
  <si>
    <t>한국정보보호교육센터보안0013</t>
  </si>
  <si>
    <t>한국정보보호교육센터보안0014</t>
  </si>
  <si>
    <t>한국정보보호교육센터보안0015</t>
  </si>
  <si>
    <t>한국정보보호교육센터보안0016</t>
  </si>
  <si>
    <t>한국정보보호교육센터보안0017</t>
  </si>
  <si>
    <t>한국정보보호교육센터보안0018</t>
  </si>
  <si>
    <t>한국정보보호교육센터보안0019</t>
  </si>
  <si>
    <t>한국정보보호교육센터보안0020</t>
  </si>
  <si>
    <t>한국정보기술연구원프로그래밍0001</t>
  </si>
  <si>
    <t>한국정보기술연구원프로그래밍0002</t>
  </si>
  <si>
    <t>한국정보기술연구원프로그래밍0003</t>
  </si>
  <si>
    <t>한국정보기술연구원프로그래밍0004</t>
  </si>
  <si>
    <t>한국정보기술연구원프로그래밍0005</t>
  </si>
  <si>
    <t>한국정보기술연구원프로그래밍0006</t>
  </si>
  <si>
    <t>한국정보기술연구원프로그래밍0007</t>
  </si>
  <si>
    <t>한국정보기술연구원프로그래밍0008</t>
  </si>
  <si>
    <t>한국정보기술연구원프로그래밍0009</t>
  </si>
  <si>
    <t>한국정보기술연구원프로그래밍0010</t>
  </si>
  <si>
    <t>한국정보기술연구원프로그래밍0011</t>
  </si>
  <si>
    <t>한국정보기술연구원프로그래밍0012</t>
  </si>
  <si>
    <t>한국정보기술연구원프로그래밍0013</t>
  </si>
  <si>
    <t>한국정보기술연구원클라우드0001</t>
  </si>
  <si>
    <t>한국정보기술연구원클라우드0002</t>
  </si>
  <si>
    <t>한국정보기술연구원클라우드0003</t>
  </si>
  <si>
    <t>한국정보기술연구원클라우드0004</t>
  </si>
  <si>
    <t>한국정보기술연구원인공지능0001</t>
  </si>
  <si>
    <t>한국정보기술연구원인공지능0002</t>
  </si>
  <si>
    <t>한국정보기술연구원시스템0001</t>
  </si>
  <si>
    <t>한국정보기술연구원블록체인0001</t>
  </si>
  <si>
    <t>한국정보기술연구원보안0001</t>
  </si>
  <si>
    <t>한국정보기술연구원보안0002</t>
  </si>
  <si>
    <t>한국정보기술연구원보안0003</t>
  </si>
  <si>
    <t>한국정보기술연구원보안0004</t>
  </si>
  <si>
    <t>한국정보기술연구원데이터사이언스0001</t>
  </si>
  <si>
    <t>한국정보기술연구원데이터사이언스0002</t>
  </si>
  <si>
    <t>한국정보기술연구원데이터사이언스0003</t>
  </si>
  <si>
    <t>한국정보기술연구원데이터사이언스0004</t>
  </si>
  <si>
    <t>한국정보기술연구원데이터사이언스0005</t>
  </si>
  <si>
    <t>한국정보기술연구원데이터사이언스0006</t>
  </si>
  <si>
    <t>한국정보기술연구원데이터사이언스0007</t>
  </si>
  <si>
    <t>한국정보기술연구원데이터사이언스0008</t>
  </si>
  <si>
    <t>한국정보기술연구원데이터사이언스0009</t>
  </si>
  <si>
    <t>한국정보기술연구원데이터사이언스0010</t>
  </si>
  <si>
    <t>한국정보기술연구원데이터사이언스0011</t>
  </si>
  <si>
    <t>한국정보기술연구원데이터사이언스0012</t>
  </si>
  <si>
    <t>한국정보기술연구원데이터사이언스0013</t>
  </si>
  <si>
    <t>한국정보기술연구원데이터베이스0001</t>
  </si>
  <si>
    <t>한국정보기술연구원데이터베이스0002</t>
  </si>
  <si>
    <t>한국정보기술연구원데이터베이스0003</t>
  </si>
  <si>
    <t>한국정보기술연구원데이터베이스0004</t>
  </si>
  <si>
    <t>한국정보기술연구원데이터베이스0005</t>
  </si>
  <si>
    <t>한국정보기술연구원데이터베이스0006</t>
  </si>
  <si>
    <t>한국정보기술연구원네트워크0001</t>
  </si>
  <si>
    <t>한국정보기술연구원IoT0001</t>
  </si>
  <si>
    <t>한국정보기술연구원IoT0002</t>
  </si>
  <si>
    <t>한국정보기술연구원IoT0003</t>
  </si>
  <si>
    <t>한국정보기술연구원IoT0004</t>
  </si>
  <si>
    <t>한국소프트웨어기술진흥협회프로젝트관리0001</t>
  </si>
  <si>
    <t>한국소프트웨어기술진흥협회프로젝트관리0002</t>
  </si>
  <si>
    <t>한국소프트웨어기술진흥협회프로젝트관리0003</t>
  </si>
  <si>
    <t>한국소프트웨어기술진흥협회프로그래밍0001</t>
  </si>
  <si>
    <t>한국소프트웨어기술진흥협회프로그래밍0002</t>
  </si>
  <si>
    <t>한국소프트웨어기술진흥협회프로그래밍0003</t>
  </si>
  <si>
    <t>한국소프트웨어기술진흥협회프로그래밍0004</t>
  </si>
  <si>
    <t>한국소프트웨어기술진흥협회프로그래밍0005</t>
  </si>
  <si>
    <t>한국소프트웨어기술진흥협회프로그래밍0006</t>
  </si>
  <si>
    <t>한국소프트웨어기술진흥협회프로그래밍0007</t>
  </si>
  <si>
    <t>한국소프트웨어기술진흥협회프로그래밍0008</t>
  </si>
  <si>
    <t>한국소프트웨어기술진흥협회프로그래밍0009</t>
  </si>
  <si>
    <t>한국소프트웨어기술진흥협회프로그래밍0010</t>
  </si>
  <si>
    <t>한국소프트웨어기술진흥협회프로그래밍0011</t>
  </si>
  <si>
    <t>한국소프트웨어기술진흥협회프로그래밍0012</t>
  </si>
  <si>
    <t>한국소프트웨어기술진흥협회프로그래밍0013</t>
  </si>
  <si>
    <t>한국소프트웨어기술진흥협회프로그래밍0014</t>
  </si>
  <si>
    <t>한국소프트웨어기술진흥협회프로그래밍0015</t>
  </si>
  <si>
    <t>한국소프트웨어기술진흥협회프로그래밍0016</t>
  </si>
  <si>
    <t>한국소프트웨어기술진흥협회프로그래밍0017</t>
  </si>
  <si>
    <t>한국소프트웨어기술진흥협회프로그래밍0018</t>
  </si>
  <si>
    <t>한국소프트웨어기술진흥협회프로그래밍0019</t>
  </si>
  <si>
    <t>한국소프트웨어기술진흥협회프로그래밍0020</t>
  </si>
  <si>
    <t>한국소프트웨어기술진흥협회프로그래밍0021</t>
  </si>
  <si>
    <t>한국소프트웨어기술진흥협회프로그래밍0022</t>
  </si>
  <si>
    <t>한국소프트웨어기술진흥협회프로그래밍0023</t>
  </si>
  <si>
    <t>한국소프트웨어기술진흥협회프로그래밍0024</t>
  </si>
  <si>
    <t>한국소프트웨어기술진흥협회프로그래밍0025</t>
  </si>
  <si>
    <t>한국소프트웨어기술진흥협회프로그래밍0026</t>
  </si>
  <si>
    <t>한국소프트웨어기술진흥협회프로그래밍0027</t>
  </si>
  <si>
    <t>한국소프트웨어기술진흥협회프로그래밍0028</t>
  </si>
  <si>
    <t>한국소프트웨어기술진흥협회프로그래밍0029</t>
  </si>
  <si>
    <t>한국소프트웨어기술진흥협회프로그래밍0030</t>
  </si>
  <si>
    <t>한국소프트웨어기술진흥협회프로그래밍0031</t>
  </si>
  <si>
    <t>한국소프트웨어기술진흥협회프로그래밍0032</t>
  </si>
  <si>
    <t>한국소프트웨어기술진흥협회프로그래밍0033</t>
  </si>
  <si>
    <t>한국소프트웨어기술진흥협회클라우드0001</t>
  </si>
  <si>
    <t>한국소프트웨어기술진흥협회클라우드0002</t>
  </si>
  <si>
    <t>한국소프트웨어기술진흥협회클라우드0003</t>
  </si>
  <si>
    <t>한국소프트웨어기술진흥협회클라우드0004</t>
  </si>
  <si>
    <t>한국소프트웨어기술진흥협회클라우드0005</t>
  </si>
  <si>
    <t>한국소프트웨어기술진흥협회클라우드0006</t>
  </si>
  <si>
    <t>한국소프트웨어기술진흥협회클라우드0007</t>
  </si>
  <si>
    <t>한국소프트웨어기술진흥협회클라우드0008</t>
  </si>
  <si>
    <t>한국소프트웨어기술진흥협회클라우드0009</t>
  </si>
  <si>
    <t>한국소프트웨어기술진흥협회클라우드0010</t>
  </si>
  <si>
    <t>한국소프트웨어기술진흥협회인공지능0001</t>
  </si>
  <si>
    <t>한국소프트웨어기술진흥협회인공지능0002</t>
  </si>
  <si>
    <t>한국소프트웨어기술진흥협회인공지능0003</t>
  </si>
  <si>
    <t>한국소프트웨어기술진흥협회인공지능0004</t>
  </si>
  <si>
    <t>한국소프트웨어기술진흥협회인공지능0005</t>
  </si>
  <si>
    <t>한국소프트웨어기술진흥협회인공지능0006</t>
  </si>
  <si>
    <t>한국소프트웨어기술진흥협회인공지능0007</t>
  </si>
  <si>
    <t>한국소프트웨어기술진흥협회인공지능0008</t>
  </si>
  <si>
    <t>한국소프트웨어기술진흥협회인공지능0009</t>
  </si>
  <si>
    <t>한국소프트웨어기술진흥협회인공지능0010</t>
  </si>
  <si>
    <t>한국소프트웨어기술진흥협회인공지능0011</t>
  </si>
  <si>
    <t>한국소프트웨어기술진흥협회인공지능0012</t>
  </si>
  <si>
    <t>한국소프트웨어기술진흥협회인공지능0013</t>
  </si>
  <si>
    <t>한국소프트웨어기술진흥협회인공지능0014</t>
  </si>
  <si>
    <t>한국소프트웨어기술진흥협회운영체제0001</t>
  </si>
  <si>
    <t>한국소프트웨어기술진흥협회운영체제0002</t>
  </si>
  <si>
    <t>한국소프트웨어기술진흥협회운영체제0003</t>
  </si>
  <si>
    <t>한국소프트웨어기술진흥협회운영체제0004</t>
  </si>
  <si>
    <t>한국소프트웨어기술진흥협회시스템0001</t>
  </si>
  <si>
    <t>한국소프트웨어기술진흥협회시스템0002</t>
  </si>
  <si>
    <t>한국소프트웨어기술진흥협회시스템0003</t>
  </si>
  <si>
    <t>한국소프트웨어기술진흥협회빅데이터0001</t>
  </si>
  <si>
    <t>한국소프트웨어기술진흥협회빅데이터0002</t>
  </si>
  <si>
    <t>한국소프트웨어기술진흥협회블록체인0001</t>
  </si>
  <si>
    <t>한국소프트웨어기술진흥협회블록체인0002</t>
  </si>
  <si>
    <t>한국소프트웨어기술진흥협회블록체인0003</t>
  </si>
  <si>
    <t>한국소프트웨어기술진흥협회디자인0001</t>
  </si>
  <si>
    <t>한국소프트웨어기술진흥협회데이터베이스0001</t>
  </si>
  <si>
    <t>한국소프트웨어기술진흥협회데이터베이스0002</t>
  </si>
  <si>
    <t>한국소프트웨어기술진흥협회SW공학0001</t>
  </si>
  <si>
    <t>한국소프트웨어기술진흥협회SW공학0002</t>
  </si>
  <si>
    <t>한국소프트웨어기술진흥협회SW공학0003</t>
  </si>
  <si>
    <t>한국소프트웨어기술진흥협회SW공학0004</t>
  </si>
  <si>
    <t>한국소프트웨어기술진흥협회SW공학0005</t>
  </si>
  <si>
    <t>한국소프트웨어기술진흥협회SW공학0006</t>
  </si>
  <si>
    <t>한국소프트웨어기술진흥협회SW공학0007</t>
  </si>
  <si>
    <t>한국소프트웨어기술진흥협회SW공학0008</t>
  </si>
  <si>
    <t>한국소프트웨어기술진흥협회SW공학0009</t>
  </si>
  <si>
    <t>한국소프트웨어기술진흥협회SW공학0010</t>
  </si>
  <si>
    <t>한국소프트웨어기술진흥협회SW공학0011</t>
  </si>
  <si>
    <t>한국소프트웨어기술진흥협회SW공학0012</t>
  </si>
  <si>
    <t>한국소프트웨어기술진흥협회SW공학0013</t>
  </si>
  <si>
    <t>한국소프트웨어기술진흥협회SW공학0014</t>
  </si>
  <si>
    <t>한국소프트웨어기술진흥협회SW공학0015</t>
  </si>
  <si>
    <t>한국소프트웨어기술진흥협회SW공학0016</t>
  </si>
  <si>
    <t>한국소프트웨어기술진흥협회SW공학0017</t>
  </si>
  <si>
    <t>한국소프트웨어기술진흥협회SW공학0018</t>
  </si>
  <si>
    <t>한국소프트웨어기술진흥협회SW공학0019</t>
  </si>
  <si>
    <t>한국소프트웨어기술진흥협회SW공학0020</t>
  </si>
  <si>
    <t>한국소프트웨어기술진흥협회SW공학0021</t>
  </si>
  <si>
    <t>한국소프트웨어기술진흥협회IT프로젝트관리0001</t>
  </si>
  <si>
    <t>한국소프트웨어기술진흥협회IT프로젝트관리0002</t>
  </si>
  <si>
    <t>한국소프트웨어기술진흥협회IoT0001</t>
  </si>
  <si>
    <t>한국소프트웨어기술진흥협회IoT0002</t>
  </si>
  <si>
    <t>한국소프트웨어기술진흥협회IoT0003</t>
  </si>
  <si>
    <t>한국소프트웨어기술진흥협회IoT0004</t>
  </si>
  <si>
    <t>패스트캠퍼스클라우드0001</t>
  </si>
  <si>
    <t>패스트캠퍼스클라우드0002</t>
  </si>
  <si>
    <t>패스트캠퍼스클라우드0003</t>
  </si>
  <si>
    <t>패스트캠퍼스클라우드0004</t>
  </si>
  <si>
    <t>패스트캠퍼스직무0001</t>
  </si>
  <si>
    <t>패스트캠퍼스직무0002</t>
  </si>
  <si>
    <t>패스트캠퍼스직무0003</t>
  </si>
  <si>
    <t>패스트캠퍼스직무0004</t>
  </si>
  <si>
    <t>패스트캠퍼스직무0005</t>
  </si>
  <si>
    <t>패스트캠퍼스직무0006</t>
  </si>
  <si>
    <t>패스트캠퍼스직무0007</t>
  </si>
  <si>
    <t>패스트캠퍼스직무0008</t>
  </si>
  <si>
    <t>패스트캠퍼스직무0009</t>
  </si>
  <si>
    <t>패스트캠퍼스직무0010</t>
  </si>
  <si>
    <t>패스트캠퍼스직무0011</t>
  </si>
  <si>
    <t>패스트캠퍼스직무0012</t>
  </si>
  <si>
    <t>패스트캠퍼스직무0013</t>
  </si>
  <si>
    <t>패스트캠퍼스직무0014</t>
  </si>
  <si>
    <t>패스트캠퍼스직무0015</t>
  </si>
  <si>
    <t>패스트캠퍼스직무0016</t>
  </si>
  <si>
    <t>패스트캠퍼스직무0017</t>
  </si>
  <si>
    <t>패스트캠퍼스직무0018</t>
  </si>
  <si>
    <t>패스트캠퍼스직무0019</t>
  </si>
  <si>
    <t>패스트캠퍼스직무0020</t>
  </si>
  <si>
    <t>패스트캠퍼스직무0021</t>
  </si>
  <si>
    <t>패스트캠퍼스직무0022</t>
  </si>
  <si>
    <t>패스트캠퍼스인공지능0001</t>
  </si>
  <si>
    <t>패스트캠퍼스인공지능0002</t>
  </si>
  <si>
    <t>패스트캠퍼스인공지능0003</t>
  </si>
  <si>
    <t>패스트캠퍼스인공지능0004</t>
  </si>
  <si>
    <t>패스트캠퍼스인공지능0005</t>
  </si>
  <si>
    <t>패스트캠퍼스인공지능0006</t>
  </si>
  <si>
    <t>패스트캠퍼스세미나0001</t>
  </si>
  <si>
    <t>패스트캠퍼스세미나0002</t>
  </si>
  <si>
    <t>패스트캠퍼스세미나0003</t>
  </si>
  <si>
    <t>패스트캠퍼스세미나0004</t>
  </si>
  <si>
    <t>패스트캠퍼스블록체인0001</t>
  </si>
  <si>
    <t>패스트캠퍼스블록체인0002</t>
  </si>
  <si>
    <t>패스트캠퍼스블록체인0003</t>
  </si>
  <si>
    <t>패스트캠퍼스블록체인0004</t>
  </si>
  <si>
    <t>패스트캠퍼스블록체인0005</t>
  </si>
  <si>
    <t>패스트캠퍼스블록체인0006</t>
  </si>
  <si>
    <t>패스트캠퍼스블록체인0007</t>
  </si>
  <si>
    <t>패스트캠퍼스블록체인0008</t>
  </si>
  <si>
    <t>패스트캠퍼스블록체인0009</t>
  </si>
  <si>
    <t>패스트캠퍼스보안0001</t>
  </si>
  <si>
    <t>패스트캠퍼스디자인0001</t>
  </si>
  <si>
    <t>패스트캠퍼스디자인0002</t>
  </si>
  <si>
    <t>패스트캠퍼스디자인0003</t>
  </si>
  <si>
    <t>패스트캠퍼스디자인0004</t>
  </si>
  <si>
    <t>패스트캠퍼스디자인0005</t>
  </si>
  <si>
    <t>패스트캠퍼스디자인0006</t>
  </si>
  <si>
    <t>패스트캠퍼스디자인0007</t>
  </si>
  <si>
    <t>패스트캠퍼스디자인0008</t>
  </si>
  <si>
    <t>패스트캠퍼스디자인0009</t>
  </si>
  <si>
    <t>패스트캠퍼스디자인0010</t>
  </si>
  <si>
    <t>패스트캠퍼스디자인0011</t>
  </si>
  <si>
    <t>패스트캠퍼스디자인0012</t>
  </si>
  <si>
    <t>패스트캠퍼스디자인0013</t>
  </si>
  <si>
    <t>패스트캠퍼스디자인0014</t>
  </si>
  <si>
    <t>패스트캠퍼스디자인0015</t>
  </si>
  <si>
    <t>패스트캠퍼스디자인0016</t>
  </si>
  <si>
    <t>패스트캠퍼스디자인0017</t>
  </si>
  <si>
    <t>패스트캠퍼스디자인0018</t>
  </si>
  <si>
    <t>패스트캠퍼스디자인0019</t>
  </si>
  <si>
    <t>패스트캠퍼스디자인0020</t>
  </si>
  <si>
    <t>패스트캠퍼스디자인0021</t>
  </si>
  <si>
    <t>패스트캠퍼스디자인0022</t>
  </si>
  <si>
    <t>패스트캠퍼스디자인0023</t>
  </si>
  <si>
    <t>패스트캠퍼스디자인0024</t>
  </si>
  <si>
    <t>패스트캠퍼스디자인0025</t>
  </si>
  <si>
    <t>패스트캠퍼스디자인0026</t>
  </si>
  <si>
    <t>패스트캠퍼스디자인0027</t>
  </si>
  <si>
    <t>패스트캠퍼스데이터사이언스0001</t>
  </si>
  <si>
    <t>패스트캠퍼스데이터사이언스0002</t>
  </si>
  <si>
    <t>패스트캠퍼스데이터베이스0001</t>
  </si>
  <si>
    <t>패스트캠퍼스데이터베이스0002</t>
  </si>
  <si>
    <t>패스트캠퍼스기획0001</t>
  </si>
  <si>
    <t>패스트캠퍼스기획0002</t>
  </si>
  <si>
    <t>패스트캠퍼스기획0003</t>
  </si>
  <si>
    <t>패스트캠퍼스기획0004</t>
  </si>
  <si>
    <t>패스트캠퍼스기획0005</t>
  </si>
  <si>
    <t>패스트캠퍼스기획0006</t>
  </si>
  <si>
    <t>패스트캠퍼스기획0007</t>
  </si>
  <si>
    <t>패스트캠퍼스기획0008</t>
  </si>
  <si>
    <t>패스트캠퍼스기획0009</t>
  </si>
  <si>
    <t>패스트캠퍼스기획0010</t>
  </si>
  <si>
    <t>패스트캠퍼스기획0011</t>
  </si>
  <si>
    <t>패스트캠퍼스기획0012</t>
  </si>
  <si>
    <t>패스트캠퍼스기획0013</t>
  </si>
  <si>
    <t>패스트캠퍼스기획0014</t>
  </si>
  <si>
    <t>패스트캠퍼스기획0015</t>
  </si>
  <si>
    <t>패스트캠퍼스기획0016</t>
  </si>
  <si>
    <t>패스트캠퍼스기획0017</t>
  </si>
  <si>
    <t>패스트캠퍼스기획0018</t>
  </si>
  <si>
    <t>패스트캠퍼스기획0019</t>
  </si>
  <si>
    <t>패스트캠퍼스기획0020</t>
  </si>
  <si>
    <t>패스트캠퍼스기획0021</t>
  </si>
  <si>
    <t>패스트캠퍼스기획0022</t>
  </si>
  <si>
    <t>패스트캠퍼스기획0023</t>
  </si>
  <si>
    <t>패스트캠퍼스기획0024</t>
  </si>
  <si>
    <t>패스트캠퍼스기획0025</t>
  </si>
  <si>
    <t>패스트캠퍼스기획0026</t>
  </si>
  <si>
    <t>패스트캠퍼스기획0027</t>
  </si>
  <si>
    <t>패스트캠퍼스기획0028</t>
  </si>
  <si>
    <t>패스트캠퍼스기획0029</t>
  </si>
  <si>
    <t>패스트캠퍼스기획0030</t>
  </si>
  <si>
    <t>패스트캠퍼스기획0031</t>
  </si>
  <si>
    <t>패스트캠퍼스기획0032</t>
  </si>
  <si>
    <t>패스트캠퍼스기획0033</t>
  </si>
  <si>
    <t>패스트캠퍼스기획0034</t>
  </si>
  <si>
    <t>패스트캠퍼스기획0035</t>
  </si>
  <si>
    <t>패스트캠퍼스기획0036</t>
  </si>
  <si>
    <t>패스트캠퍼스SW공학0001</t>
  </si>
  <si>
    <t>패스트캠퍼스SW공학0002</t>
  </si>
  <si>
    <t>패스트캠퍼스SW공학0003</t>
  </si>
  <si>
    <t>패스트캠퍼스SW공학0004</t>
  </si>
  <si>
    <t>패스트캠퍼스SW공학0005</t>
  </si>
  <si>
    <t>패스트캠퍼스SW공학0006</t>
  </si>
  <si>
    <t>패스트캠퍼스SW공학0007</t>
  </si>
  <si>
    <t>패스트레인정보통신학원프로젝트관리0001</t>
  </si>
  <si>
    <t>패스트레인정보통신학원인공지능0001</t>
  </si>
  <si>
    <t>패스트레인정보통신학원인공지능0002</t>
  </si>
  <si>
    <t>패스트레인정보통신학원인공지능0003</t>
  </si>
  <si>
    <t>패스트레인정보통신학원인공지능0004</t>
  </si>
  <si>
    <t>패스트레인정보통신학원인공지능0005</t>
  </si>
  <si>
    <t>패스트레인정보통신학원인공지능0006</t>
  </si>
  <si>
    <t>패스트레인정보통신학원인공지능0007</t>
  </si>
  <si>
    <t>패스트레인정보통신학원인공지능0008</t>
  </si>
  <si>
    <t>패스트레인정보통신학원인공지능0009</t>
  </si>
  <si>
    <t>패스트레인정보통신학원운영체제0001</t>
  </si>
  <si>
    <t>패스트레인정보통신학원운영체제0002</t>
  </si>
  <si>
    <t>패스트레인정보통신학원운영체제0003</t>
  </si>
  <si>
    <t>패스트레인정보통신학원운영체제0004</t>
  </si>
  <si>
    <t>패스트레인정보통신학원운영체제0005</t>
  </si>
  <si>
    <t>패스트레인정보통신학원운영체제0006</t>
  </si>
  <si>
    <t>패스트레인정보통신학원운영체제0007</t>
  </si>
  <si>
    <t>패스트레인정보통신학원운영체제0008</t>
  </si>
  <si>
    <t>패스트레인정보통신학원운영체제0009</t>
  </si>
  <si>
    <t>패스트레인정보통신학원운영체제0010</t>
  </si>
  <si>
    <t>패스트레인정보통신학원운영체제0011</t>
  </si>
  <si>
    <t>패스트레인정보통신학원운영체제0012</t>
  </si>
  <si>
    <t>패스트레인정보통신학원운영체제0013</t>
  </si>
  <si>
    <t>패스트레인정보통신학원운영체제0014</t>
  </si>
  <si>
    <t>패스트레인정보통신학원운영체제0015</t>
  </si>
  <si>
    <t>패스트레인정보통신학원운영체제0016</t>
  </si>
  <si>
    <t>패스트레인정보통신학원운영체제0017</t>
  </si>
  <si>
    <t>패스트레인정보통신학원운영체제0018</t>
  </si>
  <si>
    <t>패스트레인정보통신학원운영체제0019</t>
  </si>
  <si>
    <t>패스트레인정보통신학원운영체제0020</t>
  </si>
  <si>
    <t>패스트레인정보통신학원운영체제0021</t>
  </si>
  <si>
    <t>패스트레인정보통신학원운영체제0022</t>
  </si>
  <si>
    <t>패스트레인정보통신학원운영체제0023</t>
  </si>
  <si>
    <t>패스트레인정보통신학원운영체제0024</t>
  </si>
  <si>
    <t>패스트레인정보통신학원운영체제0025</t>
  </si>
  <si>
    <t>패스트레인정보통신학원운영체제0026</t>
  </si>
  <si>
    <t>패스트레인정보통신학원운영체제0027</t>
  </si>
  <si>
    <t>패스트레인정보통신학원운영체제0028</t>
  </si>
  <si>
    <t>패스트레인정보통신학원운영체제0029</t>
  </si>
  <si>
    <t>패스트레인정보통신학원운영체제0030</t>
  </si>
  <si>
    <t>패스트레인정보통신학원운영체제0031</t>
  </si>
  <si>
    <t>패스트레인정보통신학원운영체제0032</t>
  </si>
  <si>
    <t>패스트레인정보통신학원운영체제0033</t>
  </si>
  <si>
    <t>패스트레인정보통신학원운영체제0034</t>
  </si>
  <si>
    <t>패스트레인정보통신학원운영체제0035</t>
  </si>
  <si>
    <t>패스트레인정보통신학원운영체제0036</t>
  </si>
  <si>
    <t>패스트레인정보통신학원운영체제0037</t>
  </si>
  <si>
    <t>패스트레인정보통신학원운영체제0038</t>
  </si>
  <si>
    <t>패스트레인정보통신학원운영체제0039</t>
  </si>
  <si>
    <t>패스트레인정보통신학원운영체제0040</t>
  </si>
  <si>
    <t>패스트레인정보통신학원운영체제0041</t>
  </si>
  <si>
    <t>패스트레인정보통신학원운영체제0042</t>
  </si>
  <si>
    <t>패스트레인정보통신학원운영체제0043</t>
  </si>
  <si>
    <t>패스트레인정보통신학원운영체제0044</t>
  </si>
  <si>
    <t>패스트레인정보통신학원운영체제0045</t>
  </si>
  <si>
    <t>패스트레인정보통신학원운영체제0046</t>
  </si>
  <si>
    <t>패스트레인정보통신학원운영체제0047</t>
  </si>
  <si>
    <t>패스트레인정보통신학원운영체제0048</t>
  </si>
  <si>
    <t>패스트레인정보통신학원운영체제0049</t>
  </si>
  <si>
    <t>패스트레인정보통신학원운영체제0050</t>
  </si>
  <si>
    <t>패스트레인정보통신학원운영체제0051</t>
  </si>
  <si>
    <t>패스트레인정보통신학원운영체제0052</t>
  </si>
  <si>
    <t>패스트레인정보통신학원시스템0001</t>
  </si>
  <si>
    <t>패스트레인정보통신학원시스템0002</t>
  </si>
  <si>
    <t>패스트레인정보통신학원시스템0003</t>
  </si>
  <si>
    <t>패스트레인정보통신학원시스템0004</t>
  </si>
  <si>
    <t>패스트레인정보통신학원시스템0005</t>
  </si>
  <si>
    <t>패스트레인정보통신학원시스템0006</t>
  </si>
  <si>
    <t>패스트레인정보통신학원시스템0007</t>
  </si>
  <si>
    <t>패스트레인정보통신학원시스템0008</t>
  </si>
  <si>
    <t>패스트레인정보통신학원시스템0009</t>
  </si>
  <si>
    <t>패스트레인정보통신학원시스템0010</t>
  </si>
  <si>
    <t>패스트레인정보통신학원시스템0011</t>
  </si>
  <si>
    <t>패스트레인정보통신학원시스템0012</t>
  </si>
  <si>
    <t>패스트레인정보통신학원시스템0013</t>
  </si>
  <si>
    <t>패스트레인정보통신학원시스템0014</t>
  </si>
  <si>
    <t>패스트레인정보통신학원시스템0015</t>
  </si>
  <si>
    <t>패스트레인정보통신학원시스템0016</t>
  </si>
  <si>
    <t>패스트레인정보통신학원시스템0017</t>
  </si>
  <si>
    <t>패스트레인정보통신학원시스템0018</t>
  </si>
  <si>
    <t>패스트레인정보통신학원시스템0019</t>
  </si>
  <si>
    <t>패스트레인정보통신학원시스템0020</t>
  </si>
  <si>
    <t>패스트레인정보통신학원시스템0021</t>
  </si>
  <si>
    <t>패스트레인정보통신학원시스템0022</t>
  </si>
  <si>
    <t>패스트레인정보통신학원시스템0023</t>
  </si>
  <si>
    <t>패스트레인정보통신학원시스템0024</t>
  </si>
  <si>
    <t>패스트레인정보통신학원시스템0025</t>
  </si>
  <si>
    <t>패스트레인정보통신학원시스템0026</t>
  </si>
  <si>
    <t>패스트레인정보통신학원시스템0027</t>
  </si>
  <si>
    <t>패스트레인정보통신학원시스템0028</t>
  </si>
  <si>
    <t>패스트레인정보통신학원시스템0029</t>
  </si>
  <si>
    <t>패스트레인정보통신학원시스템0030</t>
  </si>
  <si>
    <t>패스트레인정보통신학원시스템0031</t>
  </si>
  <si>
    <t>패스트레인정보통신학원시스템0032</t>
  </si>
  <si>
    <t>패스트레인정보통신학원시스템0033</t>
  </si>
  <si>
    <t>패스트레인정보통신학원시스템0034</t>
  </si>
  <si>
    <t>패스트레인정보통신학원시스템0035</t>
  </si>
  <si>
    <t>패스트레인정보통신학원시스템0036</t>
  </si>
  <si>
    <t>패스트레인정보통신학원시스템0037</t>
  </si>
  <si>
    <t>패스트레인정보통신학원시스템0038</t>
  </si>
  <si>
    <t>패스트레인정보통신학원시스템0039</t>
  </si>
  <si>
    <t>패스트레인정보통신학원시스템0040</t>
  </si>
  <si>
    <t>패스트레인정보통신학원시스템0041</t>
  </si>
  <si>
    <t>패스트레인정보통신학원시스템0042</t>
  </si>
  <si>
    <t>패스트레인정보통신학원시스템0043</t>
  </si>
  <si>
    <t>패스트레인정보통신학원시스템0044</t>
  </si>
  <si>
    <t>패스트레인정보통신학원시스템0045</t>
  </si>
  <si>
    <t>패스트레인정보통신학원시스템0046</t>
  </si>
  <si>
    <t>패스트레인정보통신학원시스템0047</t>
  </si>
  <si>
    <t>패스트레인정보통신학원시스템0048</t>
  </si>
  <si>
    <t>패스트레인정보통신학원시스템0049</t>
  </si>
  <si>
    <t>패스트레인정보통신학원시스템0050</t>
  </si>
  <si>
    <t>패스트레인정보통신학원시스템0051</t>
  </si>
  <si>
    <t>패스트레인정보통신학원시스템0052</t>
  </si>
  <si>
    <t>패스트레인정보통신학원시스템0053</t>
  </si>
  <si>
    <t>패스트레인정보통신학원시스템0054</t>
  </si>
  <si>
    <t>패스트레인정보통신학원시스템0055</t>
  </si>
  <si>
    <t>패스트레인정보통신학원시스템0056</t>
  </si>
  <si>
    <t>패스트레인정보통신학원시스템0057</t>
  </si>
  <si>
    <t>패스트레인정보통신학원시스템0058</t>
  </si>
  <si>
    <t>패스트레인정보통신학원시스템0059</t>
  </si>
  <si>
    <t>패스트레인정보통신학원시스템0060</t>
  </si>
  <si>
    <t>패스트레인정보통신학원시스템0061</t>
  </si>
  <si>
    <t>패스트레인정보통신학원시스템0062</t>
  </si>
  <si>
    <t>패스트레인정보통신학원시스템0063</t>
  </si>
  <si>
    <t>패스트레인정보통신학원시스템0064</t>
  </si>
  <si>
    <t>패스트레인정보통신학원시스템0065</t>
  </si>
  <si>
    <t>패스트레인정보통신학원시스템0066</t>
  </si>
  <si>
    <t>패스트레인정보통신학원시스템0067</t>
  </si>
  <si>
    <t>패스트레인정보통신학원시스템0068</t>
  </si>
  <si>
    <t>패스트레인정보통신학원시스템0069</t>
  </si>
  <si>
    <t>패스트레인정보통신학원시스템0070</t>
  </si>
  <si>
    <t>패스트레인정보통신학원시스템0071</t>
  </si>
  <si>
    <t>패스트레인정보통신학원시스템0072</t>
  </si>
  <si>
    <t>패스트레인정보통신학원시스템0073</t>
  </si>
  <si>
    <t>패스트레인정보통신학원시스템0074</t>
  </si>
  <si>
    <t>패스트레인정보통신학원시스템0075</t>
  </si>
  <si>
    <t>패스트레인정보통신학원시스템0076</t>
  </si>
  <si>
    <t>패스트레인정보통신학원시스템0077</t>
  </si>
  <si>
    <t>패스트레인정보통신학원보안0001</t>
  </si>
  <si>
    <t>패스트레인정보통신학원보안0002</t>
  </si>
  <si>
    <t>패스트레인정보통신학원보안0003</t>
  </si>
  <si>
    <t>패스트레인정보통신학원보안0004</t>
  </si>
  <si>
    <t>패스트레인정보통신학원보안0005</t>
  </si>
  <si>
    <t>패스트레인정보통신학원보안0006</t>
  </si>
  <si>
    <t>패스트레인정보통신학원보안0007</t>
  </si>
  <si>
    <t>패스트레인정보통신학원보안0008</t>
  </si>
  <si>
    <t>패스트레인정보통신학원보안0009</t>
  </si>
  <si>
    <t>패스트레인정보통신학원보안0010</t>
  </si>
  <si>
    <t>패스트레인정보통신학원보안0011</t>
  </si>
  <si>
    <t>패스트레인정보통신학원보안0012</t>
  </si>
  <si>
    <t>패스트레인정보통신학원보안0013</t>
  </si>
  <si>
    <t>패스트레인정보통신학원보안0014</t>
  </si>
  <si>
    <t>패스트레인정보통신학원보안0015</t>
  </si>
  <si>
    <t>패스트레인정보통신학원보안0016</t>
  </si>
  <si>
    <t>패스트레인정보통신학원보안0017</t>
  </si>
  <si>
    <t>패스트레인정보통신학원보안0018</t>
  </si>
  <si>
    <t>패스트레인정보통신학원보안0019</t>
  </si>
  <si>
    <t>패스트레인정보통신학원보안0020</t>
  </si>
  <si>
    <t>패스트레인정보통신학원보안0021</t>
  </si>
  <si>
    <t>패스트레인정보통신학원보안0022</t>
  </si>
  <si>
    <t>패스트레인정보통신학원보안0023</t>
  </si>
  <si>
    <t>패스트레인정보통신학원보안0024</t>
  </si>
  <si>
    <t>패스트레인정보통신학원보안0025</t>
  </si>
  <si>
    <t>패스트레인정보통신학원보안0026</t>
  </si>
  <si>
    <t>패스트레인정보통신학원보안0027</t>
  </si>
  <si>
    <t>패스트레인정보통신학원보안0028</t>
  </si>
  <si>
    <t>패스트레인정보통신학원보안0029</t>
  </si>
  <si>
    <t>패스트레인정보통신학원보안0030</t>
  </si>
  <si>
    <t>패스트레인정보통신학원보안0031</t>
  </si>
  <si>
    <t>패스트레인정보통신학원보안0032</t>
  </si>
  <si>
    <t>패스트레인정보통신학원보안0033</t>
  </si>
  <si>
    <t>패스트레인정보통신학원보안0034</t>
  </si>
  <si>
    <t>패스트레인정보통신학원보안0035</t>
  </si>
  <si>
    <t>패스트레인정보통신학원보안0036</t>
  </si>
  <si>
    <t>패스트레인정보통신학원보안0037</t>
  </si>
  <si>
    <t>패스트레인정보통신학원보안0038</t>
  </si>
  <si>
    <t>패스트레인정보통신학원보안0039</t>
  </si>
  <si>
    <t>패스트레인정보통신학원보안0040</t>
  </si>
  <si>
    <t>패스트레인정보통신학원보안0041</t>
  </si>
  <si>
    <t>패스트레인정보통신학원보안0042</t>
  </si>
  <si>
    <t>패스트레인정보통신학원보안0043</t>
  </si>
  <si>
    <t>패스트레인정보통신학원데이터사이언스0001</t>
  </si>
  <si>
    <t>패스트레인정보통신학원데이터사이언스0002</t>
  </si>
  <si>
    <t>패스트레인정보통신학원데이터사이언스0003</t>
  </si>
  <si>
    <t>패스트레인정보통신학원데이터사이언스0004</t>
  </si>
  <si>
    <t>패스트레인정보통신학원데이터사이언스0005</t>
  </si>
  <si>
    <t>패스트레인정보통신학원데이터사이언스0006</t>
  </si>
  <si>
    <t>패스트레인정보통신학원네트워크0001</t>
  </si>
  <si>
    <t>패스트레인정보통신학원네트워크0002</t>
  </si>
  <si>
    <t>패스트레인정보통신학원네트워크0003</t>
  </si>
  <si>
    <t>패스트레인정보통신학원네트워크0004</t>
  </si>
  <si>
    <t>패스트레인정보통신학원네트워크0005</t>
  </si>
  <si>
    <t>패스트레인정보통신학원네트워크0006</t>
  </si>
  <si>
    <t>패스트레인정보통신학원네트워크0007</t>
  </si>
  <si>
    <t>패스트레인정보통신학원네트워크0008</t>
  </si>
  <si>
    <t>패스트레인정보통신학원네트워크0009</t>
  </si>
  <si>
    <t>패스트레인정보통신학원네트워크0010</t>
  </si>
  <si>
    <t>패스트레인정보통신학원네트워크0011</t>
  </si>
  <si>
    <t>패스트레인정보통신학원네트워크0012</t>
  </si>
  <si>
    <t>패스트레인정보통신학원네트워크0013</t>
  </si>
  <si>
    <t>패스트레인정보통신학원네트워크0014</t>
  </si>
  <si>
    <t>패스트레인정보통신학원네트워크0015</t>
  </si>
  <si>
    <t>패스트레인정보통신학원네트워크0016</t>
  </si>
  <si>
    <t>패스트레인정보통신학원네트워크0017</t>
  </si>
  <si>
    <t>패스트레인정보통신학원네트워크0018</t>
  </si>
  <si>
    <t>패스트레인정보통신학원네트워크0019</t>
  </si>
  <si>
    <t>패스트레인정보통신학원네트워크0020</t>
  </si>
  <si>
    <t>패스트레인정보통신학원네트워크0021</t>
  </si>
  <si>
    <t>패스트레인정보통신학원네트워크0022</t>
  </si>
  <si>
    <t>패스트레인정보통신학원네트워크0023</t>
  </si>
  <si>
    <t>패스트레인정보통신학원네트워크0024</t>
  </si>
  <si>
    <t>패스트레인정보통신학원네트워크0025</t>
  </si>
  <si>
    <t>패스트레인정보통신학원네트워크0026</t>
  </si>
  <si>
    <t>패스트레인정보통신학원네트워크0027</t>
  </si>
  <si>
    <t>패스트레인정보통신학원네트워크0028</t>
  </si>
  <si>
    <t>패스트레인정보통신학원네트워크0029</t>
  </si>
  <si>
    <t>패스트레인정보통신학원네트워크0030</t>
  </si>
  <si>
    <t>패스트레인정보통신학원네트워크0031</t>
  </si>
  <si>
    <t>패스트레인정보통신학원네트워크0032</t>
  </si>
  <si>
    <t>패스트레인정보통신학원네트워크0033</t>
  </si>
  <si>
    <t>패스트레인정보통신학원네트워크0034</t>
  </si>
  <si>
    <t>패스트레인정보통신학원네트워크0035</t>
  </si>
  <si>
    <t>패스트레인정보통신학원네트워크0036</t>
  </si>
  <si>
    <t>패스트레인정보통신학원네트워크0037</t>
  </si>
  <si>
    <t>패스트레인정보통신학원네트워크0038</t>
  </si>
  <si>
    <t>패스트레인정보통신학원네트워크0039</t>
  </si>
  <si>
    <t>패스트레인정보통신학원네트워크0040</t>
  </si>
  <si>
    <t>패스트레인정보통신학원네트워크0041</t>
  </si>
  <si>
    <t>패스트레인정보통신학원네트워크0042</t>
  </si>
  <si>
    <t>패스트레인정보통신학원네트워크0043</t>
  </si>
  <si>
    <t>패스트레인정보통신학원네트워크0044</t>
  </si>
  <si>
    <t>패스트레인정보통신학원네트워크0045</t>
  </si>
  <si>
    <t>패스트레인정보통신학원네트워크0046</t>
  </si>
  <si>
    <t>패스트레인정보통신학원네트워크0047</t>
  </si>
  <si>
    <t>패스트레인정보통신학원네트워크0048</t>
  </si>
  <si>
    <t>패스트레인정보통신학원네트워크0049</t>
  </si>
  <si>
    <t>패스트레인정보통신학원네트워크0050</t>
  </si>
  <si>
    <t>패스트레인정보통신학원네트워크0051</t>
  </si>
  <si>
    <t>패스트레인정보통신학원네트워크0052</t>
  </si>
  <si>
    <t>패스트레인정보통신학원네트워크0053</t>
  </si>
  <si>
    <t>패스트레인정보통신학원네트워크0054</t>
  </si>
  <si>
    <t>패스트레인정보통신학원네트워크0055</t>
  </si>
  <si>
    <t>패스트레인정보통신학원네트워크0056</t>
  </si>
  <si>
    <t>패스트레인정보통신학원네트워크0057</t>
  </si>
  <si>
    <t>패스트레인정보통신학원네트워크0058</t>
  </si>
  <si>
    <t>패스트레인정보통신학원네트워크0059</t>
  </si>
  <si>
    <t>패스트레인정보통신학원네트워크0060</t>
  </si>
  <si>
    <t>패스트레인정보통신학원네트워크0061</t>
  </si>
  <si>
    <t>패스트레인정보통신학원네트워크0062</t>
  </si>
  <si>
    <t>패스트레인정보통신학원네트워크0063</t>
  </si>
  <si>
    <t>패스트레인정보통신학원네트워크0064</t>
  </si>
  <si>
    <t>패스트레인정보통신학원네트워크0065</t>
  </si>
  <si>
    <t>패스트레인정보통신학원네트워크0066</t>
  </si>
  <si>
    <t>패스트레인정보통신학원네트워크0067</t>
  </si>
  <si>
    <t>패스트레인정보통신학원네트워크0068</t>
  </si>
  <si>
    <t>패스트레인정보통신학원네트워크0069</t>
  </si>
  <si>
    <t>패스트레인정보통신학원네트워크0070</t>
  </si>
  <si>
    <t>패스트레인정보통신학원네트워크0071</t>
  </si>
  <si>
    <t>패스트레인정보통신학원네트워크0072</t>
  </si>
  <si>
    <t>패스트레인정보통신학원네트워크0073</t>
  </si>
  <si>
    <t>패스트레인정보통신학원네트워크0074</t>
  </si>
  <si>
    <t>패스트레인정보통신학원네트워크0075</t>
  </si>
  <si>
    <t>패스트레인정보통신학원네트워크0076</t>
  </si>
  <si>
    <t>패스트레인정보통신학원네트워크0077</t>
  </si>
  <si>
    <t>패스트레인정보통신학원네트워크0078</t>
  </si>
  <si>
    <t>패스트레인정보통신학원네트워크0079</t>
  </si>
  <si>
    <t>패스트레인정보통신학원네트워크0080</t>
  </si>
  <si>
    <t>패스트레인정보통신학원네트워크0081</t>
  </si>
  <si>
    <t>패스트레인정보통신학원네트워크0082</t>
  </si>
  <si>
    <t>패스트레인정보통신학원네트워크0083</t>
  </si>
  <si>
    <t>패스트레인정보통신학원네트워크0084</t>
  </si>
  <si>
    <t>패스트레인정보통신학원네트워크0085</t>
  </si>
  <si>
    <t>패스트레인정보통신학원네트워크0086</t>
  </si>
  <si>
    <t>패스트레인정보통신학원네트워크0087</t>
  </si>
  <si>
    <t>패스트레인정보통신학원네트워크0088</t>
  </si>
  <si>
    <t>패스트레인정보통신학원네트워크0089</t>
  </si>
  <si>
    <t>패스트레인정보통신학원네트워크0090</t>
  </si>
  <si>
    <t>패스트레인정보통신학원네트워크0091</t>
  </si>
  <si>
    <t>패스트레인정보통신학원네트워크0092</t>
  </si>
  <si>
    <t>패스트레인정보통신학원네트워크0093</t>
  </si>
  <si>
    <t>패스트레인정보통신학원네트워크0094</t>
  </si>
  <si>
    <t>패스트레인정보통신학원기획0001</t>
  </si>
  <si>
    <t>패스트레인정보통신학원SW공학0001</t>
  </si>
  <si>
    <t>패스트레인정보통신학원SW공학0002</t>
  </si>
  <si>
    <t>패스트레인정보통신학원SW공학0003</t>
  </si>
  <si>
    <t>패스트레인정보통신학원IT프로젝트관리0001</t>
  </si>
  <si>
    <t>패스트레인정보통신학원IT프로젝트관리0002</t>
  </si>
  <si>
    <t>패스트레인정보통신학원IT프로젝트관리0003</t>
  </si>
  <si>
    <t>패스트레인정보통신학원IT프로젝트관리0004</t>
  </si>
  <si>
    <t>패스트레인정보통신학원IT프로젝트관리0005</t>
  </si>
  <si>
    <t>코리아IT아카데미프로그래밍0001</t>
  </si>
  <si>
    <t>코리아IT아카데미프로그래밍0002</t>
  </si>
  <si>
    <t>코리아IT아카데미프로그래밍0003</t>
  </si>
  <si>
    <t>코리아IT아카데미프로그래밍0004</t>
  </si>
  <si>
    <t>코리아IT아카데미프로그래밍0005</t>
  </si>
  <si>
    <t>코리아IT아카데미프로그래밍0006</t>
  </si>
  <si>
    <t>코리아IT아카데미프로그래밍0007</t>
  </si>
  <si>
    <t>코리아IT아카데미프로그래밍0008</t>
  </si>
  <si>
    <t>코리아IT아카데미프로그래밍0009</t>
  </si>
  <si>
    <t>코리아IT아카데미프로그래밍0010</t>
  </si>
  <si>
    <t>코리아IT아카데미프로그래밍0011</t>
  </si>
  <si>
    <t>코리아IT아카데미프로그래밍0012</t>
  </si>
  <si>
    <t>코리아IT아카데미프로그래밍0013</t>
  </si>
  <si>
    <t>코리아IT아카데미프로그래밍0014</t>
  </si>
  <si>
    <t>코리아IT아카데미프로그래밍0015</t>
  </si>
  <si>
    <t>코리아IT아카데미프로그래밍0016</t>
  </si>
  <si>
    <t>코리아IT아카데미프로그래밍0017</t>
  </si>
  <si>
    <t>코리아IT아카데미운영체제0001</t>
  </si>
  <si>
    <t>코리아IT아카데미운영체제0002</t>
  </si>
  <si>
    <t>코리아IT아카데미운영체제0003</t>
  </si>
  <si>
    <t>코리아IT아카데미세미나0001</t>
  </si>
  <si>
    <t>코리아IT아카데미보안0001</t>
  </si>
  <si>
    <t>코리아IT아카데미보안0002</t>
  </si>
  <si>
    <t>코리아IT아카데미보안0003</t>
  </si>
  <si>
    <t>코리아IT아카데미보안0004</t>
  </si>
  <si>
    <t>코리아IT아카데미보안0005</t>
  </si>
  <si>
    <t>코리아IT아카데미보안0006</t>
  </si>
  <si>
    <t>코리아IT아카데미보안0007</t>
  </si>
  <si>
    <t>코리아IT아카데미데이터사이언스0001</t>
  </si>
  <si>
    <t>코리아IT아카데미데이터베이스0001</t>
  </si>
  <si>
    <t>코리아IT아카데미네트워크0001</t>
  </si>
  <si>
    <t>코리아IT아카데미네트워크0002</t>
  </si>
  <si>
    <t>코리아IT아카데미네트워크0003</t>
  </si>
  <si>
    <t>코리아IT아카데미네트워크0004</t>
  </si>
  <si>
    <t>코리아IT아카데미SW공학0001</t>
  </si>
  <si>
    <t>코리아IT아카데미IoT0001</t>
  </si>
  <si>
    <t>중앙정보처리학원프로그래밍0001</t>
  </si>
  <si>
    <t>중앙정보처리학원프로그래밍0002</t>
  </si>
  <si>
    <t>중앙정보처리학원프로그래밍0003</t>
  </si>
  <si>
    <t>중앙정보처리학원프로그래밍0004</t>
  </si>
  <si>
    <t>중앙정보처리학원프로그래밍0005</t>
  </si>
  <si>
    <t>중앙정보처리학원프로그래밍0006</t>
  </si>
  <si>
    <t>중앙정보처리학원프로그래밍0007</t>
  </si>
  <si>
    <t>중앙정보처리학원프로그래밍0008</t>
  </si>
  <si>
    <t>중앙정보처리학원프로그래밍0009</t>
  </si>
  <si>
    <t>중앙정보처리학원프로그래밍0010</t>
  </si>
  <si>
    <t>중앙정보처리학원프로그래밍0011</t>
  </si>
  <si>
    <t>중앙정보처리학원프로그래밍0012</t>
  </si>
  <si>
    <t>중앙정보처리학원인공지능0001</t>
  </si>
  <si>
    <t>중앙정보처리학원인공지능0002</t>
  </si>
  <si>
    <t>중앙정보처리학원인공지능0003</t>
  </si>
  <si>
    <t>중앙정보처리학원인공지능0004</t>
  </si>
  <si>
    <t>중앙정보처리학원세미나0001</t>
  </si>
  <si>
    <t>중앙정보처리학원세미나0002</t>
  </si>
  <si>
    <t>중앙정보처리학원세미나0003</t>
  </si>
  <si>
    <t>중앙정보처리학원블록체인0001</t>
  </si>
  <si>
    <t>중앙정보처리학원블록체인0002</t>
  </si>
  <si>
    <t>중앙정보처리학원블록체인0003</t>
  </si>
  <si>
    <t>중앙정보처리학원블록체인0004</t>
  </si>
  <si>
    <t>중앙정보처리학원데이터사이언스0001</t>
  </si>
  <si>
    <t>중앙정보처리학원데이터사이언스0002</t>
  </si>
  <si>
    <t>중앙정보처리학원데이터사이언스0003</t>
  </si>
  <si>
    <t>중앙정보처리학원데이터사이언스0004</t>
  </si>
  <si>
    <t>중앙정보처리학원IoT0001</t>
  </si>
  <si>
    <t>중앙정보처리학원IoT0002</t>
  </si>
  <si>
    <t>중앙정보처리학원IoT0003</t>
  </si>
  <si>
    <t>오라클자바교육센터프로젝트관리0001</t>
  </si>
  <si>
    <t>오라클자바교육센터프로젝트관리0002</t>
  </si>
  <si>
    <t>오라클자바교육센터프로젝트관리0003</t>
  </si>
  <si>
    <t>오라클자바교육센터프로그래밍0001</t>
  </si>
  <si>
    <t>오라클자바교육센터프로그래밍0002</t>
  </si>
  <si>
    <t>오라클자바교육센터프로그래밍0003</t>
  </si>
  <si>
    <t>오라클자바교육센터프로그래밍0004</t>
  </si>
  <si>
    <t>오라클자바교육센터프로그래밍0005</t>
  </si>
  <si>
    <t>오라클자바교육센터프로그래밍0006</t>
  </si>
  <si>
    <t>오라클자바교육센터프로그래밍0007</t>
  </si>
  <si>
    <t>오라클자바교육센터프로그래밍0008</t>
  </si>
  <si>
    <t>오라클자바교육센터프로그래밍0009</t>
  </si>
  <si>
    <t>오라클자바교육센터프로그래밍0010</t>
  </si>
  <si>
    <t>오라클자바교육센터프로그래밍0011</t>
  </si>
  <si>
    <t>오라클자바교육센터프로그래밍0012</t>
  </si>
  <si>
    <t>오라클자바교육센터프로그래밍0013</t>
  </si>
  <si>
    <t>오라클자바교육센터프로그래밍0014</t>
  </si>
  <si>
    <t>오라클자바교육센터프로그래밍0015</t>
  </si>
  <si>
    <t>오라클자바교육센터프로그래밍0016</t>
  </si>
  <si>
    <t>오라클자바교육센터프로그래밍0017</t>
  </si>
  <si>
    <t>오라클자바교육센터프로그래밍0018</t>
  </si>
  <si>
    <t>오라클자바교육센터프로그래밍0019</t>
  </si>
  <si>
    <t>오라클자바교육센터프로그래밍0020</t>
  </si>
  <si>
    <t>오라클자바교육센터인공지능0001</t>
  </si>
  <si>
    <t>오라클자바교육센터인공지능0002</t>
  </si>
  <si>
    <t>오라클자바교육센터데이터사이언스0001</t>
  </si>
  <si>
    <t>오라클자바교육센터데이터사이언스0002</t>
  </si>
  <si>
    <t>오라클자바교육센터데이터사이언스0003</t>
  </si>
  <si>
    <t>오라클자바교육센터데이터사이언스0004</t>
  </si>
  <si>
    <t>오라클자바교육센터데이터베이스0001</t>
  </si>
  <si>
    <t>오라클자바교육센터데이터베이스0002</t>
  </si>
  <si>
    <t>오라클자바교육센터데이터베이스0003</t>
  </si>
  <si>
    <t>오라클자바교육센터데이터베이스0004</t>
  </si>
  <si>
    <t>오라클자바교육센터데이터베이스0005</t>
  </si>
  <si>
    <t>오라클자바교육센터데이터베이스0006</t>
  </si>
  <si>
    <t>오라클자바교육센터SW공학0001</t>
  </si>
  <si>
    <t>아이티윌프로그래밍0001</t>
  </si>
  <si>
    <t>아이티윌데이터사이언스0001</t>
  </si>
  <si>
    <t>아이티윌데이터사이언스0002</t>
  </si>
  <si>
    <t>아이티윌데이터베이스0001</t>
  </si>
  <si>
    <t>아이티윌IoT0001</t>
  </si>
  <si>
    <t>비트교육센터프로젝트관리0001</t>
  </si>
  <si>
    <t>비트교육센터프로젝트관리0002</t>
  </si>
  <si>
    <t>비트교육센터프로그래밍0001</t>
  </si>
  <si>
    <t>비트교육센터프로그래밍0002</t>
  </si>
  <si>
    <t>비트교육센터프로그래밍0003</t>
  </si>
  <si>
    <t>비트교육센터프로그래밍0004</t>
  </si>
  <si>
    <t>비트교육센터프로그래밍0005</t>
  </si>
  <si>
    <t>비트교육센터프로그래밍0006</t>
  </si>
  <si>
    <t>비트교육센터프로그래밍0007</t>
  </si>
  <si>
    <t>비트교육센터프로그래밍0008</t>
  </si>
  <si>
    <t>비트교육센터프로그래밍0009</t>
  </si>
  <si>
    <t>비트교육센터프로그래밍0010</t>
  </si>
  <si>
    <t>비트교육센터프로그래밍0011</t>
  </si>
  <si>
    <t>비트교육센터프로그래밍0012</t>
  </si>
  <si>
    <t>비트교육센터프로그래밍0013</t>
  </si>
  <si>
    <t>비트교육센터프로그래밍0014</t>
  </si>
  <si>
    <t>비트교육센터프로그래밍0015</t>
  </si>
  <si>
    <t>비트교육센터프로그래밍0016</t>
  </si>
  <si>
    <t>비트교육센터프로그래밍0017</t>
  </si>
  <si>
    <t>비트교육센터프로그래밍0018</t>
  </si>
  <si>
    <t>비트교육센터프로그래밍0019</t>
  </si>
  <si>
    <t>비트교육센터프로그래밍0020</t>
  </si>
  <si>
    <t>비트교육센터프로그래밍0021</t>
  </si>
  <si>
    <t>비트교육센터클라우드0001</t>
  </si>
  <si>
    <t>비트교육센터블록체인0001</t>
  </si>
  <si>
    <t>비트교육센터데이터사이언스0001</t>
  </si>
  <si>
    <t>비트교육센터데이터사이언스0002</t>
  </si>
  <si>
    <t>비트교육센터데이터베이스0001</t>
  </si>
  <si>
    <t>비트교육센터데이터베이스0002</t>
  </si>
  <si>
    <t>비트교육센터데이터베이스0003</t>
  </si>
  <si>
    <t>비트교육센터기획0001</t>
  </si>
  <si>
    <t>비트교육센터SW공학0001</t>
  </si>
  <si>
    <t>비트교육센터SW공학0002</t>
  </si>
  <si>
    <t>비트교육센터IoT0001</t>
  </si>
  <si>
    <t>멀티캠퍼스핀테크0001</t>
  </si>
  <si>
    <t>멀티캠퍼스핀테크0002</t>
  </si>
  <si>
    <t>멀티캠퍼스프로젝트관리0001</t>
  </si>
  <si>
    <t>멀티캠퍼스프로젝트관리0002</t>
  </si>
  <si>
    <t>멀티캠퍼스프로젝트관리0003</t>
  </si>
  <si>
    <t>멀티캠퍼스프로젝트관리0004</t>
  </si>
  <si>
    <t>멀티캠퍼스프로젝트관리0005</t>
  </si>
  <si>
    <t>멀티캠퍼스프로젝트관리0006</t>
  </si>
  <si>
    <t>멀티캠퍼스프로젝트관리0007</t>
  </si>
  <si>
    <t>멀티캠퍼스프로젝트관리0008</t>
  </si>
  <si>
    <t>멀티캠퍼스프로젝트관리0009</t>
  </si>
  <si>
    <t>멀티캠퍼스프로젝트관리0010</t>
  </si>
  <si>
    <t>멀티캠퍼스프로젝트관리0011</t>
  </si>
  <si>
    <t>멀티캠퍼스프로젝트관리0012</t>
  </si>
  <si>
    <t>멀티캠퍼스프로젝트관리0013</t>
  </si>
  <si>
    <t>멀티캠퍼스프로젝트관리0014</t>
  </si>
  <si>
    <t>멀티캠퍼스프로그래밍0001</t>
  </si>
  <si>
    <t>멀티캠퍼스프로그래밍0002</t>
  </si>
  <si>
    <t>멀티캠퍼스프로그래밍0003</t>
  </si>
  <si>
    <t>멀티캠퍼스프로그래밍0004</t>
  </si>
  <si>
    <t>멀티캠퍼스프로그래밍0005</t>
  </si>
  <si>
    <t>멀티캠퍼스프로그래밍0006</t>
  </si>
  <si>
    <t>멀티캠퍼스프로그래밍0007</t>
  </si>
  <si>
    <t>멀티캠퍼스프로그래밍0008</t>
  </si>
  <si>
    <t>멀티캠퍼스프로그래밍0009</t>
  </si>
  <si>
    <t>멀티캠퍼스프로그래밍0010</t>
  </si>
  <si>
    <t>멀티캠퍼스프로그래밍0011</t>
  </si>
  <si>
    <t>멀티캠퍼스프로그래밍0012</t>
  </si>
  <si>
    <t>멀티캠퍼스프로그래밍0013</t>
  </si>
  <si>
    <t>멀티캠퍼스프로그래밍0014</t>
  </si>
  <si>
    <t>멀티캠퍼스프로그래밍0015</t>
  </si>
  <si>
    <t>멀티캠퍼스프로그래밍0016</t>
  </si>
  <si>
    <t>멀티캠퍼스프로그래밍0017</t>
  </si>
  <si>
    <t>멀티캠퍼스프로그래밍0018</t>
  </si>
  <si>
    <t>멀티캠퍼스프로그래밍0019</t>
  </si>
  <si>
    <t>멀티캠퍼스프로그래밍0020</t>
  </si>
  <si>
    <t>멀티캠퍼스프로그래밍0021</t>
  </si>
  <si>
    <t>멀티캠퍼스프로그래밍0022</t>
  </si>
  <si>
    <t>멀티캠퍼스프로그래밍0023</t>
  </si>
  <si>
    <t>멀티캠퍼스프로그래밍0024</t>
  </si>
  <si>
    <t>멀티캠퍼스프로그래밍0025</t>
  </si>
  <si>
    <t>멀티캠퍼스프로그래밍0026</t>
  </si>
  <si>
    <t>멀티캠퍼스프로그래밍0027</t>
  </si>
  <si>
    <t>멀티캠퍼스프로그래밍0028</t>
  </si>
  <si>
    <t>멀티캠퍼스프로그래밍0029</t>
  </si>
  <si>
    <t>멀티캠퍼스프로그래밍0030</t>
  </si>
  <si>
    <t>멀티캠퍼스프로그래밍0031</t>
  </si>
  <si>
    <t>멀티캠퍼스프로그래밍0032</t>
  </si>
  <si>
    <t>멀티캠퍼스프로그래밍0033</t>
  </si>
  <si>
    <t>멀티캠퍼스프로그래밍0034</t>
  </si>
  <si>
    <t>멀티캠퍼스프로그래밍0035</t>
  </si>
  <si>
    <t>멀티캠퍼스프로그래밍0036</t>
  </si>
  <si>
    <t>멀티캠퍼스프로그래밍0037</t>
  </si>
  <si>
    <t>멀티캠퍼스프로그래밍0038</t>
  </si>
  <si>
    <t>멀티캠퍼스프로그래밍0039</t>
  </si>
  <si>
    <t>멀티캠퍼스프로그래밍0040</t>
  </si>
  <si>
    <t>멀티캠퍼스프로그래밍0041</t>
  </si>
  <si>
    <t>멀티캠퍼스프로그래밍0042</t>
  </si>
  <si>
    <t>멀티캠퍼스프로그래밍0043</t>
  </si>
  <si>
    <t>멀티캠퍼스프로그래밍0044</t>
  </si>
  <si>
    <t>멀티캠퍼스프로그래밍0045</t>
  </si>
  <si>
    <t>멀티캠퍼스프로그래밍0046</t>
  </si>
  <si>
    <t>멀티캠퍼스프로그래밍0047</t>
  </si>
  <si>
    <t>멀티캠퍼스프로그래밍0048</t>
  </si>
  <si>
    <t>멀티캠퍼스프로그래밍0049</t>
  </si>
  <si>
    <t>멀티캠퍼스프로그래밍0050</t>
  </si>
  <si>
    <t>멀티캠퍼스프로그래밍0051</t>
  </si>
  <si>
    <t>멀티캠퍼스프로그래밍0052</t>
  </si>
  <si>
    <t>멀티캠퍼스프로그래밍0053</t>
  </si>
  <si>
    <t>멀티캠퍼스프로그래밍0054</t>
  </si>
  <si>
    <t>멀티캠퍼스프로그래밍0055</t>
  </si>
  <si>
    <t>멀티캠퍼스프로그래밍0056</t>
  </si>
  <si>
    <t>멀티캠퍼스프로그래밍0057</t>
  </si>
  <si>
    <t>멀티캠퍼스프로그래밍0058</t>
  </si>
  <si>
    <t>멀티캠퍼스프로그래밍0059</t>
  </si>
  <si>
    <t>멀티캠퍼스프로그래밍0060</t>
  </si>
  <si>
    <t>멀티캠퍼스프로그래밍0061</t>
  </si>
  <si>
    <t>멀티캠퍼스프로그래밍0062</t>
  </si>
  <si>
    <t>멀티캠퍼스프로그래밍0063</t>
  </si>
  <si>
    <t>멀티캠퍼스프로그래밍0064</t>
  </si>
  <si>
    <t>멀티캠퍼스프로그래밍0065</t>
  </si>
  <si>
    <t>멀티캠퍼스프로그래밍0066</t>
  </si>
  <si>
    <t>멀티캠퍼스프로그래밍0067</t>
  </si>
  <si>
    <t>멀티캠퍼스프로그래밍0068</t>
  </si>
  <si>
    <t>멀티캠퍼스프로그래밍0069</t>
  </si>
  <si>
    <t>멀티캠퍼스프로그래밍0070</t>
  </si>
  <si>
    <t>멀티캠퍼스프로그래밍0071</t>
  </si>
  <si>
    <t>멀티캠퍼스프로그래밍0072</t>
  </si>
  <si>
    <t>멀티캠퍼스프로그래밍0073</t>
  </si>
  <si>
    <t>멀티캠퍼스프로그래밍0074</t>
  </si>
  <si>
    <t>멀티캠퍼스프로그래밍0075</t>
  </si>
  <si>
    <t>멀티캠퍼스프로그래밍0076</t>
  </si>
  <si>
    <t>멀티캠퍼스프로그래밍0077</t>
  </si>
  <si>
    <t>멀티캠퍼스프로그래밍0078</t>
  </si>
  <si>
    <t>멀티캠퍼스프로그래밍0079</t>
  </si>
  <si>
    <t>멀티캠퍼스프로그래밍0080</t>
  </si>
  <si>
    <t>멀티캠퍼스프로그래밍0081</t>
  </si>
  <si>
    <t>멀티캠퍼스프로그래밍0082</t>
  </si>
  <si>
    <t>멀티캠퍼스프로그래밍0083</t>
  </si>
  <si>
    <t>멀티캠퍼스프로그래밍0084</t>
  </si>
  <si>
    <t>멀티캠퍼스프로그래밍0085</t>
  </si>
  <si>
    <t>멀티캠퍼스프로그래밍0086</t>
  </si>
  <si>
    <t>멀티캠퍼스프로그래밍0087</t>
  </si>
  <si>
    <t>멀티캠퍼스프로그래밍0088</t>
  </si>
  <si>
    <t>멀티캠퍼스프로그래밍0089</t>
  </si>
  <si>
    <t>멀티캠퍼스프로그래밍0090</t>
  </si>
  <si>
    <t>멀티캠퍼스프로그래밍0091</t>
  </si>
  <si>
    <t>멀티캠퍼스프로그래밍0092</t>
  </si>
  <si>
    <t>멀티캠퍼스프로그래밍0093</t>
  </si>
  <si>
    <t>멀티캠퍼스프로그래밍0094</t>
  </si>
  <si>
    <t>멀티캠퍼스프로그래밍0095</t>
  </si>
  <si>
    <t>멀티캠퍼스프로그래밍0096</t>
  </si>
  <si>
    <t>멀티캠퍼스프로그래밍0097</t>
  </si>
  <si>
    <t>멀티캠퍼스프로그래밍0098</t>
  </si>
  <si>
    <t>멀티캠퍼스프로그래밍0099</t>
  </si>
  <si>
    <t>멀티캠퍼스프로그래밍0100</t>
  </si>
  <si>
    <t>멀티캠퍼스프로그래밍0101</t>
  </si>
  <si>
    <t>멀티캠퍼스프로그래밍0102</t>
  </si>
  <si>
    <t>멀티캠퍼스프로그래밍0103</t>
  </si>
  <si>
    <t>멀티캠퍼스프로그래밍0104</t>
  </si>
  <si>
    <t>멀티캠퍼스프로그래밍0105</t>
  </si>
  <si>
    <t>멀티캠퍼스프로그래밍0106</t>
  </si>
  <si>
    <t>멀티캠퍼스프로그래밍0107</t>
  </si>
  <si>
    <t>멀티캠퍼스프로그래밍0108</t>
  </si>
  <si>
    <t>멀티캠퍼스프로그래밍0109</t>
  </si>
  <si>
    <t>멀티캠퍼스프로그래밍0110</t>
  </si>
  <si>
    <t>멀티캠퍼스프로그래밍0111</t>
  </si>
  <si>
    <t>멀티캠퍼스프로그래밍0112</t>
  </si>
  <si>
    <t>멀티캠퍼스프로그래밍0113</t>
  </si>
  <si>
    <t>멀티캠퍼스프로그래밍0114</t>
  </si>
  <si>
    <t>멀티캠퍼스프로그래밍0115</t>
  </si>
  <si>
    <t>멀티캠퍼스프로그래밍0116</t>
  </si>
  <si>
    <t>멀티캠퍼스프로그래밍0117</t>
  </si>
  <si>
    <t>멀티캠퍼스프로그래밍0118</t>
  </si>
  <si>
    <t>멀티캠퍼스프로그래밍0119</t>
  </si>
  <si>
    <t>멀티캠퍼스프로그래밍0120</t>
  </si>
  <si>
    <t>멀티캠퍼스프로그래밍0121</t>
  </si>
  <si>
    <t>멀티캠퍼스프로그래밍0122</t>
  </si>
  <si>
    <t>멀티캠퍼스프로그래밍0123</t>
  </si>
  <si>
    <t>멀티캠퍼스프로그래밍0124</t>
  </si>
  <si>
    <t>멀티캠퍼스프로그래밍0125</t>
  </si>
  <si>
    <t>멀티캠퍼스프로그래밍0126</t>
  </si>
  <si>
    <t>멀티캠퍼스프로그래밍0127</t>
  </si>
  <si>
    <t>멀티캠퍼스프로그래밍0128</t>
  </si>
  <si>
    <t>멀티캠퍼스프로그래밍0129</t>
  </si>
  <si>
    <t>멀티캠퍼스프로그래밍0130</t>
  </si>
  <si>
    <t>멀티캠퍼스프로그래밍0131</t>
  </si>
  <si>
    <t>멀티캠퍼스프로그래밍0132</t>
  </si>
  <si>
    <t>멀티캠퍼스프로그래밍0133</t>
  </si>
  <si>
    <t>멀티캠퍼스프로그래밍0134</t>
  </si>
  <si>
    <t>멀티캠퍼스프로그래밍0135</t>
  </si>
  <si>
    <t>멀티캠퍼스프로그래밍0136</t>
  </si>
  <si>
    <t>멀티캠퍼스프로그래밍0137</t>
  </si>
  <si>
    <t>멀티캠퍼스프로그래밍0138</t>
  </si>
  <si>
    <t>멀티캠퍼스프로그래밍0139</t>
  </si>
  <si>
    <t>멀티캠퍼스프로그래밍0140</t>
  </si>
  <si>
    <t>멀티캠퍼스프로그래밍0141</t>
  </si>
  <si>
    <t>멀티캠퍼스프로그래밍0142</t>
  </si>
  <si>
    <t>멀티캠퍼스프로그래밍0143</t>
  </si>
  <si>
    <t>멀티캠퍼스프로그래밍0144</t>
  </si>
  <si>
    <t>멀티캠퍼스프로그래밍0145</t>
  </si>
  <si>
    <t>멀티캠퍼스프로그래밍0146</t>
  </si>
  <si>
    <t>멀티캠퍼스프로그래밍0147</t>
  </si>
  <si>
    <t>멀티캠퍼스프로그래밍0148</t>
  </si>
  <si>
    <t>멀티캠퍼스프로그래밍0149</t>
  </si>
  <si>
    <t>멀티캠퍼스프로그래밍0150</t>
  </si>
  <si>
    <t>멀티캠퍼스프로그래밍0151</t>
  </si>
  <si>
    <t>멀티캠퍼스프로그래밍0152</t>
  </si>
  <si>
    <t>멀티캠퍼스프로그래밍0153</t>
  </si>
  <si>
    <t>멀티캠퍼스프로그래밍0154</t>
  </si>
  <si>
    <t>멀티캠퍼스프로그래밍0155</t>
  </si>
  <si>
    <t>멀티캠퍼스프로그래밍0156</t>
  </si>
  <si>
    <t>멀티캠퍼스프로그래밍0157</t>
  </si>
  <si>
    <t>멀티캠퍼스프로그래밍0158</t>
  </si>
  <si>
    <t>멀티캠퍼스프로그래밍0159</t>
  </si>
  <si>
    <t>멀티캠퍼스프로그래밍0160</t>
  </si>
  <si>
    <t>멀티캠퍼스프로그래밍0161</t>
  </si>
  <si>
    <t>멀티캠퍼스클라우드0001</t>
  </si>
  <si>
    <t>멀티캠퍼스클라우드0002</t>
  </si>
  <si>
    <t>멀티캠퍼스클라우드0003</t>
  </si>
  <si>
    <t>멀티캠퍼스클라우드0004</t>
  </si>
  <si>
    <t>멀티캠퍼스클라우드0005</t>
  </si>
  <si>
    <t>멀티캠퍼스클라우드0006</t>
  </si>
  <si>
    <t>멀티캠퍼스클라우드0007</t>
  </si>
  <si>
    <t>멀티캠퍼스클라우드0008</t>
  </si>
  <si>
    <t>멀티캠퍼스클라우드0009</t>
  </si>
  <si>
    <t>멀티캠퍼스클라우드0010</t>
  </si>
  <si>
    <t>멀티캠퍼스클라우드0011</t>
  </si>
  <si>
    <t>멀티캠퍼스클라우드0012</t>
  </si>
  <si>
    <t>멀티캠퍼스클라우드0013</t>
  </si>
  <si>
    <t>멀티캠퍼스클라우드0014</t>
  </si>
  <si>
    <t>멀티캠퍼스클라우드0015</t>
  </si>
  <si>
    <t>멀티캠퍼스클라우드0016</t>
  </si>
  <si>
    <t>멀티캠퍼스클라우드0017</t>
  </si>
  <si>
    <t>멀티캠퍼스클라우드0018</t>
  </si>
  <si>
    <t>멀티캠퍼스클라우드0019</t>
  </si>
  <si>
    <t>멀티캠퍼스클라우드0020</t>
  </si>
  <si>
    <t>멀티캠퍼스클라우드0021</t>
  </si>
  <si>
    <t>멀티캠퍼스클라우드0022</t>
  </si>
  <si>
    <t>멀티캠퍼스클라우드0023</t>
  </si>
  <si>
    <t>멀티캠퍼스클라우드0024</t>
  </si>
  <si>
    <t>멀티캠퍼스클라우드0025</t>
  </si>
  <si>
    <t>멀티캠퍼스클라우드0026</t>
  </si>
  <si>
    <t>멀티캠퍼스클라우드0027</t>
  </si>
  <si>
    <t>멀티캠퍼스클라우드0028</t>
  </si>
  <si>
    <t>멀티캠퍼스직무0001</t>
  </si>
  <si>
    <t>멀티캠퍼스직무0002</t>
  </si>
  <si>
    <t>멀티캠퍼스직무0003</t>
  </si>
  <si>
    <t>멀티캠퍼스직무0004</t>
  </si>
  <si>
    <t>멀티캠퍼스직무0005</t>
  </si>
  <si>
    <t>멀티캠퍼스직무0006</t>
  </si>
  <si>
    <t>멀티캠퍼스직무0007</t>
  </si>
  <si>
    <t>멀티캠퍼스직무0008</t>
  </si>
  <si>
    <t>멀티캠퍼스직무0009</t>
  </si>
  <si>
    <t>멀티캠퍼스직무0010</t>
  </si>
  <si>
    <t>멀티캠퍼스직무0011</t>
  </si>
  <si>
    <t>멀티캠퍼스직무0012</t>
  </si>
  <si>
    <t>멀티캠퍼스직무0013</t>
  </si>
  <si>
    <t>멀티캠퍼스직무0014</t>
  </si>
  <si>
    <t>멀티캠퍼스직무0015</t>
  </si>
  <si>
    <t>멀티캠퍼스직무0016</t>
  </si>
  <si>
    <t>멀티캠퍼스직무0017</t>
  </si>
  <si>
    <t>멀티캠퍼스직무0018</t>
  </si>
  <si>
    <t>멀티캠퍼스인공지능0001</t>
  </si>
  <si>
    <t>멀티캠퍼스인공지능0002</t>
  </si>
  <si>
    <t>멀티캠퍼스인공지능0003</t>
  </si>
  <si>
    <t>멀티캠퍼스인공지능0004</t>
  </si>
  <si>
    <t>멀티캠퍼스인공지능0005</t>
  </si>
  <si>
    <t>멀티캠퍼스인공지능0006</t>
  </si>
  <si>
    <t>멀티캠퍼스인공지능0007</t>
  </si>
  <si>
    <t>멀티캠퍼스인공지능0008</t>
  </si>
  <si>
    <t>멀티캠퍼스인공지능0009</t>
  </si>
  <si>
    <t>멀티캠퍼스인공지능0010</t>
  </si>
  <si>
    <t>멀티캠퍼스인공지능0011</t>
  </si>
  <si>
    <t>멀티캠퍼스인공지능0012</t>
  </si>
  <si>
    <t>멀티캠퍼스인공지능0013</t>
  </si>
  <si>
    <t>멀티캠퍼스인공지능0014</t>
  </si>
  <si>
    <t>멀티캠퍼스인공지능0015</t>
  </si>
  <si>
    <t>멀티캠퍼스인공지능0016</t>
  </si>
  <si>
    <t>멀티캠퍼스인공지능0017</t>
  </si>
  <si>
    <t>멀티캠퍼스인공지능0018</t>
  </si>
  <si>
    <t>멀티캠퍼스데이터베이스0001</t>
  </si>
  <si>
    <t>멀티캠퍼스데이터베이스0002</t>
  </si>
  <si>
    <t>멀티캠퍼스데이터베이스0003</t>
  </si>
  <si>
    <t>멀티캠퍼스데이터베이스0004</t>
  </si>
  <si>
    <t>멀티캠퍼스데이터베이스0005</t>
  </si>
  <si>
    <t>멀티캠퍼스데이터베이스0006</t>
  </si>
  <si>
    <t>멀티캠퍼스데이터베이스0007</t>
  </si>
  <si>
    <t>멀티캠퍼스데이터베이스0008</t>
  </si>
  <si>
    <t>멀티캠퍼스데이터베이스0009</t>
  </si>
  <si>
    <t>멀티캠퍼스데이터베이스0010</t>
  </si>
  <si>
    <t>멀티캠퍼스데이터베이스0011</t>
  </si>
  <si>
    <t>멀티캠퍼스데이터베이스0012</t>
  </si>
  <si>
    <t>멀티캠퍼스데이터베이스0013</t>
  </si>
  <si>
    <t>멀티캠퍼스데이터베이스0014</t>
  </si>
  <si>
    <t>멀티캠퍼스데이터베이스0015</t>
  </si>
  <si>
    <t>멀티캠퍼스데이터베이스0016</t>
  </si>
  <si>
    <t>멀티캠퍼스데이터베이스0017</t>
  </si>
  <si>
    <t>멀티캠퍼스데이터베이스0018</t>
  </si>
  <si>
    <t>멀티캠퍼스데이터베이스0019</t>
  </si>
  <si>
    <t>멀티캠퍼스데이터베이스0020</t>
  </si>
  <si>
    <t>멀티캠퍼스데이터베이스0021</t>
  </si>
  <si>
    <t>멀티캠퍼스데이터베이스0022</t>
  </si>
  <si>
    <t>멀티캠퍼스데이터베이스0023</t>
  </si>
  <si>
    <t>멀티캠퍼스데이터베이스0024</t>
  </si>
  <si>
    <t>멀티캠퍼스데이터베이스0025</t>
  </si>
  <si>
    <t>멀티캠퍼스데이터베이스0026</t>
  </si>
  <si>
    <t>멀티캠퍼스데이터베이스0027</t>
  </si>
  <si>
    <t>멀티캠퍼스데이터베이스0028</t>
  </si>
  <si>
    <t>멀티캠퍼스데이터베이스0029</t>
  </si>
  <si>
    <t>멀티캠퍼스데이터베이스0030</t>
  </si>
  <si>
    <t>멀티캠퍼스데이터베이스0031</t>
  </si>
  <si>
    <t>멀티캠퍼스데이터베이스0032</t>
  </si>
  <si>
    <t>멀티캠퍼스데이터베이스0033</t>
  </si>
  <si>
    <t>멀티캠퍼스데이터베이스0034</t>
  </si>
  <si>
    <t>멀티캠퍼스데이터베이스0035</t>
  </si>
  <si>
    <t>멀티캠퍼스데이터베이스0036</t>
  </si>
  <si>
    <t>멀티캠퍼스데이터베이스0037</t>
  </si>
  <si>
    <t>멀티캠퍼스데이터베이스0038</t>
  </si>
  <si>
    <t>멀티캠퍼스데이터베이스0039</t>
  </si>
  <si>
    <t>멀티캠퍼스데이터베이스0040</t>
  </si>
  <si>
    <t>멀티캠퍼스데이터베이스0041</t>
  </si>
  <si>
    <t>멀티캠퍼스기획0003</t>
  </si>
  <si>
    <t>멀티캠퍼스기획0004</t>
  </si>
  <si>
    <t>멀티캠퍼스기획0005</t>
  </si>
  <si>
    <t>멀티캠퍼스기획0006</t>
  </si>
  <si>
    <t>멀티캠퍼스기획0007</t>
  </si>
  <si>
    <t>멀티캠퍼스기획0008</t>
  </si>
  <si>
    <t>멀티캠퍼스기획0009</t>
  </si>
  <si>
    <t>멀티캠퍼스기획0010</t>
  </si>
  <si>
    <t>멀티캠퍼스기획0011</t>
  </si>
  <si>
    <t>멀티캠퍼스기획0012</t>
  </si>
  <si>
    <t>멀티캠퍼스기획0013</t>
  </si>
  <si>
    <t>멀티캠퍼스기획0014</t>
  </si>
  <si>
    <t>멀티캠퍼스기획0015</t>
  </si>
  <si>
    <t>멀티캠퍼스기획0016</t>
  </si>
  <si>
    <t>멀티캠퍼스기획0017</t>
  </si>
  <si>
    <t>멀티캠퍼스기획0018</t>
  </si>
  <si>
    <t>멀티캠퍼스기획0019</t>
  </si>
  <si>
    <t>멀티캠퍼스기획0020</t>
  </si>
  <si>
    <t>멀티캠퍼스기획0021</t>
  </si>
  <si>
    <t>멀티캠퍼스기획0022</t>
  </si>
  <si>
    <t>멀티캠퍼스기획0023</t>
  </si>
  <si>
    <t>멀티캠퍼스기획0024</t>
  </si>
  <si>
    <t>멀티캠퍼스기획0025</t>
  </si>
  <si>
    <t>멀티캠퍼스기획0026</t>
  </si>
  <si>
    <t>멀티캠퍼스기획0027</t>
  </si>
  <si>
    <t>멀티캠퍼스기획0028</t>
  </si>
  <si>
    <t>멀티캠퍼스기획0029</t>
  </si>
  <si>
    <t>멀티캠퍼스공통스킬0002</t>
  </si>
  <si>
    <t>멀티캠퍼스공통스킬0003</t>
  </si>
  <si>
    <t>멀티캠퍼스공통스킬0004</t>
  </si>
  <si>
    <t>멀티캠퍼스공통스킬0005</t>
  </si>
  <si>
    <t>멀티캠퍼스공통스킬0006</t>
  </si>
  <si>
    <t>멀티캠퍼스공통스킬0007</t>
  </si>
  <si>
    <t>멀티캠퍼스공통스킬0008</t>
  </si>
  <si>
    <t>멀티캠퍼스공통스킬0009</t>
  </si>
  <si>
    <t>멀티캠퍼스공통스킬0010</t>
  </si>
  <si>
    <t>멀티캠퍼스공통스킬0011</t>
  </si>
  <si>
    <t>멀티캠퍼스공통스킬0012</t>
  </si>
  <si>
    <t>멀티캠퍼스공통스킬0013</t>
  </si>
  <si>
    <t>멀티캠퍼스공통스킬0014</t>
  </si>
  <si>
    <t>멀티캠퍼스공통스킬0015</t>
  </si>
  <si>
    <t>멀티캠퍼스공통스킬0016</t>
  </si>
  <si>
    <t>멀티캠퍼스공통스킬0017</t>
  </si>
  <si>
    <t>멀티캠퍼스공통스킬0018</t>
  </si>
  <si>
    <t>멀티캠퍼스공통스킬0019</t>
  </si>
  <si>
    <t>멀티캠퍼스공통스킬0020</t>
  </si>
  <si>
    <t>멀티캠퍼스공통스킬0021</t>
  </si>
  <si>
    <t>멀티캠퍼스공통스킬0022</t>
  </si>
  <si>
    <t>멀티캠퍼스공통스킬0023</t>
  </si>
  <si>
    <t>멀티캠퍼스공통스킬0024</t>
  </si>
  <si>
    <t>멀티캠퍼스공통스킬0025</t>
  </si>
  <si>
    <t>멀티캠퍼스공통스킬0026</t>
  </si>
  <si>
    <t>멀티캠퍼스공통스킬0027</t>
  </si>
  <si>
    <t>멀티캠퍼스공통스킬0028</t>
  </si>
  <si>
    <t>멀티캠퍼스공통스킬0029</t>
  </si>
  <si>
    <t>멀티캠퍼스공통스킬0030</t>
  </si>
  <si>
    <t>멀티캠퍼스공통스킬0031</t>
  </si>
  <si>
    <t>멀티캠퍼스공통스킬0032</t>
  </si>
  <si>
    <t>멀티캠퍼스공통스킬0033</t>
  </si>
  <si>
    <t>멀티캠퍼스공통스킬0034</t>
  </si>
  <si>
    <t>멀티캠퍼스공통스킬0035</t>
  </si>
  <si>
    <t>멀티캠퍼스공통스킬0036</t>
  </si>
  <si>
    <t>멀티캠퍼스공통스킬0037</t>
  </si>
  <si>
    <t>멀티캠퍼스공통스킬0038</t>
  </si>
  <si>
    <t>멀티캠퍼스공통스킬0039</t>
  </si>
  <si>
    <t>멀티캠퍼스공통스킬0040</t>
  </si>
  <si>
    <t>멀티캠퍼스공통스킬0041</t>
  </si>
  <si>
    <t>멀티캠퍼스공통스킬0042</t>
  </si>
  <si>
    <t>멀티캠퍼스공통스킬0043</t>
  </si>
  <si>
    <t>멀티캠퍼스공통스킬0044</t>
  </si>
  <si>
    <t>멀티캠퍼스공통스킬0045</t>
  </si>
  <si>
    <t>멀티캠퍼스공통스킬0046</t>
  </si>
  <si>
    <t>멀티캠퍼스공통스킬0047</t>
  </si>
  <si>
    <t>멀티캠퍼스공통스킬0048</t>
  </si>
  <si>
    <t>멀티캠퍼스공통스킬0049</t>
  </si>
  <si>
    <t>멀티캠퍼스공통스킬0050</t>
  </si>
  <si>
    <t>멀티캠퍼스공통스킬0051</t>
  </si>
  <si>
    <t>멀티캠퍼스공통스킬0052</t>
  </si>
  <si>
    <t>멀티캠퍼스공통스킬0053</t>
  </si>
  <si>
    <t>멀티캠퍼스공통스킬0054</t>
  </si>
  <si>
    <t>멀티캠퍼스IoT0001</t>
  </si>
  <si>
    <t>멀티캠퍼스IoT0002</t>
  </si>
  <si>
    <t>멀티캠퍼스IoT0003</t>
  </si>
  <si>
    <t>멀티캠퍼스IoT0004</t>
  </si>
  <si>
    <t>멀티캠퍼스IoT0005</t>
  </si>
  <si>
    <t>멀티캠퍼스IoT0006</t>
  </si>
  <si>
    <t>멀티캠퍼스IoT0007</t>
  </si>
  <si>
    <t>멀티캠퍼스IoT0008</t>
  </si>
  <si>
    <t>멀티캠퍼스IoT0009</t>
  </si>
  <si>
    <t>멀티캠퍼스IoT0010</t>
  </si>
  <si>
    <t>멀티캠퍼스IoT0011</t>
  </si>
  <si>
    <t>멀티캠퍼스IoT0012</t>
  </si>
  <si>
    <t>멀티캠퍼스IoT0013</t>
  </si>
  <si>
    <t>멀티캠퍼스IoT0014</t>
  </si>
  <si>
    <t>멀티캠퍼스IoT0015</t>
  </si>
  <si>
    <t>멀티캠퍼스IoT0016</t>
  </si>
  <si>
    <t>멀티캠퍼스IoT0017</t>
  </si>
  <si>
    <t>멀티캠퍼스IoT0018</t>
  </si>
  <si>
    <t>멀티캠퍼스IoT0019</t>
  </si>
  <si>
    <t>멀티캠퍼스IoT0020</t>
  </si>
  <si>
    <t>라이지움프로젝트관리0001</t>
  </si>
  <si>
    <t>라이지움프로젝트관리0002</t>
  </si>
  <si>
    <t>라이지움프로젝트관리0003</t>
  </si>
  <si>
    <t>라이지움프로젝트관리0004</t>
  </si>
  <si>
    <t>라이지움프로젝트관리0005</t>
  </si>
  <si>
    <t>라이지움프로젝트관리0006</t>
  </si>
  <si>
    <t>라이지움프로젝트관리0007</t>
  </si>
  <si>
    <t>라이지움프로젝트관리0008</t>
  </si>
  <si>
    <t>라이지움프로젝트관리0009</t>
  </si>
  <si>
    <t>라이지움프로젝트관리0010</t>
  </si>
  <si>
    <t>라이지움보안0001</t>
  </si>
  <si>
    <t>라이지움보안0002</t>
  </si>
  <si>
    <t>라이지움보안0003</t>
  </si>
  <si>
    <t>라이지움보안0004</t>
  </si>
  <si>
    <t>라이지움보안0005</t>
  </si>
  <si>
    <t>라이지움보안0006</t>
  </si>
  <si>
    <t>라이지움보안0007</t>
  </si>
  <si>
    <t>라이지움보안0008</t>
  </si>
  <si>
    <t>라이지움보안0009</t>
  </si>
  <si>
    <t>라이지움보안0010</t>
  </si>
  <si>
    <t>라이지움보안0011</t>
  </si>
  <si>
    <t>라이지움보안0012</t>
  </si>
  <si>
    <t>라이지움보안0013</t>
  </si>
  <si>
    <t>라이지움보안0014</t>
  </si>
  <si>
    <t>라이지움보안0015</t>
  </si>
  <si>
    <t>라이지움보안0016</t>
  </si>
  <si>
    <t>라이지움데이터사이언스0001</t>
  </si>
  <si>
    <t>라이지움기술관리0001</t>
  </si>
  <si>
    <t>라이지움기술관리0002</t>
  </si>
  <si>
    <t>라이지움기술관리0003</t>
  </si>
  <si>
    <t>라이지움기술관리0004</t>
  </si>
  <si>
    <t>라이지움기술관리0005</t>
  </si>
  <si>
    <t>HP교육센터프로젝트관리0001</t>
  </si>
  <si>
    <t>HP교육센터프로젝트관리0002</t>
  </si>
  <si>
    <t>HP교육센터프로젝트관리0003</t>
  </si>
  <si>
    <t>HP교육센터프로젝트관리0004</t>
  </si>
  <si>
    <t>HP교육센터프로젝트관리0005</t>
  </si>
  <si>
    <t>HP교육센터프로젝트관리0006</t>
  </si>
  <si>
    <t>HP교육센터프로젝트관리0007</t>
  </si>
  <si>
    <t>HP교육센터프로젝트관리0008</t>
  </si>
  <si>
    <t>HP교육센터프로젝트관리0009</t>
  </si>
  <si>
    <t>HP교육센터프로젝트관리0010</t>
  </si>
  <si>
    <t>HP교육센터프로젝트관리0011</t>
  </si>
  <si>
    <t>HP교육센터프로젝트관리0012</t>
  </si>
  <si>
    <t>HP교육센터프로젝트관리0013</t>
  </si>
  <si>
    <t>HP교육센터프로젝트관리0014</t>
  </si>
  <si>
    <t>HP교육센터프로젝트관리0015</t>
  </si>
  <si>
    <t>HP교육센터프로젝트관리0016</t>
  </si>
  <si>
    <t>HP교육센터프로젝트관리0017</t>
  </si>
  <si>
    <t>HP교육센터프로젝트관리0018</t>
  </si>
  <si>
    <t>HP교육센터프로젝트관리0019</t>
  </si>
  <si>
    <t>HP교육센터프로젝트관리0020</t>
  </si>
  <si>
    <t>HP교육센터프로젝트관리0021</t>
  </si>
  <si>
    <t>HP교육센터프로젝트관리0022</t>
  </si>
  <si>
    <t>HP교육센터프로젝트관리0023</t>
  </si>
  <si>
    <t>HP교육센터프로젝트관리0024</t>
  </si>
  <si>
    <t>HP교육센터프로젝트관리0025</t>
  </si>
  <si>
    <t>HP교육센터프로젝트관리0026</t>
  </si>
  <si>
    <t>HP교육센터프로젝트관리0027</t>
  </si>
  <si>
    <t>HP교육센터프로젝트관리0028</t>
  </si>
  <si>
    <t>HP교육센터프로젝트관리0029</t>
  </si>
  <si>
    <t>HP교육센터프로그래밍0001</t>
  </si>
  <si>
    <t>HP교육센터프로그래밍0002</t>
  </si>
  <si>
    <t>HP교육센터프로그래밍0003</t>
  </si>
  <si>
    <t>HP교육센터프로그래밍0004</t>
  </si>
  <si>
    <t>HP교육센터프로그래밍0005</t>
  </si>
  <si>
    <t>HP교육센터프로그래밍0006</t>
  </si>
  <si>
    <t>HP교육센터프로그래밍0007</t>
  </si>
  <si>
    <t>HP교육센터프로그래밍0008</t>
  </si>
  <si>
    <t>HP교육센터프로그래밍0009</t>
  </si>
  <si>
    <t>HP교육센터프로그래밍0010</t>
  </si>
  <si>
    <t>HP교육센터프로그래밍0011</t>
  </si>
  <si>
    <t>HP교육센터프로그래밍0012</t>
  </si>
  <si>
    <t>HP교육센터프로그래밍0013</t>
  </si>
  <si>
    <t>HP교육센터프로그래밍0014</t>
  </si>
  <si>
    <t>HP교육센터프로그래밍0015</t>
  </si>
  <si>
    <t>HP교육센터프로그래밍0016</t>
  </si>
  <si>
    <t>HP교육센터프로그래밍0017</t>
  </si>
  <si>
    <t>HP교육센터프로그래밍0018</t>
  </si>
  <si>
    <t>HP교육센터프로그래밍0019</t>
  </si>
  <si>
    <t>HP교육센터프로그래밍0020</t>
  </si>
  <si>
    <t>HP교육센터프로그래밍0021</t>
  </si>
  <si>
    <t>HP교육센터프로그래밍0022</t>
  </si>
  <si>
    <t>HP교육센터프로그래밍0023</t>
  </si>
  <si>
    <t>HP교육센터프로그래밍0024</t>
  </si>
  <si>
    <t>HP교육센터프로그래밍0025</t>
  </si>
  <si>
    <t>HP교육센터프로그래밍0026</t>
  </si>
  <si>
    <t>HP교육센터프로그래밍0027</t>
  </si>
  <si>
    <t>HP교육센터프로그래밍0028</t>
  </si>
  <si>
    <t>HP교육센터클라우드0001</t>
  </si>
  <si>
    <t>HP교육센터클라우드0002</t>
  </si>
  <si>
    <t>HP교육센터클라우드0003</t>
  </si>
  <si>
    <t>HP교육센터클라우드0004</t>
  </si>
  <si>
    <t>HP교육센터클라우드0005</t>
  </si>
  <si>
    <t>HP교육센터클라우드0006</t>
  </si>
  <si>
    <t>HP교육센터클라우드0007</t>
  </si>
  <si>
    <t>HP교육센터클라우드0008</t>
  </si>
  <si>
    <t>HP교육센터클라우드0009</t>
  </si>
  <si>
    <t>HP교육센터클라우드0010</t>
  </si>
  <si>
    <t>HP교육센터클라우드0011</t>
  </si>
  <si>
    <t>HP교육센터클라우드0012</t>
  </si>
  <si>
    <t>HP교육센터시스템0001</t>
  </si>
  <si>
    <t>HP교육센터시스템0002</t>
  </si>
  <si>
    <t>HP교육센터시스템0003</t>
  </si>
  <si>
    <t>HP교육센터시스템0004</t>
  </si>
  <si>
    <t>HP교육센터시스템0005</t>
  </si>
  <si>
    <t>HP교육센터시스템0006</t>
  </si>
  <si>
    <t>HP교육센터시스템0007</t>
  </si>
  <si>
    <t>HP교육센터시스템0008</t>
  </si>
  <si>
    <t>HP교육센터시스템0009</t>
  </si>
  <si>
    <t>HP교육센터시스템0010</t>
  </si>
  <si>
    <t>HP교육센터시스템0011</t>
  </si>
  <si>
    <t>HP교육센터시스템0012</t>
  </si>
  <si>
    <t>HP교육센터시스템0013</t>
  </si>
  <si>
    <t>HP교육센터시스템0014</t>
  </si>
  <si>
    <t>HP교육센터시스템0015</t>
  </si>
  <si>
    <t>HP교육센터시스템0016</t>
  </si>
  <si>
    <t>HP교육센터시스템0017</t>
  </si>
  <si>
    <t>HP교육센터시스템0018</t>
  </si>
  <si>
    <t>HP교육센터시스템0019</t>
  </si>
  <si>
    <t>HP교육센터시스템0020</t>
  </si>
  <si>
    <t>HP교육센터시스템0021</t>
  </si>
  <si>
    <t>HP교육센터시스템0022</t>
  </si>
  <si>
    <t>HP교육센터시스템0023</t>
  </si>
  <si>
    <t>HP교육센터시스템0024</t>
  </si>
  <si>
    <t>HP교육센터시스템0025</t>
  </si>
  <si>
    <t>HP교육센터시스템0026</t>
  </si>
  <si>
    <t>HP교육센터시스템0027</t>
  </si>
  <si>
    <t>HP교육센터시스템0028</t>
  </si>
  <si>
    <t>HP교육센터시스템0029</t>
  </si>
  <si>
    <t>HP교육센터시스템0030</t>
  </si>
  <si>
    <t>HP교육센터시스템0031</t>
  </si>
  <si>
    <t>HP교육센터시스템0032</t>
  </si>
  <si>
    <t>HP교육센터시스템0033</t>
  </si>
  <si>
    <t>HP교육센터시스템0034</t>
  </si>
  <si>
    <t>HP교육센터시스템0035</t>
  </si>
  <si>
    <t>HP교육센터시스템0036</t>
  </si>
  <si>
    <t>HP교육센터시스템0037</t>
  </si>
  <si>
    <t>HP교육센터시스템0038</t>
  </si>
  <si>
    <t>HP교육센터시스템0039</t>
  </si>
  <si>
    <t>HP교육센터시스템0040</t>
  </si>
  <si>
    <t>HP교육센터시스템0041</t>
  </si>
  <si>
    <t>HP교육센터시스템0042</t>
  </si>
  <si>
    <t>HP교육센터시스템0043</t>
  </si>
  <si>
    <t>HP교육센터시스템0044</t>
  </si>
  <si>
    <t>HP교육센터시스템0045</t>
  </si>
  <si>
    <t>HP교육센터시스템0046</t>
  </si>
  <si>
    <t>HP교육센터블록체인0001</t>
  </si>
  <si>
    <t>HP교육센터블록체인0002</t>
  </si>
  <si>
    <t>HP교육센터블록체인0003</t>
  </si>
  <si>
    <t>HP교육센터보안0001</t>
  </si>
  <si>
    <t>HP교육센터보안0002</t>
  </si>
  <si>
    <t>HP교육센터보안0003</t>
  </si>
  <si>
    <t>HP교육센터보안0004</t>
  </si>
  <si>
    <t>HP교육센터보안0005</t>
  </si>
  <si>
    <t>HP교육센터보안0006</t>
  </si>
  <si>
    <t>HP교육센터보안0007</t>
  </si>
  <si>
    <t>HP교육센터보안0008</t>
  </si>
  <si>
    <t>HP교육센터보안0009</t>
  </si>
  <si>
    <t>HP교육센터보안0010</t>
  </si>
  <si>
    <t>HP교육센터보안0011</t>
  </si>
  <si>
    <t>HP교육센터보안0012</t>
  </si>
  <si>
    <t>HP교육센터보안0013</t>
  </si>
  <si>
    <t>HP교육센터보안0014</t>
  </si>
  <si>
    <t>HP교육센터보안0015</t>
  </si>
  <si>
    <t>HP교육센터보안0016</t>
  </si>
  <si>
    <t>HP교육센터보안0017</t>
  </si>
  <si>
    <t>HP교육센터데이터사이언스0001</t>
  </si>
  <si>
    <t>HP교육센터데이터사이언스0002</t>
  </si>
  <si>
    <t>HP교육센터데이터사이언스0003</t>
  </si>
  <si>
    <t>HP교육센터데이터사이언스0004</t>
  </si>
  <si>
    <t>HP교육센터데이터사이언스0005</t>
  </si>
  <si>
    <t>HP교육센터데이터사이언스0006</t>
  </si>
  <si>
    <t>HP교육센터데이터사이언스0007</t>
  </si>
  <si>
    <t>HP교육센터데이터사이언스0008</t>
  </si>
  <si>
    <t>HP교육센터데이터사이언스0009</t>
  </si>
  <si>
    <t>HP교육센터네트워크0001</t>
  </si>
  <si>
    <t>HP교육센터네트워크0002</t>
  </si>
  <si>
    <t>HP교육센터네트워크0003</t>
  </si>
  <si>
    <t>HP교육센터네트워크0004</t>
  </si>
  <si>
    <t>HP교육센터네트워크0005</t>
  </si>
  <si>
    <t>HP교육센터네트워크0006</t>
  </si>
  <si>
    <t>HP교육센터네트워크0007</t>
  </si>
  <si>
    <t>HP교육센터네트워크0008</t>
  </si>
  <si>
    <t>HP교육센터네트워크0009</t>
  </si>
  <si>
    <t>HP교육센터네트워크0010</t>
  </si>
  <si>
    <t>HP교육센터네트워크0011</t>
  </si>
  <si>
    <t>HP교육센터네트워크0012</t>
  </si>
  <si>
    <t>HP교육센터기획0001</t>
  </si>
  <si>
    <t>HP교육센터IT프로젝트관리0001</t>
  </si>
  <si>
    <t>HP교육센터IT프로젝트관리0002</t>
  </si>
  <si>
    <t>HP교육센터IT프로젝트관리0003</t>
  </si>
  <si>
    <t>HP교육센터IT프로젝트관리0004</t>
  </si>
  <si>
    <t>HP교육센터IT프로젝트관리0005</t>
  </si>
  <si>
    <t>(문서번호 2195967)</t>
    <phoneticPr fontId="1" type="noConversion"/>
  </si>
  <si>
    <t>문의처</t>
    <phoneticPr fontId="1" type="noConversion"/>
  </si>
  <si>
    <r>
      <t>교육담당자</t>
    </r>
    <r>
      <rPr>
        <b/>
        <sz val="9"/>
        <color theme="1"/>
        <rFont val="맑은 고딕"/>
        <family val="3"/>
        <charset val="129"/>
        <scheme val="minor"/>
      </rPr>
      <t xml:space="preserve"> | </t>
    </r>
    <r>
      <rPr>
        <sz val="9"/>
        <color theme="1"/>
        <rFont val="맑은 고딕"/>
        <family val="3"/>
        <charset val="129"/>
        <scheme val="minor"/>
      </rPr>
      <t>인사팀 정병석과장(070-8188-0520)</t>
    </r>
    <phoneticPr fontId="1" type="noConversion"/>
  </si>
  <si>
    <t>EI014</t>
  </si>
  <si>
    <t>온라인(일부 오프라인 - 강남역)</t>
    <phoneticPr fontId="1" type="noConversion"/>
  </si>
  <si>
    <t>IT프로젝트 기본</t>
  </si>
  <si>
    <t>직무(관리)</t>
  </si>
  <si>
    <t>사업관리/품질관리</t>
  </si>
  <si>
    <t>Application 성능 향상</t>
  </si>
  <si>
    <t>개발 스킬 향상</t>
  </si>
  <si>
    <t>직무(모바일)</t>
  </si>
  <si>
    <t>Server Architecture 분석 능력 향상</t>
  </si>
  <si>
    <t>FrontEnd</t>
  </si>
  <si>
    <t>직무(UI/UX)</t>
  </si>
  <si>
    <t>TypeScript와 Angular2</t>
  </si>
  <si>
    <t>모바일</t>
  </si>
  <si>
    <t>직무(ERP)</t>
  </si>
  <si>
    <t>2020-03-26 ver.</t>
  </si>
  <si>
    <t>https://www.multicampus.com/em/enrolment/courseDetaiInfo?corsCd=Q12241&amp;corsYr=2019&amp;corsDgrCd=00043</t>
    <phoneticPr fontId="1" type="noConversion"/>
  </si>
  <si>
    <t>https://www.multicampus.com/em/enrolment/courseDetaiInfo?corsCd=Q23320&amp;corsYr=2019&amp;corsDgrCd=00025</t>
    <phoneticPr fontId="1" type="noConversion"/>
  </si>
  <si>
    <t>●추천주제</t>
    <phoneticPr fontId="1" type="noConversion"/>
  </si>
  <si>
    <t>개발자 스킬업을 위한 전문교육!</t>
    <phoneticPr fontId="1" type="noConversion"/>
  </si>
  <si>
    <t xml:space="preserve">개발자라면, 이정도는 꼭! </t>
    <phoneticPr fontId="1" type="noConversion"/>
  </si>
  <si>
    <t>기술전략팀이 추천하는 IT트렌드</t>
    <phoneticPr fontId="1" type="noConversion"/>
  </si>
  <si>
    <t>APP 개발자에게 유용한 강좌</t>
    <phoneticPr fontId="1" type="noConversion"/>
  </si>
  <si>
    <t>ERP 개발자에게 유용한 강좌</t>
    <phoneticPr fontId="1" type="noConversion"/>
  </si>
  <si>
    <t>UI/UX 배우고 싶다면?</t>
    <phoneticPr fontId="1" type="noConversion"/>
  </si>
  <si>
    <t>IT프로젝트, 개발이 전부가 아니야!</t>
    <phoneticPr fontId="1" type="noConversion"/>
  </si>
  <si>
    <t>직무(모바일)</t>
    <phoneticPr fontId="1" type="noConversion"/>
  </si>
  <si>
    <t>직무(ERP)</t>
    <phoneticPr fontId="1" type="noConversion"/>
  </si>
  <si>
    <t>직무(UI/UX)</t>
    <phoneticPr fontId="1" type="noConversion"/>
  </si>
  <si>
    <t>직무(관리)</t>
    <phoneticPr fontId="1" type="noConversion"/>
  </si>
  <si>
    <t>개발(전문)</t>
  </si>
  <si>
    <t>개발(전문)</t>
    <phoneticPr fontId="1" type="noConversion"/>
  </si>
  <si>
    <t>개발(신규트렌드)</t>
  </si>
  <si>
    <t>개발(신규트렌드)</t>
    <phoneticPr fontId="1" type="noConversion"/>
  </si>
  <si>
    <t>개발(기초)</t>
  </si>
  <si>
    <t>개발(기초)</t>
    <phoneticPr fontId="1" type="noConversion"/>
  </si>
  <si>
    <t>개발(기초)</t>
    <phoneticPr fontId="1" type="noConversion"/>
  </si>
  <si>
    <t>개발(신규트렌드)</t>
    <phoneticPr fontId="1" type="noConversion"/>
  </si>
  <si>
    <t>개발(기초)01</t>
    <phoneticPr fontId="1" type="noConversion"/>
  </si>
  <si>
    <t>개발(전문)</t>
    <phoneticPr fontId="1" type="noConversion"/>
  </si>
  <si>
    <t>개발(기초)</t>
    <phoneticPr fontId="1" type="noConversion"/>
  </si>
  <si>
    <t>개발(기초)02</t>
    <phoneticPr fontId="1" type="noConversion"/>
  </si>
  <si>
    <t>개발(기초)03</t>
    <phoneticPr fontId="1" type="noConversion"/>
  </si>
  <si>
    <t>개발(기초)04</t>
    <phoneticPr fontId="1" type="noConversion"/>
  </si>
  <si>
    <t>개발(기초)05</t>
    <phoneticPr fontId="1" type="noConversion"/>
  </si>
  <si>
    <t>개발(기초)06</t>
    <phoneticPr fontId="1" type="noConversion"/>
  </si>
  <si>
    <t>개발(기초)07</t>
    <phoneticPr fontId="1" type="noConversion"/>
  </si>
  <si>
    <t>개발(기초)08</t>
    <phoneticPr fontId="1" type="noConversion"/>
  </si>
  <si>
    <t>개발(기초)09</t>
    <phoneticPr fontId="1" type="noConversion"/>
  </si>
  <si>
    <t>개발(기초)10</t>
    <phoneticPr fontId="1" type="noConversion"/>
  </si>
  <si>
    <t>개발(기초)11</t>
    <phoneticPr fontId="1" type="noConversion"/>
  </si>
  <si>
    <t>개발(기초)12</t>
    <phoneticPr fontId="1" type="noConversion"/>
  </si>
  <si>
    <t>개발(기초)13</t>
    <phoneticPr fontId="1" type="noConversion"/>
  </si>
  <si>
    <t>개발(기초)14</t>
    <phoneticPr fontId="1" type="noConversion"/>
  </si>
  <si>
    <t>개발(기초)15</t>
    <phoneticPr fontId="1" type="noConversion"/>
  </si>
  <si>
    <t>개발(기초)16</t>
    <phoneticPr fontId="1" type="noConversion"/>
  </si>
  <si>
    <t>개발(기초)17</t>
    <phoneticPr fontId="1" type="noConversion"/>
  </si>
  <si>
    <t>개발(기초)18</t>
    <phoneticPr fontId="1" type="noConversion"/>
  </si>
  <si>
    <t>개발(기초)19</t>
    <phoneticPr fontId="1" type="noConversion"/>
  </si>
  <si>
    <t>개발(기초)20</t>
    <phoneticPr fontId="1" type="noConversion"/>
  </si>
  <si>
    <t>개발(기초)21</t>
    <phoneticPr fontId="1" type="noConversion"/>
  </si>
  <si>
    <t>개발(기초)22</t>
    <phoneticPr fontId="1" type="noConversion"/>
  </si>
  <si>
    <t>개발(기초)23</t>
    <phoneticPr fontId="1" type="noConversion"/>
  </si>
  <si>
    <t>개발(기초)24</t>
    <phoneticPr fontId="1" type="noConversion"/>
  </si>
  <si>
    <t>개발(기초)25</t>
    <phoneticPr fontId="1" type="noConversion"/>
  </si>
  <si>
    <t>개발(기초)26</t>
    <phoneticPr fontId="1" type="noConversion"/>
  </si>
  <si>
    <t>개발(기초)27</t>
    <phoneticPr fontId="1" type="noConversion"/>
  </si>
  <si>
    <t>개발(기초)28</t>
    <phoneticPr fontId="1" type="noConversion"/>
  </si>
  <si>
    <t>개발(기초)29</t>
    <phoneticPr fontId="1" type="noConversion"/>
  </si>
  <si>
    <t>개발(기초)30</t>
    <phoneticPr fontId="1" type="noConversion"/>
  </si>
  <si>
    <t>개발(기초)31</t>
    <phoneticPr fontId="1" type="noConversion"/>
  </si>
  <si>
    <t>개발(기초)32</t>
    <phoneticPr fontId="1" type="noConversion"/>
  </si>
  <si>
    <t>개발(기초)33</t>
    <phoneticPr fontId="1" type="noConversion"/>
  </si>
  <si>
    <t>개발(신규트렌드)01</t>
    <phoneticPr fontId="1" type="noConversion"/>
  </si>
  <si>
    <t>개발(신규트렌드)02</t>
    <phoneticPr fontId="1" type="noConversion"/>
  </si>
  <si>
    <t>개발(신규트렌드)03</t>
    <phoneticPr fontId="1" type="noConversion"/>
  </si>
  <si>
    <t>개발(신규트렌드)04</t>
    <phoneticPr fontId="1" type="noConversion"/>
  </si>
  <si>
    <t>개발(신규트렌드)05</t>
    <phoneticPr fontId="1" type="noConversion"/>
  </si>
  <si>
    <t>개발(신규트렌드)06</t>
    <phoneticPr fontId="1" type="noConversion"/>
  </si>
  <si>
    <t>개발(신규트렌드)07</t>
    <phoneticPr fontId="1" type="noConversion"/>
  </si>
  <si>
    <t>개발(신규트렌드)08</t>
    <phoneticPr fontId="1" type="noConversion"/>
  </si>
  <si>
    <t>개발(신규트렌드)09</t>
    <phoneticPr fontId="1" type="noConversion"/>
  </si>
  <si>
    <t>개발(신규트렌드)10</t>
    <phoneticPr fontId="1" type="noConversion"/>
  </si>
  <si>
    <t>개발(신규트렌드)11</t>
    <phoneticPr fontId="1" type="noConversion"/>
  </si>
  <si>
    <t>개발(신규트렌드)12</t>
    <phoneticPr fontId="1" type="noConversion"/>
  </si>
  <si>
    <t>개발(신규트렌드)13</t>
    <phoneticPr fontId="1" type="noConversion"/>
  </si>
  <si>
    <t>개발(신규트렌드)14</t>
    <phoneticPr fontId="1" type="noConversion"/>
  </si>
  <si>
    <t>개발(신규트렌드)15</t>
    <phoneticPr fontId="1" type="noConversion"/>
  </si>
  <si>
    <t>개발(신규트렌드)16</t>
    <phoneticPr fontId="1" type="noConversion"/>
  </si>
  <si>
    <t>개발(신규트렌드)17</t>
    <phoneticPr fontId="1" type="noConversion"/>
  </si>
  <si>
    <t>개발(전문)01</t>
    <phoneticPr fontId="1" type="noConversion"/>
  </si>
  <si>
    <t>개발(전문)02</t>
    <phoneticPr fontId="1" type="noConversion"/>
  </si>
  <si>
    <t>직무(ERP)01</t>
    <phoneticPr fontId="1" type="noConversion"/>
  </si>
  <si>
    <t>직무(ERP)02</t>
    <phoneticPr fontId="1" type="noConversion"/>
  </si>
  <si>
    <t>직무(ERP)03</t>
    <phoneticPr fontId="1" type="noConversion"/>
  </si>
  <si>
    <t>직무(ERP)04</t>
    <phoneticPr fontId="1" type="noConversion"/>
  </si>
  <si>
    <t>직무(ERP)05</t>
    <phoneticPr fontId="1" type="noConversion"/>
  </si>
  <si>
    <t>직무(ERP)06</t>
    <phoneticPr fontId="1" type="noConversion"/>
  </si>
  <si>
    <t>직무(ERP)07</t>
    <phoneticPr fontId="1" type="noConversion"/>
  </si>
  <si>
    <t>직무(ERP)08</t>
    <phoneticPr fontId="1" type="noConversion"/>
  </si>
  <si>
    <t>직무(ERP)09</t>
    <phoneticPr fontId="1" type="noConversion"/>
  </si>
  <si>
    <t>직무(ERP)10</t>
    <phoneticPr fontId="1" type="noConversion"/>
  </si>
  <si>
    <t>직무(UI/UX)01</t>
    <phoneticPr fontId="1" type="noConversion"/>
  </si>
  <si>
    <t>직무(UI/UX)02</t>
    <phoneticPr fontId="1" type="noConversion"/>
  </si>
  <si>
    <t>직무(관리)01</t>
    <phoneticPr fontId="1" type="noConversion"/>
  </si>
  <si>
    <t>직무(관리)03</t>
    <phoneticPr fontId="1" type="noConversion"/>
  </si>
  <si>
    <t>직무(관리)04</t>
    <phoneticPr fontId="1" type="noConversion"/>
  </si>
  <si>
    <t>직무(관리)05</t>
    <phoneticPr fontId="1" type="noConversion"/>
  </si>
  <si>
    <t>직무(관리)06</t>
    <phoneticPr fontId="1" type="noConversion"/>
  </si>
  <si>
    <t>직무(관리)07</t>
    <phoneticPr fontId="1" type="noConversion"/>
  </si>
  <si>
    <t>직무(관리)08</t>
    <phoneticPr fontId="1" type="noConversion"/>
  </si>
  <si>
    <t>직무(관리)09</t>
    <phoneticPr fontId="1" type="noConversion"/>
  </si>
  <si>
    <t>직무(관리)10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</si>
  <si>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</si>
  <si>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</si>
  <si>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</si>
  <si>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</si>
  <si>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</si>
  <si>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</si>
  <si>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</si>
  <si>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</si>
  <si>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</si>
  <si>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</si>
  <si>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</si>
  <si>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</si>
  <si>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</si>
  <si>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</si>
  <si>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</si>
  <si>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</si>
  <si>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</si>
  <si>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</si>
  <si>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</si>
  <si>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</si>
  <si>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</si>
  <si>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</si>
  <si>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</si>
  <si>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</si>
  <si>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</si>
  <si>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</si>
  <si>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직무(모바일)01</t>
    <phoneticPr fontId="1" type="noConversion"/>
  </si>
  <si>
    <t>직무(모바일)02</t>
    <phoneticPr fontId="1" type="noConversion"/>
  </si>
  <si>
    <t>직무(관리)</t>
    <phoneticPr fontId="1" type="noConversion"/>
  </si>
  <si>
    <t>직무(관리)11</t>
    <phoneticPr fontId="1" type="noConversion"/>
  </si>
  <si>
    <t>◀ 다른 주제 선택 가능</t>
    <phoneticPr fontId="1" type="noConversion"/>
  </si>
  <si>
    <t>27</t>
  </si>
  <si>
    <t>28</t>
  </si>
  <si>
    <t>29</t>
  </si>
  <si>
    <t>30</t>
  </si>
  <si>
    <t>31</t>
  </si>
  <si>
    <t>32</t>
  </si>
  <si>
    <t>33</t>
  </si>
  <si>
    <t>Key_추천</t>
    <phoneticPr fontId="1" type="noConversion"/>
  </si>
  <si>
    <t>직무(인프라)</t>
    <phoneticPr fontId="1" type="noConversion"/>
  </si>
  <si>
    <t>●업체 주제</t>
    <phoneticPr fontId="1" type="noConversion"/>
  </si>
  <si>
    <t>직무(인프라)</t>
    <phoneticPr fontId="1" type="noConversion"/>
  </si>
  <si>
    <t>직무(인프라)</t>
    <phoneticPr fontId="1" type="noConversion"/>
  </si>
  <si>
    <t>직무(인프라)</t>
    <phoneticPr fontId="1" type="noConversion"/>
  </si>
  <si>
    <t>직무(인프라)</t>
    <phoneticPr fontId="1" type="noConversion"/>
  </si>
  <si>
    <t>직무(모바일)</t>
    <phoneticPr fontId="1" type="noConversion"/>
  </si>
  <si>
    <t>직무(인프라)</t>
    <phoneticPr fontId="1" type="noConversion"/>
  </si>
  <si>
    <t>직무(인프라)</t>
    <phoneticPr fontId="1" type="noConversion"/>
  </si>
  <si>
    <t>직무(인프라)</t>
    <phoneticPr fontId="1" type="noConversion"/>
  </si>
  <si>
    <t>직무(인프라)</t>
    <phoneticPr fontId="1" type="noConversion"/>
  </si>
  <si>
    <t>직무(인프라)</t>
    <phoneticPr fontId="1" type="noConversion"/>
  </si>
  <si>
    <t>개발(전문)</t>
    <phoneticPr fontId="1" type="noConversion"/>
  </si>
  <si>
    <t>https://www.multicampus.com/em/enrolment/courseDetaiInfo?corsCd=Q15800&amp;corsYr=2019&amp;corsDgrCd=00024</t>
    <phoneticPr fontId="1" type="noConversion"/>
  </si>
  <si>
    <t>직무(관리)</t>
    <phoneticPr fontId="1" type="noConversion"/>
  </si>
  <si>
    <t>직무(관리)</t>
    <phoneticPr fontId="1" type="noConversion"/>
  </si>
  <si>
    <t>직무(인프라)01</t>
    <phoneticPr fontId="1" type="noConversion"/>
  </si>
  <si>
    <t>직무(인프라)02</t>
    <phoneticPr fontId="1" type="noConversion"/>
  </si>
  <si>
    <t>직무(인프라)05</t>
    <phoneticPr fontId="1" type="noConversion"/>
  </si>
  <si>
    <t>직무(인프라)06</t>
    <phoneticPr fontId="1" type="noConversion"/>
  </si>
  <si>
    <t>직무(인프라)07</t>
    <phoneticPr fontId="1" type="noConversion"/>
  </si>
  <si>
    <t>직무(인프라)08</t>
    <phoneticPr fontId="1" type="noConversion"/>
  </si>
  <si>
    <t>직무(인프라)09</t>
    <phoneticPr fontId="1" type="noConversion"/>
  </si>
  <si>
    <t>직무(인프라)10</t>
    <phoneticPr fontId="1" type="noConversion"/>
  </si>
  <si>
    <t>직무(인프라)11</t>
    <phoneticPr fontId="1" type="noConversion"/>
  </si>
  <si>
    <t>직무(인프라)12</t>
    <phoneticPr fontId="1" type="noConversion"/>
  </si>
  <si>
    <t>직무(인프라)13</t>
    <phoneticPr fontId="1" type="noConversion"/>
  </si>
  <si>
    <t>개발(전문)03</t>
    <phoneticPr fontId="1" type="noConversion"/>
  </si>
  <si>
    <t>직무(관리)12</t>
    <phoneticPr fontId="1" type="noConversion"/>
  </si>
  <si>
    <t>직무(관리)13</t>
    <phoneticPr fontId="1" type="noConversion"/>
  </si>
  <si>
    <t>직무(모바일)03</t>
    <phoneticPr fontId="1" type="noConversion"/>
  </si>
  <si>
    <t>인프라 운영자라면 클릭!</t>
    <phoneticPr fontId="1" type="noConversion"/>
  </si>
  <si>
    <t>직무(인프라)</t>
    <phoneticPr fontId="1" type="noConversion"/>
  </si>
  <si>
    <t>직무(인프라)03</t>
    <phoneticPr fontId="1" type="noConversion"/>
  </si>
  <si>
    <t>직무(인프라)</t>
    <phoneticPr fontId="1" type="noConversion"/>
  </si>
  <si>
    <t>직무(인프라)04</t>
    <phoneticPr fontId="1" type="noConversion"/>
  </si>
  <si>
    <t>개발(전문)04</t>
    <phoneticPr fontId="1" type="noConversion"/>
  </si>
  <si>
    <r>
      <t>자료수정 문의</t>
    </r>
    <r>
      <rPr>
        <b/>
        <sz val="9"/>
        <color theme="1" tint="0.499984740745262"/>
        <rFont val="맑은 고딕"/>
        <family val="3"/>
        <charset val="129"/>
        <scheme val="minor"/>
      </rPr>
      <t xml:space="preserve"> | </t>
    </r>
    <r>
      <rPr>
        <sz val="9"/>
        <color theme="1" tint="0.499984740745262"/>
        <rFont val="맑은 고딕"/>
        <family val="3"/>
        <charset val="129"/>
        <scheme val="minor"/>
      </rPr>
      <t>IT사업본부 ITO사업부 사업관리파트 손하늘사원</t>
    </r>
    <phoneticPr fontId="1" type="noConversion"/>
  </si>
  <si>
    <r>
      <t xml:space="preserve">리스트 제공 </t>
    </r>
    <r>
      <rPr>
        <b/>
        <sz val="9"/>
        <color theme="1" tint="0.499984740745262"/>
        <rFont val="맑은 고딕"/>
        <family val="3"/>
        <charset val="129"/>
        <scheme val="minor"/>
      </rPr>
      <t>|</t>
    </r>
    <r>
      <rPr>
        <sz val="9"/>
        <color theme="1" tint="0.499984740745262"/>
        <rFont val="맑은 고딕"/>
        <family val="3"/>
        <charset val="129"/>
        <scheme val="minor"/>
      </rPr>
      <t xml:space="preserve"> IT사업본부 기술전략팀</t>
    </r>
    <phoneticPr fontId="1" type="noConversion"/>
  </si>
  <si>
    <t>최초작성(리스트 제공)</t>
    <phoneticPr fontId="1" type="noConversion"/>
  </si>
  <si>
    <t>1) 인덱스 정의(컬럼 지정)
2) 전체 UI 디자인
 2-1) 개요 페이지
 2-2) 추천강좌 페이지
 2-3) 주제별 검색
 2-4) 기관별 검색
 2-5) 기관 소개
 2-6) 범례
3) ITO사업부 각 리더 추천강좌 조사 및 적용</t>
    <phoneticPr fontId="1" type="noConversion"/>
  </si>
  <si>
    <t>직무(인프라)</t>
    <phoneticPr fontId="1" type="noConversion"/>
  </si>
  <si>
    <t>직무(인프라)14</t>
    <phoneticPr fontId="1" type="noConversion"/>
  </si>
  <si>
    <t>| 강좌 목록을 확인하시려면 '주제별 교육 검색' 메뉴를 활용해 주세요</t>
    <phoneticPr fontId="1" type="noConversion"/>
  </si>
  <si>
    <t>개발(전문)</t>
    <phoneticPr fontId="1" type="noConversion"/>
  </si>
  <si>
    <t>인프런</t>
    <phoneticPr fontId="1" type="noConversion"/>
  </si>
  <si>
    <t>온라인</t>
    <phoneticPr fontId="1" type="noConversion"/>
  </si>
  <si>
    <t>https://www.inflearn.com/</t>
    <phoneticPr fontId="1" type="noConversion"/>
  </si>
  <si>
    <t>EI015</t>
  </si>
  <si>
    <t>t아카데미</t>
    <phoneticPr fontId="1" type="noConversion"/>
  </si>
  <si>
    <t>온라인</t>
    <phoneticPr fontId="1" type="noConversion"/>
  </si>
  <si>
    <t>https://www.tacademy.skplanet.com</t>
    <phoneticPr fontId="1" type="noConversion"/>
  </si>
  <si>
    <t>EI016</t>
  </si>
  <si>
    <t>코쎄라</t>
    <phoneticPr fontId="1" type="noConversion"/>
  </si>
  <si>
    <t>온라인</t>
    <phoneticPr fontId="1" type="noConversion"/>
  </si>
  <si>
    <t>https://coursera.org/</t>
    <phoneticPr fontId="1" type="noConversion"/>
  </si>
  <si>
    <t>국외 유명 온라인 교육 사이트, 주로 무료 이며 일부 유료로 심도 있는 강좌 보유</t>
    <phoneticPr fontId="1" type="noConversion"/>
  </si>
  <si>
    <t>EI017</t>
    <phoneticPr fontId="1" type="noConversion"/>
  </si>
  <si>
    <t>국가평생교육진흥원</t>
    <phoneticPr fontId="1" type="noConversion"/>
  </si>
  <si>
    <t>온라인</t>
    <phoneticPr fontId="1" type="noConversion"/>
  </si>
  <si>
    <t>http://www.kmooc.kr/</t>
    <phoneticPr fontId="1" type="noConversion"/>
  </si>
  <si>
    <t>무크(MOOC)란 Massive, Open, Online, Course의 줄임말로 오픈형 온라인 학습 과정을 뜻합니다.</t>
    <phoneticPr fontId="1" type="noConversion"/>
  </si>
  <si>
    <t>t아카데미</t>
  </si>
  <si>
    <t>파이썬 프로그래밍</t>
    <phoneticPr fontId="1" type="noConversion"/>
  </si>
  <si>
    <t>IT</t>
    <phoneticPr fontId="1" type="noConversion"/>
  </si>
  <si>
    <t>프로그래밍</t>
    <phoneticPr fontId="1" type="noConversion"/>
  </si>
  <si>
    <t>Python</t>
    <phoneticPr fontId="1" type="noConversion"/>
  </si>
  <si>
    <t>선택과정</t>
    <phoneticPr fontId="1" type="noConversion"/>
  </si>
  <si>
    <t>https://tacademy.skplanet.com/live/player/onlineLectureDetail.action?seq=89</t>
    <phoneticPr fontId="1" type="noConversion"/>
  </si>
  <si>
    <t>인프런</t>
  </si>
  <si>
    <t>인프런 남박사의 파이썬 실전 100% 활용</t>
    <phoneticPr fontId="1" type="noConversion"/>
  </si>
  <si>
    <t>프로그래밍</t>
    <phoneticPr fontId="1" type="noConversion"/>
  </si>
  <si>
    <t>https://www.inflearn.com/course/%ED%8C%8C%EC%9D%B4%EC%8D%AC-%ED%99%9C%EC%9A%A9</t>
    <phoneticPr fontId="1" type="noConversion"/>
  </si>
  <si>
    <t>빅데이터분석 기초통계</t>
    <phoneticPr fontId="1" type="noConversion"/>
  </si>
  <si>
    <t>https://tacademy.skplanet.com/live/player/onlineLectureDetail.action?seq=173</t>
    <phoneticPr fontId="1" type="noConversion"/>
  </si>
  <si>
    <t>파이썬 입문과 크롤링 기초 부트캠프</t>
    <phoneticPr fontId="1" type="noConversion"/>
  </si>
  <si>
    <t>IT</t>
    <phoneticPr fontId="1" type="noConversion"/>
  </si>
  <si>
    <t>데이터사이언스</t>
    <phoneticPr fontId="1" type="noConversion"/>
  </si>
  <si>
    <t>선택과정</t>
    <phoneticPr fontId="1" type="noConversion"/>
  </si>
  <si>
    <t>https://www.inflearn.com/course/Python-crawling-basic#</t>
    <phoneticPr fontId="1" type="noConversion"/>
  </si>
  <si>
    <t>코쎄라</t>
  </si>
  <si>
    <t>기계학습</t>
    <phoneticPr fontId="1" type="noConversion"/>
  </si>
  <si>
    <t>인공지능</t>
    <phoneticPr fontId="1" type="noConversion"/>
  </si>
  <si>
    <t>머신러닝/딥러닝</t>
    <phoneticPr fontId="1" type="noConversion"/>
  </si>
  <si>
    <t>전문과정</t>
    <phoneticPr fontId="1" type="noConversion"/>
  </si>
  <si>
    <t>https://www.coursera.org/learn/machine-learning</t>
    <phoneticPr fontId="1" type="noConversion"/>
  </si>
  <si>
    <t>딥러닝 입문에서 활용까지(케라스)</t>
    <phoneticPr fontId="1" type="noConversion"/>
  </si>
  <si>
    <t>인공지능</t>
    <phoneticPr fontId="1" type="noConversion"/>
  </si>
  <si>
    <t>https://tacademy.skplanet.com/live/player/onlineLectureDetail.action?seq=161</t>
    <phoneticPr fontId="1" type="noConversion"/>
  </si>
  <si>
    <t>Vue.js</t>
    <phoneticPr fontId="1" type="noConversion"/>
  </si>
  <si>
    <t>IT</t>
    <phoneticPr fontId="1" type="noConversion"/>
  </si>
  <si>
    <t>프로그래밍</t>
    <phoneticPr fontId="1" type="noConversion"/>
  </si>
  <si>
    <t>https://tacademy.skplanet.com/live/player/onlineLectureDetail.action?seq=167</t>
    <phoneticPr fontId="1" type="noConversion"/>
  </si>
  <si>
    <t>Agile 소프트웨어 개발</t>
    <phoneticPr fontId="1" type="noConversion"/>
  </si>
  <si>
    <t>https://tacademy.skplanet.com/live/player/onlineLectureDetail.action?seq=105</t>
    <phoneticPr fontId="1" type="noConversion"/>
  </si>
  <si>
    <t>스프링 부트 개념과 활용</t>
    <phoneticPr fontId="1" type="noConversion"/>
  </si>
  <si>
    <t>Java</t>
    <phoneticPr fontId="1" type="noConversion"/>
  </si>
  <si>
    <t>https://www.inflearn.com/course/%EC%8A%A4%ED%94%84%EB%A7%81%EB%B6%80%ED%8A%B8</t>
    <phoneticPr fontId="1" type="noConversion"/>
  </si>
  <si>
    <t>스프링부트를 활용한 웹서비스 개발</t>
    <phoneticPr fontId="1" type="noConversion"/>
  </si>
  <si>
    <t>https://tacademy.skplanet.com/live/player/onlineLectureDetail.action?seq=145</t>
    <phoneticPr fontId="1" type="noConversion"/>
  </si>
  <si>
    <t>국가평생교육진흥원</t>
  </si>
  <si>
    <t>오픈소스를 활용한 DevOps 환경 이해</t>
    <phoneticPr fontId="1" type="noConversion"/>
  </si>
  <si>
    <t xml:space="preserve"> http://www.kmooc.kr/courses/course-v1:KAISTk+2018_K15+2019_K15_01/about</t>
    <phoneticPr fontId="1" type="noConversion"/>
  </si>
  <si>
    <t>A/B테스트 기법</t>
    <phoneticPr fontId="1" type="noConversion"/>
  </si>
  <si>
    <t>테스트</t>
    <phoneticPr fontId="1" type="noConversion"/>
  </si>
  <si>
    <t>https://tacademy.skplanet.com/live/player/onlineLectureDetail.action?seq=160</t>
    <phoneticPr fontId="1" type="noConversion"/>
  </si>
  <si>
    <t>t아카데미프로그래밍0001</t>
    <phoneticPr fontId="1" type="noConversion"/>
  </si>
  <si>
    <t>인프런프로그래밍0001</t>
    <phoneticPr fontId="1" type="noConversion"/>
  </si>
  <si>
    <t>t아카데이터사이언스0001</t>
    <phoneticPr fontId="1" type="noConversion"/>
  </si>
  <si>
    <t>인프런데이터사이언스0001</t>
    <phoneticPr fontId="1" type="noConversion"/>
  </si>
  <si>
    <t>코세라인공지능0001</t>
    <phoneticPr fontId="1" type="noConversion"/>
  </si>
  <si>
    <t>t아카데미인공지능0001</t>
    <phoneticPr fontId="1" type="noConversion"/>
  </si>
  <si>
    <t>t아카데미프로그래밍0002</t>
    <phoneticPr fontId="1" type="noConversion"/>
  </si>
  <si>
    <t>t아카데미프로젝트관리0001</t>
    <phoneticPr fontId="1" type="noConversion"/>
  </si>
  <si>
    <t>인프런프로그래밍0002</t>
    <phoneticPr fontId="1" type="noConversion"/>
  </si>
  <si>
    <t>t아카데미프로그래밍0003</t>
    <phoneticPr fontId="1" type="noConversion"/>
  </si>
  <si>
    <t>국가평생교육진흥원시스템0001</t>
    <phoneticPr fontId="1" type="noConversion"/>
  </si>
  <si>
    <t>t아카데미프로그래밍0004</t>
    <phoneticPr fontId="1" type="noConversion"/>
  </si>
  <si>
    <t>직무온라인(선택)</t>
  </si>
  <si>
    <t>직무온라인(선택)</t>
    <phoneticPr fontId="1" type="noConversion"/>
  </si>
  <si>
    <t>직무온라인(선택)</t>
    <phoneticPr fontId="1" type="noConversion"/>
  </si>
  <si>
    <t>직무온라인(선택)01</t>
    <phoneticPr fontId="1" type="noConversion"/>
  </si>
  <si>
    <t>직무온라인(선택)02</t>
  </si>
  <si>
    <t>직무온라인(선택)03</t>
  </si>
  <si>
    <t>직무온라인(선택)04</t>
  </si>
  <si>
    <t>직무온라인(선택)05</t>
  </si>
  <si>
    <t>직무온라인(선택)06</t>
  </si>
  <si>
    <t>직무온라인(선택)07</t>
  </si>
  <si>
    <t>직무온라인(선택)08</t>
  </si>
  <si>
    <t>직무온라인(선택)09</t>
  </si>
  <si>
    <t>직무온라인(선택)10</t>
  </si>
  <si>
    <t>직무온라인(선택)11</t>
  </si>
  <si>
    <t>직무온라인(선택)12</t>
  </si>
  <si>
    <t>t아카데미</t>
    <phoneticPr fontId="1" type="noConversion"/>
  </si>
  <si>
    <t>인공지능</t>
    <phoneticPr fontId="1" type="noConversion"/>
  </si>
  <si>
    <t>데이터사이언스</t>
    <phoneticPr fontId="1" type="noConversion"/>
  </si>
  <si>
    <t>프로그래밍</t>
    <phoneticPr fontId="1" type="noConversion"/>
  </si>
  <si>
    <t>프로젝트관리</t>
    <phoneticPr fontId="1" type="noConversion"/>
  </si>
  <si>
    <t>국가평생교육진흥원</t>
    <phoneticPr fontId="1" type="noConversion"/>
  </si>
  <si>
    <t>시스템</t>
    <phoneticPr fontId="1" type="noConversion"/>
  </si>
  <si>
    <t>코쎄라</t>
    <phoneticPr fontId="1" type="noConversion"/>
  </si>
  <si>
    <t>인프런</t>
    <phoneticPr fontId="1" type="noConversion"/>
  </si>
  <si>
    <t>데이터사이언스</t>
    <phoneticPr fontId="1" type="noConversion"/>
  </si>
  <si>
    <t>v1.2</t>
    <phoneticPr fontId="1" type="noConversion"/>
  </si>
  <si>
    <t>기술전략팀</t>
    <phoneticPr fontId="1" type="noConversion"/>
  </si>
  <si>
    <t>고태종</t>
    <phoneticPr fontId="1" type="noConversion"/>
  </si>
  <si>
    <t>1) 온라인 추천강좌 추가</t>
    <phoneticPr fontId="1" type="noConversion"/>
  </si>
  <si>
    <t>v1.3</t>
    <phoneticPr fontId="1" type="noConversion"/>
  </si>
  <si>
    <t>온라인 교육 추천! (무료)</t>
    <phoneticPr fontId="1" type="noConversion"/>
  </si>
  <si>
    <t>사업관리파트</t>
    <phoneticPr fontId="1" type="noConversion"/>
  </si>
  <si>
    <t>손하늘</t>
    <phoneticPr fontId="1" type="noConversion"/>
  </si>
  <si>
    <t>1) 추천강좌 탭 NEW 표시</t>
    <phoneticPr fontId="1" type="noConversion"/>
  </si>
  <si>
    <t>2) 검색 오류 수정</t>
    <phoneticPr fontId="1" type="noConversion"/>
  </si>
  <si>
    <t>계정 등록 후 무료 강좌 제공하며 트랜드 IT기술 정보 제공</t>
    <phoneticPr fontId="1" type="noConversion"/>
  </si>
  <si>
    <t>3) 교육기관 t아카데미 바로가기 링크 추가</t>
    <phoneticPr fontId="1" type="noConversion"/>
  </si>
  <si>
    <t>IT프로젝트, 개발이 전부가 아니야!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</si>
</sst>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"/>
    <numFmt numFmtId="177" formatCode="yyyy/mm/dd&quot; ver.&quot;"/>
    <numFmt numFmtId="178" formatCode="&quot;이 외&quot;?"/>
    <numFmt numFmtId="179" formatCode="&quot;총 &quot;?"/>
    <numFmt numFmtId="180" formatCode="0&quot;개 조회 가능&quot;"/>
    <numFmt numFmtId="181" formatCode="&quot;(&quot;?&quot;)&quot;"/>
    <numFmt numFmtId="182" formatCode="&quot;다른 주제 보기&quot;"/>
  </numFmts>
  <fonts count="7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0.79998168889431442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b/>
      <sz val="18"/>
      <color rgb="FF0070C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8786E7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sz val="13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 tint="0.499984740745262"/>
      <name val="맑은 고딕"/>
      <family val="2"/>
      <charset val="129"/>
      <scheme val="minor"/>
    </font>
    <font>
      <b/>
      <sz val="10"/>
      <color theme="1" tint="0.499984740745262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color rgb="FFFEF6C7"/>
      <name val="맑은 고딕"/>
      <family val="3"/>
      <charset val="129"/>
      <scheme val="minor"/>
    </font>
    <font>
      <b/>
      <sz val="12"/>
      <color theme="0" tint="-4.9989318521683403E-2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  <font>
      <sz val="10"/>
      <color theme="0" tint="-0.34998626667073579"/>
      <name val="맑은 고딕"/>
      <family val="2"/>
      <charset val="129"/>
      <scheme val="minor"/>
    </font>
    <font>
      <b/>
      <sz val="11"/>
      <color rgb="FF8786E7"/>
      <name val="맑은 고딕"/>
      <family val="3"/>
      <charset val="129"/>
      <scheme val="minor"/>
    </font>
    <font>
      <b/>
      <sz val="12"/>
      <color rgb="FFE4807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b/>
      <sz val="9"/>
      <color theme="1" tint="0.499984740745262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 tint="4.9989318521683403E-2"/>
      <name val="맑은 고딕"/>
      <family val="2"/>
      <charset val="129"/>
      <scheme val="minor"/>
    </font>
    <font>
      <sz val="24"/>
      <color theme="0"/>
      <name val="맑은 고딕"/>
      <family val="3"/>
      <charset val="129"/>
      <scheme val="minor"/>
    </font>
    <font>
      <sz val="24"/>
      <color theme="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 tint="4.9989318521683403E-2"/>
      <name val="맑은 고딕"/>
      <family val="3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2"/>
      <color theme="0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6"/>
      <color rgb="FFFFFBA3"/>
      <name val="맑은 고딕"/>
      <family val="3"/>
      <charset val="129"/>
      <scheme val="minor"/>
    </font>
    <font>
      <b/>
      <sz val="22"/>
      <color rgb="FFFFFBA3"/>
      <name val="맑은 고딕"/>
      <family val="3"/>
      <charset val="129"/>
      <scheme val="minor"/>
    </font>
    <font>
      <sz val="9"/>
      <color rgb="FFFFFBA3"/>
      <name val="맑은 고딕"/>
      <family val="3"/>
      <charset val="129"/>
      <scheme val="minor"/>
    </font>
    <font>
      <sz val="9"/>
      <color theme="1" tint="0.499984740745262"/>
      <name val="맑은 고딕"/>
      <family val="2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8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48977"/>
        <bgColor indexed="64"/>
      </patternFill>
    </fill>
    <fill>
      <patternFill patternType="solid">
        <fgColor rgb="FFFEF6C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BA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ck">
        <color rgb="FF8786E7"/>
      </bottom>
      <diagonal/>
    </border>
    <border>
      <left/>
      <right/>
      <top style="thick">
        <color rgb="FF8786E7"/>
      </top>
      <bottom style="thick">
        <color rgb="FF8786E7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/>
      <top style="thin">
        <color theme="0" tint="-0.14993743705557422"/>
      </top>
      <bottom/>
      <diagonal/>
    </border>
    <border>
      <left style="thin">
        <color theme="1" tint="0.499984740745262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>
      <alignment vertical="center"/>
    </xf>
  </cellStyleXfs>
  <cellXfs count="2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3" fillId="0" borderId="0" xfId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0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9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 shrinkToFit="1"/>
    </xf>
    <xf numFmtId="0" fontId="17" fillId="0" borderId="0" xfId="0" applyNumberFormat="1" applyFont="1" applyAlignment="1">
      <alignment horizontal="center" vertical="center" shrinkToFit="1"/>
    </xf>
    <xf numFmtId="0" fontId="14" fillId="0" borderId="0" xfId="0" applyNumberFormat="1" applyFont="1">
      <alignment vertical="center"/>
    </xf>
    <xf numFmtId="0" fontId="14" fillId="0" borderId="0" xfId="0" applyNumberFormat="1" applyFont="1" applyAlignment="1">
      <alignment vertical="center" shrinkToFit="1"/>
    </xf>
    <xf numFmtId="0" fontId="14" fillId="0" borderId="0" xfId="0" applyNumberFormat="1" applyFont="1" applyAlignment="1">
      <alignment horizontal="center" vertical="center" shrinkToFit="1"/>
    </xf>
    <xf numFmtId="0" fontId="14" fillId="0" borderId="0" xfId="0" applyNumberFormat="1" applyFont="1" applyAlignment="1">
      <alignment horizontal="left" vertical="center" shrinkToFit="1"/>
    </xf>
    <xf numFmtId="0" fontId="14" fillId="0" borderId="0" xfId="0" applyNumberFormat="1" applyFont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shrinkToFit="1"/>
    </xf>
    <xf numFmtId="0" fontId="14" fillId="0" borderId="0" xfId="0" applyNumberFormat="1" applyFont="1" applyFill="1" applyAlignment="1">
      <alignment vertical="center" shrinkToFit="1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0" xfId="1">
      <alignment vertical="center"/>
    </xf>
    <xf numFmtId="0" fontId="3" fillId="0" borderId="4" xfId="1" applyBorder="1" applyAlignment="1">
      <alignment horizontal="center" vertical="center"/>
    </xf>
    <xf numFmtId="0" fontId="3" fillId="0" borderId="0" xfId="1" applyNumberFormat="1" applyAlignment="1">
      <alignment horizontal="center" vertical="center" shrinkToFit="1"/>
    </xf>
    <xf numFmtId="0" fontId="0" fillId="2" borderId="0" xfId="0" applyFill="1">
      <alignment vertical="center"/>
    </xf>
    <xf numFmtId="0" fontId="22" fillId="0" borderId="0" xfId="0" applyFont="1" applyAlignment="1">
      <alignment vertical="center" shrinkToFit="1"/>
    </xf>
    <xf numFmtId="0" fontId="0" fillId="2" borderId="0" xfId="0" applyFill="1" applyAlignment="1">
      <alignment vertical="center" wrapText="1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0" xfId="0" applyFill="1" applyAlignment="1">
      <alignment vertical="top"/>
    </xf>
    <xf numFmtId="0" fontId="23" fillId="2" borderId="0" xfId="0" applyFont="1" applyFill="1">
      <alignment vertical="center"/>
    </xf>
    <xf numFmtId="0" fontId="23" fillId="2" borderId="0" xfId="0" applyFont="1" applyFill="1" applyAlignment="1">
      <alignment horizontal="right" vertical="center"/>
    </xf>
    <xf numFmtId="0" fontId="2" fillId="2" borderId="0" xfId="0" applyFont="1" applyFill="1">
      <alignment vertical="center"/>
    </xf>
    <xf numFmtId="0" fontId="24" fillId="2" borderId="0" xfId="0" applyFont="1" applyFill="1">
      <alignment vertical="center"/>
    </xf>
    <xf numFmtId="0" fontId="17" fillId="0" borderId="0" xfId="1" applyNumberFormat="1" applyFont="1" applyAlignment="1">
      <alignment horizontal="center" vertical="center" shrinkToFit="1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>
      <alignment vertical="center"/>
    </xf>
    <xf numFmtId="0" fontId="11" fillId="4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179" fontId="28" fillId="3" borderId="0" xfId="0" applyNumberFormat="1" applyFont="1" applyFill="1" applyAlignment="1">
      <alignment vertical="center"/>
    </xf>
    <xf numFmtId="0" fontId="0" fillId="4" borderId="0" xfId="0" applyFill="1" applyAlignment="1"/>
    <xf numFmtId="177" fontId="12" fillId="4" borderId="0" xfId="0" applyNumberFormat="1" applyFont="1" applyFill="1" applyAlignment="1">
      <alignment vertical="top"/>
    </xf>
    <xf numFmtId="0" fontId="27" fillId="4" borderId="0" xfId="0" applyFont="1" applyFill="1">
      <alignment vertical="center"/>
    </xf>
    <xf numFmtId="0" fontId="26" fillId="4" borderId="0" xfId="0" applyFont="1" applyFill="1" applyAlignment="1"/>
    <xf numFmtId="0" fontId="26" fillId="4" borderId="0" xfId="0" applyFont="1" applyFill="1" applyAlignment="1">
      <alignment vertical="top"/>
    </xf>
    <xf numFmtId="0" fontId="25" fillId="3" borderId="0" xfId="0" applyFont="1" applyFill="1">
      <alignment vertical="center"/>
    </xf>
    <xf numFmtId="0" fontId="29" fillId="3" borderId="0" xfId="0" applyFont="1" applyFill="1">
      <alignment vertical="center"/>
    </xf>
    <xf numFmtId="0" fontId="27" fillId="0" borderId="0" xfId="0" applyFont="1" applyFill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30" fillId="2" borderId="0" xfId="0" applyFont="1" applyFill="1">
      <alignment vertical="center"/>
    </xf>
    <xf numFmtId="0" fontId="30" fillId="2" borderId="0" xfId="0" applyFont="1" applyFill="1" applyAlignment="1">
      <alignment vertical="center"/>
    </xf>
    <xf numFmtId="0" fontId="25" fillId="3" borderId="0" xfId="0" applyFont="1" applyFill="1" applyAlignment="1">
      <alignment vertical="center"/>
    </xf>
    <xf numFmtId="0" fontId="31" fillId="2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14" fillId="2" borderId="0" xfId="0" applyFont="1" applyFill="1">
      <alignment vertical="center"/>
    </xf>
    <xf numFmtId="179" fontId="28" fillId="3" borderId="0" xfId="0" applyNumberFormat="1" applyFont="1" applyFill="1" applyAlignment="1"/>
    <xf numFmtId="0" fontId="33" fillId="3" borderId="0" xfId="0" applyFont="1" applyFill="1" applyBorder="1" applyAlignment="1">
      <alignment horizontal="center" vertical="center" shrinkToFit="1"/>
    </xf>
    <xf numFmtId="179" fontId="28" fillId="2" borderId="0" xfId="0" applyNumberFormat="1" applyFont="1" applyFill="1" applyAlignment="1"/>
    <xf numFmtId="179" fontId="28" fillId="2" borderId="0" xfId="0" applyNumberFormat="1" applyFont="1" applyFill="1" applyAlignment="1">
      <alignment vertical="center"/>
    </xf>
    <xf numFmtId="0" fontId="34" fillId="4" borderId="0" xfId="0" applyFont="1" applyFill="1" applyAlignment="1"/>
    <xf numFmtId="0" fontId="0" fillId="2" borderId="12" xfId="0" applyFill="1" applyBorder="1">
      <alignment vertical="center"/>
    </xf>
    <xf numFmtId="0" fontId="26" fillId="4" borderId="0" xfId="0" applyFont="1" applyFill="1" applyAlignment="1">
      <alignment vertical="center"/>
    </xf>
    <xf numFmtId="0" fontId="35" fillId="2" borderId="0" xfId="0" applyFont="1" applyFill="1">
      <alignment vertical="center"/>
    </xf>
    <xf numFmtId="0" fontId="14" fillId="5" borderId="0" xfId="0" applyNumberFormat="1" applyFont="1" applyFill="1" applyAlignment="1">
      <alignment horizontal="center" vertical="center" shrinkToFit="1"/>
    </xf>
    <xf numFmtId="0" fontId="18" fillId="5" borderId="0" xfId="1" applyNumberFormat="1" applyFont="1" applyFill="1" applyAlignment="1">
      <alignment horizontal="center" vertical="center" shrinkToFit="1"/>
    </xf>
    <xf numFmtId="0" fontId="27" fillId="4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4" fillId="6" borderId="0" xfId="0" applyNumberFormat="1" applyFont="1" applyFill="1" applyAlignment="1">
      <alignment horizontal="center" vertical="center" shrinkToFit="1"/>
    </xf>
    <xf numFmtId="0" fontId="2" fillId="0" borderId="0" xfId="0" applyFont="1">
      <alignment vertical="center"/>
    </xf>
    <xf numFmtId="0" fontId="33" fillId="2" borderId="0" xfId="0" applyFont="1" applyFill="1" applyBorder="1" applyAlignment="1">
      <alignment horizontal="center" vertical="center" shrinkToFit="1"/>
    </xf>
    <xf numFmtId="0" fontId="25" fillId="2" borderId="0" xfId="0" applyFont="1" applyFill="1" applyBorder="1" applyAlignment="1">
      <alignment vertical="center"/>
    </xf>
    <xf numFmtId="0" fontId="23" fillId="2" borderId="0" xfId="0" applyFont="1" applyFill="1" applyBorder="1">
      <alignment vertical="center"/>
    </xf>
    <xf numFmtId="0" fontId="14" fillId="2" borderId="0" xfId="0" applyFont="1" applyFill="1" applyBorder="1">
      <alignment vertical="center"/>
    </xf>
    <xf numFmtId="0" fontId="32" fillId="2" borderId="0" xfId="0" applyFont="1" applyFill="1" applyBorder="1" applyAlignment="1">
      <alignment horizontal="left" vertical="center" shrinkToFit="1"/>
    </xf>
    <xf numFmtId="0" fontId="17" fillId="2" borderId="0" xfId="0" applyFont="1" applyFill="1" applyBorder="1" applyAlignment="1">
      <alignment horizontal="center" shrinkToFit="1"/>
    </xf>
    <xf numFmtId="0" fontId="38" fillId="2" borderId="0" xfId="0" applyFont="1" applyFill="1" applyBorder="1">
      <alignment vertical="center"/>
    </xf>
    <xf numFmtId="0" fontId="38" fillId="2" borderId="0" xfId="0" applyFont="1" applyFill="1" applyBorder="1" applyAlignment="1">
      <alignment horizontal="left" vertical="center" shrinkToFit="1"/>
    </xf>
    <xf numFmtId="0" fontId="39" fillId="2" borderId="0" xfId="0" applyFont="1" applyFill="1" applyBorder="1" applyAlignment="1">
      <alignment horizontal="center" shrinkToFit="1"/>
    </xf>
    <xf numFmtId="0" fontId="38" fillId="2" borderId="0" xfId="0" applyFont="1" applyFill="1" applyBorder="1" applyAlignment="1">
      <alignment vertical="center"/>
    </xf>
    <xf numFmtId="0" fontId="38" fillId="2" borderId="0" xfId="0" applyFont="1" applyFill="1">
      <alignment vertical="center"/>
    </xf>
    <xf numFmtId="0" fontId="3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181" fontId="43" fillId="2" borderId="0" xfId="0" applyNumberFormat="1" applyFont="1" applyFill="1" applyBorder="1" applyAlignment="1">
      <alignment horizontal="left" vertical="center"/>
    </xf>
    <xf numFmtId="0" fontId="42" fillId="2" borderId="0" xfId="0" applyFont="1" applyFill="1" applyBorder="1" applyAlignment="1">
      <alignment horizontal="left" vertical="center"/>
    </xf>
    <xf numFmtId="181" fontId="44" fillId="3" borderId="0" xfId="0" applyNumberFormat="1" applyFont="1" applyFill="1" applyBorder="1" applyAlignment="1">
      <alignment horizontal="left" vertical="center"/>
    </xf>
    <xf numFmtId="181" fontId="44" fillId="3" borderId="6" xfId="0" applyNumberFormat="1" applyFont="1" applyFill="1" applyBorder="1" applyAlignment="1">
      <alignment horizontal="left" vertical="center"/>
    </xf>
    <xf numFmtId="181" fontId="44" fillId="3" borderId="16" xfId="0" applyNumberFormat="1" applyFont="1" applyFill="1" applyBorder="1" applyAlignment="1">
      <alignment horizontal="left" vertical="center"/>
    </xf>
    <xf numFmtId="181" fontId="44" fillId="3" borderId="18" xfId="0" applyNumberFormat="1" applyFont="1" applyFill="1" applyBorder="1" applyAlignment="1">
      <alignment horizontal="left" vertical="center"/>
    </xf>
    <xf numFmtId="181" fontId="44" fillId="3" borderId="11" xfId="0" applyNumberFormat="1" applyFont="1" applyFill="1" applyBorder="1" applyAlignment="1">
      <alignment horizontal="left" vertical="center"/>
    </xf>
    <xf numFmtId="181" fontId="44" fillId="3" borderId="17" xfId="0" applyNumberFormat="1" applyFont="1" applyFill="1" applyBorder="1" applyAlignment="1">
      <alignment horizontal="left" vertical="center"/>
    </xf>
    <xf numFmtId="0" fontId="35" fillId="2" borderId="0" xfId="0" applyFont="1" applyFill="1" applyBorder="1" applyAlignment="1">
      <alignment vertical="center"/>
    </xf>
    <xf numFmtId="181" fontId="38" fillId="2" borderId="0" xfId="0" applyNumberFormat="1" applyFont="1" applyFill="1" applyBorder="1" applyAlignment="1">
      <alignment horizontal="left" vertical="center" shrinkToFit="1"/>
    </xf>
    <xf numFmtId="0" fontId="0" fillId="0" borderId="0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4" borderId="0" xfId="0" applyFill="1" applyBorder="1" applyAlignment="1">
      <alignment vertical="center" shrinkToFit="1"/>
    </xf>
    <xf numFmtId="0" fontId="0" fillId="4" borderId="20" xfId="0" applyFill="1" applyBorder="1" applyAlignment="1">
      <alignment horizontal="right" vertical="center" shrinkToFit="1"/>
    </xf>
    <xf numFmtId="0" fontId="45" fillId="2" borderId="0" xfId="0" applyFont="1" applyFill="1" applyAlignment="1">
      <alignment vertical="center" wrapText="1"/>
    </xf>
    <xf numFmtId="0" fontId="45" fillId="2" borderId="0" xfId="0" applyFont="1" applyFill="1" applyAlignment="1">
      <alignment vertical="center"/>
    </xf>
    <xf numFmtId="0" fontId="34" fillId="4" borderId="0" xfId="0" applyFont="1" applyFill="1" applyBorder="1" applyAlignment="1"/>
    <xf numFmtId="0" fontId="0" fillId="4" borderId="0" xfId="0" applyFill="1" applyBorder="1">
      <alignment vertical="center"/>
    </xf>
    <xf numFmtId="0" fontId="0" fillId="4" borderId="0" xfId="0" applyFill="1" applyBorder="1" applyAlignment="1"/>
    <xf numFmtId="0" fontId="17" fillId="4" borderId="0" xfId="0" applyFont="1" applyFill="1" applyAlignment="1">
      <alignment vertical="center"/>
    </xf>
    <xf numFmtId="0" fontId="21" fillId="4" borderId="0" xfId="0" applyFont="1" applyFill="1" applyAlignment="1"/>
    <xf numFmtId="0" fontId="23" fillId="4" borderId="0" xfId="0" applyFont="1" applyFill="1">
      <alignment vertical="center"/>
    </xf>
    <xf numFmtId="0" fontId="47" fillId="4" borderId="0" xfId="0" applyFont="1" applyFill="1">
      <alignment vertical="center"/>
    </xf>
    <xf numFmtId="0" fontId="23" fillId="3" borderId="0" xfId="0" applyFont="1" applyFill="1">
      <alignment vertical="center"/>
    </xf>
    <xf numFmtId="0" fontId="27" fillId="2" borderId="0" xfId="0" applyFont="1" applyFill="1" applyAlignment="1">
      <alignment horizontal="center"/>
    </xf>
    <xf numFmtId="179" fontId="40" fillId="2" borderId="0" xfId="0" applyNumberFormat="1" applyFont="1" applyFill="1" applyAlignment="1">
      <alignment horizontal="left"/>
    </xf>
    <xf numFmtId="0" fontId="48" fillId="0" borderId="0" xfId="0" applyNumberFormat="1" applyFont="1" applyAlignment="1">
      <alignment horizontal="left" vertical="center" shrinkToFit="1"/>
    </xf>
    <xf numFmtId="0" fontId="30" fillId="2" borderId="0" xfId="0" applyFont="1" applyFill="1" applyBorder="1" applyAlignment="1">
      <alignment vertical="center"/>
    </xf>
    <xf numFmtId="0" fontId="27" fillId="2" borderId="0" xfId="0" applyFont="1" applyFill="1">
      <alignment vertical="center"/>
    </xf>
    <xf numFmtId="0" fontId="51" fillId="2" borderId="0" xfId="0" applyFont="1" applyFill="1">
      <alignment vertical="center"/>
    </xf>
    <xf numFmtId="0" fontId="51" fillId="2" borderId="0" xfId="0" applyFont="1" applyFill="1" applyAlignment="1"/>
    <xf numFmtId="0" fontId="51" fillId="2" borderId="0" xfId="0" applyFont="1" applyFill="1" applyAlignment="1">
      <alignment vertical="top"/>
    </xf>
    <xf numFmtId="0" fontId="27" fillId="3" borderId="0" xfId="0" applyFont="1" applyFill="1">
      <alignment vertical="center"/>
    </xf>
    <xf numFmtId="0" fontId="0" fillId="3" borderId="0" xfId="0" applyFill="1" applyAlignment="1">
      <alignment vertical="top"/>
    </xf>
    <xf numFmtId="0" fontId="50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 wrapText="1"/>
    </xf>
    <xf numFmtId="0" fontId="49" fillId="3" borderId="0" xfId="0" applyFont="1" applyFill="1" applyAlignment="1">
      <alignment horizontal="left" vertical="center"/>
    </xf>
    <xf numFmtId="0" fontId="23" fillId="3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0" fontId="27" fillId="3" borderId="0" xfId="0" applyFont="1" applyFill="1" applyAlignment="1">
      <alignment horizontal="center" vertical="center"/>
    </xf>
    <xf numFmtId="0" fontId="53" fillId="3" borderId="0" xfId="0" applyFont="1" applyFill="1" applyAlignment="1">
      <alignment horizontal="center" vertical="top"/>
    </xf>
    <xf numFmtId="0" fontId="0" fillId="3" borderId="0" xfId="0" applyFill="1" applyAlignment="1">
      <alignment horizontal="left" vertical="center"/>
    </xf>
    <xf numFmtId="0" fontId="27" fillId="3" borderId="0" xfId="0" applyFont="1" applyFill="1" applyAlignment="1">
      <alignment horizontal="left" vertical="center"/>
    </xf>
    <xf numFmtId="0" fontId="24" fillId="4" borderId="0" xfId="0" applyFont="1" applyFill="1">
      <alignment vertical="center"/>
    </xf>
    <xf numFmtId="0" fontId="56" fillId="4" borderId="0" xfId="0" applyFont="1" applyFill="1">
      <alignment vertical="center"/>
    </xf>
    <xf numFmtId="0" fontId="55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1" fillId="3" borderId="0" xfId="0" applyFont="1" applyFill="1" applyAlignment="1">
      <alignment vertical="top"/>
    </xf>
    <xf numFmtId="0" fontId="57" fillId="2" borderId="0" xfId="0" applyFont="1" applyFill="1" applyAlignment="1">
      <alignment horizontal="left" vertical="center"/>
    </xf>
    <xf numFmtId="0" fontId="57" fillId="2" borderId="0" xfId="0" applyFont="1" applyFill="1" applyAlignment="1"/>
    <xf numFmtId="0" fontId="12" fillId="2" borderId="0" xfId="0" applyFont="1" applyFill="1" applyAlignment="1"/>
    <xf numFmtId="0" fontId="16" fillId="2" borderId="0" xfId="0" applyFont="1" applyFill="1">
      <alignment vertical="center"/>
    </xf>
    <xf numFmtId="0" fontId="58" fillId="2" borderId="0" xfId="0" applyFont="1" applyFill="1">
      <alignment vertical="center"/>
    </xf>
    <xf numFmtId="0" fontId="57" fillId="2" borderId="0" xfId="0" applyFont="1" applyFill="1">
      <alignment vertical="center"/>
    </xf>
    <xf numFmtId="0" fontId="59" fillId="2" borderId="0" xfId="0" applyFont="1" applyFill="1" applyAlignment="1">
      <alignment horizontal="right" vertical="center"/>
    </xf>
    <xf numFmtId="0" fontId="0" fillId="9" borderId="0" xfId="0" applyFill="1">
      <alignment vertical="center"/>
    </xf>
    <xf numFmtId="0" fontId="0" fillId="9" borderId="0" xfId="0" applyFill="1" applyAlignment="1">
      <alignment vertical="top"/>
    </xf>
    <xf numFmtId="0" fontId="27" fillId="9" borderId="0" xfId="0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 shrinkToFit="1"/>
    </xf>
    <xf numFmtId="0" fontId="0" fillId="9" borderId="0" xfId="0" applyFill="1" applyBorder="1" applyAlignment="1">
      <alignment vertical="center" shrinkToFit="1"/>
    </xf>
    <xf numFmtId="0" fontId="63" fillId="9" borderId="0" xfId="0" applyFont="1" applyFill="1" applyBorder="1" applyAlignment="1">
      <alignment vertical="center"/>
    </xf>
    <xf numFmtId="0" fontId="62" fillId="9" borderId="0" xfId="0" applyFont="1" applyFill="1" applyBorder="1" applyAlignment="1">
      <alignment vertical="center"/>
    </xf>
    <xf numFmtId="180" fontId="2" fillId="9" borderId="0" xfId="0" applyNumberFormat="1" applyFont="1" applyFill="1" applyAlignment="1">
      <alignment vertical="top"/>
    </xf>
    <xf numFmtId="177" fontId="12" fillId="9" borderId="0" xfId="0" applyNumberFormat="1" applyFont="1" applyFill="1" applyAlignment="1">
      <alignment vertical="top"/>
    </xf>
    <xf numFmtId="0" fontId="47" fillId="9" borderId="0" xfId="0" applyFont="1" applyFill="1" applyAlignment="1"/>
    <xf numFmtId="0" fontId="65" fillId="9" borderId="0" xfId="0" applyFont="1" applyFill="1" applyBorder="1" applyAlignment="1">
      <alignment vertical="center"/>
    </xf>
    <xf numFmtId="0" fontId="66" fillId="9" borderId="0" xfId="0" applyFont="1" applyFill="1" applyBorder="1" applyAlignment="1">
      <alignment vertical="center"/>
    </xf>
    <xf numFmtId="0" fontId="0" fillId="3" borderId="11" xfId="0" applyFont="1" applyFill="1" applyBorder="1" applyAlignment="1">
      <alignment horizontal="left" vertical="center" shrinkToFit="1"/>
    </xf>
    <xf numFmtId="0" fontId="0" fillId="3" borderId="0" xfId="0" applyFont="1" applyFill="1" applyBorder="1" applyAlignment="1">
      <alignment horizontal="left" vertical="center" shrinkToFit="1"/>
    </xf>
    <xf numFmtId="0" fontId="30" fillId="2" borderId="12" xfId="0" applyFont="1" applyFill="1" applyBorder="1" applyAlignment="1">
      <alignment vertical="center"/>
    </xf>
    <xf numFmtId="0" fontId="45" fillId="2" borderId="12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0" fillId="9" borderId="22" xfId="0" applyFill="1" applyBorder="1">
      <alignment vertical="center"/>
    </xf>
    <xf numFmtId="0" fontId="62" fillId="9" borderId="23" xfId="0" applyFont="1" applyFill="1" applyBorder="1" applyAlignment="1">
      <alignment vertical="center"/>
    </xf>
    <xf numFmtId="0" fontId="21" fillId="9" borderId="24" xfId="0" applyFont="1" applyFill="1" applyBorder="1" applyAlignment="1"/>
    <xf numFmtId="0" fontId="0" fillId="9" borderId="24" xfId="0" applyFill="1" applyBorder="1">
      <alignment vertical="center"/>
    </xf>
    <xf numFmtId="0" fontId="63" fillId="9" borderId="23" xfId="0" applyFont="1" applyFill="1" applyBorder="1" applyAlignment="1">
      <alignment vertical="center"/>
    </xf>
    <xf numFmtId="49" fontId="31" fillId="2" borderId="12" xfId="0" applyNumberFormat="1" applyFont="1" applyFill="1" applyBorder="1" applyAlignment="1">
      <alignment vertical="center"/>
    </xf>
    <xf numFmtId="181" fontId="30" fillId="2" borderId="0" xfId="0" applyNumberFormat="1" applyFont="1" applyFill="1">
      <alignment vertical="center"/>
    </xf>
    <xf numFmtId="181" fontId="30" fillId="2" borderId="0" xfId="0" applyNumberFormat="1" applyFont="1" applyFill="1" applyAlignment="1">
      <alignment vertical="center"/>
    </xf>
    <xf numFmtId="0" fontId="32" fillId="2" borderId="0" xfId="0" applyFont="1" applyFill="1" applyBorder="1" applyAlignment="1">
      <alignment vertical="center" shrinkToFit="1"/>
    </xf>
    <xf numFmtId="0" fontId="17" fillId="2" borderId="0" xfId="0" applyFont="1" applyFill="1" applyBorder="1" applyAlignment="1">
      <alignment shrinkToFit="1"/>
    </xf>
    <xf numFmtId="0" fontId="17" fillId="0" borderId="0" xfId="0" applyNumberFormat="1" applyFont="1" applyFill="1" applyAlignment="1">
      <alignment horizontal="center" vertical="center" wrapText="1" shrinkToFit="1"/>
    </xf>
    <xf numFmtId="0" fontId="12" fillId="2" borderId="0" xfId="0" applyFont="1" applyFill="1">
      <alignment vertical="center"/>
    </xf>
    <xf numFmtId="0" fontId="68" fillId="2" borderId="0" xfId="0" applyFont="1" applyFill="1">
      <alignment vertical="center"/>
    </xf>
    <xf numFmtId="0" fontId="69" fillId="2" borderId="0" xfId="0" applyFont="1" applyFill="1" applyAlignment="1">
      <alignment horizontal="left" vertical="center"/>
    </xf>
    <xf numFmtId="0" fontId="30" fillId="2" borderId="12" xfId="0" applyFont="1" applyFill="1" applyBorder="1">
      <alignment vertical="center"/>
    </xf>
    <xf numFmtId="0" fontId="31" fillId="2" borderId="12" xfId="0" applyFont="1" applyFill="1" applyBorder="1" applyAlignment="1">
      <alignment vertical="center"/>
    </xf>
    <xf numFmtId="0" fontId="31" fillId="2" borderId="12" xfId="0" applyFont="1" applyFill="1" applyBorder="1" applyAlignment="1">
      <alignment horizontal="center" vertical="center"/>
    </xf>
    <xf numFmtId="0" fontId="3" fillId="0" borderId="0" xfId="1" applyAlignment="1">
      <alignment vertical="center"/>
    </xf>
    <xf numFmtId="0" fontId="14" fillId="0" borderId="0" xfId="0" applyNumberFormat="1" applyFont="1" applyAlignment="1" applyProtection="1">
      <alignment horizontal="center" vertical="center" shrinkToFit="1"/>
      <protection locked="0"/>
    </xf>
    <xf numFmtId="0" fontId="14" fillId="0" borderId="0" xfId="1" applyNumberFormat="1" applyFont="1" applyAlignment="1">
      <alignment horizontal="center" vertical="center" shrinkToFit="1"/>
    </xf>
    <xf numFmtId="0" fontId="70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2" fillId="3" borderId="0" xfId="0" applyFont="1" applyFill="1" applyAlignment="1">
      <alignment horizontal="left" vertical="center" wrapText="1"/>
    </xf>
    <xf numFmtId="0" fontId="54" fillId="3" borderId="0" xfId="0" applyFont="1" applyFill="1" applyAlignment="1">
      <alignment horizontal="left" vertical="center"/>
    </xf>
    <xf numFmtId="0" fontId="3" fillId="3" borderId="0" xfId="1" applyFill="1" applyAlignment="1">
      <alignment horizontal="left" vertical="center" indent="1"/>
    </xf>
    <xf numFmtId="14" fontId="51" fillId="2" borderId="0" xfId="0" applyNumberFormat="1" applyFont="1" applyFill="1" applyAlignment="1">
      <alignment horizontal="center"/>
    </xf>
    <xf numFmtId="0" fontId="65" fillId="9" borderId="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left" vertical="center" shrinkToFit="1"/>
    </xf>
    <xf numFmtId="0" fontId="46" fillId="3" borderId="11" xfId="0" applyFont="1" applyFill="1" applyBorder="1" applyAlignment="1">
      <alignment horizontal="left" vertical="center" shrinkToFit="1"/>
    </xf>
    <xf numFmtId="0" fontId="0" fillId="3" borderId="11" xfId="0" applyFont="1" applyFill="1" applyBorder="1" applyAlignment="1">
      <alignment horizontal="left" vertical="center" indent="1" shrinkToFit="1"/>
    </xf>
    <xf numFmtId="0" fontId="32" fillId="3" borderId="11" xfId="0" applyFont="1" applyFill="1" applyBorder="1" applyAlignment="1">
      <alignment horizontal="left" vertical="center" indent="1" shrinkToFit="1"/>
    </xf>
    <xf numFmtId="0" fontId="64" fillId="3" borderId="0" xfId="0" applyFont="1" applyFill="1" applyBorder="1" applyAlignment="1">
      <alignment horizontal="left" vertical="center"/>
    </xf>
    <xf numFmtId="0" fontId="67" fillId="9" borderId="21" xfId="0" applyFont="1" applyFill="1" applyBorder="1" applyAlignment="1">
      <alignment vertical="center"/>
    </xf>
    <xf numFmtId="0" fontId="67" fillId="9" borderId="0" xfId="0" applyFont="1" applyFill="1" applyBorder="1" applyAlignment="1">
      <alignment vertical="center"/>
    </xf>
    <xf numFmtId="182" fontId="40" fillId="9" borderId="21" xfId="0" applyNumberFormat="1" applyFont="1" applyFill="1" applyBorder="1" applyAlignment="1">
      <alignment horizontal="left" vertical="center"/>
    </xf>
    <xf numFmtId="182" fontId="40" fillId="9" borderId="0" xfId="0" applyNumberFormat="1" applyFont="1" applyFill="1" applyBorder="1" applyAlignment="1">
      <alignment horizontal="left" vertical="center"/>
    </xf>
    <xf numFmtId="177" fontId="12" fillId="2" borderId="0" xfId="0" applyNumberFormat="1" applyFont="1" applyFill="1" applyAlignment="1">
      <alignment horizontal="center"/>
    </xf>
    <xf numFmtId="179" fontId="28" fillId="3" borderId="0" xfId="0" applyNumberFormat="1" applyFont="1" applyFill="1" applyAlignment="1">
      <alignment horizontal="right"/>
    </xf>
    <xf numFmtId="177" fontId="12" fillId="3" borderId="0" xfId="0" applyNumberFormat="1" applyFont="1" applyFill="1" applyAlignment="1">
      <alignment horizontal="right" vertical="center"/>
    </xf>
    <xf numFmtId="0" fontId="0" fillId="3" borderId="0" xfId="0" applyFont="1" applyFill="1" applyBorder="1" applyAlignment="1">
      <alignment horizontal="left" vertical="center" shrinkToFit="1"/>
    </xf>
    <xf numFmtId="0" fontId="46" fillId="3" borderId="0" xfId="0" applyFont="1" applyFill="1" applyBorder="1" applyAlignment="1">
      <alignment horizontal="left" vertical="center" shrinkToFit="1"/>
    </xf>
    <xf numFmtId="178" fontId="2" fillId="4" borderId="10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32" fillId="3" borderId="6" xfId="0" applyFont="1" applyFill="1" applyBorder="1" applyAlignment="1">
      <alignment horizontal="left" vertical="center" shrinkToFit="1"/>
    </xf>
    <xf numFmtId="0" fontId="10" fillId="3" borderId="7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horizontal="left" vertical="center"/>
    </xf>
    <xf numFmtId="0" fontId="32" fillId="3" borderId="11" xfId="0" applyFont="1" applyFill="1" applyBorder="1" applyAlignment="1">
      <alignment horizontal="left" vertical="center" shrinkToFit="1"/>
    </xf>
    <xf numFmtId="0" fontId="13" fillId="3" borderId="7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180" fontId="2" fillId="4" borderId="10" xfId="0" applyNumberFormat="1" applyFont="1" applyFill="1" applyBorder="1" applyAlignment="1">
      <alignment horizontal="center"/>
    </xf>
    <xf numFmtId="180" fontId="2" fillId="4" borderId="0" xfId="0" applyNumberFormat="1" applyFont="1" applyFill="1" applyAlignment="1">
      <alignment horizontal="center" vertical="top"/>
    </xf>
    <xf numFmtId="179" fontId="28" fillId="3" borderId="0" xfId="0" applyNumberFormat="1" applyFont="1" applyFill="1" applyAlignment="1">
      <alignment horizontal="left"/>
    </xf>
    <xf numFmtId="0" fontId="17" fillId="3" borderId="11" xfId="0" applyFont="1" applyFill="1" applyBorder="1" applyAlignment="1">
      <alignment horizontal="center" shrinkToFit="1"/>
    </xf>
    <xf numFmtId="0" fontId="17" fillId="3" borderId="6" xfId="0" applyFont="1" applyFill="1" applyBorder="1" applyAlignment="1">
      <alignment horizontal="center" shrinkToFit="1"/>
    </xf>
    <xf numFmtId="0" fontId="10" fillId="4" borderId="0" xfId="0" applyFont="1" applyFill="1" applyBorder="1" applyAlignment="1">
      <alignment horizontal="left" vertical="center"/>
    </xf>
    <xf numFmtId="180" fontId="2" fillId="4" borderId="0" xfId="0" applyNumberFormat="1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178" fontId="2" fillId="4" borderId="0" xfId="0" applyNumberFormat="1" applyFont="1" applyFill="1" applyBorder="1" applyAlignment="1">
      <alignment horizontal="center"/>
    </xf>
    <xf numFmtId="0" fontId="61" fillId="2" borderId="0" xfId="0" applyFont="1" applyFill="1" applyAlignment="1">
      <alignment horizontal="left" vertical="center"/>
    </xf>
    <xf numFmtId="0" fontId="61" fillId="2" borderId="0" xfId="0" applyFont="1" applyFill="1" applyAlignment="1">
      <alignment horizontal="left" vertical="top"/>
    </xf>
    <xf numFmtId="0" fontId="14" fillId="8" borderId="14" xfId="0" applyFont="1" applyFill="1" applyBorder="1" applyAlignment="1">
      <alignment horizontal="center" vertical="center"/>
    </xf>
    <xf numFmtId="0" fontId="36" fillId="4" borderId="14" xfId="0" applyFont="1" applyFill="1" applyBorder="1" applyAlignment="1">
      <alignment horizontal="center" vertical="center"/>
    </xf>
    <xf numFmtId="0" fontId="37" fillId="7" borderId="0" xfId="0" applyFont="1" applyFill="1" applyBorder="1" applyAlignment="1">
      <alignment horizontal="left" vertical="center"/>
    </xf>
    <xf numFmtId="0" fontId="37" fillId="7" borderId="6" xfId="0" applyFont="1" applyFill="1" applyBorder="1" applyAlignment="1">
      <alignment horizontal="left" vertical="center"/>
    </xf>
    <xf numFmtId="0" fontId="37" fillId="7" borderId="16" xfId="0" applyFont="1" applyFill="1" applyBorder="1" applyAlignment="1">
      <alignment horizontal="left" vertical="center"/>
    </xf>
    <xf numFmtId="0" fontId="37" fillId="7" borderId="18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 shrinkToFit="1"/>
    </xf>
    <xf numFmtId="0" fontId="0" fillId="3" borderId="16" xfId="0" applyFont="1" applyFill="1" applyBorder="1" applyAlignment="1">
      <alignment horizontal="left" vertical="center" shrinkToFit="1"/>
    </xf>
    <xf numFmtId="0" fontId="0" fillId="3" borderId="18" xfId="0" applyFont="1" applyFill="1" applyBorder="1" applyAlignment="1">
      <alignment horizontal="left" vertical="center" shrinkToFit="1"/>
    </xf>
    <xf numFmtId="0" fontId="41" fillId="7" borderId="0" xfId="0" applyFont="1" applyFill="1" applyBorder="1" applyAlignment="1">
      <alignment horizontal="left" vertical="center"/>
    </xf>
    <xf numFmtId="0" fontId="0" fillId="3" borderId="17" xfId="0" applyFont="1" applyFill="1" applyBorder="1" applyAlignment="1">
      <alignment horizontal="left" vertical="center" shrinkToFit="1"/>
    </xf>
    <xf numFmtId="0" fontId="37" fillId="7" borderId="17" xfId="0" applyFont="1" applyFill="1" applyBorder="1" applyAlignment="1">
      <alignment horizontal="left" vertical="center"/>
    </xf>
    <xf numFmtId="0" fontId="41" fillId="7" borderId="11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left" vertical="center" shrinkToFit="1"/>
    </xf>
    <xf numFmtId="0" fontId="0" fillId="3" borderId="19" xfId="0" applyFont="1" applyFill="1" applyBorder="1" applyAlignment="1">
      <alignment horizontal="left" vertical="center" shrinkToFit="1"/>
    </xf>
    <xf numFmtId="0" fontId="37" fillId="7" borderId="19" xfId="0" applyFont="1" applyFill="1" applyBorder="1" applyAlignment="1">
      <alignment horizontal="left" vertical="center"/>
    </xf>
    <xf numFmtId="0" fontId="36" fillId="4" borderId="15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 shrinkToFit="1"/>
    </xf>
    <xf numFmtId="0" fontId="17" fillId="2" borderId="0" xfId="0" applyFont="1" applyFill="1" applyBorder="1" applyAlignment="1">
      <alignment horizontal="center" shrinkToFit="1"/>
    </xf>
    <xf numFmtId="0" fontId="42" fillId="2" borderId="0" xfId="0" applyFont="1" applyFill="1" applyBorder="1" applyAlignment="1">
      <alignment horizontal="left" vertical="center"/>
    </xf>
  </cellXfs>
  <cellStyles count="3">
    <cellStyle name="표준" xfId="0" builtinId="0"/>
    <cellStyle name="표준 2" xfId="2"/>
    <cellStyle name="하이퍼링크" xfId="1" builtinId="8"/>
  </cellStyles>
  <dxfs count="4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alignment horizontal="left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alignment horizontal="general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alignment horizontal="general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alignment horizontal="general" vertical="center" textRotation="0" wrapText="0" indent="0" justifyLastLine="0" shrinkToFit="1" readingOrder="0"/>
    </dxf>
    <dxf>
      <font>
        <strike val="0"/>
        <outline val="0"/>
        <shadow val="0"/>
        <vertAlign val="baseline"/>
        <sz val="10"/>
        <name val="맑은 고딕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</dxf>
    <dxf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colors>
    <mruColors>
      <color rgb="FFFFFBA3"/>
      <color rgb="FFFEF6C7"/>
      <color rgb="FF8786E7"/>
      <color rgb="FFE48078"/>
      <color rgb="FFE48977"/>
      <color rgb="FFFCEFE5"/>
      <color rgb="FF5CEA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&#51452;&#51228;&#48324; &#44368;&#50977; &#44160;&#49353;'!G3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12" Type="http://schemas.openxmlformats.org/officeDocument/2006/relationships/hyperlink" Target="#'&#44368;&#50977;&#51452;&#51228; &#48276;&#47168;(IT)'!F2"/><Relationship Id="rId2" Type="http://schemas.openxmlformats.org/officeDocument/2006/relationships/image" Target="../media/image1.png"/><Relationship Id="rId16" Type="http://schemas.openxmlformats.org/officeDocument/2006/relationships/image" Target="../media/image10.png"/><Relationship Id="rId1" Type="http://schemas.openxmlformats.org/officeDocument/2006/relationships/hyperlink" Target="#&#44060;&#50836;!E3"/><Relationship Id="rId6" Type="http://schemas.openxmlformats.org/officeDocument/2006/relationships/hyperlink" Target="#'&#51452;&#50836; &#44368;&#50977;&#44592;&#44288;'!A1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5" Type="http://schemas.openxmlformats.org/officeDocument/2006/relationships/hyperlink" Target="#'&#47532;&#45908; &#52628;&#52380;&#44053;&#51340;'!G3"/><Relationship Id="rId10" Type="http://schemas.openxmlformats.org/officeDocument/2006/relationships/hyperlink" Target="#'&#44592;&#44288;&#48324; &#44368;&#50977; &#44160;&#49353;'!G3"/><Relationship Id="rId4" Type="http://schemas.openxmlformats.org/officeDocument/2006/relationships/image" Target="../media/image3.png"/><Relationship Id="rId9" Type="http://schemas.openxmlformats.org/officeDocument/2006/relationships/image" Target="../media/image6.png"/><Relationship Id="rId14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#'&#51452;&#50836; &#44368;&#50977;&#44592;&#44288;'!F3"/><Relationship Id="rId7" Type="http://schemas.openxmlformats.org/officeDocument/2006/relationships/hyperlink" Target="#'&#44592;&#44288;&#48324; &#44368;&#50977; &#44160;&#49353;'!G3"/><Relationship Id="rId12" Type="http://schemas.openxmlformats.org/officeDocument/2006/relationships/image" Target="../media/image10.png"/><Relationship Id="rId2" Type="http://schemas.openxmlformats.org/officeDocument/2006/relationships/image" Target="../media/image1.png"/><Relationship Id="rId1" Type="http://schemas.openxmlformats.org/officeDocument/2006/relationships/hyperlink" Target="#&#44060;&#50836;!E3"/><Relationship Id="rId6" Type="http://schemas.openxmlformats.org/officeDocument/2006/relationships/image" Target="../media/image6.png"/><Relationship Id="rId11" Type="http://schemas.openxmlformats.org/officeDocument/2006/relationships/hyperlink" Target="#'&#47532;&#45908; &#52628;&#52380;&#44053;&#51340;'!G3"/><Relationship Id="rId5" Type="http://schemas.openxmlformats.org/officeDocument/2006/relationships/hyperlink" Target="#'&#51452;&#51228;&#48324; &#44368;&#50977; &#44160;&#49353;'!G3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#'&#44368;&#50977;&#51452;&#51228; &#48276;&#47168;(IT)'!F2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1.png"/><Relationship Id="rId3" Type="http://schemas.openxmlformats.org/officeDocument/2006/relationships/hyperlink" Target="#'&#51452;&#50836; &#44368;&#50977;&#44592;&#44288;'!F3"/><Relationship Id="rId7" Type="http://schemas.openxmlformats.org/officeDocument/2006/relationships/hyperlink" Target="#'&#44592;&#44288;&#48324; &#44368;&#50977; &#44160;&#49353;'!G3"/><Relationship Id="rId12" Type="http://schemas.openxmlformats.org/officeDocument/2006/relationships/image" Target="../media/image10.png"/><Relationship Id="rId2" Type="http://schemas.openxmlformats.org/officeDocument/2006/relationships/image" Target="../media/image1.png"/><Relationship Id="rId1" Type="http://schemas.openxmlformats.org/officeDocument/2006/relationships/hyperlink" Target="#&#44060;&#50836;!G6"/><Relationship Id="rId6" Type="http://schemas.openxmlformats.org/officeDocument/2006/relationships/image" Target="../media/image6.png"/><Relationship Id="rId11" Type="http://schemas.openxmlformats.org/officeDocument/2006/relationships/hyperlink" Target="#'&#47532;&#45908; &#52628;&#52380;&#44053;&#51340;'!G3"/><Relationship Id="rId5" Type="http://schemas.openxmlformats.org/officeDocument/2006/relationships/hyperlink" Target="#'&#51452;&#51228;&#48324; &#44368;&#50977; &#44160;&#49353;'!G3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#'&#44368;&#50977;&#51452;&#51228; &#48276;&#47168;(IT)'!F2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&#44592;&#44288;&#48324; &#44368;&#50977; &#44160;&#49353;'!G3"/><Relationship Id="rId13" Type="http://schemas.openxmlformats.org/officeDocument/2006/relationships/image" Target="../media/image10.png"/><Relationship Id="rId3" Type="http://schemas.openxmlformats.org/officeDocument/2006/relationships/image" Target="../media/image12.png"/><Relationship Id="rId7" Type="http://schemas.openxmlformats.org/officeDocument/2006/relationships/image" Target="../media/image6.png"/><Relationship Id="rId12" Type="http://schemas.openxmlformats.org/officeDocument/2006/relationships/hyperlink" Target="#'&#47532;&#45908; &#52628;&#52380;&#44053;&#51340;'!G3"/><Relationship Id="rId2" Type="http://schemas.openxmlformats.org/officeDocument/2006/relationships/image" Target="../media/image1.png"/><Relationship Id="rId1" Type="http://schemas.openxmlformats.org/officeDocument/2006/relationships/hyperlink" Target="#&#44060;&#50836;!E3"/><Relationship Id="rId6" Type="http://schemas.openxmlformats.org/officeDocument/2006/relationships/hyperlink" Target="#'&#51452;&#51228;&#48324; &#44368;&#50977; &#44160;&#49353;'!G3"/><Relationship Id="rId11" Type="http://schemas.openxmlformats.org/officeDocument/2006/relationships/image" Target="../media/image8.png"/><Relationship Id="rId5" Type="http://schemas.openxmlformats.org/officeDocument/2006/relationships/image" Target="../media/image5.png"/><Relationship Id="rId10" Type="http://schemas.openxmlformats.org/officeDocument/2006/relationships/hyperlink" Target="#'&#44368;&#50977;&#51452;&#51228; &#48276;&#47168;(IT)'!F2"/><Relationship Id="rId4" Type="http://schemas.openxmlformats.org/officeDocument/2006/relationships/hyperlink" Target="#'&#51452;&#50836; &#44368;&#50977;&#44592;&#44288;'!F3"/><Relationship Id="rId9" Type="http://schemas.openxmlformats.org/officeDocument/2006/relationships/image" Target="../media/image7.png"/><Relationship Id="rId1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itri.re.kr/kitri/main/main.web" TargetMode="External"/><Relationship Id="rId18" Type="http://schemas.openxmlformats.org/officeDocument/2006/relationships/image" Target="../media/image21.jpg"/><Relationship Id="rId26" Type="http://schemas.openxmlformats.org/officeDocument/2006/relationships/image" Target="../media/image25.jpg"/><Relationship Id="rId39" Type="http://schemas.openxmlformats.org/officeDocument/2006/relationships/hyperlink" Target="#'&#47532;&#45908; &#52628;&#52380;&#44053;&#51340;'!G3"/><Relationship Id="rId21" Type="http://schemas.openxmlformats.org/officeDocument/2006/relationships/hyperlink" Target="http://www.choongang.co.kr/html/sub02_03.php?mcode=31" TargetMode="External"/><Relationship Id="rId34" Type="http://schemas.openxmlformats.org/officeDocument/2006/relationships/image" Target="../media/image6.png"/><Relationship Id="rId42" Type="http://schemas.openxmlformats.org/officeDocument/2006/relationships/image" Target="../media/image28.png"/><Relationship Id="rId7" Type="http://schemas.openxmlformats.org/officeDocument/2006/relationships/hyperlink" Target="https://www.kisec.com/home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20.jpg"/><Relationship Id="rId20" Type="http://schemas.openxmlformats.org/officeDocument/2006/relationships/image" Target="../media/image22.jpg"/><Relationship Id="rId29" Type="http://schemas.openxmlformats.org/officeDocument/2006/relationships/hyperlink" Target="https://www.inflearn.com/" TargetMode="External"/><Relationship Id="rId41" Type="http://schemas.openxmlformats.org/officeDocument/2006/relationships/hyperlink" Target="https://tacademy.skplanet.com/frontMain.action" TargetMode="External"/><Relationship Id="rId1" Type="http://schemas.openxmlformats.org/officeDocument/2006/relationships/hyperlink" Target="#&#44060;&#50836;!E6"/><Relationship Id="rId6" Type="http://schemas.openxmlformats.org/officeDocument/2006/relationships/image" Target="../media/image15.jpg"/><Relationship Id="rId11" Type="http://schemas.openxmlformats.org/officeDocument/2006/relationships/hyperlink" Target="http://www.bitacademy.com/" TargetMode="External"/><Relationship Id="rId24" Type="http://schemas.openxmlformats.org/officeDocument/2006/relationships/image" Target="../media/image24.jpg"/><Relationship Id="rId32" Type="http://schemas.openxmlformats.org/officeDocument/2006/relationships/image" Target="../media/image5.png"/><Relationship Id="rId37" Type="http://schemas.openxmlformats.org/officeDocument/2006/relationships/hyperlink" Target="#'&#44368;&#50977;&#51452;&#51228; &#48276;&#47168;(IT)'!F2"/><Relationship Id="rId40" Type="http://schemas.openxmlformats.org/officeDocument/2006/relationships/image" Target="../media/image10.png"/><Relationship Id="rId5" Type="http://schemas.openxmlformats.org/officeDocument/2006/relationships/hyperlink" Target="http://edu.kosta.or.kr/" TargetMode="External"/><Relationship Id="rId15" Type="http://schemas.openxmlformats.org/officeDocument/2006/relationships/hyperlink" Target="https://www.itwill.co.kr/" TargetMode="External"/><Relationship Id="rId23" Type="http://schemas.openxmlformats.org/officeDocument/2006/relationships/hyperlink" Target="https://www.flane.co.kr:40000/" TargetMode="External"/><Relationship Id="rId28" Type="http://schemas.openxmlformats.org/officeDocument/2006/relationships/image" Target="../media/image26.jpg"/><Relationship Id="rId36" Type="http://schemas.openxmlformats.org/officeDocument/2006/relationships/image" Target="../media/image7.png"/><Relationship Id="rId10" Type="http://schemas.openxmlformats.org/officeDocument/2006/relationships/image" Target="../media/image17.jpg"/><Relationship Id="rId19" Type="http://schemas.openxmlformats.org/officeDocument/2006/relationships/hyperlink" Target="https://www.hpetraining.co.kr/lecture_master/processList.do" TargetMode="External"/><Relationship Id="rId31" Type="http://schemas.openxmlformats.org/officeDocument/2006/relationships/hyperlink" Target="#'&#51452;&#50836; &#44368;&#50977;&#44592;&#44288;'!A1"/><Relationship Id="rId4" Type="http://schemas.openxmlformats.org/officeDocument/2006/relationships/image" Target="../media/image14.png"/><Relationship Id="rId9" Type="http://schemas.openxmlformats.org/officeDocument/2006/relationships/hyperlink" Target="https://www.oraclejava.co.kr/" TargetMode="External"/><Relationship Id="rId14" Type="http://schemas.openxmlformats.org/officeDocument/2006/relationships/image" Target="../media/image19.jpg"/><Relationship Id="rId22" Type="http://schemas.openxmlformats.org/officeDocument/2006/relationships/image" Target="../media/image23.jpg"/><Relationship Id="rId27" Type="http://schemas.openxmlformats.org/officeDocument/2006/relationships/hyperlink" Target="http://www.koreaiscom.com/" TargetMode="External"/><Relationship Id="rId30" Type="http://schemas.openxmlformats.org/officeDocument/2006/relationships/image" Target="../media/image27.jpg"/><Relationship Id="rId35" Type="http://schemas.openxmlformats.org/officeDocument/2006/relationships/hyperlink" Target="#'&#44592;&#44288;&#48324; &#44368;&#50977; &#44160;&#49353;'!G3"/><Relationship Id="rId8" Type="http://schemas.openxmlformats.org/officeDocument/2006/relationships/image" Target="../media/image16.jpg"/><Relationship Id="rId3" Type="http://schemas.openxmlformats.org/officeDocument/2006/relationships/hyperlink" Target="http://www.multicampus.co.kr/" TargetMode="External"/><Relationship Id="rId12" Type="http://schemas.openxmlformats.org/officeDocument/2006/relationships/image" Target="../media/image18.jpg"/><Relationship Id="rId17" Type="http://schemas.openxmlformats.org/officeDocument/2006/relationships/hyperlink" Target="https://www.lyzeum.com/index.asp" TargetMode="External"/><Relationship Id="rId25" Type="http://schemas.openxmlformats.org/officeDocument/2006/relationships/hyperlink" Target="https://www.fastcampus.co.kr" TargetMode="External"/><Relationship Id="rId33" Type="http://schemas.openxmlformats.org/officeDocument/2006/relationships/hyperlink" Target="#'&#51452;&#51228;&#48324; &#44368;&#50977; &#44160;&#49353;'!G3"/><Relationship Id="rId38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&#44592;&#44288;&#48324; &#44368;&#50977; &#44160;&#49353;'!G3"/><Relationship Id="rId13" Type="http://schemas.openxmlformats.org/officeDocument/2006/relationships/image" Target="../media/image10.png"/><Relationship Id="rId3" Type="http://schemas.openxmlformats.org/officeDocument/2006/relationships/hyperlink" Target="#'&#44368;&#50977;&#51452;&#51228; &#48276;&#47168;(&#48708;&#51592;&#45768;&#49828;)'!Q2"/><Relationship Id="rId7" Type="http://schemas.openxmlformats.org/officeDocument/2006/relationships/image" Target="../media/image6.png"/><Relationship Id="rId12" Type="http://schemas.openxmlformats.org/officeDocument/2006/relationships/hyperlink" Target="#'&#47532;&#45908; &#52628;&#52380;&#44053;&#51340;'!G3"/><Relationship Id="rId2" Type="http://schemas.openxmlformats.org/officeDocument/2006/relationships/image" Target="../media/image1.png"/><Relationship Id="rId1" Type="http://schemas.openxmlformats.org/officeDocument/2006/relationships/hyperlink" Target="#&#44060;&#50836;!E3"/><Relationship Id="rId6" Type="http://schemas.openxmlformats.org/officeDocument/2006/relationships/hyperlink" Target="#'&#51452;&#51228;&#48324; &#44368;&#50977; &#44160;&#49353;'!G3"/><Relationship Id="rId11" Type="http://schemas.openxmlformats.org/officeDocument/2006/relationships/image" Target="../media/image8.png"/><Relationship Id="rId5" Type="http://schemas.openxmlformats.org/officeDocument/2006/relationships/image" Target="../media/image5.png"/><Relationship Id="rId10" Type="http://schemas.openxmlformats.org/officeDocument/2006/relationships/hyperlink" Target="#'&#44368;&#50977;&#51452;&#51228; &#48276;&#47168;(IT)'!F2"/><Relationship Id="rId4" Type="http://schemas.openxmlformats.org/officeDocument/2006/relationships/hyperlink" Target="#'&#51452;&#50836; &#44368;&#50977;&#44592;&#44288;'!F3"/><Relationship Id="rId9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3" Type="http://schemas.openxmlformats.org/officeDocument/2006/relationships/hyperlink" Target="#'&#44368;&#50977;&#51452;&#51228; &#48276;&#47168;(IT)'!F2"/><Relationship Id="rId7" Type="http://schemas.openxmlformats.org/officeDocument/2006/relationships/hyperlink" Target="#'&#51452;&#51228;&#48324; &#44368;&#50977; &#44160;&#49353;'!G3"/><Relationship Id="rId12" Type="http://schemas.openxmlformats.org/officeDocument/2006/relationships/hyperlink" Target="#'&#47532;&#45908; &#52628;&#52380;&#44053;&#51340;'!G3"/><Relationship Id="rId2" Type="http://schemas.openxmlformats.org/officeDocument/2006/relationships/image" Target="../media/image1.png"/><Relationship Id="rId1" Type="http://schemas.openxmlformats.org/officeDocument/2006/relationships/hyperlink" Target="#&#44060;&#50836;!E3"/><Relationship Id="rId6" Type="http://schemas.openxmlformats.org/officeDocument/2006/relationships/image" Target="../media/image5.png"/><Relationship Id="rId11" Type="http://schemas.openxmlformats.org/officeDocument/2006/relationships/image" Target="../media/image8.png"/><Relationship Id="rId5" Type="http://schemas.openxmlformats.org/officeDocument/2006/relationships/hyperlink" Target="#'&#51452;&#50836; &#44368;&#50977;&#44592;&#44288;'!F3"/><Relationship Id="rId10" Type="http://schemas.openxmlformats.org/officeDocument/2006/relationships/image" Target="../media/image7.png"/><Relationship Id="rId4" Type="http://schemas.openxmlformats.org/officeDocument/2006/relationships/hyperlink" Target="#'&#44368;&#50977;&#51452;&#51228; &#48276;&#47168;(&#48708;&#51592;&#45768;&#49828;)'!Q2"/><Relationship Id="rId9" Type="http://schemas.openxmlformats.org/officeDocument/2006/relationships/hyperlink" Target="#'&#44592;&#44288;&#48324; &#44368;&#50977; &#44160;&#49353;'!G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200025</xdr:rowOff>
    </xdr:from>
    <xdr:to>
      <xdr:col>4</xdr:col>
      <xdr:colOff>0</xdr:colOff>
      <xdr:row>1</xdr:row>
      <xdr:rowOff>333375</xdr:rowOff>
    </xdr:to>
    <xdr:pic>
      <xdr:nvPicPr>
        <xdr:cNvPr id="2" name="그림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00025"/>
          <a:ext cx="1628775" cy="542925"/>
        </a:xfrm>
        <a:prstGeom prst="rect">
          <a:avLst/>
        </a:prstGeom>
      </xdr:spPr>
    </xdr:pic>
    <xdr:clientData/>
  </xdr:twoCellAnchor>
  <xdr:twoCellAnchor editAs="absolute">
    <xdr:from>
      <xdr:col>4</xdr:col>
      <xdr:colOff>371475</xdr:colOff>
      <xdr:row>0</xdr:row>
      <xdr:rowOff>133350</xdr:rowOff>
    </xdr:from>
    <xdr:to>
      <xdr:col>24</xdr:col>
      <xdr:colOff>266700</xdr:colOff>
      <xdr:row>5</xdr:row>
      <xdr:rowOff>73462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133350"/>
          <a:ext cx="8086725" cy="1987987"/>
        </a:xfrm>
        <a:prstGeom prst="rect">
          <a:avLst/>
        </a:prstGeom>
      </xdr:spPr>
    </xdr:pic>
    <xdr:clientData/>
  </xdr:twoCellAnchor>
  <xdr:twoCellAnchor editAs="absolute">
    <xdr:from>
      <xdr:col>4</xdr:col>
      <xdr:colOff>400050</xdr:colOff>
      <xdr:row>6</xdr:row>
      <xdr:rowOff>9525</xdr:rowOff>
    </xdr:from>
    <xdr:to>
      <xdr:col>23</xdr:col>
      <xdr:colOff>134803</xdr:colOff>
      <xdr:row>10</xdr:row>
      <xdr:rowOff>219075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2466975"/>
          <a:ext cx="7516678" cy="1847850"/>
        </a:xfrm>
        <a:prstGeom prst="rect">
          <a:avLst/>
        </a:prstGeom>
      </xdr:spPr>
    </xdr:pic>
    <xdr:clientData/>
  </xdr:twoCellAnchor>
  <xdr:twoCellAnchor editAs="absolute">
    <xdr:from>
      <xdr:col>4</xdr:col>
      <xdr:colOff>400050</xdr:colOff>
      <xdr:row>9</xdr:row>
      <xdr:rowOff>76199</xdr:rowOff>
    </xdr:from>
    <xdr:to>
      <xdr:col>23</xdr:col>
      <xdr:colOff>134925</xdr:colOff>
      <xdr:row>12</xdr:row>
      <xdr:rowOff>76200</xdr:rowOff>
    </xdr:to>
    <xdr:pic>
      <xdr:nvPicPr>
        <xdr:cNvPr id="13" name="그림 12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506"/>
        <a:stretch/>
      </xdr:blipFill>
      <xdr:spPr>
        <a:xfrm>
          <a:off x="2038350" y="3762374"/>
          <a:ext cx="7516800" cy="12287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389931</xdr:rowOff>
    </xdr:from>
    <xdr:to>
      <xdr:col>3</xdr:col>
      <xdr:colOff>398475</xdr:colOff>
      <xdr:row>10</xdr:row>
      <xdr:rowOff>29513</xdr:rowOff>
    </xdr:to>
    <xdr:pic>
      <xdr:nvPicPr>
        <xdr:cNvPr id="22" name="그림 21">
          <a:hlinkClick xmlns:r="http://schemas.openxmlformats.org/officeDocument/2006/relationships" r:id="rId6" tooltip="주요 교육기관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66531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403027</xdr:rowOff>
    </xdr:from>
    <xdr:to>
      <xdr:col>4</xdr:col>
      <xdr:colOff>17475</xdr:colOff>
      <xdr:row>6</xdr:row>
      <xdr:rowOff>42609</xdr:rowOff>
    </xdr:to>
    <xdr:pic>
      <xdr:nvPicPr>
        <xdr:cNvPr id="23" name="그림 22">
          <a:hlinkClick xmlns:r="http://schemas.openxmlformats.org/officeDocument/2006/relationships" r:id="rId8" tooltip="주제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1327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396479</xdr:rowOff>
    </xdr:from>
    <xdr:to>
      <xdr:col>4</xdr:col>
      <xdr:colOff>17475</xdr:colOff>
      <xdr:row>8</xdr:row>
      <xdr:rowOff>36061</xdr:rowOff>
    </xdr:to>
    <xdr:pic>
      <xdr:nvPicPr>
        <xdr:cNvPr id="24" name="그림 23">
          <a:hlinkClick xmlns:r="http://schemas.openxmlformats.org/officeDocument/2006/relationships" r:id="rId10" tooltip="기관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3929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383382</xdr:rowOff>
    </xdr:from>
    <xdr:to>
      <xdr:col>3</xdr:col>
      <xdr:colOff>398475</xdr:colOff>
      <xdr:row>12</xdr:row>
      <xdr:rowOff>22964</xdr:rowOff>
    </xdr:to>
    <xdr:pic>
      <xdr:nvPicPr>
        <xdr:cNvPr id="25" name="그림 24">
          <a:hlinkClick xmlns:r="http://schemas.openxmlformats.org/officeDocument/2006/relationships" r:id="rId12" tooltip="교육주제 범례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79132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3</xdr:row>
      <xdr:rowOff>95250</xdr:rowOff>
    </xdr:from>
    <xdr:to>
      <xdr:col>4</xdr:col>
      <xdr:colOff>13875</xdr:colOff>
      <xdr:row>3</xdr:row>
      <xdr:rowOff>347250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1323975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3</xdr:col>
      <xdr:colOff>398475</xdr:colOff>
      <xdr:row>4</xdr:row>
      <xdr:rowOff>49157</xdr:rowOff>
    </xdr:to>
    <xdr:pic>
      <xdr:nvPicPr>
        <xdr:cNvPr id="26" name="그림 25">
          <a:hlinkClick xmlns:r="http://schemas.openxmlformats.org/officeDocument/2006/relationships" r:id="rId15" tooltip="추천강좌 보기"/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8725"/>
          <a:ext cx="1627200" cy="458732"/>
        </a:xfrm>
        <a:prstGeom prst="rect">
          <a:avLst/>
        </a:prstGeom>
      </xdr:spPr>
    </xdr:pic>
    <xdr:clientData/>
  </xdr:twoCellAnchor>
  <xdr:twoCellAnchor>
    <xdr:from>
      <xdr:col>19</xdr:col>
      <xdr:colOff>257175</xdr:colOff>
      <xdr:row>12</xdr:row>
      <xdr:rowOff>333375</xdr:rowOff>
    </xdr:from>
    <xdr:to>
      <xdr:col>24</xdr:col>
      <xdr:colOff>0</xdr:colOff>
      <xdr:row>16</xdr:row>
      <xdr:rowOff>161925</xdr:rowOff>
    </xdr:to>
    <xdr:sp macro="" textlink="">
      <xdr:nvSpPr>
        <xdr:cNvPr id="3" name="사각형 설명선 2"/>
        <xdr:cNvSpPr/>
      </xdr:nvSpPr>
      <xdr:spPr>
        <a:xfrm>
          <a:off x="8039100" y="5248275"/>
          <a:ext cx="1790700" cy="1466850"/>
        </a:xfrm>
        <a:prstGeom prst="wedgeRectCallout">
          <a:avLst>
            <a:gd name="adj1" fmla="val 21188"/>
            <a:gd name="adj2" fmla="val 61202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모든페이지 삽입여부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결정 필요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현재 엑셀에는 메인페이지에만 표시됨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400049</xdr:colOff>
      <xdr:row>5</xdr:row>
      <xdr:rowOff>85724</xdr:rowOff>
    </xdr:from>
    <xdr:to>
      <xdr:col>10</xdr:col>
      <xdr:colOff>152400</xdr:colOff>
      <xdr:row>6</xdr:row>
      <xdr:rowOff>333375</xdr:rowOff>
    </xdr:to>
    <xdr:sp macro="" textlink="">
      <xdr:nvSpPr>
        <xdr:cNvPr id="16" name="사각형 설명선 15"/>
        <xdr:cNvSpPr/>
      </xdr:nvSpPr>
      <xdr:spPr>
        <a:xfrm>
          <a:off x="2038349" y="2133599"/>
          <a:ext cx="2209801" cy="657226"/>
        </a:xfrm>
        <a:prstGeom prst="wedgeRectCallout">
          <a:avLst>
            <a:gd name="adj1" fmla="val 40337"/>
            <a:gd name="adj2" fmla="val 28734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rgbClr val="FF0000"/>
              </a:solidFill>
            </a:rPr>
            <a:t>- </a:t>
          </a:r>
          <a:r>
            <a:rPr lang="ko-KR" altLang="en-US" sz="1100" b="1">
              <a:solidFill>
                <a:srgbClr val="FF0000"/>
              </a:solidFill>
            </a:rPr>
            <a:t>메인페이지 구현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en-US" altLang="ko-KR" sz="1100" b="1">
              <a:solidFill>
                <a:srgbClr val="FF0000"/>
              </a:solidFill>
            </a:rPr>
            <a:t>- </a:t>
          </a:r>
          <a:r>
            <a:rPr lang="ko-KR" altLang="en-US" sz="1100" b="1">
              <a:solidFill>
                <a:srgbClr val="FF0000"/>
              </a:solidFill>
            </a:rPr>
            <a:t>전체 스타일 지정</a:t>
          </a:r>
          <a:endParaRPr lang="en-US" altLang="ko-KR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390525</xdr:colOff>
      <xdr:row>13</xdr:row>
      <xdr:rowOff>95250</xdr:rowOff>
    </xdr:from>
    <xdr:to>
      <xdr:col>10</xdr:col>
      <xdr:colOff>200025</xdr:colOff>
      <xdr:row>17</xdr:row>
      <xdr:rowOff>19050</xdr:rowOff>
    </xdr:to>
    <xdr:sp macro="" textlink="">
      <xdr:nvSpPr>
        <xdr:cNvPr id="17" name="사각형 설명선 16"/>
        <xdr:cNvSpPr/>
      </xdr:nvSpPr>
      <xdr:spPr>
        <a:xfrm>
          <a:off x="2028825" y="5419725"/>
          <a:ext cx="2266950" cy="1562100"/>
        </a:xfrm>
        <a:prstGeom prst="wedgeRectCallout">
          <a:avLst>
            <a:gd name="adj1" fmla="val 40337"/>
            <a:gd name="adj2" fmla="val 28734"/>
          </a:avLst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관리자페이지 및 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는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추후에 진행</a:t>
          </a:r>
          <a:endParaRPr lang="en-US" altLang="ko-KR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ko-KR" sz="1100" b="1">
              <a:solidFill>
                <a:schemeClr val="bg1"/>
              </a:solidFill>
            </a:rPr>
            <a:t> </a:t>
          </a:r>
          <a:r>
            <a:rPr lang="ko-KR" altLang="en-US" sz="1100" b="1">
              <a:solidFill>
                <a:schemeClr val="bg1"/>
              </a:solidFill>
            </a:rPr>
            <a:t>시트보호 해제 암호</a:t>
          </a:r>
          <a:r>
            <a:rPr lang="en-US" altLang="ko-KR" sz="1100" b="1">
              <a:solidFill>
                <a:schemeClr val="bg1"/>
              </a:solidFill>
            </a:rPr>
            <a:t>: sky</a:t>
          </a:r>
        </a:p>
        <a:p>
          <a:pPr algn="l"/>
          <a:r>
            <a:rPr lang="en-US" altLang="ko-KR" sz="1100" b="1">
              <a:solidFill>
                <a:schemeClr val="bg1"/>
              </a:solidFill>
            </a:rPr>
            <a:t>※ </a:t>
          </a:r>
          <a:r>
            <a:rPr lang="ko-KR" altLang="en-US" sz="1100" b="1">
              <a:solidFill>
                <a:schemeClr val="bg1"/>
              </a:solidFill>
            </a:rPr>
            <a:t>문의처</a:t>
          </a:r>
          <a:r>
            <a:rPr lang="en-US" altLang="ko-KR" sz="1100" b="1">
              <a:solidFill>
                <a:schemeClr val="bg1"/>
              </a:solidFill>
            </a:rPr>
            <a:t>: </a:t>
          </a:r>
          <a:r>
            <a:rPr lang="ko-KR" altLang="en-US" sz="1100" b="1">
              <a:solidFill>
                <a:schemeClr val="bg1"/>
              </a:solidFill>
            </a:rPr>
            <a:t>사업관리팀 손하늘 사원</a:t>
          </a:r>
          <a:r>
            <a:rPr lang="en-US" altLang="ko-KR" sz="1100" b="1">
              <a:solidFill>
                <a:schemeClr val="bg1"/>
              </a:solidFill>
            </a:rPr>
            <a:t>(070-8188-0847)</a:t>
          </a:r>
        </a:p>
      </xdr:txBody>
    </xdr:sp>
    <xdr:clientData/>
  </xdr:twoCellAnchor>
  <xdr:twoCellAnchor>
    <xdr:from>
      <xdr:col>3</xdr:col>
      <xdr:colOff>390525</xdr:colOff>
      <xdr:row>0</xdr:row>
      <xdr:rowOff>28575</xdr:rowOff>
    </xdr:from>
    <xdr:to>
      <xdr:col>7</xdr:col>
      <xdr:colOff>238125</xdr:colOff>
      <xdr:row>1</xdr:row>
      <xdr:rowOff>323850</xdr:rowOff>
    </xdr:to>
    <xdr:sp macro="" textlink="">
      <xdr:nvSpPr>
        <xdr:cNvPr id="18" name="사각형 설명선 17"/>
        <xdr:cNvSpPr/>
      </xdr:nvSpPr>
      <xdr:spPr>
        <a:xfrm>
          <a:off x="1619250" y="28575"/>
          <a:ext cx="1485900" cy="704850"/>
        </a:xfrm>
        <a:prstGeom prst="wedgeRectCallout">
          <a:avLst>
            <a:gd name="adj1" fmla="val -67274"/>
            <a:gd name="adj2" fmla="val -10988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로고 클릭 시 메인화면으로 이동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200025</xdr:rowOff>
    </xdr:from>
    <xdr:to>
      <xdr:col>4</xdr:col>
      <xdr:colOff>0</xdr:colOff>
      <xdr:row>1</xdr:row>
      <xdr:rowOff>333375</xdr:rowOff>
    </xdr:to>
    <xdr:pic>
      <xdr:nvPicPr>
        <xdr:cNvPr id="2" name="그림 1">
          <a:hlinkClick xmlns:r="http://schemas.openxmlformats.org/officeDocument/2006/relationships" r:id="rId1" tooltip="메인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00025"/>
          <a:ext cx="162877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389931</xdr:rowOff>
    </xdr:from>
    <xdr:to>
      <xdr:col>3</xdr:col>
      <xdr:colOff>398475</xdr:colOff>
      <xdr:row>9</xdr:row>
      <xdr:rowOff>372413</xdr:rowOff>
    </xdr:to>
    <xdr:pic>
      <xdr:nvPicPr>
        <xdr:cNvPr id="12" name="그림 11">
          <a:hlinkClick xmlns:r="http://schemas.openxmlformats.org/officeDocument/2006/relationships" r:id="rId3" tooltip="주요 교육기관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66531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403027</xdr:rowOff>
    </xdr:from>
    <xdr:to>
      <xdr:col>4</xdr:col>
      <xdr:colOff>17475</xdr:colOff>
      <xdr:row>6</xdr:row>
      <xdr:rowOff>42609</xdr:rowOff>
    </xdr:to>
    <xdr:pic>
      <xdr:nvPicPr>
        <xdr:cNvPr id="13" name="그림 12">
          <a:hlinkClick xmlns:r="http://schemas.openxmlformats.org/officeDocument/2006/relationships" r:id="rId5" tooltip="주제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1327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396479</xdr:rowOff>
    </xdr:from>
    <xdr:to>
      <xdr:col>4</xdr:col>
      <xdr:colOff>17475</xdr:colOff>
      <xdr:row>8</xdr:row>
      <xdr:rowOff>36061</xdr:rowOff>
    </xdr:to>
    <xdr:pic>
      <xdr:nvPicPr>
        <xdr:cNvPr id="14" name="그림 13">
          <a:hlinkClick xmlns:r="http://schemas.openxmlformats.org/officeDocument/2006/relationships" r:id="rId7" tooltip="기관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3929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250032</xdr:rowOff>
    </xdr:from>
    <xdr:to>
      <xdr:col>3</xdr:col>
      <xdr:colOff>398475</xdr:colOff>
      <xdr:row>11</xdr:row>
      <xdr:rowOff>232514</xdr:rowOff>
    </xdr:to>
    <xdr:pic>
      <xdr:nvPicPr>
        <xdr:cNvPr id="15" name="그림 14">
          <a:hlinkClick xmlns:r="http://schemas.openxmlformats.org/officeDocument/2006/relationships" r:id="rId9" tooltip="교육주제 범례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79132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3</xdr:col>
      <xdr:colOff>398475</xdr:colOff>
      <xdr:row>4</xdr:row>
      <xdr:rowOff>49157</xdr:rowOff>
    </xdr:to>
    <xdr:pic>
      <xdr:nvPicPr>
        <xdr:cNvPr id="16" name="그림 15">
          <a:hlinkClick xmlns:r="http://schemas.openxmlformats.org/officeDocument/2006/relationships" r:id="rId11" tooltip="추천강좌 보기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8725"/>
          <a:ext cx="1627200" cy="45873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4</xdr:row>
      <xdr:rowOff>47625</xdr:rowOff>
    </xdr:to>
    <xdr:cxnSp macro="">
      <xdr:nvCxnSpPr>
        <xdr:cNvPr id="17" name="직선 연결선 16"/>
        <xdr:cNvCxnSpPr/>
      </xdr:nvCxnSpPr>
      <xdr:spPr>
        <a:xfrm>
          <a:off x="1638300" y="1228725"/>
          <a:ext cx="0" cy="457200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</xdr:row>
      <xdr:rowOff>123825</xdr:rowOff>
    </xdr:from>
    <xdr:to>
      <xdr:col>11</xdr:col>
      <xdr:colOff>1</xdr:colOff>
      <xdr:row>8</xdr:row>
      <xdr:rowOff>438149</xdr:rowOff>
    </xdr:to>
    <xdr:sp macro="" textlink="">
      <xdr:nvSpPr>
        <xdr:cNvPr id="9" name="사각형 설명선 8"/>
        <xdr:cNvSpPr/>
      </xdr:nvSpPr>
      <xdr:spPr>
        <a:xfrm>
          <a:off x="2295525" y="2990850"/>
          <a:ext cx="2209801" cy="723899"/>
        </a:xfrm>
        <a:prstGeom prst="wedgeRectCallout">
          <a:avLst>
            <a:gd name="adj1" fmla="val 40337"/>
            <a:gd name="adj2" fmla="val 28734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rgbClr val="FF0000"/>
              </a:solidFill>
            </a:rPr>
            <a:t>[1</a:t>
          </a:r>
          <a:r>
            <a:rPr lang="ko-KR" altLang="en-US" sz="1100" b="1">
              <a:solidFill>
                <a:srgbClr val="FF0000"/>
              </a:solidFill>
            </a:rPr>
            <a:t>조</a:t>
          </a:r>
          <a:r>
            <a:rPr lang="en-US" altLang="ko-KR" sz="1100" b="1">
              <a:solidFill>
                <a:srgbClr val="FF0000"/>
              </a:solidFill>
            </a:rPr>
            <a:t>] </a:t>
          </a:r>
          <a:r>
            <a:rPr lang="ko-KR" altLang="en-US" sz="1100" b="1">
              <a:solidFill>
                <a:srgbClr val="FF0000"/>
              </a:solidFill>
            </a:rPr>
            <a:t>추천강좌 리스트 화면 구현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 b="1">
              <a:solidFill>
                <a:srgbClr val="FF0000"/>
              </a:solidFill>
            </a:rPr>
            <a:t>조회조건</a:t>
          </a:r>
          <a:r>
            <a:rPr lang="en-US" altLang="ko-KR" sz="1100" b="1">
              <a:solidFill>
                <a:srgbClr val="FF0000"/>
              </a:solidFill>
            </a:rPr>
            <a:t>: </a:t>
          </a:r>
          <a:r>
            <a:rPr lang="ko-KR" altLang="en-US" sz="1100" b="1">
              <a:solidFill>
                <a:srgbClr val="FF0000"/>
              </a:solidFill>
            </a:rPr>
            <a:t>추천 주제별</a:t>
          </a:r>
          <a:endParaRPr lang="en-US" altLang="ko-KR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123824</xdr:colOff>
      <xdr:row>4</xdr:row>
      <xdr:rowOff>38100</xdr:rowOff>
    </xdr:from>
    <xdr:to>
      <xdr:col>35</xdr:col>
      <xdr:colOff>114299</xdr:colOff>
      <xdr:row>5</xdr:row>
      <xdr:rowOff>333375</xdr:rowOff>
    </xdr:to>
    <xdr:sp macro="" textlink="">
      <xdr:nvSpPr>
        <xdr:cNvPr id="10" name="사각형 설명선 9"/>
        <xdr:cNvSpPr/>
      </xdr:nvSpPr>
      <xdr:spPr>
        <a:xfrm>
          <a:off x="12820649" y="1676400"/>
          <a:ext cx="1628775" cy="704850"/>
        </a:xfrm>
        <a:prstGeom prst="wedgeRectCallout">
          <a:avLst>
            <a:gd name="adj1" fmla="val -70198"/>
            <a:gd name="adj2" fmla="val -4206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스크롤 내렸을 때도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상단에 보이도록 고정</a:t>
          </a:r>
        </a:p>
      </xdr:txBody>
    </xdr:sp>
    <xdr:clientData/>
  </xdr:twoCellAnchor>
  <xdr:twoCellAnchor>
    <xdr:from>
      <xdr:col>30</xdr:col>
      <xdr:colOff>352424</xdr:colOff>
      <xdr:row>7</xdr:row>
      <xdr:rowOff>171450</xdr:rowOff>
    </xdr:from>
    <xdr:to>
      <xdr:col>34</xdr:col>
      <xdr:colOff>342899</xdr:colOff>
      <xdr:row>8</xdr:row>
      <xdr:rowOff>466725</xdr:rowOff>
    </xdr:to>
    <xdr:sp macro="" textlink="">
      <xdr:nvSpPr>
        <xdr:cNvPr id="18" name="사각형 설명선 17"/>
        <xdr:cNvSpPr/>
      </xdr:nvSpPr>
      <xdr:spPr>
        <a:xfrm>
          <a:off x="12639674" y="3038475"/>
          <a:ext cx="1628775" cy="704850"/>
        </a:xfrm>
        <a:prstGeom prst="wedgeRectCallout">
          <a:avLst>
            <a:gd name="adj1" fmla="val -70198"/>
            <a:gd name="adj2" fmla="val -4206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해당 상세페이지로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이동 버튼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새창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20</xdr:col>
      <xdr:colOff>133349</xdr:colOff>
      <xdr:row>7</xdr:row>
      <xdr:rowOff>161925</xdr:rowOff>
    </xdr:from>
    <xdr:to>
      <xdr:col>24</xdr:col>
      <xdr:colOff>123824</xdr:colOff>
      <xdr:row>8</xdr:row>
      <xdr:rowOff>457200</xdr:rowOff>
    </xdr:to>
    <xdr:sp macro="" textlink="">
      <xdr:nvSpPr>
        <xdr:cNvPr id="19" name="사각형 설명선 18"/>
        <xdr:cNvSpPr/>
      </xdr:nvSpPr>
      <xdr:spPr>
        <a:xfrm>
          <a:off x="8324849" y="3028950"/>
          <a:ext cx="1628775" cy="704850"/>
        </a:xfrm>
        <a:prstGeom prst="wedgeRectCallout">
          <a:avLst>
            <a:gd name="adj1" fmla="val -70198"/>
            <a:gd name="adj2" fmla="val -4206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강좌명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238124</xdr:colOff>
      <xdr:row>10</xdr:row>
      <xdr:rowOff>180975</xdr:rowOff>
    </xdr:from>
    <xdr:to>
      <xdr:col>14</xdr:col>
      <xdr:colOff>228599</xdr:colOff>
      <xdr:row>11</xdr:row>
      <xdr:rowOff>409575</xdr:rowOff>
    </xdr:to>
    <xdr:sp macro="" textlink="">
      <xdr:nvSpPr>
        <xdr:cNvPr id="20" name="사각형 설명선 19"/>
        <xdr:cNvSpPr/>
      </xdr:nvSpPr>
      <xdr:spPr>
        <a:xfrm>
          <a:off x="4333874" y="4410075"/>
          <a:ext cx="1628775" cy="704850"/>
        </a:xfrm>
        <a:prstGeom prst="wedgeRectCallout">
          <a:avLst>
            <a:gd name="adj1" fmla="val -70198"/>
            <a:gd name="adj2" fmla="val -4206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교육주제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("</a:t>
          </a:r>
          <a:r>
            <a:rPr lang="ko-KR" altLang="en-US" sz="1100" b="1">
              <a:solidFill>
                <a:sysClr val="windowText" lastClr="000000"/>
              </a:solidFill>
            </a:rPr>
            <a:t>중분류 </a:t>
          </a:r>
          <a:r>
            <a:rPr lang="en-US" altLang="ko-KR" sz="1100" b="1">
              <a:solidFill>
                <a:sysClr val="windowText" lastClr="000000"/>
              </a:solidFill>
            </a:rPr>
            <a:t>&gt; </a:t>
          </a:r>
          <a:r>
            <a:rPr lang="ko-KR" altLang="en-US" sz="1100" b="1">
              <a:solidFill>
                <a:sysClr val="windowText" lastClr="000000"/>
              </a:solidFill>
            </a:rPr>
            <a:t>소분류</a:t>
          </a:r>
          <a:r>
            <a:rPr lang="en-US" altLang="ko-KR" sz="1100" b="1">
              <a:solidFill>
                <a:sysClr val="windowText" lastClr="000000"/>
              </a:solidFill>
            </a:rPr>
            <a:t>")</a:t>
          </a:r>
        </a:p>
      </xdr:txBody>
    </xdr:sp>
    <xdr:clientData/>
  </xdr:twoCellAnchor>
  <xdr:twoCellAnchor>
    <xdr:from>
      <xdr:col>7</xdr:col>
      <xdr:colOff>152399</xdr:colOff>
      <xdr:row>11</xdr:row>
      <xdr:rowOff>238124</xdr:rowOff>
    </xdr:from>
    <xdr:to>
      <xdr:col>11</xdr:col>
      <xdr:colOff>142874</xdr:colOff>
      <xdr:row>13</xdr:row>
      <xdr:rowOff>400049</xdr:rowOff>
    </xdr:to>
    <xdr:sp macro="" textlink="">
      <xdr:nvSpPr>
        <xdr:cNvPr id="21" name="사각형 설명선 20"/>
        <xdr:cNvSpPr/>
      </xdr:nvSpPr>
      <xdr:spPr>
        <a:xfrm>
          <a:off x="3019424" y="4943474"/>
          <a:ext cx="1628775" cy="1114425"/>
        </a:xfrm>
        <a:prstGeom prst="wedgeRectCallout">
          <a:avLst>
            <a:gd name="adj1" fmla="val -70198"/>
            <a:gd name="adj2" fmla="val -4206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리더 추천 강좌 여부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아이콘표시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추천강좌는 모두 리더 추천강좌임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10</xdr:col>
      <xdr:colOff>238124</xdr:colOff>
      <xdr:row>5</xdr:row>
      <xdr:rowOff>209550</xdr:rowOff>
    </xdr:from>
    <xdr:to>
      <xdr:col>14</xdr:col>
      <xdr:colOff>228599</xdr:colOff>
      <xdr:row>7</xdr:row>
      <xdr:rowOff>95250</xdr:rowOff>
    </xdr:to>
    <xdr:sp macro="" textlink="">
      <xdr:nvSpPr>
        <xdr:cNvPr id="22" name="사각형 설명선 21"/>
        <xdr:cNvSpPr/>
      </xdr:nvSpPr>
      <xdr:spPr>
        <a:xfrm>
          <a:off x="4333874" y="2257425"/>
          <a:ext cx="1628775" cy="704850"/>
        </a:xfrm>
        <a:prstGeom prst="wedgeRectCallout">
          <a:avLst>
            <a:gd name="adj1" fmla="val -74292"/>
            <a:gd name="adj2" fmla="val 13336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검색된 강좌의 갯수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266699</xdr:colOff>
      <xdr:row>3</xdr:row>
      <xdr:rowOff>9525</xdr:rowOff>
    </xdr:from>
    <xdr:to>
      <xdr:col>26</xdr:col>
      <xdr:colOff>381000</xdr:colOff>
      <xdr:row>4</xdr:row>
      <xdr:rowOff>219075</xdr:rowOff>
    </xdr:to>
    <xdr:sp macro="" textlink="">
      <xdr:nvSpPr>
        <xdr:cNvPr id="23" name="사각형 설명선 22"/>
        <xdr:cNvSpPr/>
      </xdr:nvSpPr>
      <xdr:spPr>
        <a:xfrm>
          <a:off x="8867774" y="1238250"/>
          <a:ext cx="2162176" cy="619125"/>
        </a:xfrm>
        <a:prstGeom prst="wedgeRectCallout">
          <a:avLst>
            <a:gd name="adj1" fmla="val -70198"/>
            <a:gd name="adj2" fmla="val -4206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관리자가 설정한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특정 추천 카테고리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200025</xdr:rowOff>
    </xdr:from>
    <xdr:to>
      <xdr:col>4</xdr:col>
      <xdr:colOff>0</xdr:colOff>
      <xdr:row>1</xdr:row>
      <xdr:rowOff>333375</xdr:rowOff>
    </xdr:to>
    <xdr:pic>
      <xdr:nvPicPr>
        <xdr:cNvPr id="3" name="그림 2">
          <a:hlinkClick xmlns:r="http://schemas.openxmlformats.org/officeDocument/2006/relationships" r:id="rId1" tooltip="메인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00025"/>
          <a:ext cx="162877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389931</xdr:rowOff>
    </xdr:from>
    <xdr:to>
      <xdr:col>3</xdr:col>
      <xdr:colOff>398475</xdr:colOff>
      <xdr:row>9</xdr:row>
      <xdr:rowOff>372413</xdr:rowOff>
    </xdr:to>
    <xdr:pic>
      <xdr:nvPicPr>
        <xdr:cNvPr id="9" name="그림 8">
          <a:hlinkClick xmlns:r="http://schemas.openxmlformats.org/officeDocument/2006/relationships" r:id="rId3" tooltip="주요 교육기관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66531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403027</xdr:rowOff>
    </xdr:from>
    <xdr:to>
      <xdr:col>4</xdr:col>
      <xdr:colOff>17475</xdr:colOff>
      <xdr:row>6</xdr:row>
      <xdr:rowOff>42609</xdr:rowOff>
    </xdr:to>
    <xdr:pic>
      <xdr:nvPicPr>
        <xdr:cNvPr id="10" name="그림 9">
          <a:hlinkClick xmlns:r="http://schemas.openxmlformats.org/officeDocument/2006/relationships" r:id="rId5" tooltip="주제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1327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396479</xdr:rowOff>
    </xdr:from>
    <xdr:to>
      <xdr:col>4</xdr:col>
      <xdr:colOff>17475</xdr:colOff>
      <xdr:row>8</xdr:row>
      <xdr:rowOff>36061</xdr:rowOff>
    </xdr:to>
    <xdr:pic>
      <xdr:nvPicPr>
        <xdr:cNvPr id="11" name="그림 10">
          <a:hlinkClick xmlns:r="http://schemas.openxmlformats.org/officeDocument/2006/relationships" r:id="rId7" tooltip="기관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3929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250032</xdr:rowOff>
    </xdr:from>
    <xdr:to>
      <xdr:col>3</xdr:col>
      <xdr:colOff>398475</xdr:colOff>
      <xdr:row>11</xdr:row>
      <xdr:rowOff>232514</xdr:rowOff>
    </xdr:to>
    <xdr:pic>
      <xdr:nvPicPr>
        <xdr:cNvPr id="12" name="그림 11">
          <a:hlinkClick xmlns:r="http://schemas.openxmlformats.org/officeDocument/2006/relationships" r:id="rId9" tooltip="교육주제 범례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79132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3</xdr:col>
      <xdr:colOff>398475</xdr:colOff>
      <xdr:row>4</xdr:row>
      <xdr:rowOff>49157</xdr:rowOff>
    </xdr:to>
    <xdr:pic>
      <xdr:nvPicPr>
        <xdr:cNvPr id="13" name="그림 12">
          <a:hlinkClick xmlns:r="http://schemas.openxmlformats.org/officeDocument/2006/relationships" r:id="rId11" tooltip="추천강좌 보기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8725"/>
          <a:ext cx="1627200" cy="45873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6</xdr:row>
      <xdr:rowOff>47625</xdr:rowOff>
    </xdr:to>
    <xdr:cxnSp macro="">
      <xdr:nvCxnSpPr>
        <xdr:cNvPr id="14" name="직선 연결선 13"/>
        <xdr:cNvCxnSpPr/>
      </xdr:nvCxnSpPr>
      <xdr:spPr>
        <a:xfrm>
          <a:off x="1638300" y="2047875"/>
          <a:ext cx="0" cy="457200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66675</xdr:colOff>
      <xdr:row>4</xdr:row>
      <xdr:rowOff>400050</xdr:rowOff>
    </xdr:from>
    <xdr:to>
      <xdr:col>32</xdr:col>
      <xdr:colOff>0</xdr:colOff>
      <xdr:row>6</xdr:row>
      <xdr:rowOff>0</xdr:rowOff>
    </xdr:to>
    <xdr:pic>
      <xdr:nvPicPr>
        <xdr:cNvPr id="15" name="그림 14">
          <a:hlinkClick xmlns:r="http://schemas.openxmlformats.org/officeDocument/2006/relationships" r:id="rId9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33" t="23302" r="30185" b="46567"/>
        <a:stretch/>
      </xdr:blipFill>
      <xdr:spPr>
        <a:xfrm>
          <a:off x="9486900" y="2038350"/>
          <a:ext cx="3619500" cy="419100"/>
        </a:xfrm>
        <a:prstGeom prst="rect">
          <a:avLst/>
        </a:prstGeom>
      </xdr:spPr>
    </xdr:pic>
    <xdr:clientData/>
  </xdr:twoCellAnchor>
  <xdr:twoCellAnchor>
    <xdr:from>
      <xdr:col>12</xdr:col>
      <xdr:colOff>180975</xdr:colOff>
      <xdr:row>4</xdr:row>
      <xdr:rowOff>104775</xdr:rowOff>
    </xdr:from>
    <xdr:to>
      <xdr:col>20</xdr:col>
      <xdr:colOff>57150</xdr:colOff>
      <xdr:row>6</xdr:row>
      <xdr:rowOff>190500</xdr:rowOff>
    </xdr:to>
    <xdr:sp macro="" textlink="">
      <xdr:nvSpPr>
        <xdr:cNvPr id="16" name="사각형 설명선 15"/>
        <xdr:cNvSpPr/>
      </xdr:nvSpPr>
      <xdr:spPr>
        <a:xfrm>
          <a:off x="5095875" y="1743075"/>
          <a:ext cx="3152775" cy="904875"/>
        </a:xfrm>
        <a:prstGeom prst="wedgeRectCallout">
          <a:avLst>
            <a:gd name="adj1" fmla="val -15554"/>
            <a:gd name="adj2" fmla="val -69161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주제별 교육 검색</a:t>
          </a:r>
          <a:r>
            <a:rPr lang="ko-KR" altLang="en-US" sz="1100" b="1" baseline="0">
              <a:solidFill>
                <a:srgbClr val="FF0000"/>
              </a:solidFill>
            </a:rPr>
            <a:t> 화면 구현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- </a:t>
          </a:r>
          <a:r>
            <a:rPr lang="ko-KR" altLang="en-US" sz="1100" b="1" baseline="0">
              <a:solidFill>
                <a:srgbClr val="FF0000"/>
              </a:solidFill>
            </a:rPr>
            <a:t>조회조건</a:t>
          </a:r>
          <a:r>
            <a:rPr lang="en-US" altLang="ko-KR" sz="1100" b="1" baseline="0">
              <a:solidFill>
                <a:srgbClr val="FF0000"/>
              </a:solidFill>
            </a:rPr>
            <a:t>: </a:t>
          </a:r>
          <a:r>
            <a:rPr lang="ko-KR" altLang="en-US" sz="1100" b="1" baseline="0">
              <a:solidFill>
                <a:srgbClr val="FF0000"/>
              </a:solidFill>
            </a:rPr>
            <a:t>교육주제 대</a:t>
          </a:r>
          <a:r>
            <a:rPr lang="en-US" altLang="ko-KR" sz="1100" b="1" baseline="0">
              <a:solidFill>
                <a:srgbClr val="FF0000"/>
              </a:solidFill>
            </a:rPr>
            <a:t>&gt; </a:t>
          </a:r>
          <a:r>
            <a:rPr lang="ko-KR" altLang="en-US" sz="1100" b="1" baseline="0">
              <a:solidFill>
                <a:srgbClr val="FF0000"/>
              </a:solidFill>
            </a:rPr>
            <a:t>중 </a:t>
          </a:r>
          <a:r>
            <a:rPr lang="en-US" altLang="ko-KR" sz="1100" b="1" baseline="0">
              <a:solidFill>
                <a:srgbClr val="FF0000"/>
              </a:solidFill>
            </a:rPr>
            <a:t>&gt; </a:t>
          </a:r>
          <a:r>
            <a:rPr lang="ko-KR" altLang="en-US" sz="1100" b="1" baseline="0">
              <a:solidFill>
                <a:srgbClr val="FF0000"/>
              </a:solidFill>
            </a:rPr>
            <a:t>소분류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&gt; </a:t>
          </a:r>
          <a:r>
            <a:rPr lang="ko-KR" altLang="en-US" sz="1100" b="1" baseline="0">
              <a:solidFill>
                <a:srgbClr val="FF0000"/>
              </a:solidFill>
            </a:rPr>
            <a:t>과정수준</a:t>
          </a:r>
          <a:r>
            <a:rPr lang="en-US" altLang="ko-KR" sz="1100" b="1" baseline="0">
              <a:solidFill>
                <a:srgbClr val="FF0000"/>
              </a:solidFill>
            </a:rPr>
            <a:t>(</a:t>
          </a:r>
          <a:r>
            <a:rPr lang="ko-KR" altLang="en-US" sz="1100" b="1" baseline="0">
              <a:solidFill>
                <a:srgbClr val="FF0000"/>
              </a:solidFill>
            </a:rPr>
            <a:t>전문</a:t>
          </a:r>
          <a:r>
            <a:rPr lang="en-US" altLang="ko-KR" sz="1100" b="1" baseline="0">
              <a:solidFill>
                <a:srgbClr val="FF0000"/>
              </a:solidFill>
            </a:rPr>
            <a:t>/</a:t>
          </a:r>
          <a:r>
            <a:rPr lang="ko-KR" altLang="en-US" sz="1100" b="1" baseline="0">
              <a:solidFill>
                <a:srgbClr val="FF0000"/>
              </a:solidFill>
            </a:rPr>
            <a:t>선택</a:t>
          </a:r>
          <a:r>
            <a:rPr lang="en-US" altLang="ko-KR" sz="1100" b="1" baseline="0">
              <a:solidFill>
                <a:srgbClr val="FF0000"/>
              </a:solidFill>
            </a:rPr>
            <a:t>/</a:t>
          </a:r>
          <a:r>
            <a:rPr lang="ko-KR" altLang="en-US" sz="1100" b="1" baseline="0">
              <a:solidFill>
                <a:srgbClr val="FF0000"/>
              </a:solidFill>
            </a:rPr>
            <a:t>기본</a:t>
          </a:r>
          <a:r>
            <a:rPr lang="en-US" altLang="ko-KR" sz="1100" b="1" baseline="0">
              <a:solidFill>
                <a:srgbClr val="FF0000"/>
              </a:solidFill>
            </a:rPr>
            <a:t>)</a:t>
          </a:r>
          <a:endParaRPr lang="en-US" altLang="ko-KR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190500</xdr:colOff>
      <xdr:row>6</xdr:row>
      <xdr:rowOff>9526</xdr:rowOff>
    </xdr:from>
    <xdr:to>
      <xdr:col>35</xdr:col>
      <xdr:colOff>104775</xdr:colOff>
      <xdr:row>7</xdr:row>
      <xdr:rowOff>247651</xdr:rowOff>
    </xdr:to>
    <xdr:sp macro="" textlink="">
      <xdr:nvSpPr>
        <xdr:cNvPr id="17" name="사각형 설명선 16"/>
        <xdr:cNvSpPr/>
      </xdr:nvSpPr>
      <xdr:spPr>
        <a:xfrm>
          <a:off x="12887325" y="2466976"/>
          <a:ext cx="1552575" cy="647700"/>
        </a:xfrm>
        <a:prstGeom prst="wedgeRectCallout">
          <a:avLst>
            <a:gd name="adj1" fmla="val -44255"/>
            <a:gd name="adj2" fmla="val -68108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&lt;</a:t>
          </a:r>
          <a:r>
            <a:rPr lang="ko-KR" altLang="en-US" sz="1100" b="1">
              <a:solidFill>
                <a:sysClr val="windowText" lastClr="000000"/>
              </a:solidFill>
            </a:rPr>
            <a:t>교육주제 범례</a:t>
          </a:r>
          <a:r>
            <a:rPr lang="en-US" altLang="ko-KR" sz="1100" b="1">
              <a:solidFill>
                <a:sysClr val="windowText" lastClr="000000"/>
              </a:solidFill>
            </a:rPr>
            <a:t>&gt;</a:t>
          </a:r>
          <a:r>
            <a:rPr lang="ko-KR" altLang="en-US" sz="1100" b="1">
              <a:solidFill>
                <a:sysClr val="windowText" lastClr="000000"/>
              </a:solidFill>
            </a:rPr>
            <a:t>페이지로 이동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152400</xdr:colOff>
      <xdr:row>0</xdr:row>
      <xdr:rowOff>257176</xdr:rowOff>
    </xdr:from>
    <xdr:to>
      <xdr:col>36</xdr:col>
      <xdr:colOff>190500</xdr:colOff>
      <xdr:row>2</xdr:row>
      <xdr:rowOff>285750</xdr:rowOff>
    </xdr:to>
    <xdr:sp macro="" textlink="">
      <xdr:nvSpPr>
        <xdr:cNvPr id="18" name="사각형 설명선 17"/>
        <xdr:cNvSpPr/>
      </xdr:nvSpPr>
      <xdr:spPr>
        <a:xfrm>
          <a:off x="12439650" y="257176"/>
          <a:ext cx="2495550" cy="847724"/>
        </a:xfrm>
        <a:prstGeom prst="wedgeRectCallout">
          <a:avLst>
            <a:gd name="adj1" fmla="val -55324"/>
            <a:gd name="adj2" fmla="val 38634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선택과정은 표시하지 않음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기본과정</a:t>
          </a:r>
          <a:r>
            <a:rPr lang="ko-KR" altLang="en-US" sz="1100" b="1" baseline="0">
              <a:solidFill>
                <a:sysClr val="windowText" lastClr="000000"/>
              </a:solidFill>
            </a:rPr>
            <a:t> →</a:t>
          </a:r>
          <a:r>
            <a:rPr lang="en-US" altLang="ko-KR" sz="1100" b="1" baseline="0">
              <a:solidFill>
                <a:sysClr val="windowText" lastClr="000000"/>
              </a:solidFill>
            </a:rPr>
            <a:t> </a:t>
          </a:r>
          <a:r>
            <a:rPr lang="ko-KR" altLang="en-US" sz="1100" b="1" baseline="0">
              <a:solidFill>
                <a:sysClr val="windowText" lastClr="000000"/>
              </a:solidFill>
            </a:rPr>
            <a:t>전문과정</a:t>
          </a:r>
          <a:endParaRPr lang="en-US" altLang="ko-KR" sz="1100" b="1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="1" baseline="0">
              <a:solidFill>
                <a:sysClr val="windowText" lastClr="000000"/>
              </a:solidFill>
            </a:rPr>
            <a:t>수준을 비교할 수 있는 아이콘 표시</a:t>
          </a:r>
          <a:endParaRPr lang="en-US" altLang="ko-KR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123825</xdr:colOff>
      <xdr:row>3</xdr:row>
      <xdr:rowOff>114301</xdr:rowOff>
    </xdr:from>
    <xdr:to>
      <xdr:col>35</xdr:col>
      <xdr:colOff>161925</xdr:colOff>
      <xdr:row>5</xdr:row>
      <xdr:rowOff>142875</xdr:rowOff>
    </xdr:to>
    <xdr:sp macro="" textlink="">
      <xdr:nvSpPr>
        <xdr:cNvPr id="19" name="사각형 설명선 18"/>
        <xdr:cNvSpPr/>
      </xdr:nvSpPr>
      <xdr:spPr>
        <a:xfrm>
          <a:off x="12001500" y="1343026"/>
          <a:ext cx="2495550" cy="847724"/>
        </a:xfrm>
        <a:prstGeom prst="wedgeRectCallout">
          <a:avLst>
            <a:gd name="adj1" fmla="val -56469"/>
            <a:gd name="adj2" fmla="val -10804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선택과정은 표시하지 않음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기본과정</a:t>
          </a:r>
          <a:r>
            <a:rPr lang="ko-KR" altLang="en-US" sz="1100" b="1" baseline="0">
              <a:solidFill>
                <a:sysClr val="windowText" lastClr="000000"/>
              </a:solidFill>
            </a:rPr>
            <a:t> </a:t>
          </a:r>
          <a:r>
            <a:rPr lang="en-US" altLang="ko-KR" sz="1100" b="1" baseline="0">
              <a:solidFill>
                <a:sysClr val="windowText" lastClr="000000"/>
              </a:solidFill>
            </a:rPr>
            <a:t>&lt; </a:t>
          </a:r>
          <a:r>
            <a:rPr lang="ko-KR" altLang="en-US" sz="1100" b="1" baseline="0">
              <a:solidFill>
                <a:sysClr val="windowText" lastClr="000000"/>
              </a:solidFill>
            </a:rPr>
            <a:t>전문과정</a:t>
          </a:r>
          <a:endParaRPr lang="en-US" altLang="ko-KR" sz="1100" b="1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="1" baseline="0">
              <a:solidFill>
                <a:sysClr val="windowText" lastClr="000000"/>
              </a:solidFill>
            </a:rPr>
            <a:t>수준을 비교할 수 있는 아이콘 표시</a:t>
          </a:r>
          <a:endParaRPr lang="en-US" altLang="ko-KR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333375</xdr:colOff>
      <xdr:row>5</xdr:row>
      <xdr:rowOff>342900</xdr:rowOff>
    </xdr:from>
    <xdr:to>
      <xdr:col>25</xdr:col>
      <xdr:colOff>323850</xdr:colOff>
      <xdr:row>7</xdr:row>
      <xdr:rowOff>228600</xdr:rowOff>
    </xdr:to>
    <xdr:sp macro="" textlink="">
      <xdr:nvSpPr>
        <xdr:cNvPr id="20" name="사각형 설명선 19"/>
        <xdr:cNvSpPr/>
      </xdr:nvSpPr>
      <xdr:spPr>
        <a:xfrm>
          <a:off x="8934450" y="2390775"/>
          <a:ext cx="1628775" cy="704850"/>
        </a:xfrm>
        <a:prstGeom prst="wedgeRectCallout">
          <a:avLst>
            <a:gd name="adj1" fmla="val -63765"/>
            <a:gd name="adj2" fmla="val -110988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스크롤 내렸을 때도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상단에 보이도록 고정</a:t>
          </a:r>
        </a:p>
      </xdr:txBody>
    </xdr:sp>
    <xdr:clientData/>
  </xdr:twoCellAnchor>
  <xdr:twoCellAnchor>
    <xdr:from>
      <xdr:col>7</xdr:col>
      <xdr:colOff>171450</xdr:colOff>
      <xdr:row>8</xdr:row>
      <xdr:rowOff>276225</xdr:rowOff>
    </xdr:from>
    <xdr:to>
      <xdr:col>11</xdr:col>
      <xdr:colOff>161925</xdr:colOff>
      <xdr:row>10</xdr:row>
      <xdr:rowOff>28575</xdr:rowOff>
    </xdr:to>
    <xdr:sp macro="" textlink="">
      <xdr:nvSpPr>
        <xdr:cNvPr id="21" name="사각형 설명선 20"/>
        <xdr:cNvSpPr/>
      </xdr:nvSpPr>
      <xdr:spPr>
        <a:xfrm>
          <a:off x="3038475" y="3552825"/>
          <a:ext cx="1628775" cy="704850"/>
        </a:xfrm>
        <a:prstGeom prst="wedgeRectCallout">
          <a:avLst>
            <a:gd name="adj1" fmla="val -70198"/>
            <a:gd name="adj2" fmla="val -4206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리더 추천 강좌 여부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아이콘표시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342900</xdr:colOff>
      <xdr:row>7</xdr:row>
      <xdr:rowOff>152400</xdr:rowOff>
    </xdr:from>
    <xdr:to>
      <xdr:col>16</xdr:col>
      <xdr:colOff>276225</xdr:colOff>
      <xdr:row>8</xdr:row>
      <xdr:rowOff>161925</xdr:rowOff>
    </xdr:to>
    <xdr:sp macro="" textlink="">
      <xdr:nvSpPr>
        <xdr:cNvPr id="22" name="사각형 설명선 21"/>
        <xdr:cNvSpPr/>
      </xdr:nvSpPr>
      <xdr:spPr>
        <a:xfrm>
          <a:off x="6076950" y="3019425"/>
          <a:ext cx="752475" cy="419100"/>
        </a:xfrm>
        <a:prstGeom prst="wedgeRectCallout">
          <a:avLst>
            <a:gd name="adj1" fmla="val -70198"/>
            <a:gd name="adj2" fmla="val -4206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강좌명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247650</xdr:colOff>
      <xdr:row>5</xdr:row>
      <xdr:rowOff>66675</xdr:rowOff>
    </xdr:from>
    <xdr:to>
      <xdr:col>11</xdr:col>
      <xdr:colOff>238125</xdr:colOff>
      <xdr:row>6</xdr:row>
      <xdr:rowOff>133350</xdr:rowOff>
    </xdr:to>
    <xdr:sp macro="" textlink="">
      <xdr:nvSpPr>
        <xdr:cNvPr id="23" name="사각형 설명선 22"/>
        <xdr:cNvSpPr/>
      </xdr:nvSpPr>
      <xdr:spPr>
        <a:xfrm>
          <a:off x="3114675" y="2114550"/>
          <a:ext cx="1628775" cy="476250"/>
        </a:xfrm>
        <a:prstGeom prst="wedgeRectCallout">
          <a:avLst>
            <a:gd name="adj1" fmla="val -30432"/>
            <a:gd name="adj2" fmla="val 71336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검색된 강좌의 갯수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142875</xdr:colOff>
      <xdr:row>9</xdr:row>
      <xdr:rowOff>104775</xdr:rowOff>
    </xdr:from>
    <xdr:to>
      <xdr:col>29</xdr:col>
      <xdr:colOff>133350</xdr:colOff>
      <xdr:row>10</xdr:row>
      <xdr:rowOff>247649</xdr:rowOff>
    </xdr:to>
    <xdr:sp macro="" textlink="">
      <xdr:nvSpPr>
        <xdr:cNvPr id="24" name="사각형 설명선 23"/>
        <xdr:cNvSpPr/>
      </xdr:nvSpPr>
      <xdr:spPr>
        <a:xfrm>
          <a:off x="10382250" y="3857625"/>
          <a:ext cx="1628775" cy="619124"/>
        </a:xfrm>
        <a:prstGeom prst="wedgeRectCallout">
          <a:avLst>
            <a:gd name="adj1" fmla="val -19320"/>
            <a:gd name="adj2" fmla="val -6233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기관명에 따라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기관의 위치를 표시</a:t>
          </a:r>
        </a:p>
      </xdr:txBody>
    </xdr:sp>
    <xdr:clientData/>
  </xdr:twoCellAnchor>
  <xdr:twoCellAnchor>
    <xdr:from>
      <xdr:col>20</xdr:col>
      <xdr:colOff>247650</xdr:colOff>
      <xdr:row>9</xdr:row>
      <xdr:rowOff>133350</xdr:rowOff>
    </xdr:from>
    <xdr:to>
      <xdr:col>24</xdr:col>
      <xdr:colOff>238125</xdr:colOff>
      <xdr:row>10</xdr:row>
      <xdr:rowOff>276224</xdr:rowOff>
    </xdr:to>
    <xdr:sp macro="" textlink="">
      <xdr:nvSpPr>
        <xdr:cNvPr id="25" name="사각형 설명선 24"/>
        <xdr:cNvSpPr/>
      </xdr:nvSpPr>
      <xdr:spPr>
        <a:xfrm>
          <a:off x="8439150" y="3886200"/>
          <a:ext cx="1628775" cy="619124"/>
        </a:xfrm>
        <a:prstGeom prst="wedgeRectCallout">
          <a:avLst>
            <a:gd name="adj1" fmla="val 45007"/>
            <a:gd name="adj2" fmla="val -76185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교육기관명</a:t>
          </a:r>
        </a:p>
      </xdr:txBody>
    </xdr:sp>
    <xdr:clientData/>
  </xdr:twoCellAnchor>
  <xdr:twoCellAnchor>
    <xdr:from>
      <xdr:col>30</xdr:col>
      <xdr:colOff>219075</xdr:colOff>
      <xdr:row>8</xdr:row>
      <xdr:rowOff>276225</xdr:rowOff>
    </xdr:from>
    <xdr:to>
      <xdr:col>34</xdr:col>
      <xdr:colOff>209550</xdr:colOff>
      <xdr:row>10</xdr:row>
      <xdr:rowOff>28575</xdr:rowOff>
    </xdr:to>
    <xdr:sp macro="" textlink="">
      <xdr:nvSpPr>
        <xdr:cNvPr id="26" name="사각형 설명선 25"/>
        <xdr:cNvSpPr/>
      </xdr:nvSpPr>
      <xdr:spPr>
        <a:xfrm>
          <a:off x="12506325" y="3552825"/>
          <a:ext cx="1628775" cy="704850"/>
        </a:xfrm>
        <a:prstGeom prst="wedgeRectCallout">
          <a:avLst>
            <a:gd name="adj1" fmla="val -70198"/>
            <a:gd name="adj2" fmla="val -4206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해당 상세페이지로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이동 버튼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새창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200025</xdr:rowOff>
    </xdr:from>
    <xdr:to>
      <xdr:col>4</xdr:col>
      <xdr:colOff>0</xdr:colOff>
      <xdr:row>1</xdr:row>
      <xdr:rowOff>333375</xdr:rowOff>
    </xdr:to>
    <xdr:pic>
      <xdr:nvPicPr>
        <xdr:cNvPr id="2" name="그림 1">
          <a:hlinkClick xmlns:r="http://schemas.openxmlformats.org/officeDocument/2006/relationships" r:id="rId1" tooltip="메인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00025"/>
          <a:ext cx="1628775" cy="542925"/>
        </a:xfrm>
        <a:prstGeom prst="rect">
          <a:avLst/>
        </a:prstGeom>
      </xdr:spPr>
    </xdr:pic>
    <xdr:clientData/>
  </xdr:twoCellAnchor>
  <xdr:twoCellAnchor editAs="absolute">
    <xdr:from>
      <xdr:col>6</xdr:col>
      <xdr:colOff>209550</xdr:colOff>
      <xdr:row>3</xdr:row>
      <xdr:rowOff>66065</xdr:rowOff>
    </xdr:from>
    <xdr:to>
      <xdr:col>7</xdr:col>
      <xdr:colOff>29185</xdr:colOff>
      <xdr:row>3</xdr:row>
      <xdr:rowOff>295275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1294790"/>
          <a:ext cx="229210" cy="2292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389931</xdr:rowOff>
    </xdr:from>
    <xdr:to>
      <xdr:col>3</xdr:col>
      <xdr:colOff>398475</xdr:colOff>
      <xdr:row>9</xdr:row>
      <xdr:rowOff>372413</xdr:rowOff>
    </xdr:to>
    <xdr:pic>
      <xdr:nvPicPr>
        <xdr:cNvPr id="9" name="그림 8">
          <a:hlinkClick xmlns:r="http://schemas.openxmlformats.org/officeDocument/2006/relationships" r:id="rId4" tooltip="주요 교육기관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66531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403027</xdr:rowOff>
    </xdr:from>
    <xdr:to>
      <xdr:col>4</xdr:col>
      <xdr:colOff>17475</xdr:colOff>
      <xdr:row>6</xdr:row>
      <xdr:rowOff>42609</xdr:rowOff>
    </xdr:to>
    <xdr:pic>
      <xdr:nvPicPr>
        <xdr:cNvPr id="10" name="그림 9">
          <a:hlinkClick xmlns:r="http://schemas.openxmlformats.org/officeDocument/2006/relationships" r:id="rId6" tooltip="주제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1327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396479</xdr:rowOff>
    </xdr:from>
    <xdr:to>
      <xdr:col>4</xdr:col>
      <xdr:colOff>17475</xdr:colOff>
      <xdr:row>8</xdr:row>
      <xdr:rowOff>36061</xdr:rowOff>
    </xdr:to>
    <xdr:pic>
      <xdr:nvPicPr>
        <xdr:cNvPr id="11" name="그림 10">
          <a:hlinkClick xmlns:r="http://schemas.openxmlformats.org/officeDocument/2006/relationships" r:id="rId8" tooltip="기관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3929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250032</xdr:rowOff>
    </xdr:from>
    <xdr:to>
      <xdr:col>3</xdr:col>
      <xdr:colOff>398475</xdr:colOff>
      <xdr:row>11</xdr:row>
      <xdr:rowOff>232514</xdr:rowOff>
    </xdr:to>
    <xdr:pic>
      <xdr:nvPicPr>
        <xdr:cNvPr id="12" name="그림 11">
          <a:hlinkClick xmlns:r="http://schemas.openxmlformats.org/officeDocument/2006/relationships" r:id="rId10" tooltip="교육주제 범례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79132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3</xdr:col>
      <xdr:colOff>398475</xdr:colOff>
      <xdr:row>4</xdr:row>
      <xdr:rowOff>49157</xdr:rowOff>
    </xdr:to>
    <xdr:pic>
      <xdr:nvPicPr>
        <xdr:cNvPr id="13" name="그림 12">
          <a:hlinkClick xmlns:r="http://schemas.openxmlformats.org/officeDocument/2006/relationships" r:id="rId12" tooltip="추천강좌 보기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8725"/>
          <a:ext cx="1627200" cy="45873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0</xdr:colOff>
      <xdr:row>8</xdr:row>
      <xdr:rowOff>47625</xdr:rowOff>
    </xdr:to>
    <xdr:cxnSp macro="">
      <xdr:nvCxnSpPr>
        <xdr:cNvPr id="14" name="직선 연결선 13"/>
        <xdr:cNvCxnSpPr/>
      </xdr:nvCxnSpPr>
      <xdr:spPr>
        <a:xfrm>
          <a:off x="1638300" y="2867025"/>
          <a:ext cx="0" cy="457200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314325</xdr:colOff>
      <xdr:row>5</xdr:row>
      <xdr:rowOff>0</xdr:rowOff>
    </xdr:from>
    <xdr:to>
      <xdr:col>31</xdr:col>
      <xdr:colOff>400050</xdr:colOff>
      <xdr:row>6</xdr:row>
      <xdr:rowOff>1</xdr:rowOff>
    </xdr:to>
    <xdr:pic>
      <xdr:nvPicPr>
        <xdr:cNvPr id="5" name="그림 4">
          <a:hlinkClick xmlns:r="http://schemas.openxmlformats.org/officeDocument/2006/relationships" r:id="rId4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62" t="23683" r="25862" b="46210"/>
        <a:stretch/>
      </xdr:blipFill>
      <xdr:spPr>
        <a:xfrm>
          <a:off x="9324975" y="2047875"/>
          <a:ext cx="3771900" cy="409576"/>
        </a:xfrm>
        <a:prstGeom prst="rect">
          <a:avLst/>
        </a:prstGeom>
      </xdr:spPr>
    </xdr:pic>
    <xdr:clientData/>
  </xdr:twoCellAnchor>
  <xdr:twoCellAnchor>
    <xdr:from>
      <xdr:col>11</xdr:col>
      <xdr:colOff>171450</xdr:colOff>
      <xdr:row>3</xdr:row>
      <xdr:rowOff>133351</xdr:rowOff>
    </xdr:from>
    <xdr:to>
      <xdr:col>19</xdr:col>
      <xdr:colOff>47625</xdr:colOff>
      <xdr:row>4</xdr:row>
      <xdr:rowOff>381000</xdr:rowOff>
    </xdr:to>
    <xdr:sp macro="" textlink="">
      <xdr:nvSpPr>
        <xdr:cNvPr id="15" name="사각형 설명선 14"/>
        <xdr:cNvSpPr/>
      </xdr:nvSpPr>
      <xdr:spPr>
        <a:xfrm>
          <a:off x="4676775" y="1362076"/>
          <a:ext cx="3152775" cy="657224"/>
        </a:xfrm>
        <a:prstGeom prst="wedgeRectCallout">
          <a:avLst>
            <a:gd name="adj1" fmla="val -21898"/>
            <a:gd name="adj2" fmla="val -60740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 b="1">
              <a:solidFill>
                <a:srgbClr val="FF0000"/>
              </a:solidFill>
            </a:rPr>
            <a:t>기관별 교육 검색</a:t>
          </a:r>
          <a:r>
            <a:rPr lang="ko-KR" altLang="en-US" sz="1200" b="1" baseline="0">
              <a:solidFill>
                <a:srgbClr val="FF0000"/>
              </a:solidFill>
            </a:rPr>
            <a:t> 화면 구현</a:t>
          </a:r>
          <a:endParaRPr lang="en-US" altLang="ko-KR" sz="12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- </a:t>
          </a:r>
          <a:r>
            <a:rPr lang="ko-KR" altLang="en-US" sz="1100" b="1" baseline="0">
              <a:solidFill>
                <a:srgbClr val="FF0000"/>
              </a:solidFill>
            </a:rPr>
            <a:t>조회조건</a:t>
          </a:r>
          <a:r>
            <a:rPr lang="en-US" altLang="ko-KR" sz="1100" b="1" baseline="0">
              <a:solidFill>
                <a:srgbClr val="FF0000"/>
              </a:solidFill>
            </a:rPr>
            <a:t>: </a:t>
          </a:r>
          <a:r>
            <a:rPr lang="ko-KR" altLang="en-US" sz="1100" b="1" baseline="0">
              <a:solidFill>
                <a:srgbClr val="FF0000"/>
              </a:solidFill>
            </a:rPr>
            <a:t>기관명 </a:t>
          </a:r>
          <a:r>
            <a:rPr lang="en-US" altLang="ko-KR" sz="1100" b="1" baseline="0">
              <a:solidFill>
                <a:srgbClr val="FF0000"/>
              </a:solidFill>
            </a:rPr>
            <a:t>&gt; </a:t>
          </a:r>
          <a:r>
            <a:rPr lang="ko-KR" altLang="en-US" sz="1100" b="1" baseline="0">
              <a:solidFill>
                <a:srgbClr val="FF0000"/>
              </a:solidFill>
            </a:rPr>
            <a:t>교육과정</a:t>
          </a:r>
          <a:r>
            <a:rPr lang="en-US" altLang="ko-KR" sz="1100" b="1" baseline="0">
              <a:solidFill>
                <a:srgbClr val="FF0000"/>
              </a:solidFill>
            </a:rPr>
            <a:t>(</a:t>
          </a:r>
          <a:r>
            <a:rPr lang="ko-KR" altLang="en-US" sz="1100" b="1" baseline="0">
              <a:solidFill>
                <a:srgbClr val="FF0000"/>
              </a:solidFill>
            </a:rPr>
            <a:t>소분류</a:t>
          </a:r>
          <a:r>
            <a:rPr lang="en-US" altLang="ko-KR" sz="1100" b="1" baseline="0">
              <a:solidFill>
                <a:srgbClr val="FF0000"/>
              </a:solidFill>
            </a:rPr>
            <a:t>)</a:t>
          </a:r>
          <a:endParaRPr lang="en-US" altLang="ko-KR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57150</xdr:colOff>
      <xdr:row>2</xdr:row>
      <xdr:rowOff>314325</xdr:rowOff>
    </xdr:from>
    <xdr:to>
      <xdr:col>36</xdr:col>
      <xdr:colOff>47625</xdr:colOff>
      <xdr:row>4</xdr:row>
      <xdr:rowOff>200025</xdr:rowOff>
    </xdr:to>
    <xdr:sp macro="" textlink="">
      <xdr:nvSpPr>
        <xdr:cNvPr id="16" name="사각형 설명선 15"/>
        <xdr:cNvSpPr/>
      </xdr:nvSpPr>
      <xdr:spPr>
        <a:xfrm>
          <a:off x="13163550" y="1133475"/>
          <a:ext cx="1628775" cy="704850"/>
        </a:xfrm>
        <a:prstGeom prst="wedgeRectCallout">
          <a:avLst>
            <a:gd name="adj1" fmla="val -82478"/>
            <a:gd name="adj2" fmla="val -19096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스크롤 내렸을 때도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상단에 보이도록 고정</a:t>
          </a:r>
        </a:p>
      </xdr:txBody>
    </xdr:sp>
    <xdr:clientData/>
  </xdr:twoCellAnchor>
  <xdr:twoCellAnchor>
    <xdr:from>
      <xdr:col>6</xdr:col>
      <xdr:colOff>66675</xdr:colOff>
      <xdr:row>3</xdr:row>
      <xdr:rowOff>238126</xdr:rowOff>
    </xdr:from>
    <xdr:to>
      <xdr:col>10</xdr:col>
      <xdr:colOff>57150</xdr:colOff>
      <xdr:row>5</xdr:row>
      <xdr:rowOff>38100</xdr:rowOff>
    </xdr:to>
    <xdr:sp macro="" textlink="">
      <xdr:nvSpPr>
        <xdr:cNvPr id="17" name="사각형 설명선 16"/>
        <xdr:cNvSpPr/>
      </xdr:nvSpPr>
      <xdr:spPr>
        <a:xfrm>
          <a:off x="2524125" y="1466851"/>
          <a:ext cx="1628775" cy="619124"/>
        </a:xfrm>
        <a:prstGeom prst="wedgeRectCallout">
          <a:avLst>
            <a:gd name="adj1" fmla="val -19320"/>
            <a:gd name="adj2" fmla="val -6233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기관명에 따라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기관의 위치를 표시</a:t>
          </a:r>
        </a:p>
      </xdr:txBody>
    </xdr:sp>
    <xdr:clientData/>
  </xdr:twoCellAnchor>
  <xdr:twoCellAnchor>
    <xdr:from>
      <xdr:col>31</xdr:col>
      <xdr:colOff>171450</xdr:colOff>
      <xdr:row>6</xdr:row>
      <xdr:rowOff>19050</xdr:rowOff>
    </xdr:from>
    <xdr:to>
      <xdr:col>35</xdr:col>
      <xdr:colOff>85725</xdr:colOff>
      <xdr:row>7</xdr:row>
      <xdr:rowOff>257175</xdr:rowOff>
    </xdr:to>
    <xdr:sp macro="" textlink="">
      <xdr:nvSpPr>
        <xdr:cNvPr id="18" name="사각형 설명선 17"/>
        <xdr:cNvSpPr/>
      </xdr:nvSpPr>
      <xdr:spPr>
        <a:xfrm>
          <a:off x="12868275" y="2476500"/>
          <a:ext cx="1552575" cy="647700"/>
        </a:xfrm>
        <a:prstGeom prst="wedgeRectCallout">
          <a:avLst>
            <a:gd name="adj1" fmla="val -44255"/>
            <a:gd name="adj2" fmla="val -68108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&lt;</a:t>
          </a:r>
          <a:r>
            <a:rPr lang="ko-KR" altLang="en-US" sz="1100" b="1">
              <a:solidFill>
                <a:sysClr val="windowText" lastClr="000000"/>
              </a:solidFill>
            </a:rPr>
            <a:t>주요 교육기관</a:t>
          </a:r>
          <a:r>
            <a:rPr lang="en-US" altLang="ko-KR" sz="1100" b="1">
              <a:solidFill>
                <a:sysClr val="windowText" lastClr="000000"/>
              </a:solidFill>
            </a:rPr>
            <a:t>&gt;</a:t>
          </a:r>
          <a:r>
            <a:rPr lang="ko-KR" altLang="en-US" sz="1100" b="1">
              <a:solidFill>
                <a:sysClr val="windowText" lastClr="000000"/>
              </a:solidFill>
            </a:rPr>
            <a:t> 페이지로 이동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257175</xdr:colOff>
      <xdr:row>8</xdr:row>
      <xdr:rowOff>285750</xdr:rowOff>
    </xdr:from>
    <xdr:to>
      <xdr:col>34</xdr:col>
      <xdr:colOff>247650</xdr:colOff>
      <xdr:row>10</xdr:row>
      <xdr:rowOff>38100</xdr:rowOff>
    </xdr:to>
    <xdr:sp macro="" textlink="">
      <xdr:nvSpPr>
        <xdr:cNvPr id="19" name="사각형 설명선 18"/>
        <xdr:cNvSpPr/>
      </xdr:nvSpPr>
      <xdr:spPr>
        <a:xfrm>
          <a:off x="12544425" y="3562350"/>
          <a:ext cx="1628775" cy="704850"/>
        </a:xfrm>
        <a:prstGeom prst="wedgeRectCallout">
          <a:avLst>
            <a:gd name="adj1" fmla="val -70198"/>
            <a:gd name="adj2" fmla="val -42069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해당 상세페이지로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이동 버튼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새창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6</xdr:col>
      <xdr:colOff>257175</xdr:colOff>
      <xdr:row>10</xdr:row>
      <xdr:rowOff>123825</xdr:rowOff>
    </xdr:from>
    <xdr:to>
      <xdr:col>10</xdr:col>
      <xdr:colOff>247650</xdr:colOff>
      <xdr:row>11</xdr:row>
      <xdr:rowOff>352425</xdr:rowOff>
    </xdr:to>
    <xdr:sp macro="" textlink="">
      <xdr:nvSpPr>
        <xdr:cNvPr id="20" name="사각형 설명선 19"/>
        <xdr:cNvSpPr/>
      </xdr:nvSpPr>
      <xdr:spPr>
        <a:xfrm>
          <a:off x="2714625" y="4352925"/>
          <a:ext cx="1628775" cy="704850"/>
        </a:xfrm>
        <a:prstGeom prst="wedgeRectCallout">
          <a:avLst>
            <a:gd name="adj1" fmla="val -8210"/>
            <a:gd name="adj2" fmla="val -94772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교육주제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("</a:t>
          </a:r>
          <a:r>
            <a:rPr lang="ko-KR" altLang="en-US" sz="1100" b="1">
              <a:solidFill>
                <a:sysClr val="windowText" lastClr="000000"/>
              </a:solidFill>
            </a:rPr>
            <a:t>중분류 </a:t>
          </a:r>
          <a:r>
            <a:rPr lang="en-US" altLang="ko-KR" sz="1100" b="1">
              <a:solidFill>
                <a:sysClr val="windowText" lastClr="000000"/>
              </a:solidFill>
            </a:rPr>
            <a:t>&gt; </a:t>
          </a:r>
          <a:r>
            <a:rPr lang="ko-KR" altLang="en-US" sz="1100" b="1">
              <a:solidFill>
                <a:sysClr val="windowText" lastClr="000000"/>
              </a:solidFill>
            </a:rPr>
            <a:t>소분류</a:t>
          </a:r>
          <a:r>
            <a:rPr lang="en-US" altLang="ko-KR" sz="1100" b="1">
              <a:solidFill>
                <a:sysClr val="windowText" lastClr="000000"/>
              </a:solidFill>
            </a:rPr>
            <a:t>")</a:t>
          </a:r>
        </a:p>
      </xdr:txBody>
    </xdr:sp>
    <xdr:clientData/>
  </xdr:twoCellAnchor>
  <xdr:twoCellAnchor>
    <xdr:from>
      <xdr:col>6</xdr:col>
      <xdr:colOff>28575</xdr:colOff>
      <xdr:row>14</xdr:row>
      <xdr:rowOff>171450</xdr:rowOff>
    </xdr:from>
    <xdr:to>
      <xdr:col>10</xdr:col>
      <xdr:colOff>19050</xdr:colOff>
      <xdr:row>15</xdr:row>
      <xdr:rowOff>400050</xdr:rowOff>
    </xdr:to>
    <xdr:sp macro="" textlink="">
      <xdr:nvSpPr>
        <xdr:cNvPr id="21" name="사각형 설명선 20"/>
        <xdr:cNvSpPr/>
      </xdr:nvSpPr>
      <xdr:spPr>
        <a:xfrm>
          <a:off x="2486025" y="6305550"/>
          <a:ext cx="1628775" cy="704850"/>
        </a:xfrm>
        <a:prstGeom prst="wedgeRectCallout">
          <a:avLst>
            <a:gd name="adj1" fmla="val -35695"/>
            <a:gd name="adj2" fmla="val 84958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리더 추천 강좌 여부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아이콘표시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200025</xdr:rowOff>
    </xdr:from>
    <xdr:to>
      <xdr:col>4</xdr:col>
      <xdr:colOff>0</xdr:colOff>
      <xdr:row>1</xdr:row>
      <xdr:rowOff>333375</xdr:rowOff>
    </xdr:to>
    <xdr:pic>
      <xdr:nvPicPr>
        <xdr:cNvPr id="3" name="그림 2">
          <a:hlinkClick xmlns:r="http://schemas.openxmlformats.org/officeDocument/2006/relationships" r:id="rId1" tooltip="메인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00025"/>
          <a:ext cx="1628775" cy="542925"/>
        </a:xfrm>
        <a:prstGeom prst="rect">
          <a:avLst/>
        </a:prstGeom>
      </xdr:spPr>
    </xdr:pic>
    <xdr:clientData/>
  </xdr:twoCellAnchor>
  <xdr:twoCellAnchor editAs="absolute">
    <xdr:from>
      <xdr:col>5</xdr:col>
      <xdr:colOff>114300</xdr:colOff>
      <xdr:row>1</xdr:row>
      <xdr:rowOff>9525</xdr:rowOff>
    </xdr:from>
    <xdr:to>
      <xdr:col>10</xdr:col>
      <xdr:colOff>180975</xdr:colOff>
      <xdr:row>6</xdr:row>
      <xdr:rowOff>76200</xdr:rowOff>
    </xdr:to>
    <xdr:sp macro="" textlink="index!E4">
      <xdr:nvSpPr>
        <xdr:cNvPr id="9" name="직사각형 8">
          <a:hlinkClick xmlns:r="http://schemas.openxmlformats.org/officeDocument/2006/relationships" r:id="rId3"/>
        </xdr:cNvPr>
        <xdr:cNvSpPr>
          <a:spLocks noChangeAspect="1"/>
        </xdr:cNvSpPr>
      </xdr:nvSpPr>
      <xdr:spPr>
        <a:xfrm>
          <a:off x="2162175" y="419100"/>
          <a:ext cx="2114550" cy="2114550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6B98E1B0-2443-4AFA-A225-DDF992D9D72D}" type="TxLink">
            <a:rPr lang="ko-KR" altLang="en-US" sz="9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마이크로소프트(Microsoft), 오라클(Oracle) 등 다양한 공인 교육과정들을 운영.</a:t>
          </a:fld>
          <a:endParaRPr lang="ko-KR" altLang="en-US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11</xdr:col>
      <xdr:colOff>80963</xdr:colOff>
      <xdr:row>1</xdr:row>
      <xdr:rowOff>0</xdr:rowOff>
    </xdr:from>
    <xdr:to>
      <xdr:col>16</xdr:col>
      <xdr:colOff>147638</xdr:colOff>
      <xdr:row>6</xdr:row>
      <xdr:rowOff>66675</xdr:rowOff>
    </xdr:to>
    <xdr:sp macro="" textlink="index!E5">
      <xdr:nvSpPr>
        <xdr:cNvPr id="13" name="직사각형 12">
          <a:hlinkClick xmlns:r="http://schemas.openxmlformats.org/officeDocument/2006/relationships" r:id="rId5"/>
        </xdr:cNvPr>
        <xdr:cNvSpPr/>
      </xdr:nvSpPr>
      <xdr:spPr>
        <a:xfrm>
          <a:off x="4586288" y="409575"/>
          <a:ext cx="2114550" cy="2114550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09BCCFE3-D45A-4483-998A-3F28A624A0B2}" type="TxLink">
            <a:rPr lang="ko-KR" altLang="en-US" sz="9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다양한 IT 직무주제별 교육커리큘럼이 구축되어 있으며, 환급 교육 프로그램 다수</a:t>
          </a:fld>
          <a:endParaRPr lang="ko-KR" altLang="en-US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17</xdr:col>
      <xdr:colOff>47626</xdr:colOff>
      <xdr:row>1</xdr:row>
      <xdr:rowOff>9525</xdr:rowOff>
    </xdr:from>
    <xdr:to>
      <xdr:col>22</xdr:col>
      <xdr:colOff>114301</xdr:colOff>
      <xdr:row>6</xdr:row>
      <xdr:rowOff>76200</xdr:rowOff>
    </xdr:to>
    <xdr:sp macro="" textlink="index!E6">
      <xdr:nvSpPr>
        <xdr:cNvPr id="14" name="직사각형 13">
          <a:hlinkClick xmlns:r="http://schemas.openxmlformats.org/officeDocument/2006/relationships" r:id="rId7"/>
        </xdr:cNvPr>
        <xdr:cNvSpPr/>
      </xdr:nvSpPr>
      <xdr:spPr>
        <a:xfrm>
          <a:off x="7010401" y="419100"/>
          <a:ext cx="2114550" cy="2114550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E6F6ABAC-0F1F-4A2B-BB5F-84630B2BA06A}" type="TxLink">
            <a:rPr lang="ko-KR" altLang="en-US" sz="9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시스템, 네트워킹, 웹 해킹 등 보안 및 정보보호 커리큘럼 다수</a:t>
          </a:fld>
          <a:endParaRPr lang="ko-KR" altLang="en-US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23</xdr:col>
      <xdr:colOff>14289</xdr:colOff>
      <xdr:row>1</xdr:row>
      <xdr:rowOff>0</xdr:rowOff>
    </xdr:from>
    <xdr:to>
      <xdr:col>28</xdr:col>
      <xdr:colOff>80964</xdr:colOff>
      <xdr:row>6</xdr:row>
      <xdr:rowOff>66675</xdr:rowOff>
    </xdr:to>
    <xdr:sp macro="" textlink="index!E7">
      <xdr:nvSpPr>
        <xdr:cNvPr id="15" name="직사각형 14">
          <a:hlinkClick xmlns:r="http://schemas.openxmlformats.org/officeDocument/2006/relationships" r:id="rId9"/>
        </xdr:cNvPr>
        <xdr:cNvSpPr/>
      </xdr:nvSpPr>
      <xdr:spPr>
        <a:xfrm>
          <a:off x="9434514" y="409575"/>
          <a:ext cx="2114550" cy="2114550"/>
        </a:xfrm>
        <a:prstGeom prst="rect">
          <a:avLst/>
        </a:prstGeom>
        <a:blipFill>
          <a:blip xmlns:r="http://schemas.openxmlformats.org/officeDocument/2006/relationships" r:embed="rId10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F04B3761-96D9-4B3A-98F9-ECBD351C7135}" type="TxLink">
            <a:rPr lang="en-US" altLang="en-US" sz="9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PM project, JAVA, Oracle, Mobile, .NET 등 다양한 개발자 대상 프로그램 구축</a:t>
          </a:fld>
          <a:endParaRPr lang="ko-KR" altLang="en-US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28</xdr:col>
      <xdr:colOff>390525</xdr:colOff>
      <xdr:row>1</xdr:row>
      <xdr:rowOff>0</xdr:rowOff>
    </xdr:from>
    <xdr:to>
      <xdr:col>34</xdr:col>
      <xdr:colOff>47625</xdr:colOff>
      <xdr:row>6</xdr:row>
      <xdr:rowOff>66675</xdr:rowOff>
    </xdr:to>
    <xdr:sp macro="" textlink="index!E8">
      <xdr:nvSpPr>
        <xdr:cNvPr id="16" name="직사각형 15">
          <a:hlinkClick xmlns:r="http://schemas.openxmlformats.org/officeDocument/2006/relationships" r:id="rId11"/>
        </xdr:cNvPr>
        <xdr:cNvSpPr/>
      </xdr:nvSpPr>
      <xdr:spPr>
        <a:xfrm>
          <a:off x="11858625" y="409575"/>
          <a:ext cx="2114550" cy="2114550"/>
        </a:xfrm>
        <a:prstGeom prst="rect">
          <a:avLst/>
        </a:prstGeom>
        <a:blipFill>
          <a:blip xmlns:r="http://schemas.openxmlformats.org/officeDocument/2006/relationships" r:embed="rId12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95E3DAF2-3CE7-4264-9A67-87F458F4A9E9}" type="TxLink">
            <a:rPr lang="en-US" altLang="en-US" sz="9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C, JAVA 기반 프로그래밍 과정들이 매우 유명.</a:t>
          </a:fld>
          <a:endParaRPr lang="ko-KR" altLang="en-US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114300</xdr:colOff>
      <xdr:row>6</xdr:row>
      <xdr:rowOff>381000</xdr:rowOff>
    </xdr:from>
    <xdr:to>
      <xdr:col>10</xdr:col>
      <xdr:colOff>180975</xdr:colOff>
      <xdr:row>12</xdr:row>
      <xdr:rowOff>38100</xdr:rowOff>
    </xdr:to>
    <xdr:sp macro="" textlink="index!E9">
      <xdr:nvSpPr>
        <xdr:cNvPr id="17" name="직사각형 16">
          <a:hlinkClick xmlns:r="http://schemas.openxmlformats.org/officeDocument/2006/relationships" r:id="rId13"/>
        </xdr:cNvPr>
        <xdr:cNvSpPr/>
      </xdr:nvSpPr>
      <xdr:spPr>
        <a:xfrm>
          <a:off x="2162175" y="2838450"/>
          <a:ext cx="2114550" cy="2114550"/>
        </a:xfrm>
        <a:prstGeom prst="rect">
          <a:avLst/>
        </a:prstGeom>
        <a:blipFill>
          <a:blip xmlns:r="http://schemas.openxmlformats.org/officeDocument/2006/relationships" r:embed="rId14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397729CE-4B85-4D78-86A4-2DAB2A6AD168}" type="TxLink">
            <a:rPr lang="en-US" altLang="en-US" sz="9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BOB (Best of Best) 란 차세대 국가 보안 리더 프로그램을 진행하며 보안쪽으로는 매우 유명</a:t>
          </a:fld>
          <a:endParaRPr lang="ko-KR" altLang="en-US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11</xdr:col>
      <xdr:colOff>80963</xdr:colOff>
      <xdr:row>6</xdr:row>
      <xdr:rowOff>381000</xdr:rowOff>
    </xdr:from>
    <xdr:to>
      <xdr:col>16</xdr:col>
      <xdr:colOff>147638</xdr:colOff>
      <xdr:row>12</xdr:row>
      <xdr:rowOff>38100</xdr:rowOff>
    </xdr:to>
    <xdr:sp macro="" textlink="index!E10">
      <xdr:nvSpPr>
        <xdr:cNvPr id="18" name="직사각형 17">
          <a:hlinkClick xmlns:r="http://schemas.openxmlformats.org/officeDocument/2006/relationships" r:id="rId15"/>
        </xdr:cNvPr>
        <xdr:cNvSpPr/>
      </xdr:nvSpPr>
      <xdr:spPr>
        <a:xfrm>
          <a:off x="4586288" y="2838450"/>
          <a:ext cx="2114550" cy="2114550"/>
        </a:xfrm>
        <a:prstGeom prst="rect">
          <a:avLst/>
        </a:prstGeom>
        <a:blipFill>
          <a:blip xmlns:r="http://schemas.openxmlformats.org/officeDocument/2006/relationships" r:embed="rId16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bIns="0" rtlCol="0" anchor="b"/>
        <a:lstStyle/>
        <a:p>
          <a:pPr algn="ctr"/>
          <a:fld id="{4DBD774F-AFAC-44C0-A316-53D3559F20EE}" type="TxLink">
            <a:rPr lang="ko-KR" altLang="en-US" sz="8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오라클 (Oracle) WDP, OAEC 교육센터로 오라클 강의가 유명한편.
(가끔 Oracle의 OCM , Cisco의 CCIE 과정도 개강)
프로그램, DB, 네트워크 관련 국비 지원 과정을 다양하게 운영</a:t>
          </a:fld>
          <a:endParaRPr lang="ko-KR" altLang="en-US" sz="8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17</xdr:col>
      <xdr:colOff>47626</xdr:colOff>
      <xdr:row>6</xdr:row>
      <xdr:rowOff>381000</xdr:rowOff>
    </xdr:from>
    <xdr:to>
      <xdr:col>22</xdr:col>
      <xdr:colOff>114301</xdr:colOff>
      <xdr:row>12</xdr:row>
      <xdr:rowOff>38100</xdr:rowOff>
    </xdr:to>
    <xdr:sp macro="" textlink="index!E11">
      <xdr:nvSpPr>
        <xdr:cNvPr id="19" name="직사각형 18">
          <a:hlinkClick xmlns:r="http://schemas.openxmlformats.org/officeDocument/2006/relationships" r:id="rId17"/>
        </xdr:cNvPr>
        <xdr:cNvSpPr/>
      </xdr:nvSpPr>
      <xdr:spPr>
        <a:xfrm>
          <a:off x="7010401" y="2838450"/>
          <a:ext cx="2114550" cy="2114550"/>
        </a:xfrm>
        <a:prstGeom prst="rect">
          <a:avLst/>
        </a:prstGeom>
        <a:blipFill>
          <a:blip xmlns:r="http://schemas.openxmlformats.org/officeDocument/2006/relationships" r:embed="rId18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D938FFD5-1D62-4DF6-BFB2-0271C32D96EE}" type="TxLink">
            <a:rPr lang="ko-KR" altLang="en-US" sz="9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고급자격증 취득으로 유명.
CISA, CISSP 공부할때는 해당 학원 교재의 적중률이 매우 높은것으로 알려져있다</a:t>
          </a:fld>
          <a:endParaRPr lang="ko-KR" altLang="en-US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23</xdr:col>
      <xdr:colOff>14289</xdr:colOff>
      <xdr:row>6</xdr:row>
      <xdr:rowOff>381000</xdr:rowOff>
    </xdr:from>
    <xdr:to>
      <xdr:col>28</xdr:col>
      <xdr:colOff>80964</xdr:colOff>
      <xdr:row>12</xdr:row>
      <xdr:rowOff>38100</xdr:rowOff>
    </xdr:to>
    <xdr:sp macro="" textlink="index!E12">
      <xdr:nvSpPr>
        <xdr:cNvPr id="20" name="직사각형 19">
          <a:hlinkClick xmlns:r="http://schemas.openxmlformats.org/officeDocument/2006/relationships" r:id="rId19"/>
        </xdr:cNvPr>
        <xdr:cNvSpPr/>
      </xdr:nvSpPr>
      <xdr:spPr>
        <a:xfrm>
          <a:off x="9434514" y="2838450"/>
          <a:ext cx="2114550" cy="2114550"/>
        </a:xfrm>
        <a:prstGeom prst="rect">
          <a:avLst/>
        </a:prstGeom>
        <a:blipFill>
          <a:blip xmlns:r="http://schemas.openxmlformats.org/officeDocument/2006/relationships" r:embed="rId20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3A43042F-75F0-47CC-9324-294F8683C7F3}" type="TxLink">
            <a:rPr lang="en-US" altLang="en-US" sz="9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HP 교육뿐만 아니라 다양한 공인 교육 과정들을 운영</a:t>
          </a:fld>
          <a:endParaRPr lang="ko-KR" altLang="en-US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28</xdr:col>
      <xdr:colOff>390525</xdr:colOff>
      <xdr:row>6</xdr:row>
      <xdr:rowOff>381000</xdr:rowOff>
    </xdr:from>
    <xdr:to>
      <xdr:col>34</xdr:col>
      <xdr:colOff>47625</xdr:colOff>
      <xdr:row>12</xdr:row>
      <xdr:rowOff>38100</xdr:rowOff>
    </xdr:to>
    <xdr:sp macro="" textlink="index!E13">
      <xdr:nvSpPr>
        <xdr:cNvPr id="21" name="직사각형 20">
          <a:hlinkClick xmlns:r="http://schemas.openxmlformats.org/officeDocument/2006/relationships" r:id="rId21"/>
        </xdr:cNvPr>
        <xdr:cNvSpPr/>
      </xdr:nvSpPr>
      <xdr:spPr>
        <a:xfrm>
          <a:off x="11858625" y="2838450"/>
          <a:ext cx="2114550" cy="2114550"/>
        </a:xfrm>
        <a:prstGeom prst="rect">
          <a:avLst/>
        </a:prstGeom>
        <a:blipFill>
          <a:blip xmlns:r="http://schemas.openxmlformats.org/officeDocument/2006/relationships" r:embed="rId22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8CBB043E-8E93-4582-B7B7-77306FD69670}" type="TxLink">
            <a:rPr lang="en-US" altLang="en-US" sz="8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MS 오피스 부터 프로그래밍 고급 과정까지 다양한 과정 운영.
자바와 관련된 국비 교육과정을 주로 개설하고 있고 대형 IT 교육기관으로 많은 인원을 뽑는편.</a:t>
          </a:fld>
          <a:endParaRPr lang="ko-KR" altLang="en-US" sz="8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114300</xdr:colOff>
      <xdr:row>12</xdr:row>
      <xdr:rowOff>304800</xdr:rowOff>
    </xdr:from>
    <xdr:to>
      <xdr:col>10</xdr:col>
      <xdr:colOff>180975</xdr:colOff>
      <xdr:row>17</xdr:row>
      <xdr:rowOff>371475</xdr:rowOff>
    </xdr:to>
    <xdr:sp macro="" textlink="index!E14">
      <xdr:nvSpPr>
        <xdr:cNvPr id="22" name="직사각형 21">
          <a:hlinkClick xmlns:r="http://schemas.openxmlformats.org/officeDocument/2006/relationships" r:id="rId23"/>
        </xdr:cNvPr>
        <xdr:cNvSpPr/>
      </xdr:nvSpPr>
      <xdr:spPr>
        <a:xfrm>
          <a:off x="2162175" y="5219700"/>
          <a:ext cx="2114550" cy="2114550"/>
        </a:xfrm>
        <a:prstGeom prst="rect">
          <a:avLst/>
        </a:prstGeom>
        <a:blipFill>
          <a:blip xmlns:r="http://schemas.openxmlformats.org/officeDocument/2006/relationships" r:embed="rId24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CAB17B0A-60B3-47D8-970A-E9D3648A7FAA}" type="TxLink">
            <a:rPr lang="en-US" altLang="en-US" sz="9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Cisco 공인 교육센터중 하나로 많은 Cisco 과정과 기타 IT과정 커리큘럼 구축</a:t>
          </a:fld>
          <a:endParaRPr lang="ko-KR" altLang="en-US" sz="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11</xdr:col>
      <xdr:colOff>80963</xdr:colOff>
      <xdr:row>12</xdr:row>
      <xdr:rowOff>304800</xdr:rowOff>
    </xdr:from>
    <xdr:to>
      <xdr:col>16</xdr:col>
      <xdr:colOff>147638</xdr:colOff>
      <xdr:row>17</xdr:row>
      <xdr:rowOff>371475</xdr:rowOff>
    </xdr:to>
    <xdr:sp macro="" textlink="index!E15">
      <xdr:nvSpPr>
        <xdr:cNvPr id="23" name="직사각형 22">
          <a:hlinkClick xmlns:r="http://schemas.openxmlformats.org/officeDocument/2006/relationships" r:id="rId25"/>
        </xdr:cNvPr>
        <xdr:cNvSpPr/>
      </xdr:nvSpPr>
      <xdr:spPr>
        <a:xfrm>
          <a:off x="4586288" y="5219700"/>
          <a:ext cx="2114550" cy="2114550"/>
        </a:xfrm>
        <a:prstGeom prst="rect">
          <a:avLst/>
        </a:prstGeom>
        <a:blipFill>
          <a:blip xmlns:r="http://schemas.openxmlformats.org/officeDocument/2006/relationships" r:embed="rId26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4517DC4A-D22D-42A7-8263-5AD38680451C}" type="TxLink">
            <a:rPr lang="ko-KR" altLang="en-US" sz="9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주로 프로그래밍, 데이터사이언스 관련 IT 과정이 구축되어 있으며, 이 외에 최신 기술동향에 대한 컨퍼런스 진행</a:t>
          </a:fld>
          <a:endParaRPr lang="ko-KR" altLang="en-US" sz="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17</xdr:col>
      <xdr:colOff>47626</xdr:colOff>
      <xdr:row>12</xdr:row>
      <xdr:rowOff>304800</xdr:rowOff>
    </xdr:from>
    <xdr:to>
      <xdr:col>22</xdr:col>
      <xdr:colOff>114301</xdr:colOff>
      <xdr:row>17</xdr:row>
      <xdr:rowOff>371475</xdr:rowOff>
    </xdr:to>
    <xdr:sp macro="" textlink="index!E16">
      <xdr:nvSpPr>
        <xdr:cNvPr id="24" name="직사각형 23">
          <a:hlinkClick xmlns:r="http://schemas.openxmlformats.org/officeDocument/2006/relationships" r:id="rId27"/>
        </xdr:cNvPr>
        <xdr:cNvSpPr/>
      </xdr:nvSpPr>
      <xdr:spPr>
        <a:xfrm>
          <a:off x="7010401" y="5219700"/>
          <a:ext cx="2114550" cy="2114550"/>
        </a:xfrm>
        <a:prstGeom prst="rect">
          <a:avLst/>
        </a:prstGeom>
        <a:blipFill>
          <a:blip xmlns:r="http://schemas.openxmlformats.org/officeDocument/2006/relationships" r:embed="rId28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5BDEDED6-A6F8-435A-B7D0-8831EFA2EEF7}" type="TxLink">
            <a:rPr lang="ko-KR" altLang="en-US" sz="900" b="0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코딩, 서버, 정보보호, 빅데이터, 네트워크, 보안 등 다양한 주제별 IT 커리큘럼 구축. 환급 교육 프로그램 다수</a:t>
          </a:fld>
          <a:endParaRPr lang="ko-KR" altLang="en-US" sz="5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23</xdr:col>
      <xdr:colOff>14289</xdr:colOff>
      <xdr:row>12</xdr:row>
      <xdr:rowOff>304800</xdr:rowOff>
    </xdr:from>
    <xdr:to>
      <xdr:col>28</xdr:col>
      <xdr:colOff>80964</xdr:colOff>
      <xdr:row>17</xdr:row>
      <xdr:rowOff>371475</xdr:rowOff>
    </xdr:to>
    <xdr:sp macro="" textlink="">
      <xdr:nvSpPr>
        <xdr:cNvPr id="25" name="직사각형 24">
          <a:hlinkClick xmlns:r="http://schemas.openxmlformats.org/officeDocument/2006/relationships" r:id="rId29"/>
        </xdr:cNvPr>
        <xdr:cNvSpPr/>
      </xdr:nvSpPr>
      <xdr:spPr>
        <a:xfrm>
          <a:off x="9434514" y="5219700"/>
          <a:ext cx="2114550" cy="2114550"/>
        </a:xfrm>
        <a:prstGeom prst="rect">
          <a:avLst/>
        </a:prstGeom>
        <a:blipFill>
          <a:blip xmlns:r="http://schemas.openxmlformats.org/officeDocument/2006/relationships" r:embed="rId30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800" b="0" i="0" u="none" strike="noStrike">
              <a:solidFill>
                <a:srgbClr val="000000"/>
              </a:solidFill>
              <a:latin typeface="맑은 고딕"/>
              <a:ea typeface="맑은 고딕"/>
            </a:rPr>
            <a:t>20</a:t>
          </a:r>
          <a:r>
            <a:rPr lang="ko-KR" altLang="en-US" sz="800" b="0" i="0" u="none" strike="noStrike">
              <a:solidFill>
                <a:srgbClr val="000000"/>
              </a:solidFill>
              <a:latin typeface="맑은 고딕"/>
              <a:ea typeface="맑은 고딕"/>
            </a:rPr>
            <a:t>년 들어 티시스 아이티 임직원 분들이 이용하고 계시는 온라인 교육 업체입니다</a:t>
          </a:r>
          <a:r>
            <a:rPr lang="en-US" altLang="ko-KR" sz="800" b="0" i="0" u="none" strike="noStrike">
              <a:solidFill>
                <a:srgbClr val="000000"/>
              </a:solidFill>
              <a:latin typeface="맑은 고딕"/>
              <a:ea typeface="맑은 고딕"/>
            </a:rPr>
            <a:t>. </a:t>
          </a:r>
          <a:r>
            <a:rPr lang="ko-KR" altLang="en-US" sz="800" b="0" i="0" u="none" strike="noStrike">
              <a:solidFill>
                <a:srgbClr val="000000"/>
              </a:solidFill>
              <a:latin typeface="맑은 고딕"/>
              <a:ea typeface="맑은 고딕"/>
            </a:rPr>
            <a:t>트렌디한 교육 커리큘럼이나 서비스가 잘 구축되어 있습니다</a:t>
          </a:r>
          <a:r>
            <a:rPr lang="en-US" altLang="ko-KR" sz="800" b="0" i="0" u="none" strike="noStrike">
              <a:solidFill>
                <a:srgbClr val="000000"/>
              </a:solidFill>
              <a:latin typeface="맑은 고딕"/>
              <a:ea typeface="맑은 고딕"/>
            </a:rPr>
            <a:t>. </a:t>
          </a:r>
          <a:endParaRPr lang="en-US" altLang="en-US" sz="800" b="0" i="0" u="none" strike="noStrike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 editAs="absolute">
    <xdr:from>
      <xdr:col>11</xdr:col>
      <xdr:colOff>152400</xdr:colOff>
      <xdr:row>12</xdr:row>
      <xdr:rowOff>361950</xdr:rowOff>
    </xdr:from>
    <xdr:to>
      <xdr:col>12</xdr:col>
      <xdr:colOff>257175</xdr:colOff>
      <xdr:row>13</xdr:row>
      <xdr:rowOff>200025</xdr:rowOff>
    </xdr:to>
    <xdr:sp macro="" textlink="">
      <xdr:nvSpPr>
        <xdr:cNvPr id="8" name="모서리가 둥근 직사각형 7"/>
        <xdr:cNvSpPr/>
      </xdr:nvSpPr>
      <xdr:spPr>
        <a:xfrm>
          <a:off x="4657725" y="5276850"/>
          <a:ext cx="514350" cy="247650"/>
        </a:xfrm>
        <a:prstGeom prst="roundRect">
          <a:avLst/>
        </a:prstGeom>
        <a:solidFill>
          <a:schemeClr val="bg1"/>
        </a:solidFill>
        <a:ln>
          <a:solidFill>
            <a:srgbClr val="8786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ko-KR" sz="1100" b="1">
              <a:solidFill>
                <a:srgbClr val="8786E7"/>
              </a:solidFill>
              <a:latin typeface="+mj-ea"/>
              <a:ea typeface="+mj-ea"/>
            </a:rPr>
            <a:t>Online</a:t>
          </a:r>
          <a:endParaRPr lang="ko-KR" altLang="en-US" sz="1100" b="1">
            <a:solidFill>
              <a:srgbClr val="8786E7"/>
            </a:solidFill>
            <a:latin typeface="+mj-ea"/>
            <a:ea typeface="+mj-ea"/>
          </a:endParaRPr>
        </a:p>
      </xdr:txBody>
    </xdr:sp>
    <xdr:clientData/>
  </xdr:twoCellAnchor>
  <xdr:twoCellAnchor editAs="absolute">
    <xdr:from>
      <xdr:col>23</xdr:col>
      <xdr:colOff>95250</xdr:colOff>
      <xdr:row>12</xdr:row>
      <xdr:rowOff>361950</xdr:rowOff>
    </xdr:from>
    <xdr:to>
      <xdr:col>24</xdr:col>
      <xdr:colOff>200025</xdr:colOff>
      <xdr:row>13</xdr:row>
      <xdr:rowOff>200025</xdr:rowOff>
    </xdr:to>
    <xdr:sp macro="" textlink="">
      <xdr:nvSpPr>
        <xdr:cNvPr id="26" name="모서리가 둥근 직사각형 25"/>
        <xdr:cNvSpPr/>
      </xdr:nvSpPr>
      <xdr:spPr>
        <a:xfrm>
          <a:off x="9515475" y="5276850"/>
          <a:ext cx="514350" cy="247650"/>
        </a:xfrm>
        <a:prstGeom prst="roundRect">
          <a:avLst/>
        </a:prstGeom>
        <a:solidFill>
          <a:schemeClr val="bg1"/>
        </a:solidFill>
        <a:ln>
          <a:solidFill>
            <a:srgbClr val="8786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ko-KR" sz="1100" b="1">
              <a:solidFill>
                <a:srgbClr val="8786E7"/>
              </a:solidFill>
              <a:latin typeface="+mj-ea"/>
              <a:ea typeface="+mj-ea"/>
            </a:rPr>
            <a:t>Online</a:t>
          </a:r>
          <a:endParaRPr lang="ko-KR" altLang="en-US" sz="1100" b="1">
            <a:solidFill>
              <a:srgbClr val="8786E7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10</xdr:row>
      <xdr:rowOff>47625</xdr:rowOff>
    </xdr:to>
    <xdr:cxnSp macro="">
      <xdr:nvCxnSpPr>
        <xdr:cNvPr id="27" name="직선 연결선 26"/>
        <xdr:cNvCxnSpPr/>
      </xdr:nvCxnSpPr>
      <xdr:spPr>
        <a:xfrm>
          <a:off x="1638300" y="3686175"/>
          <a:ext cx="0" cy="457200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8</xdr:row>
      <xdr:rowOff>389931</xdr:rowOff>
    </xdr:from>
    <xdr:to>
      <xdr:col>3</xdr:col>
      <xdr:colOff>398475</xdr:colOff>
      <xdr:row>10</xdr:row>
      <xdr:rowOff>29513</xdr:rowOff>
    </xdr:to>
    <xdr:pic>
      <xdr:nvPicPr>
        <xdr:cNvPr id="32" name="그림 31">
          <a:hlinkClick xmlns:r="http://schemas.openxmlformats.org/officeDocument/2006/relationships" r:id="rId31" tooltip="주요 교육기관"/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66531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403027</xdr:rowOff>
    </xdr:from>
    <xdr:to>
      <xdr:col>4</xdr:col>
      <xdr:colOff>17475</xdr:colOff>
      <xdr:row>6</xdr:row>
      <xdr:rowOff>42609</xdr:rowOff>
    </xdr:to>
    <xdr:pic>
      <xdr:nvPicPr>
        <xdr:cNvPr id="33" name="그림 32">
          <a:hlinkClick xmlns:r="http://schemas.openxmlformats.org/officeDocument/2006/relationships" r:id="rId33" tooltip="주제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1327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396479</xdr:rowOff>
    </xdr:from>
    <xdr:to>
      <xdr:col>4</xdr:col>
      <xdr:colOff>17475</xdr:colOff>
      <xdr:row>8</xdr:row>
      <xdr:rowOff>36061</xdr:rowOff>
    </xdr:to>
    <xdr:pic>
      <xdr:nvPicPr>
        <xdr:cNvPr id="34" name="그림 33">
          <a:hlinkClick xmlns:r="http://schemas.openxmlformats.org/officeDocument/2006/relationships" r:id="rId35" tooltip="기관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3929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383382</xdr:rowOff>
    </xdr:from>
    <xdr:to>
      <xdr:col>3</xdr:col>
      <xdr:colOff>398475</xdr:colOff>
      <xdr:row>12</xdr:row>
      <xdr:rowOff>22964</xdr:rowOff>
    </xdr:to>
    <xdr:pic>
      <xdr:nvPicPr>
        <xdr:cNvPr id="35" name="그림 34">
          <a:hlinkClick xmlns:r="http://schemas.openxmlformats.org/officeDocument/2006/relationships" r:id="rId37" tooltip="교육주제 범례"/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79132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3</xdr:col>
      <xdr:colOff>398475</xdr:colOff>
      <xdr:row>4</xdr:row>
      <xdr:rowOff>49157</xdr:rowOff>
    </xdr:to>
    <xdr:pic>
      <xdr:nvPicPr>
        <xdr:cNvPr id="36" name="그림 35">
          <a:hlinkClick xmlns:r="http://schemas.openxmlformats.org/officeDocument/2006/relationships" r:id="rId39" tooltip="추천강좌 보기"/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8725"/>
          <a:ext cx="1627200" cy="458732"/>
        </a:xfrm>
        <a:prstGeom prst="rect">
          <a:avLst/>
        </a:prstGeom>
      </xdr:spPr>
    </xdr:pic>
    <xdr:clientData/>
  </xdr:twoCellAnchor>
  <xdr:twoCellAnchor editAs="absolute">
    <xdr:from>
      <xdr:col>28</xdr:col>
      <xdr:colOff>404814</xdr:colOff>
      <xdr:row>12</xdr:row>
      <xdr:rowOff>323850</xdr:rowOff>
    </xdr:from>
    <xdr:to>
      <xdr:col>34</xdr:col>
      <xdr:colOff>61914</xdr:colOff>
      <xdr:row>17</xdr:row>
      <xdr:rowOff>390525</xdr:rowOff>
    </xdr:to>
    <xdr:sp macro="" textlink="">
      <xdr:nvSpPr>
        <xdr:cNvPr id="28" name="직사각형 27">
          <a:hlinkClick xmlns:r="http://schemas.openxmlformats.org/officeDocument/2006/relationships" r:id="rId41"/>
        </xdr:cNvPr>
        <xdr:cNvSpPr/>
      </xdr:nvSpPr>
      <xdr:spPr>
        <a:xfrm>
          <a:off x="11872914" y="5238750"/>
          <a:ext cx="2114550" cy="2114550"/>
        </a:xfrm>
        <a:prstGeom prst="rect">
          <a:avLst/>
        </a:prstGeom>
        <a:blipFill>
          <a:blip xmlns:r="http://schemas.openxmlformats.org/officeDocument/2006/relationships" r:embed="rId42"/>
          <a:stretch>
            <a:fillRect/>
          </a:stretch>
        </a:blip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800" b="0" i="0" u="none" strike="noStrike">
              <a:solidFill>
                <a:srgbClr val="000000"/>
              </a:solidFill>
              <a:latin typeface="맑은 고딕"/>
              <a:ea typeface="맑은 고딕"/>
            </a:rPr>
            <a:t>계정 등록 후 무료 강좌 제공하며 트랜드 </a:t>
          </a:r>
          <a:r>
            <a:rPr lang="en-US" altLang="ko-KR" sz="800" b="0" i="0" u="none" strike="noStrike">
              <a:solidFill>
                <a:srgbClr val="000000"/>
              </a:solidFill>
              <a:latin typeface="맑은 고딕"/>
              <a:ea typeface="맑은 고딕"/>
            </a:rPr>
            <a:t>IT</a:t>
          </a:r>
          <a:r>
            <a:rPr lang="ko-KR" altLang="en-US" sz="800" b="0" i="0" u="none" strike="noStrike">
              <a:solidFill>
                <a:srgbClr val="000000"/>
              </a:solidFill>
              <a:latin typeface="맑은 고딕"/>
              <a:ea typeface="맑은 고딕"/>
            </a:rPr>
            <a:t>기술 정보 제공</a:t>
          </a:r>
          <a:endParaRPr lang="en-US" altLang="en-US" sz="800" b="0" i="0" u="none" strike="noStrike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 editAs="absolute">
    <xdr:from>
      <xdr:col>29</xdr:col>
      <xdr:colOff>66675</xdr:colOff>
      <xdr:row>12</xdr:row>
      <xdr:rowOff>371475</xdr:rowOff>
    </xdr:from>
    <xdr:to>
      <xdr:col>30</xdr:col>
      <xdr:colOff>171450</xdr:colOff>
      <xdr:row>13</xdr:row>
      <xdr:rowOff>209550</xdr:rowOff>
    </xdr:to>
    <xdr:sp macro="" textlink="">
      <xdr:nvSpPr>
        <xdr:cNvPr id="29" name="모서리가 둥근 직사각형 28"/>
        <xdr:cNvSpPr/>
      </xdr:nvSpPr>
      <xdr:spPr>
        <a:xfrm>
          <a:off x="11944350" y="5286375"/>
          <a:ext cx="514350" cy="247650"/>
        </a:xfrm>
        <a:prstGeom prst="roundRect">
          <a:avLst/>
        </a:prstGeom>
        <a:solidFill>
          <a:schemeClr val="bg1"/>
        </a:solidFill>
        <a:ln>
          <a:solidFill>
            <a:srgbClr val="8786E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ko-KR" sz="1100" b="1">
              <a:solidFill>
                <a:srgbClr val="8786E7"/>
              </a:solidFill>
              <a:latin typeface="+mj-ea"/>
              <a:ea typeface="+mj-ea"/>
            </a:rPr>
            <a:t>Online</a:t>
          </a:r>
          <a:endParaRPr lang="ko-KR" altLang="en-US" sz="1100" b="1">
            <a:solidFill>
              <a:srgbClr val="8786E7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123825</xdr:colOff>
      <xdr:row>0</xdr:row>
      <xdr:rowOff>104775</xdr:rowOff>
    </xdr:from>
    <xdr:to>
      <xdr:col>11</xdr:col>
      <xdr:colOff>114300</xdr:colOff>
      <xdr:row>2</xdr:row>
      <xdr:rowOff>104774</xdr:rowOff>
    </xdr:to>
    <xdr:sp macro="" textlink="">
      <xdr:nvSpPr>
        <xdr:cNvPr id="30" name="사각형 설명선 29"/>
        <xdr:cNvSpPr/>
      </xdr:nvSpPr>
      <xdr:spPr>
        <a:xfrm>
          <a:off x="2990850" y="104775"/>
          <a:ext cx="1628775" cy="819149"/>
        </a:xfrm>
        <a:prstGeom prst="wedgeRectCallout">
          <a:avLst>
            <a:gd name="adj1" fmla="val -38034"/>
            <a:gd name="adj2" fmla="val 78201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교육기관 로고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클릭 시 해당 페이지 링크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새창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7</xdr:col>
      <xdr:colOff>209550</xdr:colOff>
      <xdr:row>3</xdr:row>
      <xdr:rowOff>38099</xdr:rowOff>
    </xdr:from>
    <xdr:to>
      <xdr:col>11</xdr:col>
      <xdr:colOff>200025</xdr:colOff>
      <xdr:row>4</xdr:row>
      <xdr:rowOff>209550</xdr:rowOff>
    </xdr:to>
    <xdr:sp macro="" textlink="">
      <xdr:nvSpPr>
        <xdr:cNvPr id="31" name="사각형 설명선 30"/>
        <xdr:cNvSpPr/>
      </xdr:nvSpPr>
      <xdr:spPr>
        <a:xfrm>
          <a:off x="3076575" y="1266824"/>
          <a:ext cx="1628775" cy="581026"/>
        </a:xfrm>
        <a:prstGeom prst="wedgeRectCallout">
          <a:avLst>
            <a:gd name="adj1" fmla="val -38034"/>
            <a:gd name="adj2" fmla="val 78201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교육기관 설명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관리자 등록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6</xdr:col>
      <xdr:colOff>342900</xdr:colOff>
      <xdr:row>5</xdr:row>
      <xdr:rowOff>295274</xdr:rowOff>
    </xdr:from>
    <xdr:to>
      <xdr:col>10</xdr:col>
      <xdr:colOff>333375</xdr:colOff>
      <xdr:row>7</xdr:row>
      <xdr:rowOff>142875</xdr:rowOff>
    </xdr:to>
    <xdr:sp macro="" textlink="">
      <xdr:nvSpPr>
        <xdr:cNvPr id="37" name="사각형 설명선 36"/>
        <xdr:cNvSpPr/>
      </xdr:nvSpPr>
      <xdr:spPr>
        <a:xfrm>
          <a:off x="2800350" y="2343149"/>
          <a:ext cx="1628775" cy="666751"/>
        </a:xfrm>
        <a:prstGeom prst="wedgeRectCallout">
          <a:avLst>
            <a:gd name="adj1" fmla="val -58501"/>
            <a:gd name="adj2" fmla="val -4713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교육기관 위치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관리자 등록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15</xdr:col>
      <xdr:colOff>180975</xdr:colOff>
      <xdr:row>6</xdr:row>
      <xdr:rowOff>314324</xdr:rowOff>
    </xdr:from>
    <xdr:to>
      <xdr:col>23</xdr:col>
      <xdr:colOff>57150</xdr:colOff>
      <xdr:row>10</xdr:row>
      <xdr:rowOff>333375</xdr:rowOff>
    </xdr:to>
    <xdr:sp macro="" textlink="">
      <xdr:nvSpPr>
        <xdr:cNvPr id="38" name="사각형 설명선 37"/>
        <xdr:cNvSpPr/>
      </xdr:nvSpPr>
      <xdr:spPr>
        <a:xfrm>
          <a:off x="6324600" y="2771774"/>
          <a:ext cx="3152775" cy="1657351"/>
        </a:xfrm>
        <a:prstGeom prst="wedgeRectCallout">
          <a:avLst>
            <a:gd name="adj1" fmla="val -5584"/>
            <a:gd name="adj2" fmla="val -33372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rgbClr val="FF0000"/>
              </a:solidFill>
            </a:rPr>
            <a:t>[4</a:t>
          </a:r>
          <a:r>
            <a:rPr lang="ko-KR" altLang="en-US" sz="1200" b="1">
              <a:solidFill>
                <a:srgbClr val="FF0000"/>
              </a:solidFill>
            </a:rPr>
            <a:t>조</a:t>
          </a:r>
          <a:r>
            <a:rPr lang="en-US" altLang="ko-KR" sz="1200" b="1">
              <a:solidFill>
                <a:srgbClr val="FF0000"/>
              </a:solidFill>
            </a:rPr>
            <a:t>] </a:t>
          </a:r>
          <a:r>
            <a:rPr lang="ko-KR" altLang="en-US" sz="1200" b="1">
              <a:solidFill>
                <a:srgbClr val="FF0000"/>
              </a:solidFill>
            </a:rPr>
            <a:t>주요 교육기관 조회 화면 </a:t>
          </a:r>
          <a:r>
            <a:rPr lang="ko-KR" altLang="en-US" sz="1200" b="1" baseline="0">
              <a:solidFill>
                <a:srgbClr val="FF0000"/>
              </a:solidFill>
            </a:rPr>
            <a:t>구현</a:t>
          </a:r>
          <a:endParaRPr lang="en-US" altLang="ko-KR" sz="1200" b="1" baseline="0">
            <a:solidFill>
              <a:srgbClr val="FF0000"/>
            </a:solidFill>
          </a:endParaRPr>
        </a:p>
        <a:p>
          <a:pPr algn="l"/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- </a:t>
          </a:r>
          <a:r>
            <a:rPr lang="ko-KR" altLang="en-US" sz="1100" b="1" baseline="0">
              <a:solidFill>
                <a:srgbClr val="FF0000"/>
              </a:solidFill>
            </a:rPr>
            <a:t>관리자가 등록한 주요 교육기관 표시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 (</a:t>
          </a:r>
          <a:r>
            <a:rPr lang="ko-KR" altLang="en-US" sz="1100" b="1" baseline="0">
              <a:solidFill>
                <a:srgbClr val="FF0000"/>
              </a:solidFill>
            </a:rPr>
            <a:t>로고</a:t>
          </a:r>
          <a:r>
            <a:rPr lang="en-US" altLang="ko-KR" sz="1100" b="1" baseline="0">
              <a:solidFill>
                <a:srgbClr val="FF0000"/>
              </a:solidFill>
            </a:rPr>
            <a:t>/</a:t>
          </a:r>
          <a:r>
            <a:rPr lang="ko-KR" altLang="en-US" sz="1100" b="1" baseline="0">
              <a:solidFill>
                <a:srgbClr val="FF0000"/>
              </a:solidFill>
            </a:rPr>
            <a:t>설명</a:t>
          </a:r>
          <a:r>
            <a:rPr lang="en-US" altLang="ko-KR" sz="1100" b="1" baseline="0">
              <a:solidFill>
                <a:srgbClr val="FF0000"/>
              </a:solidFill>
            </a:rPr>
            <a:t>/</a:t>
          </a:r>
          <a:r>
            <a:rPr lang="ko-KR" altLang="en-US" sz="1100" b="1" baseline="0">
              <a:solidFill>
                <a:srgbClr val="FF0000"/>
              </a:solidFill>
            </a:rPr>
            <a:t>위치 표시</a:t>
          </a:r>
          <a:r>
            <a:rPr lang="en-US" altLang="ko-KR" sz="1100" b="1" baseline="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- </a:t>
          </a:r>
          <a:r>
            <a:rPr lang="ko-KR" altLang="en-US" sz="1100" b="1" baseline="0">
              <a:solidFill>
                <a:srgbClr val="FF0000"/>
              </a:solidFill>
            </a:rPr>
            <a:t>썸네일 박스는 반응형으로 구현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 (</a:t>
          </a:r>
          <a:r>
            <a:rPr lang="ko-KR" altLang="en-US" sz="1100" b="1" baseline="0">
              <a:solidFill>
                <a:srgbClr val="FF0000"/>
              </a:solidFill>
            </a:rPr>
            <a:t>창 사이즈에 따라 박스가 정렬되도록</a:t>
          </a:r>
          <a:r>
            <a:rPr lang="en-US" altLang="ko-KR" sz="1100" b="1" baseline="0">
              <a:solidFill>
                <a:srgbClr val="FF0000"/>
              </a:solidFill>
            </a:rPr>
            <a:t>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200025</xdr:rowOff>
    </xdr:from>
    <xdr:to>
      <xdr:col>4</xdr:col>
      <xdr:colOff>0</xdr:colOff>
      <xdr:row>1</xdr:row>
      <xdr:rowOff>333375</xdr:rowOff>
    </xdr:to>
    <xdr:pic>
      <xdr:nvPicPr>
        <xdr:cNvPr id="2" name="그림 1">
          <a:hlinkClick xmlns:r="http://schemas.openxmlformats.org/officeDocument/2006/relationships" r:id="rId1" tooltip="메인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00025"/>
          <a:ext cx="1628775" cy="542925"/>
        </a:xfrm>
        <a:prstGeom prst="rect">
          <a:avLst/>
        </a:prstGeom>
      </xdr:spPr>
    </xdr:pic>
    <xdr:clientData/>
  </xdr:twoCellAnchor>
  <xdr:twoCellAnchor editAs="absolute">
    <xdr:from>
      <xdr:col>21</xdr:col>
      <xdr:colOff>104775</xdr:colOff>
      <xdr:row>0</xdr:row>
      <xdr:rowOff>400050</xdr:rowOff>
    </xdr:from>
    <xdr:to>
      <xdr:col>32</xdr:col>
      <xdr:colOff>123825</xdr:colOff>
      <xdr:row>2</xdr:row>
      <xdr:rowOff>0</xdr:rowOff>
    </xdr:to>
    <xdr:sp macro="" textlink="">
      <xdr:nvSpPr>
        <xdr:cNvPr id="6" name="직사각형 5">
          <a:hlinkClick xmlns:r="http://schemas.openxmlformats.org/officeDocument/2006/relationships" r:id="rId3" tooltip="비즈니스 교육 범례"/>
        </xdr:cNvPr>
        <xdr:cNvSpPr>
          <a:spLocks noChangeAspect="1"/>
        </xdr:cNvSpPr>
      </xdr:nvSpPr>
      <xdr:spPr>
        <a:xfrm>
          <a:off x="8705850" y="400050"/>
          <a:ext cx="452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8</xdr:row>
      <xdr:rowOff>389931</xdr:rowOff>
    </xdr:from>
    <xdr:to>
      <xdr:col>3</xdr:col>
      <xdr:colOff>398475</xdr:colOff>
      <xdr:row>10</xdr:row>
      <xdr:rowOff>29513</xdr:rowOff>
    </xdr:to>
    <xdr:pic>
      <xdr:nvPicPr>
        <xdr:cNvPr id="13" name="그림 12">
          <a:hlinkClick xmlns:r="http://schemas.openxmlformats.org/officeDocument/2006/relationships" r:id="rId4" tooltip="주요 교육기관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66531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403027</xdr:rowOff>
    </xdr:from>
    <xdr:to>
      <xdr:col>4</xdr:col>
      <xdr:colOff>17475</xdr:colOff>
      <xdr:row>6</xdr:row>
      <xdr:rowOff>42609</xdr:rowOff>
    </xdr:to>
    <xdr:pic>
      <xdr:nvPicPr>
        <xdr:cNvPr id="14" name="그림 13">
          <a:hlinkClick xmlns:r="http://schemas.openxmlformats.org/officeDocument/2006/relationships" r:id="rId6" tooltip="주제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1327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396479</xdr:rowOff>
    </xdr:from>
    <xdr:to>
      <xdr:col>4</xdr:col>
      <xdr:colOff>17475</xdr:colOff>
      <xdr:row>8</xdr:row>
      <xdr:rowOff>36061</xdr:rowOff>
    </xdr:to>
    <xdr:pic>
      <xdr:nvPicPr>
        <xdr:cNvPr id="15" name="그림 14">
          <a:hlinkClick xmlns:r="http://schemas.openxmlformats.org/officeDocument/2006/relationships" r:id="rId8" tooltip="기관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3929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383382</xdr:rowOff>
    </xdr:from>
    <xdr:to>
      <xdr:col>3</xdr:col>
      <xdr:colOff>398475</xdr:colOff>
      <xdr:row>12</xdr:row>
      <xdr:rowOff>22964</xdr:rowOff>
    </xdr:to>
    <xdr:pic>
      <xdr:nvPicPr>
        <xdr:cNvPr id="17" name="그림 16">
          <a:hlinkClick xmlns:r="http://schemas.openxmlformats.org/officeDocument/2006/relationships" r:id="rId10" tooltip="교육주제 범례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79132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3</xdr:col>
      <xdr:colOff>398475</xdr:colOff>
      <xdr:row>4</xdr:row>
      <xdr:rowOff>49157</xdr:rowOff>
    </xdr:to>
    <xdr:pic>
      <xdr:nvPicPr>
        <xdr:cNvPr id="18" name="그림 17">
          <a:hlinkClick xmlns:r="http://schemas.openxmlformats.org/officeDocument/2006/relationships" r:id="rId12" tooltip="추천강좌 보기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8725"/>
          <a:ext cx="1627200" cy="45873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12</xdr:row>
      <xdr:rowOff>47625</xdr:rowOff>
    </xdr:to>
    <xdr:cxnSp macro="">
      <xdr:nvCxnSpPr>
        <xdr:cNvPr id="19" name="직선 연결선 18"/>
        <xdr:cNvCxnSpPr/>
      </xdr:nvCxnSpPr>
      <xdr:spPr>
        <a:xfrm>
          <a:off x="1638300" y="4505325"/>
          <a:ext cx="0" cy="457200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4</xdr:row>
      <xdr:rowOff>238125</xdr:rowOff>
    </xdr:from>
    <xdr:to>
      <xdr:col>24</xdr:col>
      <xdr:colOff>57150</xdr:colOff>
      <xdr:row>7</xdr:row>
      <xdr:rowOff>123825</xdr:rowOff>
    </xdr:to>
    <xdr:sp macro="" textlink="">
      <xdr:nvSpPr>
        <xdr:cNvPr id="10" name="사각형 설명선 9"/>
        <xdr:cNvSpPr/>
      </xdr:nvSpPr>
      <xdr:spPr>
        <a:xfrm>
          <a:off x="6734175" y="1876425"/>
          <a:ext cx="3152775" cy="1114425"/>
        </a:xfrm>
        <a:prstGeom prst="wedgeRectCallout">
          <a:avLst>
            <a:gd name="adj1" fmla="val -5584"/>
            <a:gd name="adj2" fmla="val -33372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 b="1">
              <a:solidFill>
                <a:srgbClr val="FF0000"/>
              </a:solidFill>
            </a:rPr>
            <a:t>교육주제 범례 화면 구현</a:t>
          </a:r>
          <a:endParaRPr lang="en-US" altLang="ko-KR" sz="1200" b="1">
            <a:solidFill>
              <a:srgbClr val="FF0000"/>
            </a:solidFill>
          </a:endParaRPr>
        </a:p>
        <a:p>
          <a:pPr algn="l"/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- </a:t>
          </a:r>
          <a:r>
            <a:rPr lang="ko-KR" altLang="en-US" sz="1100" b="1" baseline="0">
              <a:solidFill>
                <a:srgbClr val="FF0000"/>
              </a:solidFill>
            </a:rPr>
            <a:t>관리자가 등록한 교육주제가 전체 표시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- </a:t>
          </a:r>
          <a:r>
            <a:rPr lang="ko-KR" altLang="en-US" sz="1100" b="1" baseline="0">
              <a:solidFill>
                <a:srgbClr val="FF0000"/>
              </a:solidFill>
            </a:rPr>
            <a:t>소분류 단위로 등록된 강좌의 갯수를 표시</a:t>
          </a:r>
          <a:endParaRPr lang="en-US" altLang="ko-KR" sz="11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400050</xdr:colOff>
      <xdr:row>2</xdr:row>
      <xdr:rowOff>276225</xdr:rowOff>
    </xdr:from>
    <xdr:to>
      <xdr:col>13</xdr:col>
      <xdr:colOff>219075</xdr:colOff>
      <xdr:row>6</xdr:row>
      <xdr:rowOff>19050</xdr:rowOff>
    </xdr:to>
    <xdr:sp macro="" textlink="">
      <xdr:nvSpPr>
        <xdr:cNvPr id="11" name="사각형 설명선 10"/>
        <xdr:cNvSpPr/>
      </xdr:nvSpPr>
      <xdr:spPr>
        <a:xfrm>
          <a:off x="2447925" y="1095375"/>
          <a:ext cx="3095625" cy="1381125"/>
        </a:xfrm>
        <a:prstGeom prst="wedgeRectCallout">
          <a:avLst>
            <a:gd name="adj1" fmla="val 26371"/>
            <a:gd name="adj2" fmla="val -80785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교육주제 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대분류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IT</a:t>
          </a:r>
          <a:r>
            <a:rPr lang="ko-KR" altLang="en-US" sz="1100" b="1">
              <a:solidFill>
                <a:sysClr val="windowText" lastClr="000000"/>
              </a:solidFill>
            </a:rPr>
            <a:t>와 비즈니스 두가지이므로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두개의</a:t>
          </a:r>
          <a:r>
            <a:rPr lang="en-US" altLang="ko-KR" sz="1100" b="1">
              <a:solidFill>
                <a:sysClr val="windowText" lastClr="000000"/>
              </a:solidFill>
            </a:rPr>
            <a:t> </a:t>
          </a:r>
          <a:r>
            <a:rPr lang="ko-KR" altLang="en-US" sz="1100" b="1">
              <a:solidFill>
                <a:sysClr val="windowText" lastClr="000000"/>
              </a:solidFill>
            </a:rPr>
            <a:t>탭 분류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교육주제 대분류가 추가될 것을 고려하여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다른 형식으로 구상하여도 됨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200026</xdr:colOff>
      <xdr:row>10</xdr:row>
      <xdr:rowOff>114301</xdr:rowOff>
    </xdr:from>
    <xdr:to>
      <xdr:col>13</xdr:col>
      <xdr:colOff>104776</xdr:colOff>
      <xdr:row>12</xdr:row>
      <xdr:rowOff>152401</xdr:rowOff>
    </xdr:to>
    <xdr:sp macro="" textlink="">
      <xdr:nvSpPr>
        <xdr:cNvPr id="12" name="사각형 설명선 11"/>
        <xdr:cNvSpPr/>
      </xdr:nvSpPr>
      <xdr:spPr>
        <a:xfrm>
          <a:off x="3067051" y="4210051"/>
          <a:ext cx="2362200" cy="857250"/>
        </a:xfrm>
        <a:prstGeom prst="wedgeRectCallout">
          <a:avLst>
            <a:gd name="adj1" fmla="val -60398"/>
            <a:gd name="adj2" fmla="val -40785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교육주제 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중분류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오름차순으로 정렬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중분류가 추가</a:t>
          </a:r>
          <a:r>
            <a:rPr lang="ko-KR" altLang="en-US" sz="1100" b="1" baseline="0">
              <a:solidFill>
                <a:sysClr val="windowText" lastClr="000000"/>
              </a:solidFill>
            </a:rPr>
            <a:t> 될 상황도 고려 필요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95251</xdr:colOff>
      <xdr:row>10</xdr:row>
      <xdr:rowOff>219076</xdr:rowOff>
    </xdr:from>
    <xdr:to>
      <xdr:col>25</xdr:col>
      <xdr:colOff>1</xdr:colOff>
      <xdr:row>15</xdr:row>
      <xdr:rowOff>104775</xdr:rowOff>
    </xdr:to>
    <xdr:sp macro="" textlink="">
      <xdr:nvSpPr>
        <xdr:cNvPr id="16" name="사각형 설명선 15"/>
        <xdr:cNvSpPr/>
      </xdr:nvSpPr>
      <xdr:spPr>
        <a:xfrm>
          <a:off x="7877176" y="4314826"/>
          <a:ext cx="2362200" cy="1933574"/>
        </a:xfrm>
        <a:prstGeom prst="wedgeRectCallout">
          <a:avLst>
            <a:gd name="adj1" fmla="val -45075"/>
            <a:gd name="adj2" fmla="val -69674"/>
          </a:avLst>
        </a:prstGeom>
        <a:solidFill>
          <a:srgbClr val="FFFBA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교육주제 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소분류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소분류 명 표기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괄호 안에 해당하는 강좌의 갯수</a:t>
          </a:r>
          <a:r>
            <a:rPr lang="ko-KR" altLang="en-US" sz="1100" b="1" baseline="0">
              <a:solidFill>
                <a:sysClr val="windowText" lastClr="000000"/>
              </a:solidFill>
            </a:rPr>
            <a:t> 계산하여 표기</a:t>
          </a:r>
          <a:endParaRPr lang="en-US" altLang="ko-KR" sz="1100" b="1" baseline="0">
            <a:solidFill>
              <a:sysClr val="windowText" lastClr="000000"/>
            </a:solidFill>
          </a:endParaRPr>
        </a:p>
        <a:p>
          <a:pPr algn="l"/>
          <a:endParaRPr lang="en-US" altLang="ko-KR" sz="1100" b="1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클릭 시 </a:t>
          </a:r>
          <a:r>
            <a:rPr lang="en-US" altLang="ko-KR" sz="1100" b="1">
              <a:solidFill>
                <a:sysClr val="windowText" lastClr="000000"/>
              </a:solidFill>
            </a:rPr>
            <a:t>&lt;</a:t>
          </a:r>
          <a:r>
            <a:rPr lang="ko-KR" altLang="en-US" sz="1100" b="1">
              <a:solidFill>
                <a:sysClr val="windowText" lastClr="000000"/>
              </a:solidFill>
            </a:rPr>
            <a:t>주제별 교육 검색</a:t>
          </a:r>
          <a:r>
            <a:rPr lang="en-US" altLang="ko-KR" sz="1100" b="1">
              <a:solidFill>
                <a:sysClr val="windowText" lastClr="000000"/>
              </a:solidFill>
            </a:rPr>
            <a:t>&gt;</a:t>
          </a:r>
          <a:r>
            <a:rPr lang="ko-KR" altLang="en-US" sz="1100" b="1">
              <a:solidFill>
                <a:sysClr val="windowText" lastClr="000000"/>
              </a:solidFill>
            </a:rPr>
            <a:t>에서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자동으로 조회 될 수 있으면 더 좋음 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200025</xdr:rowOff>
    </xdr:from>
    <xdr:to>
      <xdr:col>4</xdr:col>
      <xdr:colOff>0</xdr:colOff>
      <xdr:row>1</xdr:row>
      <xdr:rowOff>333375</xdr:rowOff>
    </xdr:to>
    <xdr:pic>
      <xdr:nvPicPr>
        <xdr:cNvPr id="2" name="그림 1">
          <a:hlinkClick xmlns:r="http://schemas.openxmlformats.org/officeDocument/2006/relationships" r:id="rId1" tooltip="메인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00025"/>
          <a:ext cx="1628775" cy="542925"/>
        </a:xfrm>
        <a:prstGeom prst="rect">
          <a:avLst/>
        </a:prstGeom>
      </xdr:spPr>
    </xdr:pic>
    <xdr:clientData/>
  </xdr:twoCellAnchor>
  <xdr:twoCellAnchor>
    <xdr:from>
      <xdr:col>4</xdr:col>
      <xdr:colOff>400050</xdr:colOff>
      <xdr:row>0</xdr:row>
      <xdr:rowOff>400050</xdr:rowOff>
    </xdr:from>
    <xdr:to>
      <xdr:col>16</xdr:col>
      <xdr:colOff>9525</xdr:colOff>
      <xdr:row>2</xdr:row>
      <xdr:rowOff>0</xdr:rowOff>
    </xdr:to>
    <xdr:sp macro="" textlink="">
      <xdr:nvSpPr>
        <xdr:cNvPr id="6" name="직사각형 5">
          <a:hlinkClick xmlns:r="http://schemas.openxmlformats.org/officeDocument/2006/relationships" r:id="rId3" tooltip="IT교육 범례"/>
        </xdr:cNvPr>
        <xdr:cNvSpPr/>
      </xdr:nvSpPr>
      <xdr:spPr>
        <a:xfrm>
          <a:off x="2038350" y="400050"/>
          <a:ext cx="452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9525</xdr:colOff>
      <xdr:row>0</xdr:row>
      <xdr:rowOff>400050</xdr:rowOff>
    </xdr:from>
    <xdr:to>
      <xdr:col>32</xdr:col>
      <xdr:colOff>0</xdr:colOff>
      <xdr:row>2</xdr:row>
      <xdr:rowOff>0</xdr:rowOff>
    </xdr:to>
    <xdr:sp macro="" textlink="">
      <xdr:nvSpPr>
        <xdr:cNvPr id="7" name="직사각형 6">
          <a:hlinkClick xmlns:r="http://schemas.openxmlformats.org/officeDocument/2006/relationships" r:id="rId4"/>
        </xdr:cNvPr>
        <xdr:cNvSpPr/>
      </xdr:nvSpPr>
      <xdr:spPr>
        <a:xfrm>
          <a:off x="6562725" y="400050"/>
          <a:ext cx="65436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8</xdr:row>
      <xdr:rowOff>389931</xdr:rowOff>
    </xdr:from>
    <xdr:to>
      <xdr:col>3</xdr:col>
      <xdr:colOff>398475</xdr:colOff>
      <xdr:row>10</xdr:row>
      <xdr:rowOff>29513</xdr:rowOff>
    </xdr:to>
    <xdr:pic>
      <xdr:nvPicPr>
        <xdr:cNvPr id="15" name="그림 14">
          <a:hlinkClick xmlns:r="http://schemas.openxmlformats.org/officeDocument/2006/relationships" r:id="rId5" tooltip="주요 교육기관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66531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403027</xdr:rowOff>
    </xdr:from>
    <xdr:to>
      <xdr:col>4</xdr:col>
      <xdr:colOff>17475</xdr:colOff>
      <xdr:row>6</xdr:row>
      <xdr:rowOff>42609</xdr:rowOff>
    </xdr:to>
    <xdr:pic>
      <xdr:nvPicPr>
        <xdr:cNvPr id="16" name="그림 15">
          <a:hlinkClick xmlns:r="http://schemas.openxmlformats.org/officeDocument/2006/relationships" r:id="rId7" tooltip="주제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1327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396479</xdr:rowOff>
    </xdr:from>
    <xdr:to>
      <xdr:col>4</xdr:col>
      <xdr:colOff>17475</xdr:colOff>
      <xdr:row>8</xdr:row>
      <xdr:rowOff>36061</xdr:rowOff>
    </xdr:to>
    <xdr:pic>
      <xdr:nvPicPr>
        <xdr:cNvPr id="17" name="그림 16">
          <a:hlinkClick xmlns:r="http://schemas.openxmlformats.org/officeDocument/2006/relationships" r:id="rId9" tooltip="기관별 교육 검색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3929"/>
          <a:ext cx="1655775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383382</xdr:rowOff>
    </xdr:from>
    <xdr:to>
      <xdr:col>3</xdr:col>
      <xdr:colOff>398475</xdr:colOff>
      <xdr:row>12</xdr:row>
      <xdr:rowOff>22964</xdr:rowOff>
    </xdr:to>
    <xdr:pic>
      <xdr:nvPicPr>
        <xdr:cNvPr id="18" name="그림 17">
          <a:hlinkClick xmlns:r="http://schemas.openxmlformats.org/officeDocument/2006/relationships" r:id="rId3" tooltip="교육주제 범례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79132"/>
          <a:ext cx="1627200" cy="458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3</xdr:col>
      <xdr:colOff>398475</xdr:colOff>
      <xdr:row>4</xdr:row>
      <xdr:rowOff>49157</xdr:rowOff>
    </xdr:to>
    <xdr:pic>
      <xdr:nvPicPr>
        <xdr:cNvPr id="19" name="그림 18">
          <a:hlinkClick xmlns:r="http://schemas.openxmlformats.org/officeDocument/2006/relationships" r:id="rId12" tooltip="추천강좌 보기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8725"/>
          <a:ext cx="1627200" cy="45873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12</xdr:row>
      <xdr:rowOff>47625</xdr:rowOff>
    </xdr:to>
    <xdr:cxnSp macro="">
      <xdr:nvCxnSpPr>
        <xdr:cNvPr id="20" name="직선 연결선 19"/>
        <xdr:cNvCxnSpPr/>
      </xdr:nvCxnSpPr>
      <xdr:spPr>
        <a:xfrm>
          <a:off x="1638300" y="4505325"/>
          <a:ext cx="0" cy="457200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1275</xdr:row>
      <xdr:rowOff>66675</xdr:rowOff>
    </xdr:from>
    <xdr:to>
      <xdr:col>1</xdr:col>
      <xdr:colOff>2238376</xdr:colOff>
      <xdr:row>1284</xdr:row>
      <xdr:rowOff>161926</xdr:rowOff>
    </xdr:to>
    <xdr:sp macro="" textlink="">
      <xdr:nvSpPr>
        <xdr:cNvPr id="2" name="사각형 설명선 1"/>
        <xdr:cNvSpPr/>
      </xdr:nvSpPr>
      <xdr:spPr>
        <a:xfrm>
          <a:off x="2762251" y="1609725"/>
          <a:ext cx="2209800" cy="1638301"/>
        </a:xfrm>
        <a:prstGeom prst="wedgeRectCallout">
          <a:avLst>
            <a:gd name="adj1" fmla="val 48527"/>
            <a:gd name="adj2" fmla="val 47339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rgbClr val="FF0000"/>
              </a:solidFill>
            </a:rPr>
            <a:t>&lt;</a:t>
          </a:r>
          <a:r>
            <a:rPr lang="ko-KR" altLang="en-US" sz="1100" b="1">
              <a:solidFill>
                <a:srgbClr val="FF0000"/>
              </a:solidFill>
            </a:rPr>
            <a:t>전체과정</a:t>
          </a:r>
          <a:r>
            <a:rPr lang="en-US" altLang="ko-KR" sz="1100" b="1">
              <a:solidFill>
                <a:srgbClr val="FF0000"/>
              </a:solidFill>
            </a:rPr>
            <a:t>&gt; RAW DATA</a:t>
          </a:r>
        </a:p>
        <a:p>
          <a:pPr algn="l"/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 b="1">
              <a:solidFill>
                <a:srgbClr val="FF0000"/>
              </a:solidFill>
            </a:rPr>
            <a:t>관리자 페이지에서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 b="1">
              <a:solidFill>
                <a:srgbClr val="FF0000"/>
              </a:solidFill>
            </a:rPr>
            <a:t>조회</a:t>
          </a:r>
          <a:r>
            <a:rPr lang="en-US" altLang="ko-KR" sz="1100" b="1">
              <a:solidFill>
                <a:srgbClr val="FF0000"/>
              </a:solidFill>
            </a:rPr>
            <a:t>/</a:t>
          </a:r>
          <a:r>
            <a:rPr lang="ko-KR" altLang="en-US" sz="1100" b="1">
              <a:solidFill>
                <a:srgbClr val="FF0000"/>
              </a:solidFill>
            </a:rPr>
            <a:t>설정할 수 있도록 해야함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endParaRPr lang="en-US" altLang="ko-KR" sz="1100" b="1">
            <a:solidFill>
              <a:srgbClr val="FF0000"/>
            </a:solidFill>
          </a:endParaRPr>
        </a:p>
        <a:p>
          <a:pPr algn="l"/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en-US" altLang="ko-KR" sz="1100" b="1">
              <a:solidFill>
                <a:srgbClr val="FF0000"/>
              </a:solidFill>
            </a:rPr>
            <a:t> </a:t>
          </a:r>
        </a:p>
      </xdr:txBody>
    </xdr:sp>
    <xdr:clientData/>
  </xdr:twoCellAnchor>
  <xdr:twoCellAnchor>
    <xdr:from>
      <xdr:col>1</xdr:col>
      <xdr:colOff>2743201</xdr:colOff>
      <xdr:row>1270</xdr:row>
      <xdr:rowOff>142876</xdr:rowOff>
    </xdr:from>
    <xdr:to>
      <xdr:col>3</xdr:col>
      <xdr:colOff>133351</xdr:colOff>
      <xdr:row>1278</xdr:row>
      <xdr:rowOff>9526</xdr:rowOff>
    </xdr:to>
    <xdr:sp macro="" textlink="">
      <xdr:nvSpPr>
        <xdr:cNvPr id="4" name="사각형 설명선 3"/>
        <xdr:cNvSpPr/>
      </xdr:nvSpPr>
      <xdr:spPr>
        <a:xfrm>
          <a:off x="5476876" y="828676"/>
          <a:ext cx="2209800" cy="1238250"/>
        </a:xfrm>
        <a:prstGeom prst="wedgeRectCallout">
          <a:avLst>
            <a:gd name="adj1" fmla="val 6285"/>
            <a:gd name="adj2" fmla="val -87545"/>
          </a:avLst>
        </a:prstGeom>
        <a:solidFill>
          <a:srgbClr val="FFFBA3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rgbClr val="FF0000"/>
              </a:solidFill>
            </a:rPr>
            <a:t>key 1~4</a:t>
          </a:r>
          <a:r>
            <a:rPr lang="ko-KR" altLang="en-US" sz="1100" b="1">
              <a:solidFill>
                <a:srgbClr val="FF0000"/>
              </a:solidFill>
            </a:rPr>
            <a:t>는</a:t>
          </a:r>
        </a:p>
        <a:p>
          <a:pPr algn="l"/>
          <a:r>
            <a:rPr lang="ko-KR" altLang="en-US" sz="1100" b="1">
              <a:solidFill>
                <a:srgbClr val="FF0000"/>
              </a:solidFill>
            </a:rPr>
            <a:t>엑셀에서 조회할 수 있도록</a:t>
          </a:r>
        </a:p>
        <a:p>
          <a:pPr algn="l"/>
          <a:r>
            <a:rPr lang="ko-KR" altLang="en-US" sz="1100" b="1">
              <a:solidFill>
                <a:srgbClr val="FF0000"/>
              </a:solidFill>
            </a:rPr>
            <a:t>생성한 값이므로</a:t>
          </a:r>
        </a:p>
        <a:p>
          <a:pPr algn="l"/>
          <a:r>
            <a:rPr lang="ko-KR" altLang="en-US" sz="1100" b="1">
              <a:solidFill>
                <a:srgbClr val="FF0000"/>
              </a:solidFill>
            </a:rPr>
            <a:t>실제 구현 시 고려하지 않아도 됨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ExternHard\00_&#54924;&#49324;&#50629;&#47924;\2020&#45380;%20&#49324;&#50629;&#44228;&#54925;\02-5.&#50500;&#53412;&#53581;&#53944;&#50977;&#49457;\&#50500;&#53412;&#53581;&#53944;&#50977;&#49457;\200916_IT&#51649;&#47924;%20&#49324;&#50808;%20&#50948;&#53441;&#44368;&#50977;%20&#47532;&#49828;&#53944;_v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표1" displayName="표1" ref="A1:O1806" totalsRowShown="0" headerRowDxfId="18" dataDxfId="17">
  <autoFilter ref="A1:O1806">
    <filterColumn colId="9">
      <filters>
        <filter val="Python"/>
      </filters>
    </filterColumn>
  </autoFilter>
  <sortState ref="A2:O1806">
    <sortCondition ref="H2:H1806"/>
    <sortCondition ref="I2:I1806"/>
    <sortCondition ref="J2:J1806"/>
    <sortCondition ref="K2:K1806"/>
  </sortState>
  <tableColumns count="15">
    <tableColumn id="1" name="key_1" dataDxfId="16">
      <calculatedColumnFormula>CONCATENATE(표1[[#This Row],[대분류]],표1[[#This Row],[중분류]],표1[[#This Row],[소분류]],표1[[#This Row],[단계]])</calculatedColumnFormula>
    </tableColumn>
    <tableColumn id="2" name="Key2" dataDxfId="15">
      <calculatedColumnFormula>CONCATENATE($A2,
IF(COUNTIF($A$2:$A2,A2)&lt;10,CONCATENATE("000",COUNTIF($A$2:$A2,A2)),
IF(COUNTIF($A$2:$A2,A2)&lt;100,CONCATENATE("00",COUNTIF($A$2:$A2,A2)),
IF(COUNTIF($A$2:$A2,A2)&lt;1000,CONCATENATE("0",COUNTIF($A$2:$A2,A2)),COUNTIF($A$2:$A2,A2))
)))</calculatedColumnFormula>
    </tableColumn>
    <tableColumn id="13" name="Key_3" dataDxfId="14"/>
    <tableColumn id="3" name="Key_추천" dataDxfId="13"/>
    <tableColumn id="12" name="Key_4" dataDxfId="12">
      <calculatedColumnFormula>CONCATENATE(표1[[#This Row],[교육기관명]],표1[[#This Row],[중분류]])</calculatedColumnFormula>
    </tableColumn>
    <tableColumn id="4" name="교육기관명" dataDxfId="11"/>
    <tableColumn id="5" name="과정명" dataDxfId="10"/>
    <tableColumn id="6" name="대분류" dataDxfId="9"/>
    <tableColumn id="7" name="중분류" dataDxfId="8"/>
    <tableColumn id="8" name="소분류" dataDxfId="7"/>
    <tableColumn id="9" name="단계" dataDxfId="6"/>
    <tableColumn id="10" name="추천2" dataDxfId="5"/>
    <tableColumn id="14" name="상세링크" dataDxfId="4"/>
    <tableColumn id="11" name="DOWN" dataDxfId="3"/>
    <tableColumn id="15" name="2020-03-26 ver.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w.tsis.co.kr/WebSite/Basic/Board/BoardView.aspx?system=Board&amp;BoardGubun=Normal&amp;fdid=1096&amp;MsgId=2195967&amp;Mode=Edit&amp;Seq=2195967&amp;BoardType=Normal&amp;IsApprover=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lticampus.com/em/enrolment/courseDetaiInfo?corsCd=Q12241&amp;corsYr=2019&amp;corsDgrCd=00043" TargetMode="External"/><Relationship Id="rId13" Type="http://schemas.openxmlformats.org/officeDocument/2006/relationships/hyperlink" Target="https://tacademy.skplanet.com/live/player/onlineLectureDetail.action?seq=173" TargetMode="External"/><Relationship Id="rId18" Type="http://schemas.openxmlformats.org/officeDocument/2006/relationships/hyperlink" Target="https://tacademy.skplanet.com/live/player/onlineLectureDetail.action?seq=105" TargetMode="External"/><Relationship Id="rId3" Type="http://schemas.openxmlformats.org/officeDocument/2006/relationships/hyperlink" Target="https://www.kisec.com/kisec/main/" TargetMode="External"/><Relationship Id="rId21" Type="http://schemas.openxmlformats.org/officeDocument/2006/relationships/hyperlink" Target="https://tacademy.skplanet.com/live/player/onlineLectureDetail.action?seq=160" TargetMode="External"/><Relationship Id="rId7" Type="http://schemas.openxmlformats.org/officeDocument/2006/relationships/hyperlink" Target="https://www.hpetraining.co.kr/lecture/courseScheduleList.do?lecm_num=603" TargetMode="External"/><Relationship Id="rId12" Type="http://schemas.openxmlformats.org/officeDocument/2006/relationships/hyperlink" Target="https://www.inflearn.com/course/%ED%8C%8C%EC%9D%B4%EC%8D%AC-%ED%99%9C%EC%9A%A9" TargetMode="External"/><Relationship Id="rId17" Type="http://schemas.openxmlformats.org/officeDocument/2006/relationships/hyperlink" Target="https://tacademy.skplanet.com/live/player/onlineLectureDetail.action?seq=167" TargetMode="External"/><Relationship Id="rId2" Type="http://schemas.openxmlformats.org/officeDocument/2006/relationships/hyperlink" Target="http://www.kitri.re.kr/kitri/main/main.web" TargetMode="External"/><Relationship Id="rId16" Type="http://schemas.openxmlformats.org/officeDocument/2006/relationships/hyperlink" Target="https://tacademy.skplanet.com/live/player/onlineLectureDetail.action?seq=161" TargetMode="External"/><Relationship Id="rId20" Type="http://schemas.openxmlformats.org/officeDocument/2006/relationships/hyperlink" Target="https://tacademy.skplanet.com/live/player/onlineLectureDetail.action?seq=145" TargetMode="External"/><Relationship Id="rId1" Type="http://schemas.openxmlformats.org/officeDocument/2006/relationships/hyperlink" Target="http://www.kitri.re.kr/kitri/main/main.web" TargetMode="External"/><Relationship Id="rId6" Type="http://schemas.openxmlformats.org/officeDocument/2006/relationships/hyperlink" Target="https://www.multicampus.com/em/enrolment/courseDetaiInfo?corsCd=Q30680&amp;corsYr=2019&amp;corsDgrCd=00003" TargetMode="External"/><Relationship Id="rId11" Type="http://schemas.openxmlformats.org/officeDocument/2006/relationships/hyperlink" Target="https://tacademy.skplanet.com/live/player/onlineLectureDetail.action?seq=89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multicampus.com/em/enrolment/courseDetaiInfo?corsCd=Q25280&amp;corsYr=2019&amp;corsDgrCd=00010" TargetMode="External"/><Relationship Id="rId15" Type="http://schemas.openxmlformats.org/officeDocument/2006/relationships/hyperlink" Target="https://www.coursera.org/learn/machine-learning" TargetMode="External"/><Relationship Id="rId23" Type="http://schemas.openxmlformats.org/officeDocument/2006/relationships/drawing" Target="../drawings/drawing8.xml"/><Relationship Id="rId10" Type="http://schemas.openxmlformats.org/officeDocument/2006/relationships/hyperlink" Target="https://www.multicampus.com/em/enrolment/courseDetaiInfo?corsCd=Q15800&amp;corsYr=2019&amp;corsDgrCd=00024" TargetMode="External"/><Relationship Id="rId19" Type="http://schemas.openxmlformats.org/officeDocument/2006/relationships/hyperlink" Target="https://www.inflearn.com/course/%EC%8A%A4%ED%94%84%EB%A7%81%EB%B6%80%ED%8A%B8" TargetMode="External"/><Relationship Id="rId4" Type="http://schemas.openxmlformats.org/officeDocument/2006/relationships/hyperlink" Target="https://www.lyzeum.com/index.asp" TargetMode="External"/><Relationship Id="rId9" Type="http://schemas.openxmlformats.org/officeDocument/2006/relationships/hyperlink" Target="https://www.multicampus.com/em/enrolment/courseDetaiInfo?corsCd=Q23320&amp;corsYr=2019&amp;corsDgrCd=00025" TargetMode="External"/><Relationship Id="rId14" Type="http://schemas.openxmlformats.org/officeDocument/2006/relationships/hyperlink" Target="https://www.inflearn.com/course/Python-crawling-basic" TargetMode="External"/><Relationship Id="rId22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stcampus.co.kr/" TargetMode="External"/><Relationship Id="rId13" Type="http://schemas.openxmlformats.org/officeDocument/2006/relationships/hyperlink" Target="https://www.tacademy.skplanet.com/" TargetMode="External"/><Relationship Id="rId3" Type="http://schemas.openxmlformats.org/officeDocument/2006/relationships/hyperlink" Target="https://www.itwill.co.kr/" TargetMode="External"/><Relationship Id="rId7" Type="http://schemas.openxmlformats.org/officeDocument/2006/relationships/hyperlink" Target="https://www.flane.co.kr:40000/" TargetMode="External"/><Relationship Id="rId12" Type="http://schemas.openxmlformats.org/officeDocument/2006/relationships/hyperlink" Target="https://www.oraclejava.co.kr/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://www.kitri.re.kr/kitri/main/main.web" TargetMode="External"/><Relationship Id="rId16" Type="http://schemas.openxmlformats.org/officeDocument/2006/relationships/hyperlink" Target="https://www.inflearn.com/" TargetMode="External"/><Relationship Id="rId1" Type="http://schemas.openxmlformats.org/officeDocument/2006/relationships/hyperlink" Target="http://www.bitacademy.com/" TargetMode="External"/><Relationship Id="rId6" Type="http://schemas.openxmlformats.org/officeDocument/2006/relationships/hyperlink" Target="http://www.choongang.co.kr/html/sub02_03.php?mcode=31" TargetMode="External"/><Relationship Id="rId11" Type="http://schemas.openxmlformats.org/officeDocument/2006/relationships/hyperlink" Target="https://www.kisec.com/home" TargetMode="External"/><Relationship Id="rId5" Type="http://schemas.openxmlformats.org/officeDocument/2006/relationships/hyperlink" Target="https://www.hpetraining.co.kr/lecture_master/processList.do" TargetMode="External"/><Relationship Id="rId15" Type="http://schemas.openxmlformats.org/officeDocument/2006/relationships/hyperlink" Target="http://www.kmooc.kr/" TargetMode="External"/><Relationship Id="rId10" Type="http://schemas.openxmlformats.org/officeDocument/2006/relationships/hyperlink" Target="http://edu.kosta.or.kr/" TargetMode="External"/><Relationship Id="rId4" Type="http://schemas.openxmlformats.org/officeDocument/2006/relationships/hyperlink" Target="https://www.lyzeum.com/index.asp" TargetMode="External"/><Relationship Id="rId9" Type="http://schemas.openxmlformats.org/officeDocument/2006/relationships/hyperlink" Target="http://www.koreaiscom.com/" TargetMode="External"/><Relationship Id="rId14" Type="http://schemas.openxmlformats.org/officeDocument/2006/relationships/hyperlink" Target="https://courser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showGridLines="0" showRowColHeaders="0" tabSelected="1" workbookViewId="0">
      <selection activeCell="G6" sqref="G6"/>
    </sheetView>
  </sheetViews>
  <sheetFormatPr defaultColWidth="5.375" defaultRowHeight="16.5"/>
  <cols>
    <col min="1" max="3" width="5.375" style="40"/>
    <col min="4" max="4" width="5.375" style="41"/>
    <col min="5" max="6" width="5.375" style="37"/>
    <col min="7" max="7" width="5.375" style="43"/>
    <col min="8" max="27" width="5.375" style="37"/>
    <col min="28" max="28" width="11.125" style="37" bestFit="1" customWidth="1"/>
    <col min="29" max="16384" width="5.375" style="37"/>
  </cols>
  <sheetData>
    <row r="1" spans="1:41" s="51" customFormat="1" ht="32.25" customHeight="1">
      <c r="A1" s="197"/>
      <c r="B1" s="197"/>
      <c r="C1" s="197"/>
      <c r="D1" s="198"/>
      <c r="G1" s="122"/>
    </row>
    <row r="2" spans="1:41" s="51" customFormat="1" ht="32.25" customHeight="1">
      <c r="A2" s="197"/>
      <c r="B2" s="197"/>
      <c r="C2" s="197"/>
      <c r="D2" s="198"/>
      <c r="G2" s="144"/>
      <c r="H2" s="122"/>
    </row>
    <row r="3" spans="1:41" s="51" customFormat="1" ht="32.25" customHeight="1">
      <c r="A3" s="40"/>
      <c r="B3" s="40"/>
      <c r="C3" s="40"/>
      <c r="D3" s="41"/>
      <c r="G3" s="145"/>
      <c r="H3" s="122"/>
    </row>
    <row r="4" spans="1:41" s="51" customFormat="1" ht="32.25" customHeight="1">
      <c r="A4" s="48"/>
      <c r="B4" s="48"/>
      <c r="C4" s="48"/>
      <c r="D4" s="49"/>
      <c r="G4" s="146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</row>
    <row r="5" spans="1:41" s="51" customFormat="1" ht="32.25" customHeight="1">
      <c r="A5" s="197"/>
      <c r="B5" s="197"/>
      <c r="C5" s="197"/>
      <c r="D5" s="198"/>
      <c r="G5" s="147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</row>
    <row r="6" spans="1:41" s="53" customFormat="1" ht="32.25" customHeight="1">
      <c r="A6" s="48"/>
      <c r="B6" s="48"/>
      <c r="C6" s="48"/>
      <c r="D6" s="49"/>
      <c r="G6" s="148"/>
      <c r="H6" s="134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</row>
    <row r="7" spans="1:41" s="53" customFormat="1" ht="32.25" customHeight="1">
      <c r="A7" s="48"/>
      <c r="B7" s="48"/>
      <c r="C7" s="48"/>
      <c r="D7" s="49"/>
      <c r="G7" s="135"/>
      <c r="H7" s="124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</row>
    <row r="8" spans="1:41" s="53" customFormat="1" ht="32.25" customHeight="1">
      <c r="A8" s="197"/>
      <c r="B8" s="197"/>
      <c r="C8" s="197"/>
      <c r="D8" s="198"/>
      <c r="E8" s="136"/>
      <c r="G8" s="137"/>
      <c r="H8" s="124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</row>
    <row r="9" spans="1:41" s="53" customFormat="1" ht="32.25" customHeight="1">
      <c r="A9" s="48"/>
      <c r="B9" s="48"/>
      <c r="C9" s="48"/>
      <c r="D9" s="49"/>
      <c r="H9" s="156"/>
      <c r="I9" s="157"/>
      <c r="J9" s="156"/>
      <c r="K9" s="156"/>
      <c r="L9" s="158"/>
      <c r="M9" s="158"/>
      <c r="N9" s="158"/>
      <c r="O9" s="158"/>
      <c r="P9" s="158"/>
      <c r="Q9" s="158"/>
      <c r="R9" s="158"/>
      <c r="S9" s="140"/>
      <c r="T9" s="140"/>
      <c r="U9" s="141"/>
      <c r="V9" s="140"/>
      <c r="W9" s="140"/>
      <c r="X9" s="140"/>
      <c r="Y9" s="140"/>
      <c r="Z9" s="140"/>
      <c r="AA9" s="140"/>
      <c r="AB9" s="140"/>
      <c r="AC9" s="140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</row>
    <row r="10" spans="1:41" s="53" customFormat="1" ht="32.25" customHeight="1">
      <c r="A10" s="48"/>
      <c r="B10" s="48"/>
      <c r="C10" s="48"/>
      <c r="D10" s="49"/>
      <c r="G10" s="134"/>
      <c r="AE10" s="142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</row>
    <row r="11" spans="1:41" s="53" customFormat="1" ht="32.25" customHeight="1">
      <c r="A11" s="48"/>
      <c r="B11" s="48"/>
      <c r="C11" s="48"/>
      <c r="D11" s="49"/>
      <c r="G11" s="134"/>
      <c r="H11" s="134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14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</row>
    <row r="12" spans="1:41" s="53" customFormat="1" ht="32.25" customHeight="1">
      <c r="A12" s="48"/>
      <c r="B12" s="48"/>
      <c r="C12" s="48"/>
      <c r="D12" s="49"/>
      <c r="G12" s="137"/>
      <c r="H12" s="138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</row>
    <row r="13" spans="1:41" s="53" customFormat="1" ht="32.25" customHeight="1">
      <c r="A13" s="48"/>
      <c r="B13" s="48"/>
      <c r="C13" s="48"/>
      <c r="D13" s="49"/>
      <c r="H13" s="201" t="s">
        <v>5548</v>
      </c>
      <c r="I13" s="201"/>
      <c r="J13" s="201"/>
      <c r="K13" s="201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</row>
    <row r="14" spans="1:41" s="53" customFormat="1" ht="32.25" customHeight="1">
      <c r="A14" s="48"/>
      <c r="B14" s="48"/>
      <c r="C14" s="48"/>
      <c r="D14" s="49"/>
      <c r="H14" s="124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</row>
    <row r="15" spans="1:41" s="53" customFormat="1" ht="32.25" customHeight="1">
      <c r="A15" s="48"/>
      <c r="B15" s="48"/>
      <c r="C15" s="48"/>
      <c r="D15" s="49"/>
      <c r="G15" s="137"/>
      <c r="H15" s="138"/>
      <c r="I15" s="139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</row>
    <row r="16" spans="1:41" ht="32.25" customHeight="1">
      <c r="G16" s="151" t="s">
        <v>5549</v>
      </c>
      <c r="H16" s="152"/>
      <c r="I16" s="153"/>
      <c r="J16" s="152"/>
      <c r="K16" s="152"/>
      <c r="L16" s="154"/>
      <c r="M16" s="154"/>
      <c r="N16" s="154"/>
      <c r="O16" s="150" t="s">
        <v>3751</v>
      </c>
      <c r="P16" s="131"/>
      <c r="Q16" s="202">
        <f>개정이력!B8</f>
        <v>44090</v>
      </c>
      <c r="R16" s="202"/>
      <c r="S16" s="202"/>
      <c r="T16" s="154"/>
      <c r="U16" s="154"/>
      <c r="V16" s="154"/>
      <c r="W16" s="154"/>
      <c r="X16" s="154"/>
      <c r="Y16" s="154"/>
      <c r="Z16" s="152"/>
      <c r="AA16" s="152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</row>
    <row r="17" spans="7:41" ht="32.25" customHeight="1">
      <c r="G17" s="152" t="s">
        <v>5550</v>
      </c>
      <c r="H17" s="155"/>
      <c r="I17" s="152"/>
      <c r="J17" s="152"/>
      <c r="K17" s="152"/>
      <c r="L17" s="154"/>
      <c r="M17" s="154"/>
      <c r="N17" s="154"/>
      <c r="O17" s="185" t="s">
        <v>5740</v>
      </c>
      <c r="P17" s="132"/>
      <c r="Q17" s="132"/>
      <c r="R17" s="130"/>
      <c r="S17" s="154"/>
      <c r="T17" s="154"/>
      <c r="U17" s="152"/>
      <c r="V17" s="154"/>
      <c r="W17" s="154"/>
      <c r="X17" s="154"/>
      <c r="Y17" s="154"/>
      <c r="Z17" s="152"/>
      <c r="AA17" s="152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</row>
    <row r="18" spans="7:41" ht="32.25" customHeight="1">
      <c r="G18" s="152"/>
      <c r="H18" s="152"/>
      <c r="I18" s="152"/>
      <c r="J18" s="152"/>
      <c r="K18" s="152"/>
      <c r="L18" s="152"/>
      <c r="M18" s="152"/>
      <c r="N18" s="154"/>
      <c r="O18" s="186" t="s">
        <v>5739</v>
      </c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2"/>
      <c r="AA18" s="152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</row>
    <row r="19" spans="7:41" ht="32.25" customHeight="1">
      <c r="G19" s="184"/>
      <c r="O19" s="149"/>
    </row>
    <row r="20" spans="7:41" ht="32.25" customHeight="1"/>
    <row r="21" spans="7:41" ht="32.25" customHeight="1"/>
    <row r="22" spans="7:41" ht="32.25" customHeight="1"/>
    <row r="23" spans="7:41" ht="32.25" customHeight="1"/>
    <row r="24" spans="7:41" ht="32.25" customHeight="1"/>
    <row r="25" spans="7:41" ht="32.25" customHeight="1"/>
    <row r="26" spans="7:41" ht="32.25" customHeight="1"/>
    <row r="27" spans="7:41" ht="32.25" customHeight="1"/>
    <row r="28" spans="7:41" ht="32.25" customHeight="1"/>
    <row r="29" spans="7:41" ht="32.25" customHeight="1"/>
    <row r="30" spans="7:41" ht="32.25" customHeight="1"/>
    <row r="31" spans="7:41" ht="32.25" customHeight="1"/>
    <row r="32" spans="7:41" ht="32.25" customHeight="1"/>
    <row r="33" ht="32.25" customHeight="1"/>
    <row r="34" ht="32.25" customHeight="1"/>
    <row r="35" ht="32.25" customHeight="1"/>
  </sheetData>
  <protectedRanges>
    <protectedRange sqref="H13:K13" name="링크"/>
  </protectedRanges>
  <mergeCells count="7">
    <mergeCell ref="A1:D2"/>
    <mergeCell ref="J7:AD8"/>
    <mergeCell ref="J11:AD11"/>
    <mergeCell ref="H13:K13"/>
    <mergeCell ref="Q16:S16"/>
    <mergeCell ref="A5:D5"/>
    <mergeCell ref="A8:D8"/>
  </mergeCells>
  <phoneticPr fontId="1" type="noConversion"/>
  <hyperlinks>
    <hyperlink ref="H1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showGridLines="0" showRowColHeaders="0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G3" sqref="G3:V4"/>
    </sheetView>
  </sheetViews>
  <sheetFormatPr defaultColWidth="5.375" defaultRowHeight="16.5"/>
  <cols>
    <col min="1" max="4" width="5.375" style="64"/>
    <col min="5" max="5" width="5.375" style="77"/>
    <col min="6" max="6" width="5.375" style="64"/>
    <col min="7" max="7" width="5.375" style="89"/>
    <col min="8" max="24" width="5.375" style="64"/>
    <col min="25" max="25" width="5.375" style="90"/>
    <col min="26" max="16384" width="5.375" style="64"/>
  </cols>
  <sheetData>
    <row r="1" spans="1:32" s="37" customFormat="1" ht="32.25" customHeight="1">
      <c r="A1" s="197"/>
      <c r="B1" s="197"/>
      <c r="C1" s="197"/>
      <c r="D1" s="198"/>
      <c r="E1" s="77"/>
      <c r="G1" s="43"/>
    </row>
    <row r="2" spans="1:32" s="37" customFormat="1" ht="32.25" customHeight="1" thickBot="1">
      <c r="A2" s="197"/>
      <c r="B2" s="197"/>
      <c r="C2" s="197"/>
      <c r="D2" s="198"/>
      <c r="E2" s="77"/>
      <c r="F2" s="156"/>
      <c r="G2" s="175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76"/>
      <c r="W2" s="156"/>
      <c r="X2" s="156"/>
      <c r="Y2" s="165"/>
      <c r="Z2" s="156"/>
      <c r="AA2" s="156"/>
      <c r="AB2" s="156"/>
      <c r="AC2" s="165"/>
      <c r="AD2" s="156"/>
      <c r="AE2" s="156"/>
      <c r="AF2" s="156"/>
    </row>
    <row r="3" spans="1:32" s="37" customFormat="1" ht="32.25" customHeight="1">
      <c r="A3" s="40"/>
      <c r="B3" s="40"/>
      <c r="C3" s="40"/>
      <c r="D3" s="40"/>
      <c r="E3" s="77"/>
      <c r="F3" s="173"/>
      <c r="G3" s="208" t="s">
        <v>5857</v>
      </c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11" t="s">
        <v>5693</v>
      </c>
      <c r="X3" s="212"/>
      <c r="Y3" s="212"/>
      <c r="Z3" s="212"/>
      <c r="AA3" s="212"/>
      <c r="AB3" s="166"/>
      <c r="AC3" s="203"/>
      <c r="AD3" s="203"/>
      <c r="AE3" s="203"/>
      <c r="AF3" s="160"/>
    </row>
    <row r="4" spans="1:32" s="37" customFormat="1" ht="32.25" customHeight="1" thickBot="1">
      <c r="A4" s="48"/>
      <c r="B4" s="48"/>
      <c r="C4" s="48"/>
      <c r="D4" s="48"/>
      <c r="E4" s="77"/>
      <c r="F4" s="173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9" t="str">
        <f>VLOOKUP($G$3,index!$L$23:$M$31,2,FALSE)</f>
        <v>직무(관리)</v>
      </c>
      <c r="X4" s="210"/>
      <c r="Y4" s="210"/>
      <c r="Z4" s="210"/>
      <c r="AA4" s="210"/>
      <c r="AB4" s="167"/>
      <c r="AC4" s="203"/>
      <c r="AD4" s="203"/>
      <c r="AE4" s="203"/>
      <c r="AF4" s="156"/>
    </row>
    <row r="5" spans="1:32" s="37" customFormat="1" ht="32.25" customHeight="1">
      <c r="A5" s="197"/>
      <c r="B5" s="197"/>
      <c r="C5" s="197"/>
      <c r="D5" s="198"/>
      <c r="E5" s="77"/>
      <c r="F5" s="156"/>
      <c r="G5" s="174"/>
      <c r="H5" s="162"/>
      <c r="I5" s="162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77"/>
      <c r="W5" s="161"/>
      <c r="X5" s="161"/>
      <c r="Y5" s="161"/>
      <c r="Z5" s="161"/>
      <c r="AA5" s="161"/>
      <c r="AB5" s="161"/>
      <c r="AC5" s="163"/>
      <c r="AD5" s="164"/>
      <c r="AE5" s="156"/>
      <c r="AF5" s="156"/>
    </row>
    <row r="6" spans="1:32" s="37" customFormat="1" ht="32.25" customHeight="1">
      <c r="A6" s="197"/>
      <c r="B6" s="197"/>
      <c r="C6" s="197"/>
      <c r="D6" s="197"/>
      <c r="E6" s="77"/>
      <c r="F6" s="125">
        <v>1</v>
      </c>
      <c r="G6" s="126" t="s">
        <v>3684</v>
      </c>
      <c r="H6" s="74"/>
      <c r="I6" s="74"/>
      <c r="J6" s="75"/>
      <c r="N6" s="50"/>
      <c r="O6" s="50"/>
      <c r="P6" s="50"/>
      <c r="Q6" s="50"/>
      <c r="R6" s="50"/>
      <c r="S6" s="50"/>
      <c r="T6" s="50"/>
      <c r="U6" s="50"/>
      <c r="V6" s="50"/>
      <c r="AA6" s="213"/>
      <c r="AB6" s="213"/>
      <c r="AC6" s="213"/>
      <c r="AD6" s="213"/>
    </row>
    <row r="7" spans="1:32" s="37" customFormat="1" ht="32.25" customHeight="1">
      <c r="A7" s="48"/>
      <c r="B7" s="48"/>
      <c r="C7" s="48"/>
      <c r="D7" s="48"/>
      <c r="E7" s="187">
        <f ca="1">1+RANDBETWEEN(0,120)</f>
        <v>43</v>
      </c>
      <c r="F7" s="214">
        <f>COUNTIF(전체과정!$L:$L,$W$4)</f>
        <v>12</v>
      </c>
      <c r="G7" s="214"/>
      <c r="H7" s="214"/>
      <c r="I7" s="72" t="s">
        <v>3643</v>
      </c>
      <c r="J7" s="55"/>
      <c r="K7" s="53"/>
      <c r="L7" s="53"/>
      <c r="M7" s="53"/>
      <c r="N7" s="54"/>
      <c r="O7" s="54"/>
      <c r="P7" s="54"/>
      <c r="Q7" s="54"/>
      <c r="R7" s="54"/>
      <c r="S7" s="54"/>
      <c r="T7" s="54"/>
      <c r="U7" s="54"/>
      <c r="V7" s="54"/>
      <c r="W7" s="53"/>
      <c r="X7" s="53"/>
      <c r="Y7" s="53"/>
      <c r="Z7" s="53"/>
      <c r="AA7" s="215">
        <f>개정이력!$B$2</f>
        <v>43916</v>
      </c>
      <c r="AB7" s="215"/>
      <c r="AC7" s="215"/>
      <c r="AD7" s="215"/>
      <c r="AE7" s="215"/>
      <c r="AF7" s="53"/>
    </row>
    <row r="8" spans="1:32" s="37" customFormat="1" ht="32.25" customHeight="1">
      <c r="A8" s="197"/>
      <c r="B8" s="197"/>
      <c r="C8" s="197"/>
      <c r="D8" s="197"/>
      <c r="E8" s="178" t="s">
        <v>5663</v>
      </c>
      <c r="F8" s="62" t="str">
        <f>CONCATENATE($W$4,$E8)</f>
        <v>직무(관리)01</v>
      </c>
      <c r="G8" s="63">
        <f>IFERROR(LEN((VLOOKUP(M8,표1[[과정명]:[추천2]],6,FALSE))),"")</f>
        <v>6</v>
      </c>
      <c r="H8" s="204" t="str">
        <f>IFERROR((CONCATENATE(VLOOKUP($M8,전체과정!$G$2:$K$1806,3,FALSE)," &gt; ",(VLOOKUP($M8,전체과정!$G$2:$K$1806,4,FALSE)))),"")</f>
        <v>인공지능 &gt; 일반</v>
      </c>
      <c r="I8" s="205"/>
      <c r="J8" s="205"/>
      <c r="K8" s="205"/>
      <c r="L8" s="205"/>
      <c r="M8" s="206" t="str">
        <f>IFERROR((VLOOKUP($F8,전체과정!$D$2:$G$1806,4,FALSE)),"")</f>
        <v>AI프로젝트 기획을 위한 핵심역량과 추진전략</v>
      </c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53"/>
      <c r="AD8" s="73" t="str">
        <f>IFERROR((HYPERLINK((VLOOKUP($M8,표1[[과정명]:[상세링크]],7,FALSE)),"상세보기")),"")</f>
        <v>상세보기</v>
      </c>
      <c r="AE8" s="53"/>
      <c r="AF8" s="53"/>
    </row>
    <row r="9" spans="1:32" s="50" customFormat="1" ht="37.5" customHeight="1">
      <c r="A9" s="48"/>
      <c r="B9" s="48"/>
      <c r="C9" s="48"/>
      <c r="D9" s="48"/>
      <c r="E9" s="178" t="s">
        <v>5664</v>
      </c>
      <c r="F9" s="62" t="str">
        <f t="shared" ref="F9:F40" si="0">CONCATENATE($W$4,$E9)</f>
        <v>직무(관리)02</v>
      </c>
      <c r="G9" s="63" t="str">
        <f>IFERROR(LEN((VLOOKUP(M9,표1[[과정명]:[추천2]],6,FALSE))),"")</f>
        <v/>
      </c>
      <c r="H9" s="204" t="str">
        <f>IFERROR((CONCATENATE(VLOOKUP($M9,전체과정!$G$2:$K$1806,3,FALSE)," &gt; ",(VLOOKUP($M9,전체과정!$G$2:$K$1806,4,FALSE)))),"")</f>
        <v/>
      </c>
      <c r="I9" s="205"/>
      <c r="J9" s="205"/>
      <c r="K9" s="205"/>
      <c r="L9" s="205"/>
      <c r="M9" s="206" t="str">
        <f>IFERROR((VLOOKUP($F9,전체과정!$D$2:$G$1806,4,FALSE)),"")</f>
        <v/>
      </c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54"/>
      <c r="AD9" s="73" t="str">
        <f>IFERROR((HYPERLINK((VLOOKUP($M9,표1[[과정명]:[상세링크]],7,FALSE)),"상세보기")),"")</f>
        <v/>
      </c>
      <c r="AE9" s="54"/>
      <c r="AF9" s="54"/>
    </row>
    <row r="10" spans="1:32" s="50" customFormat="1" ht="37.5" customHeight="1">
      <c r="A10" s="48"/>
      <c r="B10" s="48"/>
      <c r="C10" s="48"/>
      <c r="D10" s="48"/>
      <c r="E10" s="178" t="s">
        <v>5665</v>
      </c>
      <c r="F10" s="62" t="str">
        <f t="shared" si="0"/>
        <v>직무(관리)03</v>
      </c>
      <c r="G10" s="63">
        <f>IFERROR(LEN((VLOOKUP(M10,표1[[과정명]:[추천2]],6,FALSE))),"")</f>
        <v>6</v>
      </c>
      <c r="H10" s="204" t="str">
        <f>IFERROR((CONCATENATE(VLOOKUP($M10,전체과정!$G$2:$K$1806,3,FALSE)," &gt; ",(VLOOKUP($M10,전체과정!$G$2:$K$1806,4,FALSE)))),"")</f>
        <v>SW공학 &gt; 방법론</v>
      </c>
      <c r="I10" s="205"/>
      <c r="J10" s="205"/>
      <c r="K10" s="205"/>
      <c r="L10" s="205"/>
      <c r="M10" s="206" t="str">
        <f>IFERROR((VLOOKUP($F10,전체과정!$D$2:$G$1806,4,FALSE)),"")</f>
        <v>성공적인 프로젝트 수행을 위한 SW 품질관리(무료)</v>
      </c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54"/>
      <c r="AD10" s="73" t="str">
        <f>IFERROR((HYPERLINK((VLOOKUP($M10,표1[[과정명]:[상세링크]],7,FALSE)),"상세보기")),"")</f>
        <v>상세보기</v>
      </c>
      <c r="AE10" s="54"/>
      <c r="AF10" s="54"/>
    </row>
    <row r="11" spans="1:32" s="50" customFormat="1" ht="37.5" customHeight="1">
      <c r="A11" s="48"/>
      <c r="B11" s="48"/>
      <c r="C11" s="48"/>
      <c r="D11" s="48"/>
      <c r="E11" s="178" t="s">
        <v>5666</v>
      </c>
      <c r="F11" s="62" t="str">
        <f t="shared" si="0"/>
        <v>직무(관리)04</v>
      </c>
      <c r="G11" s="63">
        <f>IFERROR(LEN((VLOOKUP(M11,표1[[과정명]:[추천2]],6,FALSE))),"")</f>
        <v>6</v>
      </c>
      <c r="H11" s="204" t="str">
        <f>IFERROR((CONCATENATE(VLOOKUP($M11,전체과정!$G$2:$K$1806,3,FALSE)," &gt; ",(VLOOKUP($M11,전체과정!$G$2:$K$1806,4,FALSE)))),"")</f>
        <v>공통스킬 &gt; 기획</v>
      </c>
      <c r="I11" s="205"/>
      <c r="J11" s="205"/>
      <c r="K11" s="205"/>
      <c r="L11" s="205"/>
      <c r="M11" s="206" t="str">
        <f>IFERROR((VLOOKUP($F11,전체과정!$D$2:$G$1806,4,FALSE)),"")</f>
        <v>데이터 분석 기획</v>
      </c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54"/>
      <c r="AD11" s="73" t="str">
        <f>IFERROR((HYPERLINK((VLOOKUP($M11,표1[[과정명]:[상세링크]],7,FALSE)),"상세보기")),"")</f>
        <v>상세보기</v>
      </c>
      <c r="AE11" s="54"/>
      <c r="AF11" s="54"/>
    </row>
    <row r="12" spans="1:32" s="50" customFormat="1" ht="37.5" customHeight="1">
      <c r="A12" s="48"/>
      <c r="B12" s="48"/>
      <c r="C12" s="48"/>
      <c r="D12" s="48"/>
      <c r="E12" s="178" t="s">
        <v>5667</v>
      </c>
      <c r="F12" s="62" t="str">
        <f t="shared" si="0"/>
        <v>직무(관리)05</v>
      </c>
      <c r="G12" s="63">
        <f>IFERROR(LEN((VLOOKUP(M12,표1[[과정명]:[추천2]],6,FALSE))),"")</f>
        <v>6</v>
      </c>
      <c r="H12" s="204" t="str">
        <f>IFERROR((CONCATENATE(VLOOKUP($M12,전체과정!$G$2:$K$1806,3,FALSE)," &gt; ",(VLOOKUP($M12,전체과정!$G$2:$K$1806,4,FALSE)))),"")</f>
        <v>기획 &gt; 마케팅</v>
      </c>
      <c r="I12" s="205"/>
      <c r="J12" s="205"/>
      <c r="K12" s="205"/>
      <c r="L12" s="205"/>
      <c r="M12" s="206" t="str">
        <f>IFERROR((VLOOKUP($F12,전체과정!$D$2:$G$1806,4,FALSE)),"")</f>
        <v>디지털 마케팅 전략 &amp; Case study CAMP</v>
      </c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54"/>
      <c r="AD12" s="73" t="str">
        <f>IFERROR((HYPERLINK((VLOOKUP($M12,표1[[과정명]:[상세링크]],7,FALSE)),"상세보기")),"")</f>
        <v>상세보기</v>
      </c>
      <c r="AE12" s="54"/>
      <c r="AF12" s="54"/>
    </row>
    <row r="13" spans="1:32" s="50" customFormat="1" ht="37.5" customHeight="1">
      <c r="A13" s="48"/>
      <c r="B13" s="48"/>
      <c r="C13" s="48"/>
      <c r="D13" s="48"/>
      <c r="E13" s="178" t="s">
        <v>5668</v>
      </c>
      <c r="F13" s="62" t="str">
        <f t="shared" si="0"/>
        <v>직무(관리)06</v>
      </c>
      <c r="G13" s="63">
        <f>IFERROR(LEN((VLOOKUP(M13,표1[[과정명]:[추천2]],6,FALSE))),"")</f>
        <v>6</v>
      </c>
      <c r="H13" s="204" t="str">
        <f>IFERROR((CONCATENATE(VLOOKUP($M13,전체과정!$G$2:$K$1806,3,FALSE)," &gt; ",(VLOOKUP($M13,전체과정!$G$2:$K$1806,4,FALSE)))),"")</f>
        <v>기획 &gt; 전략*기획</v>
      </c>
      <c r="I13" s="205"/>
      <c r="J13" s="205"/>
      <c r="K13" s="205"/>
      <c r="L13" s="205"/>
      <c r="M13" s="206" t="str">
        <f>IFERROR((VLOOKUP($F13,전체과정!$D$2:$G$1806,4,FALSE)),"")</f>
        <v>정보전략계획(ISP)</v>
      </c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54"/>
      <c r="AD13" s="73" t="str">
        <f>IFERROR((HYPERLINK((VLOOKUP($M13,표1[[과정명]:[상세링크]],7,FALSE)),"상세보기")),"")</f>
        <v>상세보기</v>
      </c>
      <c r="AE13" s="54"/>
      <c r="AF13" s="54"/>
    </row>
    <row r="14" spans="1:32" s="50" customFormat="1" ht="37.5" customHeight="1">
      <c r="A14" s="48"/>
      <c r="B14" s="48"/>
      <c r="C14" s="48"/>
      <c r="D14" s="48"/>
      <c r="E14" s="178" t="s">
        <v>5669</v>
      </c>
      <c r="F14" s="62" t="str">
        <f t="shared" si="0"/>
        <v>직무(관리)07</v>
      </c>
      <c r="G14" s="63">
        <f>IFERROR(LEN((VLOOKUP(M14,표1[[과정명]:[추천2]],6,FALSE))),"")</f>
        <v>6</v>
      </c>
      <c r="H14" s="204" t="str">
        <f>IFERROR((CONCATENATE(VLOOKUP($M14,전체과정!$G$2:$K$1806,3,FALSE)," &gt; ",(VLOOKUP($M14,전체과정!$G$2:$K$1806,4,FALSE)))),"")</f>
        <v>데이터사이언스 &gt; 데이터 분석</v>
      </c>
      <c r="I14" s="205"/>
      <c r="J14" s="205"/>
      <c r="K14" s="205"/>
      <c r="L14" s="205"/>
      <c r="M14" s="206" t="str">
        <f>IFERROR((VLOOKUP($F14,전체과정!$D$2:$G$1806,4,FALSE)),"")</f>
        <v>데이터 분석기획</v>
      </c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54"/>
      <c r="AD14" s="73" t="str">
        <f>IFERROR((HYPERLINK((VLOOKUP($M14,표1[[과정명]:[상세링크]],7,FALSE)),"상세보기")),"")</f>
        <v>상세보기</v>
      </c>
      <c r="AE14" s="54"/>
      <c r="AF14" s="54"/>
    </row>
    <row r="15" spans="1:32" s="50" customFormat="1" ht="37.5" customHeight="1">
      <c r="A15" s="48"/>
      <c r="B15" s="48"/>
      <c r="C15" s="48"/>
      <c r="D15" s="48"/>
      <c r="E15" s="178" t="s">
        <v>5670</v>
      </c>
      <c r="F15" s="62" t="str">
        <f t="shared" si="0"/>
        <v>직무(관리)08</v>
      </c>
      <c r="G15" s="63">
        <f>IFERROR(LEN((VLOOKUP(M15,표1[[과정명]:[추천2]],6,FALSE))),"")</f>
        <v>6</v>
      </c>
      <c r="H15" s="204" t="str">
        <f>IFERROR((CONCATENATE(VLOOKUP($M15,전체과정!$G$2:$K$1806,3,FALSE)," &gt; ",(VLOOKUP($M15,전체과정!$G$2:$K$1806,4,FALSE)))),"")</f>
        <v>직무 &gt; 전략*기획</v>
      </c>
      <c r="I15" s="205"/>
      <c r="J15" s="205"/>
      <c r="K15" s="205"/>
      <c r="L15" s="205"/>
      <c r="M15" s="206" t="str">
        <f>IFERROR((VLOOKUP($F15,전체과정!$D$2:$G$1806,4,FALSE)),"")</f>
        <v>IT Governance 핵심 이해</v>
      </c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54"/>
      <c r="AD15" s="73" t="str">
        <f>IFERROR((HYPERLINK((VLOOKUP($M15,표1[[과정명]:[상세링크]],7,FALSE)),"상세보기")),"")</f>
        <v>상세보기</v>
      </c>
      <c r="AE15" s="54"/>
      <c r="AF15" s="54"/>
    </row>
    <row r="16" spans="1:32" s="50" customFormat="1" ht="37.5" customHeight="1">
      <c r="A16" s="48"/>
      <c r="B16" s="48"/>
      <c r="C16" s="48"/>
      <c r="D16" s="48"/>
      <c r="E16" s="178" t="s">
        <v>5671</v>
      </c>
      <c r="F16" s="62" t="str">
        <f t="shared" si="0"/>
        <v>직무(관리)09</v>
      </c>
      <c r="G16" s="63">
        <f>IFERROR(LEN((VLOOKUP(M16,표1[[과정명]:[추천2]],6,FALSE))),"")</f>
        <v>6</v>
      </c>
      <c r="H16" s="204" t="str">
        <f>IFERROR((CONCATENATE(VLOOKUP($M16,전체과정!$G$2:$K$1806,3,FALSE)," &gt; ",(VLOOKUP($M16,전체과정!$G$2:$K$1806,4,FALSE)))),"")</f>
        <v>직무 &gt; 전략*기획</v>
      </c>
      <c r="I16" s="205"/>
      <c r="J16" s="205"/>
      <c r="K16" s="205"/>
      <c r="L16" s="205"/>
      <c r="M16" s="206" t="str">
        <f>IFERROR((VLOOKUP($F16,전체과정!$D$2:$G$1806,4,FALSE)),"")</f>
        <v>정보화 투자 성과평가 (IT-ROI)</v>
      </c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54"/>
      <c r="AD16" s="73" t="str">
        <f>IFERROR((HYPERLINK((VLOOKUP($M16,표1[[과정명]:[상세링크]],7,FALSE)),"상세보기")),"")</f>
        <v>상세보기</v>
      </c>
      <c r="AE16" s="54"/>
      <c r="AF16" s="54"/>
    </row>
    <row r="17" spans="1:32" s="50" customFormat="1" ht="37.5" customHeight="1">
      <c r="A17" s="48"/>
      <c r="B17" s="48"/>
      <c r="C17" s="48"/>
      <c r="D17" s="48"/>
      <c r="E17" s="178" t="s">
        <v>5672</v>
      </c>
      <c r="F17" s="62" t="str">
        <f t="shared" si="0"/>
        <v>직무(관리)10</v>
      </c>
      <c r="G17" s="63">
        <f>IFERROR(LEN((VLOOKUP(M17,표1[[과정명]:[추천2]],6,FALSE))),"")</f>
        <v>6</v>
      </c>
      <c r="H17" s="204" t="str">
        <f>IFERROR((CONCATENATE(VLOOKUP($M17,전체과정!$G$2:$K$1806,3,FALSE)," &gt; ",(VLOOKUP($M17,전체과정!$G$2:$K$1806,4,FALSE)))),"")</f>
        <v>프로젝트관리 &gt; 리더십</v>
      </c>
      <c r="I17" s="205"/>
      <c r="J17" s="205"/>
      <c r="K17" s="205"/>
      <c r="L17" s="205"/>
      <c r="M17" s="206" t="str">
        <f>IFERROR((VLOOKUP($F17,전체과정!$D$2:$G$1806,4,FALSE)),"")</f>
        <v>프로젝트 리더십 : 스몰-팀부터 빅-프로젝트까지</v>
      </c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54"/>
      <c r="AD17" s="73" t="str">
        <f>IFERROR((HYPERLINK((VLOOKUP($M17,표1[[과정명]:[상세링크]],7,FALSE)),"상세보기")),"")</f>
        <v>상세보기</v>
      </c>
      <c r="AE17" s="54"/>
      <c r="AF17" s="54"/>
    </row>
    <row r="18" spans="1:32" s="50" customFormat="1" ht="37.5" customHeight="1">
      <c r="A18" s="48"/>
      <c r="B18" s="48"/>
      <c r="C18" s="48"/>
      <c r="D18" s="48"/>
      <c r="E18" s="178" t="s">
        <v>5673</v>
      </c>
      <c r="F18" s="62" t="str">
        <f t="shared" si="0"/>
        <v>직무(관리)11</v>
      </c>
      <c r="G18" s="63">
        <f>IFERROR(LEN((VLOOKUP(M18,표1[[과정명]:[추천2]],6,FALSE))),"")</f>
        <v>6</v>
      </c>
      <c r="H18" s="204" t="str">
        <f>IFERROR((CONCATENATE(VLOOKUP($M18,전체과정!$G$2:$K$1806,3,FALSE)," &gt; ",(VLOOKUP($M18,전체과정!$G$2:$K$1806,4,FALSE)))),"")</f>
        <v>프로젝트관리 &gt; ITIL</v>
      </c>
      <c r="I18" s="205"/>
      <c r="J18" s="205"/>
      <c r="K18" s="205"/>
      <c r="L18" s="205"/>
      <c r="M18" s="206" t="str">
        <f>IFERROR((VLOOKUP($F18,전체과정!$D$2:$G$1806,4,FALSE)),"")</f>
        <v>ITIL Foundation for IT Service Management</v>
      </c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  <c r="AC18" s="54"/>
      <c r="AD18" s="73" t="str">
        <f>IFERROR((HYPERLINK((VLOOKUP($M18,표1[[과정명]:[상세링크]],7,FALSE)),"상세보기")),"")</f>
        <v>상세보기</v>
      </c>
      <c r="AE18" s="54"/>
      <c r="AF18" s="54"/>
    </row>
    <row r="19" spans="1:32" s="50" customFormat="1" ht="37.5" customHeight="1">
      <c r="A19" s="48"/>
      <c r="B19" s="48"/>
      <c r="C19" s="48"/>
      <c r="D19" s="48"/>
      <c r="E19" s="178" t="s">
        <v>5674</v>
      </c>
      <c r="F19" s="62" t="str">
        <f t="shared" si="0"/>
        <v>직무(관리)12</v>
      </c>
      <c r="G19" s="63">
        <f>IFERROR(LEN((VLOOKUP(M19,표1[[과정명]:[추천2]],6,FALSE))),"")</f>
        <v>6</v>
      </c>
      <c r="H19" s="204" t="str">
        <f>IFERROR((CONCATENATE(VLOOKUP($M19,전체과정!$G$2:$K$1806,3,FALSE)," &gt; ",(VLOOKUP($M19,전체과정!$G$2:$K$1806,4,FALSE)))),"")</f>
        <v>공통스킬 &gt; 커뮤니케이션</v>
      </c>
      <c r="I19" s="205"/>
      <c r="J19" s="205"/>
      <c r="K19" s="205"/>
      <c r="L19" s="205"/>
      <c r="M19" s="206" t="str">
        <f>IFERROR((VLOOKUP($F19,전체과정!$D$2:$G$1806,4,FALSE)),"")</f>
        <v>퍼실리테이터 양성 종합 (기본 + 실전)</v>
      </c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54"/>
      <c r="AD19" s="73" t="str">
        <f>IFERROR((HYPERLINK((VLOOKUP($M19,표1[[과정명]:[상세링크]],7,FALSE)),"상세보기")),"")</f>
        <v>상세보기</v>
      </c>
      <c r="AE19" s="54"/>
      <c r="AF19" s="54"/>
    </row>
    <row r="20" spans="1:32" s="50" customFormat="1" ht="37.5" customHeight="1">
      <c r="A20" s="48"/>
      <c r="B20" s="48"/>
      <c r="C20" s="48"/>
      <c r="D20" s="48"/>
      <c r="E20" s="178" t="s">
        <v>5675</v>
      </c>
      <c r="F20" s="62" t="str">
        <f t="shared" si="0"/>
        <v>직무(관리)13</v>
      </c>
      <c r="G20" s="63">
        <f>IFERROR(LEN((VLOOKUP(M20,표1[[과정명]:[추천2]],6,FALSE))),"")</f>
        <v>6</v>
      </c>
      <c r="H20" s="204" t="str">
        <f>IFERROR((CONCATENATE(VLOOKUP($M20,전체과정!$G$2:$K$1806,3,FALSE)," &gt; ",(VLOOKUP($M20,전체과정!$G$2:$K$1806,4,FALSE)))),"")</f>
        <v>프로젝트관리 &gt; 리스크관리</v>
      </c>
      <c r="I20" s="205"/>
      <c r="J20" s="205"/>
      <c r="K20" s="205"/>
      <c r="L20" s="205"/>
      <c r="M20" s="206" t="str">
        <f>IFERROR((VLOOKUP($F20,전체과정!$D$2:$G$1806,4,FALSE)),"")</f>
        <v>실사례 기반의 프로젝트 위험/이슈 관리</v>
      </c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54"/>
      <c r="AD20" s="73" t="str">
        <f>IFERROR((HYPERLINK((VLOOKUP($M20,표1[[과정명]:[상세링크]],7,FALSE)),"상세보기")),"")</f>
        <v>상세보기</v>
      </c>
      <c r="AE20" s="54"/>
      <c r="AF20" s="54"/>
    </row>
    <row r="21" spans="1:32" s="50" customFormat="1" ht="37.5" customHeight="1">
      <c r="A21" s="48"/>
      <c r="B21" s="48"/>
      <c r="C21" s="48"/>
      <c r="D21" s="48"/>
      <c r="E21" s="178" t="s">
        <v>5676</v>
      </c>
      <c r="F21" s="62" t="str">
        <f t="shared" si="0"/>
        <v>직무(관리)14</v>
      </c>
      <c r="G21" s="63" t="str">
        <f>IFERROR(LEN((VLOOKUP(M21,표1[[과정명]:[추천2]],6,FALSE))),"")</f>
        <v/>
      </c>
      <c r="H21" s="204" t="str">
        <f>IFERROR((CONCATENATE(VLOOKUP($M21,전체과정!$G$2:$K$1806,3,FALSE)," &gt; ",(VLOOKUP($M21,전체과정!$G$2:$K$1806,4,FALSE)))),"")</f>
        <v/>
      </c>
      <c r="I21" s="205"/>
      <c r="J21" s="205"/>
      <c r="K21" s="205"/>
      <c r="L21" s="205"/>
      <c r="M21" s="206" t="str">
        <f>IFERROR((VLOOKUP($F21,전체과정!$D$2:$G$1806,4,FALSE)),"")</f>
        <v/>
      </c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54"/>
      <c r="AD21" s="73" t="str">
        <f>IFERROR((HYPERLINK((VLOOKUP($M21,표1[[과정명]:[상세링크]],7,FALSE)),"상세보기")),"")</f>
        <v/>
      </c>
      <c r="AE21" s="54"/>
      <c r="AF21" s="54"/>
    </row>
    <row r="22" spans="1:32" s="50" customFormat="1" ht="37.5" customHeight="1">
      <c r="A22" s="48"/>
      <c r="B22" s="48"/>
      <c r="C22" s="48"/>
      <c r="D22" s="48"/>
      <c r="E22" s="178" t="s">
        <v>5677</v>
      </c>
      <c r="F22" s="62" t="str">
        <f t="shared" si="0"/>
        <v>직무(관리)15</v>
      </c>
      <c r="G22" s="63" t="str">
        <f>IFERROR(LEN((VLOOKUP(M22,표1[[과정명]:[추천2]],6,FALSE))),"")</f>
        <v/>
      </c>
      <c r="H22" s="204" t="str">
        <f>IFERROR((CONCATENATE(VLOOKUP($M22,전체과정!$G$2:$K$1806,3,FALSE)," &gt; ",(VLOOKUP($M22,전체과정!$G$2:$K$1806,4,FALSE)))),"")</f>
        <v/>
      </c>
      <c r="I22" s="205"/>
      <c r="J22" s="205"/>
      <c r="K22" s="205"/>
      <c r="L22" s="205"/>
      <c r="M22" s="206" t="str">
        <f>IFERROR((VLOOKUP($F22,전체과정!$D$2:$G$1806,4,FALSE)),"")</f>
        <v/>
      </c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54"/>
      <c r="AD22" s="73" t="str">
        <f>IFERROR((HYPERLINK((VLOOKUP($M22,표1[[과정명]:[상세링크]],7,FALSE)),"상세보기")),"")</f>
        <v/>
      </c>
      <c r="AE22" s="54"/>
      <c r="AF22" s="54"/>
    </row>
    <row r="23" spans="1:32" s="50" customFormat="1" ht="37.5" customHeight="1">
      <c r="A23" s="48"/>
      <c r="B23" s="48"/>
      <c r="C23" s="48"/>
      <c r="D23" s="48"/>
      <c r="E23" s="178" t="s">
        <v>5678</v>
      </c>
      <c r="F23" s="62" t="str">
        <f t="shared" si="0"/>
        <v>직무(관리)16</v>
      </c>
      <c r="G23" s="63" t="str">
        <f>IFERROR(LEN((VLOOKUP(M23,표1[[과정명]:[추천2]],6,FALSE))),"")</f>
        <v/>
      </c>
      <c r="H23" s="204" t="str">
        <f>IFERROR((CONCATENATE(VLOOKUP($M23,전체과정!$G$2:$K$1806,3,FALSE)," &gt; ",(VLOOKUP($M23,전체과정!$G$2:$K$1806,4,FALSE)))),"")</f>
        <v/>
      </c>
      <c r="I23" s="205"/>
      <c r="J23" s="205"/>
      <c r="K23" s="205"/>
      <c r="L23" s="205"/>
      <c r="M23" s="206" t="str">
        <f>IFERROR((VLOOKUP($F23,전체과정!$D$2:$G$1806,4,FALSE)),"")</f>
        <v/>
      </c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54"/>
      <c r="AD23" s="73" t="str">
        <f>IFERROR((HYPERLINK((VLOOKUP($M23,표1[[과정명]:[상세링크]],7,FALSE)),"상세보기")),"")</f>
        <v/>
      </c>
      <c r="AE23" s="54"/>
      <c r="AF23" s="54"/>
    </row>
    <row r="24" spans="1:32" s="50" customFormat="1" ht="37.5" customHeight="1">
      <c r="A24" s="48"/>
      <c r="B24" s="48"/>
      <c r="C24" s="48"/>
      <c r="D24" s="48"/>
      <c r="E24" s="178" t="s">
        <v>5679</v>
      </c>
      <c r="F24" s="62" t="str">
        <f t="shared" si="0"/>
        <v>직무(관리)17</v>
      </c>
      <c r="G24" s="63" t="str">
        <f>IFERROR(LEN((VLOOKUP(M24,표1[[과정명]:[추천2]],6,FALSE))),"")</f>
        <v/>
      </c>
      <c r="H24" s="204" t="str">
        <f>IFERROR((CONCATENATE(VLOOKUP($M24,전체과정!$G$2:$K$1806,3,FALSE)," &gt; ",(VLOOKUP($M24,전체과정!$G$2:$K$1806,4,FALSE)))),"")</f>
        <v/>
      </c>
      <c r="I24" s="205"/>
      <c r="J24" s="205"/>
      <c r="K24" s="205"/>
      <c r="L24" s="205"/>
      <c r="M24" s="206" t="str">
        <f>IFERROR((VLOOKUP($F24,전체과정!$D$2:$G$1806,4,FALSE)),"")</f>
        <v/>
      </c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54"/>
      <c r="AD24" s="73" t="str">
        <f>IFERROR((HYPERLINK((VLOOKUP($M24,표1[[과정명]:[상세링크]],7,FALSE)),"상세보기")),"")</f>
        <v/>
      </c>
      <c r="AE24" s="54"/>
      <c r="AF24" s="54"/>
    </row>
    <row r="25" spans="1:32" s="50" customFormat="1" ht="37.5" customHeight="1">
      <c r="A25" s="48"/>
      <c r="B25" s="48"/>
      <c r="C25" s="48"/>
      <c r="D25" s="48"/>
      <c r="E25" s="178" t="s">
        <v>5680</v>
      </c>
      <c r="F25" s="62" t="str">
        <f t="shared" si="0"/>
        <v>직무(관리)18</v>
      </c>
      <c r="G25" s="63" t="str">
        <f>IFERROR(LEN((VLOOKUP(M25,표1[[과정명]:[추천2]],6,FALSE))),"")</f>
        <v/>
      </c>
      <c r="H25" s="204" t="str">
        <f>IFERROR((CONCATENATE(VLOOKUP($M25,전체과정!$G$2:$K$1806,3,FALSE)," &gt; ",(VLOOKUP($M25,전체과정!$G$2:$K$1806,4,FALSE)))),"")</f>
        <v/>
      </c>
      <c r="I25" s="205"/>
      <c r="J25" s="205"/>
      <c r="K25" s="205"/>
      <c r="L25" s="205"/>
      <c r="M25" s="206" t="str">
        <f>IFERROR((VLOOKUP($F25,전체과정!$D$2:$G$1806,4,FALSE)),"")</f>
        <v/>
      </c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54"/>
      <c r="AD25" s="73" t="str">
        <f>IFERROR((HYPERLINK((VLOOKUP($M25,표1[[과정명]:[상세링크]],7,FALSE)),"상세보기")),"")</f>
        <v/>
      </c>
      <c r="AE25" s="54"/>
      <c r="AF25" s="54"/>
    </row>
    <row r="26" spans="1:32" s="50" customFormat="1" ht="37.5" customHeight="1">
      <c r="A26" s="48"/>
      <c r="B26" s="48"/>
      <c r="C26" s="48"/>
      <c r="D26" s="48"/>
      <c r="E26" s="178" t="s">
        <v>5681</v>
      </c>
      <c r="F26" s="62" t="str">
        <f t="shared" si="0"/>
        <v>직무(관리)19</v>
      </c>
      <c r="G26" s="63" t="str">
        <f>IFERROR(LEN((VLOOKUP(M26,표1[[과정명]:[추천2]],6,FALSE))),"")</f>
        <v/>
      </c>
      <c r="H26" s="204" t="str">
        <f>IFERROR((CONCATENATE(VLOOKUP($M26,전체과정!$G$2:$K$1806,3,FALSE)," &gt; ",(VLOOKUP($M26,전체과정!$G$2:$K$1806,4,FALSE)))),"")</f>
        <v/>
      </c>
      <c r="I26" s="205"/>
      <c r="J26" s="205"/>
      <c r="K26" s="205"/>
      <c r="L26" s="205"/>
      <c r="M26" s="206" t="str">
        <f>IFERROR((VLOOKUP($F26,전체과정!$D$2:$G$1806,4,FALSE)),"")</f>
        <v/>
      </c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54"/>
      <c r="AD26" s="73" t="str">
        <f>IFERROR((HYPERLINK((VLOOKUP($M26,표1[[과정명]:[상세링크]],7,FALSE)),"상세보기")),"")</f>
        <v/>
      </c>
      <c r="AE26" s="54"/>
      <c r="AF26" s="54"/>
    </row>
    <row r="27" spans="1:32" s="50" customFormat="1" ht="37.5" customHeight="1">
      <c r="A27" s="48"/>
      <c r="B27" s="48"/>
      <c r="C27" s="48"/>
      <c r="D27" s="48"/>
      <c r="E27" s="178" t="s">
        <v>5682</v>
      </c>
      <c r="F27" s="62" t="str">
        <f t="shared" si="0"/>
        <v>직무(관리)20</v>
      </c>
      <c r="G27" s="63" t="str">
        <f>IFERROR(LEN((VLOOKUP(M27,표1[[과정명]:[추천2]],6,FALSE))),"")</f>
        <v/>
      </c>
      <c r="H27" s="204" t="str">
        <f>IFERROR((CONCATENATE(VLOOKUP($M27,전체과정!$G$2:$K$1806,3,FALSE)," &gt; ",(VLOOKUP($M27,전체과정!$G$2:$K$1806,4,FALSE)))),"")</f>
        <v/>
      </c>
      <c r="I27" s="205"/>
      <c r="J27" s="205"/>
      <c r="K27" s="205"/>
      <c r="L27" s="205"/>
      <c r="M27" s="206" t="str">
        <f>IFERROR((VLOOKUP($F27,전체과정!$D$2:$G$1806,4,FALSE)),"")</f>
        <v/>
      </c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  <c r="AC27" s="54"/>
      <c r="AD27" s="73" t="str">
        <f>IFERROR((HYPERLINK((VLOOKUP($M27,표1[[과정명]:[상세링크]],7,FALSE)),"상세보기")),"")</f>
        <v/>
      </c>
      <c r="AE27" s="54"/>
      <c r="AF27" s="54"/>
    </row>
    <row r="28" spans="1:32" s="50" customFormat="1" ht="37.5" customHeight="1">
      <c r="A28" s="48"/>
      <c r="B28" s="48"/>
      <c r="C28" s="48"/>
      <c r="D28" s="48"/>
      <c r="E28" s="178" t="s">
        <v>5683</v>
      </c>
      <c r="F28" s="62" t="str">
        <f t="shared" si="0"/>
        <v>직무(관리)21</v>
      </c>
      <c r="G28" s="63" t="str">
        <f>IFERROR(LEN((VLOOKUP(M28,표1[[과정명]:[추천2]],6,FALSE))),"")</f>
        <v/>
      </c>
      <c r="H28" s="204" t="str">
        <f>IFERROR((CONCATENATE(VLOOKUP($M28,전체과정!$G$2:$K$1806,3,FALSE)," &gt; ",(VLOOKUP($M28,전체과정!$G$2:$K$1806,4,FALSE)))),"")</f>
        <v/>
      </c>
      <c r="I28" s="205"/>
      <c r="J28" s="205"/>
      <c r="K28" s="205"/>
      <c r="L28" s="205"/>
      <c r="M28" s="206" t="str">
        <f>IFERROR((VLOOKUP($F28,전체과정!$D$2:$G$1806,4,FALSE)),"")</f>
        <v/>
      </c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  <c r="AC28" s="54"/>
      <c r="AD28" s="73" t="str">
        <f>IFERROR((HYPERLINK((VLOOKUP($M28,표1[[과정명]:[상세링크]],7,FALSE)),"상세보기")),"")</f>
        <v/>
      </c>
      <c r="AE28" s="54"/>
      <c r="AF28" s="54"/>
    </row>
    <row r="29" spans="1:32" s="50" customFormat="1" ht="37.5" customHeight="1">
      <c r="A29" s="48"/>
      <c r="B29" s="48"/>
      <c r="C29" s="48"/>
      <c r="D29" s="48"/>
      <c r="E29" s="178" t="s">
        <v>5684</v>
      </c>
      <c r="F29" s="62" t="str">
        <f t="shared" si="0"/>
        <v>직무(관리)22</v>
      </c>
      <c r="G29" s="63" t="str">
        <f>IFERROR(LEN((VLOOKUP(M29,표1[[과정명]:[추천2]],6,FALSE))),"")</f>
        <v/>
      </c>
      <c r="H29" s="204" t="str">
        <f>IFERROR((CONCATENATE(VLOOKUP($M29,전체과정!$G$2:$K$1806,3,FALSE)," &gt; ",(VLOOKUP($M29,전체과정!$G$2:$K$1806,4,FALSE)))),"")</f>
        <v/>
      </c>
      <c r="I29" s="205"/>
      <c r="J29" s="205"/>
      <c r="K29" s="205"/>
      <c r="L29" s="205"/>
      <c r="M29" s="206" t="str">
        <f>IFERROR((VLOOKUP($F29,전체과정!$D$2:$G$1806,4,FALSE)),"")</f>
        <v/>
      </c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  <c r="AC29" s="54"/>
      <c r="AD29" s="73" t="str">
        <f>IFERROR((HYPERLINK((VLOOKUP($M29,표1[[과정명]:[상세링크]],7,FALSE)),"상세보기")),"")</f>
        <v/>
      </c>
      <c r="AE29" s="54"/>
      <c r="AF29" s="54"/>
    </row>
    <row r="30" spans="1:32" s="50" customFormat="1" ht="37.5" customHeight="1">
      <c r="A30" s="48"/>
      <c r="B30" s="48"/>
      <c r="C30" s="48"/>
      <c r="D30" s="48"/>
      <c r="E30" s="178" t="s">
        <v>5685</v>
      </c>
      <c r="F30" s="62" t="str">
        <f t="shared" si="0"/>
        <v>직무(관리)23</v>
      </c>
      <c r="G30" s="63" t="str">
        <f>IFERROR(LEN((VLOOKUP(M30,표1[[과정명]:[추천2]],6,FALSE))),"")</f>
        <v/>
      </c>
      <c r="H30" s="204" t="str">
        <f>IFERROR((CONCATENATE(VLOOKUP($M30,전체과정!$G$2:$K$1806,3,FALSE)," &gt; ",(VLOOKUP($M30,전체과정!$G$2:$K$1806,4,FALSE)))),"")</f>
        <v/>
      </c>
      <c r="I30" s="205"/>
      <c r="J30" s="205"/>
      <c r="K30" s="205"/>
      <c r="L30" s="205"/>
      <c r="M30" s="206" t="str">
        <f>IFERROR((VLOOKUP($F30,전체과정!$D$2:$G$1806,4,FALSE)),"")</f>
        <v/>
      </c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54"/>
      <c r="AD30" s="73" t="str">
        <f>IFERROR((HYPERLINK((VLOOKUP($M30,표1[[과정명]:[상세링크]],7,FALSE)),"상세보기")),"")</f>
        <v/>
      </c>
      <c r="AE30" s="54"/>
      <c r="AF30" s="54"/>
    </row>
    <row r="31" spans="1:32" s="50" customFormat="1" ht="37.5" customHeight="1">
      <c r="A31" s="48"/>
      <c r="B31" s="48"/>
      <c r="C31" s="48"/>
      <c r="D31" s="48"/>
      <c r="E31" s="178" t="s">
        <v>5686</v>
      </c>
      <c r="F31" s="62" t="str">
        <f t="shared" si="0"/>
        <v>직무(관리)24</v>
      </c>
      <c r="G31" s="63" t="str">
        <f>IFERROR(LEN((VLOOKUP(M31,표1[[과정명]:[추천2]],6,FALSE))),"")</f>
        <v/>
      </c>
      <c r="H31" s="204" t="str">
        <f>IFERROR((CONCATENATE(VLOOKUP($M31,전체과정!$G$2:$K$1806,3,FALSE)," &gt; ",(VLOOKUP($M31,전체과정!$G$2:$K$1806,4,FALSE)))),"")</f>
        <v/>
      </c>
      <c r="I31" s="205"/>
      <c r="J31" s="205"/>
      <c r="K31" s="205"/>
      <c r="L31" s="205"/>
      <c r="M31" s="206" t="str">
        <f>IFERROR((VLOOKUP($F31,전체과정!$D$2:$G$1806,4,FALSE)),"")</f>
        <v/>
      </c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  <c r="AC31" s="54"/>
      <c r="AD31" s="73" t="str">
        <f>IFERROR((HYPERLINK((VLOOKUP($M31,표1[[과정명]:[상세링크]],7,FALSE)),"상세보기")),"")</f>
        <v/>
      </c>
      <c r="AE31" s="54"/>
      <c r="AF31" s="54"/>
    </row>
    <row r="32" spans="1:32" s="50" customFormat="1" ht="37.5" customHeight="1">
      <c r="A32" s="48"/>
      <c r="B32" s="48"/>
      <c r="C32" s="48"/>
      <c r="D32" s="48"/>
      <c r="E32" s="178" t="s">
        <v>5687</v>
      </c>
      <c r="F32" s="62" t="str">
        <f t="shared" si="0"/>
        <v>직무(관리)25</v>
      </c>
      <c r="G32" s="63" t="str">
        <f>IFERROR(LEN((VLOOKUP(M32,표1[[과정명]:[추천2]],6,FALSE))),"")</f>
        <v/>
      </c>
      <c r="H32" s="204" t="str">
        <f>IFERROR((CONCATENATE(VLOOKUP($M32,전체과정!$G$2:$K$1806,3,FALSE)," &gt; ",(VLOOKUP($M32,전체과정!$G$2:$K$1806,4,FALSE)))),"")</f>
        <v/>
      </c>
      <c r="I32" s="205"/>
      <c r="J32" s="205"/>
      <c r="K32" s="205"/>
      <c r="L32" s="205"/>
      <c r="M32" s="206" t="str">
        <f>IFERROR((VLOOKUP($F32,전체과정!$D$2:$G$1806,4,FALSE)),"")</f>
        <v/>
      </c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54"/>
      <c r="AD32" s="73" t="str">
        <f>IFERROR((HYPERLINK((VLOOKUP($M32,표1[[과정명]:[상세링크]],7,FALSE)),"상세보기")),"")</f>
        <v/>
      </c>
      <c r="AE32" s="54"/>
      <c r="AF32" s="54"/>
    </row>
    <row r="33" spans="1:32" s="70" customFormat="1" ht="37.5" customHeight="1">
      <c r="A33" s="48"/>
      <c r="B33" s="48"/>
      <c r="C33" s="48"/>
      <c r="D33" s="48"/>
      <c r="E33" s="178" t="s">
        <v>5688</v>
      </c>
      <c r="F33" s="62" t="str">
        <f t="shared" si="0"/>
        <v>직무(관리)26</v>
      </c>
      <c r="G33" s="63" t="str">
        <f>IFERROR(LEN((VLOOKUP(M33,표1[[과정명]:[추천2]],6,FALSE))),"")</f>
        <v/>
      </c>
      <c r="H33" s="216" t="str">
        <f>IFERROR((CONCATENATE(VLOOKUP($M33,전체과정!$G$2:$K$1806,3,FALSE)," &gt; ",(VLOOKUP($M33,전체과정!$G$2:$K$1806,4,FALSE)))),"")</f>
        <v/>
      </c>
      <c r="I33" s="217"/>
      <c r="J33" s="217"/>
      <c r="K33" s="217"/>
      <c r="L33" s="217"/>
      <c r="M33" s="206" t="str">
        <f>IFERROR((VLOOKUP($F33,전체과정!$D$2:$G$1806,4,FALSE)),"")</f>
        <v/>
      </c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  <c r="AC33" s="48"/>
      <c r="AD33" s="73" t="str">
        <f>IFERROR((HYPERLINK((VLOOKUP($M33,표1[[과정명]:[상세링크]],7,FALSE)),"상세보기")),"")</f>
        <v/>
      </c>
      <c r="AE33" s="48"/>
      <c r="AF33" s="48"/>
    </row>
    <row r="34" spans="1:32" s="70" customFormat="1" ht="37.5" customHeight="1">
      <c r="A34" s="48"/>
      <c r="B34" s="48"/>
      <c r="C34" s="48"/>
      <c r="D34" s="48"/>
      <c r="E34" s="178" t="s">
        <v>5694</v>
      </c>
      <c r="F34" s="62" t="str">
        <f t="shared" si="0"/>
        <v>직무(관리)27</v>
      </c>
      <c r="G34" s="63" t="str">
        <f>IFERROR(LEN((VLOOKUP(M34,표1[[과정명]:[추천2]],6,FALSE))),"")</f>
        <v/>
      </c>
      <c r="H34" s="216" t="str">
        <f>IFERROR((CONCATENATE(VLOOKUP($M34,전체과정!$G$2:$K$1806,3,FALSE)," &gt; ",(VLOOKUP($M34,전체과정!$G$2:$K$1806,4,FALSE)))),"")</f>
        <v/>
      </c>
      <c r="I34" s="217"/>
      <c r="J34" s="217"/>
      <c r="K34" s="217"/>
      <c r="L34" s="217"/>
      <c r="M34" s="206" t="str">
        <f>IFERROR((VLOOKUP($F34,전체과정!$D$2:$G$1806,4,FALSE)),"")</f>
        <v/>
      </c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  <c r="AC34" s="48"/>
      <c r="AD34" s="73" t="str">
        <f>IFERROR((HYPERLINK((VLOOKUP($M34,표1[[과정명]:[상세링크]],7,FALSE)),"상세보기")),"")</f>
        <v/>
      </c>
      <c r="AE34" s="48"/>
      <c r="AF34" s="48"/>
    </row>
    <row r="35" spans="1:32" s="70" customFormat="1" ht="37.5" customHeight="1">
      <c r="A35" s="48"/>
      <c r="B35" s="48"/>
      <c r="C35" s="48"/>
      <c r="D35" s="48"/>
      <c r="E35" s="178" t="s">
        <v>5695</v>
      </c>
      <c r="F35" s="62" t="str">
        <f t="shared" si="0"/>
        <v>직무(관리)28</v>
      </c>
      <c r="G35" s="63" t="str">
        <f>IFERROR(LEN((VLOOKUP(M35,표1[[과정명]:[추천2]],6,FALSE))),"")</f>
        <v/>
      </c>
      <c r="H35" s="216" t="str">
        <f>IFERROR((CONCATENATE(VLOOKUP($M35,전체과정!$G$2:$K$1806,3,FALSE)," &gt; ",(VLOOKUP($M35,전체과정!$G$2:$K$1806,4,FALSE)))),"")</f>
        <v/>
      </c>
      <c r="I35" s="217"/>
      <c r="J35" s="217"/>
      <c r="K35" s="217"/>
      <c r="L35" s="217"/>
      <c r="M35" s="206" t="str">
        <f>IFERROR((VLOOKUP($F35,전체과정!$D$2:$G$1806,4,FALSE)),"")</f>
        <v/>
      </c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  <c r="AC35" s="48"/>
      <c r="AD35" s="73" t="str">
        <f>IFERROR((HYPERLINK((VLOOKUP($M35,표1[[과정명]:[상세링크]],7,FALSE)),"상세보기")),"")</f>
        <v/>
      </c>
      <c r="AE35" s="48"/>
      <c r="AF35" s="48"/>
    </row>
    <row r="36" spans="1:32" s="70" customFormat="1" ht="37.5" customHeight="1">
      <c r="A36" s="48"/>
      <c r="B36" s="48"/>
      <c r="C36" s="48"/>
      <c r="D36" s="48"/>
      <c r="E36" s="178" t="s">
        <v>5696</v>
      </c>
      <c r="F36" s="62" t="str">
        <f t="shared" si="0"/>
        <v>직무(관리)29</v>
      </c>
      <c r="G36" s="63" t="str">
        <f>IFERROR(LEN((VLOOKUP(M36,표1[[과정명]:[추천2]],6,FALSE))),"")</f>
        <v/>
      </c>
      <c r="H36" s="216" t="str">
        <f>IFERROR((CONCATENATE(VLOOKUP($M36,전체과정!$G$2:$K$1806,3,FALSE)," &gt; ",(VLOOKUP($M36,전체과정!$G$2:$K$1806,4,FALSE)))),"")</f>
        <v/>
      </c>
      <c r="I36" s="217"/>
      <c r="J36" s="217"/>
      <c r="K36" s="217"/>
      <c r="L36" s="217"/>
      <c r="M36" s="206" t="str">
        <f>IFERROR((VLOOKUP($F36,전체과정!$D$2:$G$1806,4,FALSE)),"")</f>
        <v/>
      </c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  <c r="AC36" s="48"/>
      <c r="AD36" s="73" t="str">
        <f>IFERROR((HYPERLINK((VLOOKUP($M36,표1[[과정명]:[상세링크]],7,FALSE)),"상세보기")),"")</f>
        <v/>
      </c>
      <c r="AE36" s="48"/>
      <c r="AF36" s="48"/>
    </row>
    <row r="37" spans="1:32" s="70" customFormat="1" ht="37.5" customHeight="1">
      <c r="A37" s="48"/>
      <c r="B37" s="48"/>
      <c r="C37" s="48"/>
      <c r="D37" s="48"/>
      <c r="E37" s="178" t="s">
        <v>5697</v>
      </c>
      <c r="F37" s="62" t="str">
        <f t="shared" si="0"/>
        <v>직무(관리)30</v>
      </c>
      <c r="G37" s="63" t="str">
        <f>IFERROR(LEN((VLOOKUP(M37,표1[[과정명]:[추천2]],6,FALSE))),"")</f>
        <v/>
      </c>
      <c r="H37" s="216" t="str">
        <f>IFERROR((CONCATENATE(VLOOKUP($M37,전체과정!$G$2:$K$1806,3,FALSE)," &gt; ",(VLOOKUP($M37,전체과정!$G$2:$K$1806,4,FALSE)))),"")</f>
        <v/>
      </c>
      <c r="I37" s="217"/>
      <c r="J37" s="217"/>
      <c r="K37" s="217"/>
      <c r="L37" s="217"/>
      <c r="M37" s="206" t="str">
        <f>IFERROR((VLOOKUP($F37,전체과정!$D$2:$G$1806,4,FALSE)),"")</f>
        <v/>
      </c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  <c r="AC37" s="48"/>
      <c r="AD37" s="73" t="str">
        <f>IFERROR((HYPERLINK((VLOOKUP($M37,표1[[과정명]:[상세링크]],7,FALSE)),"상세보기")),"")</f>
        <v/>
      </c>
      <c r="AE37" s="48"/>
      <c r="AF37" s="48"/>
    </row>
    <row r="38" spans="1:32" s="70" customFormat="1" ht="37.5" customHeight="1">
      <c r="A38" s="48"/>
      <c r="B38" s="48"/>
      <c r="C38" s="48"/>
      <c r="D38" s="48"/>
      <c r="E38" s="178" t="s">
        <v>5698</v>
      </c>
      <c r="F38" s="62" t="str">
        <f t="shared" si="0"/>
        <v>직무(관리)31</v>
      </c>
      <c r="G38" s="63" t="str">
        <f>IFERROR(LEN((VLOOKUP(M38,표1[[과정명]:[추천2]],6,FALSE))),"")</f>
        <v/>
      </c>
      <c r="H38" s="216" t="str">
        <f>IFERROR((CONCATENATE(VLOOKUP($M38,전체과정!$G$2:$K$1806,3,FALSE)," &gt; ",(VLOOKUP($M38,전체과정!$G$2:$K$1806,4,FALSE)))),"")</f>
        <v/>
      </c>
      <c r="I38" s="217"/>
      <c r="J38" s="217"/>
      <c r="K38" s="217"/>
      <c r="L38" s="217"/>
      <c r="M38" s="206" t="str">
        <f>IFERROR((VLOOKUP($F38,전체과정!$D$2:$G$1806,4,FALSE)),"")</f>
        <v/>
      </c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  <c r="Z38" s="207"/>
      <c r="AA38" s="207"/>
      <c r="AB38" s="207"/>
      <c r="AC38" s="48"/>
      <c r="AD38" s="73" t="str">
        <f>IFERROR((HYPERLINK((VLOOKUP($M38,표1[[과정명]:[상세링크]],7,FALSE)),"상세보기")),"")</f>
        <v/>
      </c>
      <c r="AE38" s="48"/>
      <c r="AF38" s="48"/>
    </row>
    <row r="39" spans="1:32" s="70" customFormat="1" ht="37.5" customHeight="1">
      <c r="A39" s="48"/>
      <c r="B39" s="48"/>
      <c r="C39" s="48"/>
      <c r="D39" s="48"/>
      <c r="E39" s="178" t="s">
        <v>5699</v>
      </c>
      <c r="F39" s="62" t="str">
        <f t="shared" si="0"/>
        <v>직무(관리)32</v>
      </c>
      <c r="G39" s="63" t="str">
        <f>IFERROR(LEN((VLOOKUP(M39,표1[[과정명]:[추천2]],6,FALSE))),"")</f>
        <v/>
      </c>
      <c r="H39" s="216" t="str">
        <f>IFERROR((CONCATENATE(VLOOKUP($M39,전체과정!$G$2:$K$1806,3,FALSE)," &gt; ",(VLOOKUP($M39,전체과정!$G$2:$K$1806,4,FALSE)))),"")</f>
        <v/>
      </c>
      <c r="I39" s="217"/>
      <c r="J39" s="217"/>
      <c r="K39" s="217"/>
      <c r="L39" s="217"/>
      <c r="M39" s="206" t="str">
        <f>IFERROR((VLOOKUP($F39,전체과정!$D$2:$G$1806,4,FALSE)),"")</f>
        <v/>
      </c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  <c r="AC39" s="48"/>
      <c r="AD39" s="73" t="str">
        <f>IFERROR((HYPERLINK((VLOOKUP($M39,표1[[과정명]:[상세링크]],7,FALSE)),"상세보기")),"")</f>
        <v/>
      </c>
      <c r="AE39" s="48"/>
      <c r="AF39" s="48"/>
    </row>
    <row r="40" spans="1:32" s="70" customFormat="1" ht="37.5" customHeight="1">
      <c r="A40" s="48"/>
      <c r="B40" s="48"/>
      <c r="C40" s="48"/>
      <c r="D40" s="48"/>
      <c r="E40" s="178" t="s">
        <v>5700</v>
      </c>
      <c r="F40" s="62" t="str">
        <f t="shared" si="0"/>
        <v>직무(관리)33</v>
      </c>
      <c r="G40" s="63" t="str">
        <f>IFERROR(LEN((VLOOKUP(M40,표1[[과정명]:[추천2]],6,FALSE))),"")</f>
        <v/>
      </c>
      <c r="H40" s="216" t="str">
        <f>IFERROR((CONCATENATE(VLOOKUP($M40,전체과정!$G$2:$K$1806,3,FALSE)," &gt; ",(VLOOKUP($M40,전체과정!$G$2:$K$1806,4,FALSE)))),"")</f>
        <v/>
      </c>
      <c r="I40" s="217"/>
      <c r="J40" s="217"/>
      <c r="K40" s="217"/>
      <c r="L40" s="217"/>
      <c r="M40" s="206" t="str">
        <f>IFERROR((VLOOKUP($F40,전체과정!$D$2:$G$1806,4,FALSE)),"")</f>
        <v/>
      </c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  <c r="AC40" s="48"/>
      <c r="AD40" s="73" t="str">
        <f>IFERROR((HYPERLINK((VLOOKUP($M40,표1[[과정명]:[상세링크]],7,FALSE)),"상세보기")),"")</f>
        <v/>
      </c>
      <c r="AE40" s="48"/>
      <c r="AF40" s="48"/>
    </row>
    <row r="41" spans="1:32" s="70" customFormat="1" ht="37.5" customHeight="1">
      <c r="A41" s="48"/>
      <c r="B41" s="48"/>
      <c r="C41" s="48"/>
      <c r="D41" s="48"/>
      <c r="E41" s="188"/>
      <c r="F41" s="88"/>
      <c r="G41" s="88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2"/>
      <c r="Y41" s="182"/>
      <c r="Z41" s="182"/>
      <c r="AA41" s="182"/>
      <c r="AB41" s="182"/>
      <c r="AD41" s="87"/>
    </row>
    <row r="42" spans="1:32" s="70" customFormat="1" ht="37.5" customHeight="1">
      <c r="A42" s="48"/>
      <c r="B42" s="48"/>
      <c r="C42" s="48"/>
      <c r="D42" s="48"/>
      <c r="E42" s="188"/>
      <c r="F42" s="88"/>
      <c r="G42" s="88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2"/>
      <c r="Y42" s="182"/>
      <c r="Z42" s="182"/>
      <c r="AA42" s="182"/>
      <c r="AB42" s="182"/>
      <c r="AD42" s="87"/>
    </row>
    <row r="43" spans="1:32" s="70" customFormat="1" ht="37.5" customHeight="1">
      <c r="A43" s="48"/>
      <c r="B43" s="48"/>
      <c r="C43" s="48"/>
      <c r="D43" s="48"/>
      <c r="E43" s="188"/>
      <c r="F43" s="88"/>
      <c r="G43" s="88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2"/>
      <c r="Y43" s="182"/>
      <c r="Z43" s="182"/>
      <c r="AA43" s="182"/>
      <c r="AB43" s="182"/>
      <c r="AD43" s="87"/>
    </row>
    <row r="44" spans="1:32" s="70" customFormat="1" ht="37.5" customHeight="1">
      <c r="A44" s="48"/>
      <c r="B44" s="48"/>
      <c r="C44" s="48"/>
      <c r="D44" s="48"/>
      <c r="E44" s="188"/>
      <c r="F44" s="88"/>
      <c r="G44" s="88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2"/>
      <c r="Y44" s="182"/>
      <c r="Z44" s="182"/>
      <c r="AA44" s="182"/>
      <c r="AB44" s="182"/>
      <c r="AD44" s="87"/>
    </row>
    <row r="45" spans="1:32" s="70" customFormat="1" ht="37.5" customHeight="1">
      <c r="A45" s="48"/>
      <c r="B45" s="48"/>
      <c r="C45" s="48"/>
      <c r="D45" s="48"/>
      <c r="E45" s="188"/>
      <c r="F45" s="88"/>
      <c r="G45" s="88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2"/>
      <c r="Y45" s="182"/>
      <c r="Z45" s="182"/>
      <c r="AA45" s="182"/>
      <c r="AB45" s="182"/>
      <c r="AD45" s="87"/>
    </row>
    <row r="46" spans="1:32" s="70" customFormat="1" ht="37.5" customHeight="1">
      <c r="A46" s="48"/>
      <c r="B46" s="48"/>
      <c r="C46" s="48"/>
      <c r="D46" s="48"/>
      <c r="E46" s="188"/>
      <c r="F46" s="88"/>
      <c r="G46" s="88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2"/>
      <c r="Y46" s="182"/>
      <c r="Z46" s="182"/>
      <c r="AA46" s="182"/>
      <c r="AB46" s="182"/>
      <c r="AD46" s="87"/>
    </row>
    <row r="47" spans="1:32" s="70" customFormat="1" ht="37.5" customHeight="1">
      <c r="A47" s="48"/>
      <c r="B47" s="48"/>
      <c r="C47" s="48"/>
      <c r="D47" s="48"/>
      <c r="E47" s="188"/>
      <c r="F47" s="88"/>
      <c r="G47" s="88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2"/>
      <c r="Y47" s="182"/>
      <c r="Z47" s="182"/>
      <c r="AA47" s="182"/>
      <c r="AB47" s="182"/>
      <c r="AD47" s="87"/>
    </row>
    <row r="48" spans="1:32" s="70" customFormat="1" ht="37.5" customHeight="1">
      <c r="A48" s="48"/>
      <c r="B48" s="48"/>
      <c r="C48" s="48"/>
      <c r="D48" s="48"/>
      <c r="E48" s="188"/>
      <c r="F48" s="88"/>
      <c r="G48" s="88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2"/>
      <c r="Y48" s="182"/>
      <c r="Z48" s="182"/>
      <c r="AA48" s="182"/>
      <c r="AB48" s="182"/>
      <c r="AD48" s="87"/>
    </row>
    <row r="49" spans="1:30" s="70" customFormat="1" ht="37.5" customHeight="1">
      <c r="A49" s="48"/>
      <c r="B49" s="48"/>
      <c r="C49" s="48"/>
      <c r="D49" s="48"/>
      <c r="E49" s="188"/>
      <c r="F49" s="88"/>
      <c r="G49" s="88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2"/>
      <c r="Y49" s="182"/>
      <c r="Z49" s="182"/>
      <c r="AA49" s="182"/>
      <c r="AB49" s="182"/>
      <c r="AD49" s="87"/>
    </row>
    <row r="50" spans="1:30" s="70" customFormat="1" ht="37.5" customHeight="1">
      <c r="A50" s="48"/>
      <c r="B50" s="48"/>
      <c r="C50" s="48"/>
      <c r="D50" s="48"/>
      <c r="E50" s="188"/>
      <c r="F50" s="88"/>
      <c r="G50" s="88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2"/>
      <c r="Y50" s="182"/>
      <c r="Z50" s="182"/>
      <c r="AA50" s="182"/>
      <c r="AB50" s="182"/>
      <c r="AD50" s="87"/>
    </row>
    <row r="51" spans="1:30" s="70" customFormat="1" ht="37.5" customHeight="1">
      <c r="A51" s="48"/>
      <c r="B51" s="48"/>
      <c r="C51" s="48"/>
      <c r="D51" s="48"/>
      <c r="E51" s="188"/>
      <c r="F51" s="88"/>
      <c r="G51" s="88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2"/>
      <c r="Y51" s="182"/>
      <c r="Z51" s="182"/>
      <c r="AA51" s="182"/>
      <c r="AB51" s="182"/>
      <c r="AD51" s="87"/>
    </row>
    <row r="52" spans="1:30" s="70" customFormat="1" ht="37.5" customHeight="1">
      <c r="A52" s="48"/>
      <c r="B52" s="48"/>
      <c r="C52" s="48"/>
      <c r="D52" s="48"/>
      <c r="E52" s="188"/>
      <c r="F52" s="88"/>
      <c r="G52" s="88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2"/>
      <c r="Y52" s="182"/>
      <c r="Z52" s="182"/>
      <c r="AA52" s="182"/>
      <c r="AB52" s="182"/>
      <c r="AD52" s="87"/>
    </row>
    <row r="53" spans="1:30" s="70" customFormat="1" ht="37.5" customHeight="1">
      <c r="A53" s="48"/>
      <c r="B53" s="48"/>
      <c r="C53" s="48"/>
      <c r="D53" s="48"/>
      <c r="E53" s="188"/>
      <c r="F53" s="88"/>
      <c r="G53" s="88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2"/>
      <c r="Y53" s="182"/>
      <c r="Z53" s="182"/>
      <c r="AA53" s="182"/>
      <c r="AB53" s="182"/>
      <c r="AD53" s="87"/>
    </row>
    <row r="54" spans="1:30" s="70" customFormat="1" ht="37.5" customHeight="1">
      <c r="A54" s="48"/>
      <c r="B54" s="48"/>
      <c r="C54" s="48"/>
      <c r="D54" s="48"/>
      <c r="E54" s="188"/>
      <c r="F54" s="88"/>
      <c r="G54" s="88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2"/>
      <c r="Y54" s="182"/>
      <c r="Z54" s="182"/>
      <c r="AA54" s="182"/>
      <c r="AB54" s="182"/>
      <c r="AD54" s="87"/>
    </row>
    <row r="55" spans="1:30" s="70" customFormat="1" ht="37.5" customHeight="1">
      <c r="A55" s="48"/>
      <c r="B55" s="48"/>
      <c r="C55" s="48"/>
      <c r="D55" s="48"/>
      <c r="E55" s="188"/>
      <c r="F55" s="88"/>
      <c r="G55" s="88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2"/>
      <c r="Y55" s="182"/>
      <c r="Z55" s="182"/>
      <c r="AA55" s="182"/>
      <c r="AB55" s="182"/>
      <c r="AD55" s="87"/>
    </row>
    <row r="56" spans="1:30" s="70" customFormat="1" ht="37.5" customHeight="1">
      <c r="A56" s="48"/>
      <c r="B56" s="48"/>
      <c r="C56" s="48"/>
      <c r="D56" s="48"/>
      <c r="E56" s="188"/>
      <c r="F56" s="88"/>
      <c r="G56" s="88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2"/>
      <c r="Y56" s="182"/>
      <c r="Z56" s="182"/>
      <c r="AA56" s="182"/>
      <c r="AB56" s="182"/>
      <c r="AD56" s="87"/>
    </row>
    <row r="57" spans="1:30" s="70" customFormat="1" ht="37.5" customHeight="1">
      <c r="A57" s="48"/>
      <c r="B57" s="48"/>
      <c r="C57" s="48"/>
      <c r="D57" s="48"/>
      <c r="E57" s="188"/>
      <c r="F57" s="88"/>
      <c r="G57" s="88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2"/>
      <c r="Y57" s="182"/>
      <c r="Z57" s="182"/>
      <c r="AA57" s="182"/>
      <c r="AB57" s="182"/>
      <c r="AD57" s="87"/>
    </row>
    <row r="58" spans="1:30" s="70" customFormat="1" ht="37.5" customHeight="1">
      <c r="A58" s="48"/>
      <c r="B58" s="48"/>
      <c r="C58" s="48"/>
      <c r="D58" s="48"/>
      <c r="E58" s="188"/>
      <c r="F58" s="88"/>
      <c r="G58" s="88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1"/>
      <c r="V58" s="181"/>
      <c r="W58" s="181"/>
      <c r="X58" s="182"/>
      <c r="Y58" s="182"/>
      <c r="Z58" s="182"/>
      <c r="AA58" s="182"/>
      <c r="AB58" s="182"/>
      <c r="AD58" s="87"/>
    </row>
    <row r="59" spans="1:30" s="70" customFormat="1" ht="37.5" customHeight="1">
      <c r="A59" s="48"/>
      <c r="B59" s="48"/>
      <c r="C59" s="48"/>
      <c r="D59" s="48"/>
      <c r="E59" s="188"/>
      <c r="F59" s="88"/>
      <c r="G59" s="88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2"/>
      <c r="Y59" s="182"/>
      <c r="Z59" s="182"/>
      <c r="AA59" s="182"/>
      <c r="AB59" s="182"/>
      <c r="AD59" s="87"/>
    </row>
    <row r="60" spans="1:30" s="70" customFormat="1" ht="37.5" customHeight="1">
      <c r="A60" s="48"/>
      <c r="B60" s="48"/>
      <c r="C60" s="48"/>
      <c r="D60" s="48"/>
      <c r="E60" s="188"/>
      <c r="F60" s="88"/>
      <c r="G60" s="88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182"/>
      <c r="Y60" s="182"/>
      <c r="Z60" s="182"/>
      <c r="AA60" s="182"/>
      <c r="AB60" s="182"/>
      <c r="AD60" s="87"/>
    </row>
    <row r="61" spans="1:30" s="70" customFormat="1" ht="37.5" customHeight="1">
      <c r="A61" s="48"/>
      <c r="B61" s="48"/>
      <c r="C61" s="48"/>
      <c r="D61" s="48"/>
      <c r="E61" s="188"/>
      <c r="F61" s="88"/>
      <c r="G61" s="88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2"/>
      <c r="Y61" s="182"/>
      <c r="Z61" s="182"/>
      <c r="AA61" s="182"/>
      <c r="AB61" s="182"/>
      <c r="AD61" s="87"/>
    </row>
    <row r="62" spans="1:30" s="70" customFormat="1" ht="37.5" customHeight="1">
      <c r="A62" s="48"/>
      <c r="B62" s="48"/>
      <c r="C62" s="48"/>
      <c r="D62" s="48"/>
      <c r="E62" s="188"/>
      <c r="F62" s="88"/>
      <c r="G62" s="88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2"/>
      <c r="Y62" s="182"/>
      <c r="Z62" s="182"/>
      <c r="AA62" s="182"/>
      <c r="AB62" s="182"/>
      <c r="AD62" s="87"/>
    </row>
    <row r="63" spans="1:30" s="70" customFormat="1" ht="37.5" customHeight="1">
      <c r="A63" s="48"/>
      <c r="B63" s="48"/>
      <c r="C63" s="48"/>
      <c r="D63" s="48"/>
      <c r="E63" s="188"/>
      <c r="F63" s="88"/>
      <c r="G63" s="88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2"/>
      <c r="Y63" s="182"/>
      <c r="Z63" s="182"/>
      <c r="AA63" s="182"/>
      <c r="AB63" s="182"/>
      <c r="AD63" s="87"/>
    </row>
    <row r="64" spans="1:30" s="70" customFormat="1" ht="37.5" customHeight="1">
      <c r="A64" s="48"/>
      <c r="B64" s="48"/>
      <c r="C64" s="48"/>
      <c r="D64" s="48"/>
      <c r="E64" s="188"/>
      <c r="F64" s="88"/>
      <c r="G64" s="88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2"/>
      <c r="Y64" s="182"/>
      <c r="Z64" s="182"/>
      <c r="AA64" s="182"/>
      <c r="AB64" s="182"/>
      <c r="AD64" s="87"/>
    </row>
    <row r="65" spans="1:30" s="70" customFormat="1" ht="37.5" customHeight="1">
      <c r="A65" s="48"/>
      <c r="B65" s="48"/>
      <c r="C65" s="48"/>
      <c r="D65" s="48"/>
      <c r="E65" s="188"/>
      <c r="F65" s="88"/>
      <c r="G65" s="88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2"/>
      <c r="Y65" s="182"/>
      <c r="Z65" s="182"/>
      <c r="AA65" s="182"/>
      <c r="AB65" s="182"/>
      <c r="AD65" s="87"/>
    </row>
    <row r="66" spans="1:30" s="70" customFormat="1" ht="37.5" customHeight="1">
      <c r="A66" s="48"/>
      <c r="B66" s="48"/>
      <c r="C66" s="48"/>
      <c r="D66" s="48"/>
      <c r="E66" s="188"/>
      <c r="F66" s="88"/>
      <c r="G66" s="88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2"/>
      <c r="Y66" s="182"/>
      <c r="Z66" s="182"/>
      <c r="AA66" s="182"/>
      <c r="AB66" s="182"/>
      <c r="AD66" s="87"/>
    </row>
    <row r="67" spans="1:30" s="70" customFormat="1" ht="37.5" customHeight="1">
      <c r="A67" s="48"/>
      <c r="B67" s="48"/>
      <c r="C67" s="48"/>
      <c r="D67" s="48"/>
      <c r="E67" s="188"/>
      <c r="F67" s="88"/>
      <c r="G67" s="88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2"/>
      <c r="Y67" s="182"/>
      <c r="Z67" s="182"/>
      <c r="AA67" s="182"/>
      <c r="AB67" s="182"/>
      <c r="AD67" s="87"/>
    </row>
    <row r="68" spans="1:30" s="70" customFormat="1" ht="37.5" customHeight="1">
      <c r="A68" s="48"/>
      <c r="B68" s="48"/>
      <c r="C68" s="48"/>
      <c r="D68" s="48"/>
      <c r="E68" s="188"/>
      <c r="F68" s="88"/>
      <c r="G68" s="88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2"/>
      <c r="Y68" s="182"/>
      <c r="Z68" s="182"/>
      <c r="AA68" s="182"/>
      <c r="AB68" s="182"/>
      <c r="AD68" s="87"/>
    </row>
    <row r="69" spans="1:30" s="70" customFormat="1" ht="37.5" customHeight="1">
      <c r="A69" s="48"/>
      <c r="B69" s="48"/>
      <c r="C69" s="48"/>
      <c r="D69" s="48"/>
      <c r="E69" s="188"/>
      <c r="F69" s="88"/>
      <c r="G69" s="88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2"/>
      <c r="Y69" s="182"/>
      <c r="Z69" s="182"/>
      <c r="AA69" s="182"/>
      <c r="AB69" s="182"/>
      <c r="AD69" s="87"/>
    </row>
    <row r="70" spans="1:30" s="70" customFormat="1" ht="37.5" customHeight="1">
      <c r="A70" s="48"/>
      <c r="B70" s="48"/>
      <c r="C70" s="48"/>
      <c r="D70" s="48"/>
      <c r="E70" s="188"/>
      <c r="F70" s="88"/>
      <c r="G70" s="88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2"/>
      <c r="Y70" s="182"/>
      <c r="Z70" s="182"/>
      <c r="AA70" s="182"/>
      <c r="AB70" s="182"/>
      <c r="AD70" s="87"/>
    </row>
    <row r="71" spans="1:30" s="70" customFormat="1" ht="37.5" customHeight="1">
      <c r="A71" s="48"/>
      <c r="B71" s="48"/>
      <c r="C71" s="48"/>
      <c r="D71" s="48"/>
      <c r="E71" s="188"/>
      <c r="F71" s="88"/>
      <c r="G71" s="88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2"/>
      <c r="Y71" s="182"/>
      <c r="Z71" s="182"/>
      <c r="AA71" s="182"/>
      <c r="AB71" s="182"/>
      <c r="AD71" s="87"/>
    </row>
    <row r="72" spans="1:30" s="70" customFormat="1" ht="37.5" customHeight="1">
      <c r="A72" s="48"/>
      <c r="B72" s="48"/>
      <c r="C72" s="48"/>
      <c r="D72" s="48"/>
      <c r="E72" s="188"/>
      <c r="F72" s="88"/>
      <c r="G72" s="88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2"/>
      <c r="Y72" s="182"/>
      <c r="Z72" s="182"/>
      <c r="AA72" s="182"/>
      <c r="AB72" s="182"/>
      <c r="AD72" s="87"/>
    </row>
    <row r="73" spans="1:30" s="70" customFormat="1" ht="37.5" customHeight="1">
      <c r="A73" s="48"/>
      <c r="B73" s="48"/>
      <c r="C73" s="48"/>
      <c r="D73" s="48"/>
      <c r="E73" s="188"/>
      <c r="F73" s="88"/>
      <c r="G73" s="88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2"/>
      <c r="Y73" s="182"/>
      <c r="Z73" s="182"/>
      <c r="AA73" s="182"/>
      <c r="AB73" s="182"/>
      <c r="AD73" s="87"/>
    </row>
    <row r="74" spans="1:30" s="70" customFormat="1" ht="37.5" customHeight="1">
      <c r="A74" s="48"/>
      <c r="B74" s="48"/>
      <c r="C74" s="48"/>
      <c r="D74" s="48"/>
      <c r="E74" s="188"/>
      <c r="F74" s="88"/>
      <c r="G74" s="88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2"/>
      <c r="Y74" s="182"/>
      <c r="Z74" s="182"/>
      <c r="AA74" s="182"/>
      <c r="AB74" s="182"/>
      <c r="AD74" s="87"/>
    </row>
    <row r="75" spans="1:30" s="70" customFormat="1" ht="37.5" customHeight="1">
      <c r="A75" s="48"/>
      <c r="B75" s="48"/>
      <c r="C75" s="48"/>
      <c r="D75" s="48"/>
      <c r="E75" s="188"/>
      <c r="F75" s="88"/>
      <c r="G75" s="88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2"/>
      <c r="Y75" s="182"/>
      <c r="Z75" s="182"/>
      <c r="AA75" s="182"/>
      <c r="AB75" s="182"/>
      <c r="AD75" s="87"/>
    </row>
    <row r="76" spans="1:30" s="70" customFormat="1" ht="37.5" customHeight="1">
      <c r="A76" s="48"/>
      <c r="B76" s="48"/>
      <c r="C76" s="48"/>
      <c r="D76" s="48"/>
      <c r="E76" s="188"/>
      <c r="F76" s="88"/>
      <c r="G76" s="88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2"/>
      <c r="Y76" s="182"/>
      <c r="Z76" s="182"/>
      <c r="AA76" s="182"/>
      <c r="AB76" s="182"/>
      <c r="AD76" s="87"/>
    </row>
    <row r="77" spans="1:30" s="70" customFormat="1" ht="37.5" customHeight="1">
      <c r="A77" s="48"/>
      <c r="B77" s="48"/>
      <c r="C77" s="48"/>
      <c r="D77" s="48"/>
      <c r="E77" s="188"/>
      <c r="F77" s="88"/>
      <c r="G77" s="88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2"/>
      <c r="Y77" s="182"/>
      <c r="Z77" s="182"/>
      <c r="AA77" s="182"/>
      <c r="AB77" s="182"/>
      <c r="AD77" s="87"/>
    </row>
    <row r="78" spans="1:30" s="70" customFormat="1" ht="37.5" customHeight="1">
      <c r="A78" s="48"/>
      <c r="B78" s="48"/>
      <c r="C78" s="48"/>
      <c r="D78" s="48"/>
      <c r="E78" s="188"/>
      <c r="F78" s="88"/>
      <c r="G78" s="88"/>
      <c r="H78" s="181"/>
      <c r="I78" s="181"/>
      <c r="J78" s="181"/>
      <c r="K78" s="181"/>
      <c r="L78" s="181"/>
      <c r="M78" s="181"/>
      <c r="N78" s="181"/>
      <c r="O78" s="181"/>
      <c r="P78" s="181"/>
      <c r="Q78" s="181"/>
      <c r="R78" s="181"/>
      <c r="S78" s="181"/>
      <c r="T78" s="181"/>
      <c r="U78" s="181"/>
      <c r="V78" s="181"/>
      <c r="W78" s="181"/>
      <c r="X78" s="182"/>
      <c r="Y78" s="182"/>
      <c r="Z78" s="182"/>
      <c r="AA78" s="182"/>
      <c r="AB78" s="182"/>
      <c r="AD78" s="87"/>
    </row>
    <row r="79" spans="1:30" s="70" customFormat="1" ht="37.5" customHeight="1">
      <c r="A79" s="48"/>
      <c r="B79" s="48"/>
      <c r="C79" s="48"/>
      <c r="D79" s="48"/>
      <c r="E79" s="188"/>
      <c r="F79" s="88"/>
      <c r="G79" s="88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2"/>
      <c r="Y79" s="182"/>
      <c r="Z79" s="182"/>
      <c r="AA79" s="182"/>
      <c r="AB79" s="182"/>
      <c r="AD79" s="87"/>
    </row>
    <row r="80" spans="1:30" s="70" customFormat="1" ht="37.5" customHeight="1">
      <c r="A80" s="48"/>
      <c r="B80" s="48"/>
      <c r="C80" s="48"/>
      <c r="D80" s="48"/>
      <c r="E80" s="188"/>
      <c r="F80" s="88"/>
      <c r="G80" s="88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2"/>
      <c r="Y80" s="182"/>
      <c r="Z80" s="182"/>
      <c r="AA80" s="182"/>
      <c r="AB80" s="182"/>
      <c r="AD80" s="87"/>
    </row>
    <row r="81" spans="1:30" s="70" customFormat="1" ht="37.5" customHeight="1">
      <c r="A81" s="48"/>
      <c r="B81" s="48"/>
      <c r="C81" s="48"/>
      <c r="D81" s="48"/>
      <c r="E81" s="188"/>
      <c r="F81" s="88"/>
      <c r="G81" s="88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2"/>
      <c r="Y81" s="182"/>
      <c r="Z81" s="182"/>
      <c r="AA81" s="182"/>
      <c r="AB81" s="182"/>
      <c r="AD81" s="87"/>
    </row>
    <row r="82" spans="1:30" s="70" customFormat="1" ht="37.5" customHeight="1">
      <c r="A82" s="48"/>
      <c r="B82" s="48"/>
      <c r="C82" s="48"/>
      <c r="D82" s="48"/>
      <c r="E82" s="188"/>
      <c r="F82" s="88"/>
      <c r="G82" s="88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1"/>
      <c r="X82" s="182"/>
      <c r="Y82" s="182"/>
      <c r="Z82" s="182"/>
      <c r="AA82" s="182"/>
      <c r="AB82" s="182"/>
      <c r="AD82" s="87"/>
    </row>
    <row r="83" spans="1:30" s="70" customFormat="1" ht="37.5" customHeight="1">
      <c r="A83" s="48"/>
      <c r="B83" s="48"/>
      <c r="C83" s="48"/>
      <c r="D83" s="48"/>
      <c r="E83" s="188"/>
      <c r="F83" s="88"/>
      <c r="G83" s="88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2"/>
      <c r="Y83" s="182"/>
      <c r="Z83" s="182"/>
      <c r="AA83" s="182"/>
      <c r="AB83" s="182"/>
      <c r="AD83" s="87"/>
    </row>
    <row r="84" spans="1:30" s="70" customFormat="1" ht="37.5" customHeight="1">
      <c r="A84" s="48"/>
      <c r="B84" s="48"/>
      <c r="C84" s="48"/>
      <c r="D84" s="48"/>
      <c r="E84" s="188"/>
      <c r="F84" s="88"/>
      <c r="G84" s="88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2"/>
      <c r="Y84" s="182"/>
      <c r="Z84" s="182"/>
      <c r="AA84" s="182"/>
      <c r="AB84" s="182"/>
      <c r="AD84" s="87"/>
    </row>
    <row r="85" spans="1:30" s="70" customFormat="1" ht="37.5" customHeight="1">
      <c r="A85" s="48"/>
      <c r="B85" s="48"/>
      <c r="C85" s="48"/>
      <c r="D85" s="48"/>
      <c r="E85" s="188"/>
      <c r="F85" s="88"/>
      <c r="G85" s="88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2"/>
      <c r="Y85" s="182"/>
      <c r="Z85" s="182"/>
      <c r="AA85" s="182"/>
      <c r="AB85" s="182"/>
      <c r="AD85" s="87"/>
    </row>
    <row r="86" spans="1:30" s="70" customFormat="1" ht="37.5" customHeight="1">
      <c r="A86" s="48"/>
      <c r="B86" s="48"/>
      <c r="C86" s="48"/>
      <c r="D86" s="48"/>
      <c r="E86" s="188"/>
      <c r="F86" s="88"/>
      <c r="G86" s="88"/>
      <c r="H86" s="181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2"/>
      <c r="Y86" s="182"/>
      <c r="Z86" s="182"/>
      <c r="AA86" s="182"/>
      <c r="AB86" s="182"/>
      <c r="AD86" s="87"/>
    </row>
    <row r="87" spans="1:30" s="70" customFormat="1" ht="37.5" customHeight="1">
      <c r="A87" s="48"/>
      <c r="B87" s="48"/>
      <c r="C87" s="48"/>
      <c r="D87" s="48"/>
      <c r="E87" s="188"/>
      <c r="F87" s="88"/>
      <c r="G87" s="88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2"/>
      <c r="Y87" s="182"/>
      <c r="Z87" s="182"/>
      <c r="AA87" s="182"/>
      <c r="AB87" s="182"/>
      <c r="AD87" s="87"/>
    </row>
    <row r="88" spans="1:30" s="70" customFormat="1" ht="37.5" customHeight="1">
      <c r="A88" s="48"/>
      <c r="B88" s="48"/>
      <c r="C88" s="48"/>
      <c r="D88" s="48"/>
      <c r="E88" s="188"/>
      <c r="F88" s="88"/>
      <c r="G88" s="88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2"/>
      <c r="Y88" s="182"/>
      <c r="Z88" s="182"/>
      <c r="AA88" s="182"/>
      <c r="AB88" s="182"/>
      <c r="AD88" s="87"/>
    </row>
    <row r="89" spans="1:30" s="70" customFormat="1" ht="37.5" customHeight="1">
      <c r="A89" s="48"/>
      <c r="B89" s="48"/>
      <c r="C89" s="48"/>
      <c r="D89" s="48"/>
      <c r="E89" s="188"/>
      <c r="F89" s="88"/>
      <c r="G89" s="88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2"/>
      <c r="Y89" s="182"/>
      <c r="Z89" s="182"/>
      <c r="AA89" s="182"/>
      <c r="AB89" s="182"/>
      <c r="AD89" s="87"/>
    </row>
    <row r="90" spans="1:30" s="70" customFormat="1" ht="37.5" customHeight="1">
      <c r="A90" s="48"/>
      <c r="B90" s="48"/>
      <c r="C90" s="48"/>
      <c r="D90" s="48"/>
      <c r="E90" s="188"/>
      <c r="F90" s="88"/>
      <c r="G90" s="88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2"/>
      <c r="Y90" s="182"/>
      <c r="Z90" s="182"/>
      <c r="AA90" s="182"/>
      <c r="AB90" s="182"/>
      <c r="AD90" s="87"/>
    </row>
    <row r="91" spans="1:30" s="70" customFormat="1" ht="37.5" customHeight="1">
      <c r="A91" s="48"/>
      <c r="B91" s="48"/>
      <c r="C91" s="48"/>
      <c r="D91" s="48"/>
      <c r="E91" s="188"/>
      <c r="F91" s="88"/>
      <c r="G91" s="88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1"/>
      <c r="V91" s="181"/>
      <c r="W91" s="181"/>
      <c r="X91" s="182"/>
      <c r="Y91" s="182"/>
      <c r="Z91" s="182"/>
      <c r="AA91" s="182"/>
      <c r="AB91" s="182"/>
      <c r="AD91" s="87"/>
    </row>
    <row r="92" spans="1:30" s="70" customFormat="1" ht="37.5" customHeight="1">
      <c r="A92" s="48"/>
      <c r="B92" s="48"/>
      <c r="C92" s="48"/>
      <c r="D92" s="48"/>
      <c r="E92" s="188"/>
      <c r="F92" s="88"/>
      <c r="G92" s="88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2"/>
      <c r="Y92" s="182"/>
      <c r="Z92" s="182"/>
      <c r="AA92" s="182"/>
      <c r="AB92" s="182"/>
      <c r="AD92" s="87"/>
    </row>
    <row r="93" spans="1:30" s="70" customFormat="1" ht="37.5" customHeight="1">
      <c r="A93" s="48"/>
      <c r="B93" s="48"/>
      <c r="C93" s="48"/>
      <c r="D93" s="48"/>
      <c r="E93" s="188"/>
      <c r="F93" s="88"/>
      <c r="G93" s="88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2"/>
      <c r="Y93" s="182"/>
      <c r="Z93" s="182"/>
      <c r="AA93" s="182"/>
      <c r="AB93" s="182"/>
      <c r="AD93" s="87"/>
    </row>
    <row r="94" spans="1:30" s="70" customFormat="1" ht="37.5" customHeight="1">
      <c r="A94" s="48"/>
      <c r="B94" s="48"/>
      <c r="C94" s="48"/>
      <c r="D94" s="48"/>
      <c r="E94" s="188"/>
      <c r="F94" s="88"/>
      <c r="G94" s="88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2"/>
      <c r="Y94" s="182"/>
      <c r="Z94" s="182"/>
      <c r="AA94" s="182"/>
      <c r="AB94" s="182"/>
      <c r="AD94" s="87"/>
    </row>
    <row r="95" spans="1:30" s="70" customFormat="1" ht="37.5" customHeight="1">
      <c r="A95" s="48"/>
      <c r="B95" s="48"/>
      <c r="C95" s="48"/>
      <c r="D95" s="48"/>
      <c r="E95" s="188"/>
      <c r="F95" s="88"/>
      <c r="G95" s="88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2"/>
      <c r="Y95" s="182"/>
      <c r="Z95" s="182"/>
      <c r="AA95" s="182"/>
      <c r="AB95" s="182"/>
      <c r="AD95" s="87"/>
    </row>
    <row r="96" spans="1:30" s="70" customFormat="1" ht="37.5" customHeight="1">
      <c r="A96" s="48"/>
      <c r="B96" s="48"/>
      <c r="C96" s="48"/>
      <c r="D96" s="48"/>
      <c r="E96" s="188"/>
      <c r="F96" s="88"/>
      <c r="G96" s="88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2"/>
      <c r="Y96" s="182"/>
      <c r="Z96" s="182"/>
      <c r="AA96" s="182"/>
      <c r="AB96" s="182"/>
      <c r="AD96" s="87"/>
    </row>
    <row r="97" spans="1:30" s="70" customFormat="1" ht="37.5" customHeight="1">
      <c r="A97" s="48"/>
      <c r="B97" s="48"/>
      <c r="C97" s="48"/>
      <c r="D97" s="48"/>
      <c r="E97" s="188"/>
      <c r="F97" s="88"/>
      <c r="G97" s="88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2"/>
      <c r="Y97" s="182"/>
      <c r="Z97" s="182"/>
      <c r="AA97" s="182"/>
      <c r="AB97" s="182"/>
      <c r="AD97" s="87"/>
    </row>
    <row r="98" spans="1:30" s="70" customFormat="1" ht="37.5" customHeight="1">
      <c r="A98" s="48"/>
      <c r="B98" s="48"/>
      <c r="C98" s="48"/>
      <c r="D98" s="48"/>
      <c r="E98" s="188"/>
      <c r="F98" s="88"/>
      <c r="G98" s="88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2"/>
      <c r="Y98" s="182"/>
      <c r="Z98" s="182"/>
      <c r="AA98" s="182"/>
      <c r="AB98" s="182"/>
      <c r="AD98" s="87"/>
    </row>
    <row r="99" spans="1:30" s="70" customFormat="1" ht="37.5" customHeight="1">
      <c r="A99" s="48"/>
      <c r="B99" s="48"/>
      <c r="C99" s="48"/>
      <c r="D99" s="48"/>
      <c r="E99" s="188"/>
      <c r="F99" s="88"/>
      <c r="G99" s="88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2"/>
      <c r="Y99" s="182"/>
      <c r="Z99" s="182"/>
      <c r="AA99" s="182"/>
      <c r="AB99" s="182"/>
      <c r="AD99" s="87"/>
    </row>
    <row r="100" spans="1:30" s="70" customFormat="1" ht="37.5" customHeight="1">
      <c r="A100" s="48"/>
      <c r="B100" s="48"/>
      <c r="C100" s="48"/>
      <c r="D100" s="48"/>
      <c r="E100" s="188"/>
      <c r="F100" s="88"/>
      <c r="G100" s="88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2"/>
      <c r="Y100" s="182"/>
      <c r="Z100" s="182"/>
      <c r="AA100" s="182"/>
      <c r="AB100" s="182"/>
      <c r="AD100" s="87"/>
    </row>
    <row r="101" spans="1:30" s="70" customFormat="1" ht="37.5" customHeight="1">
      <c r="A101" s="48"/>
      <c r="B101" s="48"/>
      <c r="C101" s="48"/>
      <c r="D101" s="48"/>
      <c r="E101" s="188"/>
      <c r="F101" s="88"/>
      <c r="G101" s="88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2"/>
      <c r="Y101" s="182"/>
      <c r="Z101" s="182"/>
      <c r="AA101" s="182"/>
      <c r="AB101" s="182"/>
      <c r="AD101" s="87"/>
    </row>
    <row r="102" spans="1:30" s="70" customFormat="1" ht="37.5" customHeight="1">
      <c r="A102" s="48"/>
      <c r="B102" s="48"/>
      <c r="C102" s="48"/>
      <c r="D102" s="48"/>
      <c r="E102" s="188"/>
      <c r="F102" s="88"/>
      <c r="G102" s="88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2"/>
      <c r="Y102" s="182"/>
      <c r="Z102" s="182"/>
      <c r="AA102" s="182"/>
      <c r="AB102" s="182"/>
      <c r="AD102" s="87"/>
    </row>
    <row r="103" spans="1:30" s="70" customFormat="1" ht="37.5" customHeight="1">
      <c r="A103" s="48"/>
      <c r="B103" s="48"/>
      <c r="C103" s="48"/>
      <c r="D103" s="48"/>
      <c r="E103" s="188"/>
      <c r="F103" s="88"/>
      <c r="G103" s="88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2"/>
      <c r="Y103" s="182"/>
      <c r="Z103" s="182"/>
      <c r="AA103" s="182"/>
      <c r="AB103" s="182"/>
      <c r="AD103" s="87"/>
    </row>
    <row r="104" spans="1:30" s="70" customFormat="1" ht="37.5" customHeight="1">
      <c r="A104" s="48"/>
      <c r="B104" s="48"/>
      <c r="C104" s="48"/>
      <c r="D104" s="48"/>
      <c r="E104" s="188"/>
      <c r="F104" s="88"/>
      <c r="G104" s="88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2"/>
      <c r="Y104" s="182"/>
      <c r="Z104" s="182"/>
      <c r="AA104" s="182"/>
      <c r="AB104" s="182"/>
      <c r="AD104" s="87"/>
    </row>
    <row r="105" spans="1:30" s="70" customFormat="1" ht="37.5" customHeight="1">
      <c r="A105" s="48"/>
      <c r="B105" s="48"/>
      <c r="C105" s="48"/>
      <c r="D105" s="48"/>
      <c r="E105" s="188"/>
      <c r="F105" s="88"/>
      <c r="G105" s="88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2"/>
      <c r="Y105" s="182"/>
      <c r="Z105" s="182"/>
      <c r="AA105" s="182"/>
      <c r="AB105" s="182"/>
      <c r="AD105" s="87"/>
    </row>
    <row r="106" spans="1:30" s="70" customFormat="1" ht="37.5" customHeight="1">
      <c r="A106" s="48"/>
      <c r="B106" s="48"/>
      <c r="C106" s="48"/>
      <c r="D106" s="48"/>
      <c r="E106" s="188"/>
      <c r="F106" s="88"/>
      <c r="G106" s="88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2"/>
      <c r="Y106" s="182"/>
      <c r="Z106" s="182"/>
      <c r="AA106" s="182"/>
      <c r="AB106" s="182"/>
      <c r="AD106" s="87"/>
    </row>
    <row r="107" spans="1:30" s="70" customFormat="1" ht="37.5" customHeight="1">
      <c r="A107" s="48"/>
      <c r="B107" s="48"/>
      <c r="C107" s="48"/>
      <c r="D107" s="48"/>
      <c r="E107" s="188"/>
      <c r="F107" s="88"/>
      <c r="G107" s="88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2"/>
      <c r="Y107" s="182"/>
      <c r="Z107" s="182"/>
      <c r="AA107" s="182"/>
      <c r="AB107" s="182"/>
      <c r="AD107" s="87"/>
    </row>
    <row r="108" spans="1:30" s="70" customFormat="1" ht="37.5" customHeight="1">
      <c r="A108" s="48"/>
      <c r="B108" s="48"/>
      <c r="C108" s="48"/>
      <c r="D108" s="48"/>
      <c r="E108" s="188"/>
      <c r="F108" s="88"/>
      <c r="G108" s="88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82"/>
      <c r="Y108" s="182"/>
      <c r="Z108" s="182"/>
      <c r="AA108" s="182"/>
      <c r="AB108" s="182"/>
      <c r="AD108" s="87"/>
    </row>
    <row r="109" spans="1:30" s="70" customFormat="1" ht="37.5" customHeight="1">
      <c r="A109" s="48"/>
      <c r="B109" s="48"/>
      <c r="C109" s="48"/>
      <c r="D109" s="48"/>
      <c r="E109" s="188"/>
      <c r="F109" s="88"/>
      <c r="G109" s="88"/>
      <c r="H109" s="181"/>
      <c r="I109" s="181"/>
      <c r="J109" s="181"/>
      <c r="K109" s="181"/>
      <c r="L109" s="181"/>
      <c r="M109" s="181"/>
      <c r="N109" s="181"/>
      <c r="O109" s="181"/>
      <c r="P109" s="181"/>
      <c r="Q109" s="181"/>
      <c r="R109" s="181"/>
      <c r="S109" s="181"/>
      <c r="T109" s="181"/>
      <c r="U109" s="181"/>
      <c r="V109" s="181"/>
      <c r="W109" s="181"/>
      <c r="X109" s="182"/>
      <c r="Y109" s="182"/>
      <c r="Z109" s="182"/>
      <c r="AA109" s="182"/>
      <c r="AB109" s="182"/>
      <c r="AD109" s="87"/>
    </row>
    <row r="110" spans="1:30" s="70" customFormat="1" ht="37.5" customHeight="1">
      <c r="A110" s="48"/>
      <c r="B110" s="48"/>
      <c r="C110" s="48"/>
      <c r="D110" s="48"/>
      <c r="E110" s="188"/>
      <c r="F110" s="88"/>
      <c r="G110" s="88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2"/>
      <c r="Y110" s="182"/>
      <c r="Z110" s="182"/>
      <c r="AA110" s="182"/>
      <c r="AB110" s="182"/>
      <c r="AD110" s="87"/>
    </row>
    <row r="111" spans="1:30" s="70" customFormat="1" ht="37.5" customHeight="1">
      <c r="A111" s="48"/>
      <c r="B111" s="48"/>
      <c r="C111" s="48"/>
      <c r="D111" s="48"/>
      <c r="E111" s="188"/>
      <c r="F111" s="88"/>
      <c r="G111" s="88"/>
      <c r="H111" s="181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2"/>
      <c r="Y111" s="182"/>
      <c r="Z111" s="182"/>
      <c r="AA111" s="182"/>
      <c r="AB111" s="182"/>
      <c r="AD111" s="87"/>
    </row>
    <row r="112" spans="1:30" s="70" customFormat="1" ht="37.5" customHeight="1">
      <c r="A112" s="48"/>
      <c r="B112" s="48"/>
      <c r="C112" s="48"/>
      <c r="D112" s="48"/>
      <c r="E112" s="188"/>
      <c r="F112" s="88"/>
      <c r="G112" s="88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2"/>
      <c r="Y112" s="182"/>
      <c r="Z112" s="182"/>
      <c r="AA112" s="182"/>
      <c r="AB112" s="182"/>
      <c r="AD112" s="87"/>
    </row>
    <row r="113" spans="1:30" s="70" customFormat="1" ht="37.5" customHeight="1">
      <c r="A113" s="48"/>
      <c r="B113" s="48"/>
      <c r="C113" s="48"/>
      <c r="D113" s="48"/>
      <c r="E113" s="188"/>
      <c r="F113" s="88"/>
      <c r="G113" s="88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2"/>
      <c r="Y113" s="182"/>
      <c r="Z113" s="182"/>
      <c r="AA113" s="182"/>
      <c r="AB113" s="182"/>
      <c r="AD113" s="87"/>
    </row>
    <row r="114" spans="1:30" s="70" customFormat="1" ht="37.5" customHeight="1">
      <c r="A114" s="48"/>
      <c r="B114" s="48"/>
      <c r="C114" s="48"/>
      <c r="D114" s="48"/>
      <c r="E114" s="188"/>
      <c r="F114" s="88"/>
      <c r="G114" s="88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2"/>
      <c r="Y114" s="182"/>
      <c r="Z114" s="182"/>
      <c r="AA114" s="182"/>
      <c r="AB114" s="182"/>
      <c r="AD114" s="87"/>
    </row>
    <row r="115" spans="1:30" s="70" customFormat="1" ht="37.5" customHeight="1">
      <c r="A115" s="48"/>
      <c r="B115" s="48"/>
      <c r="C115" s="48"/>
      <c r="D115" s="48"/>
      <c r="E115" s="188"/>
      <c r="F115" s="88"/>
      <c r="G115" s="88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2"/>
      <c r="Y115" s="182"/>
      <c r="Z115" s="182"/>
      <c r="AA115" s="182"/>
      <c r="AB115" s="182"/>
      <c r="AD115" s="87"/>
    </row>
    <row r="116" spans="1:30" s="70" customFormat="1" ht="37.5" customHeight="1">
      <c r="A116" s="48"/>
      <c r="B116" s="48"/>
      <c r="C116" s="48"/>
      <c r="D116" s="48"/>
      <c r="E116" s="188"/>
      <c r="F116" s="88"/>
      <c r="G116" s="88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2"/>
      <c r="Y116" s="182"/>
      <c r="Z116" s="182"/>
      <c r="AA116" s="182"/>
      <c r="AB116" s="182"/>
      <c r="AD116" s="87"/>
    </row>
    <row r="117" spans="1:30" s="70" customFormat="1" ht="37.5" customHeight="1">
      <c r="A117" s="48"/>
      <c r="B117" s="48"/>
      <c r="C117" s="48"/>
      <c r="D117" s="48"/>
      <c r="E117" s="188"/>
      <c r="F117" s="88"/>
      <c r="G117" s="88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2"/>
      <c r="Y117" s="182"/>
      <c r="Z117" s="182"/>
      <c r="AA117" s="182"/>
      <c r="AB117" s="182"/>
      <c r="AD117" s="87"/>
    </row>
    <row r="118" spans="1:30" s="70" customFormat="1" ht="37.5" customHeight="1">
      <c r="A118" s="48"/>
      <c r="B118" s="48"/>
      <c r="C118" s="48"/>
      <c r="D118" s="48"/>
      <c r="E118" s="188"/>
      <c r="F118" s="88"/>
      <c r="G118" s="88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2"/>
      <c r="Y118" s="182"/>
      <c r="Z118" s="182"/>
      <c r="AA118" s="182"/>
      <c r="AB118" s="182"/>
      <c r="AD118" s="87"/>
    </row>
    <row r="119" spans="1:30" s="70" customFormat="1" ht="37.5" customHeight="1">
      <c r="A119" s="48"/>
      <c r="B119" s="48"/>
      <c r="C119" s="48"/>
      <c r="D119" s="48"/>
      <c r="E119" s="188"/>
      <c r="F119" s="88"/>
      <c r="G119" s="88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2"/>
      <c r="Y119" s="182"/>
      <c r="Z119" s="182"/>
      <c r="AA119" s="182"/>
      <c r="AB119" s="182"/>
      <c r="AD119" s="87"/>
    </row>
    <row r="120" spans="1:30" s="70" customFormat="1" ht="37.5" customHeight="1">
      <c r="A120" s="48"/>
      <c r="B120" s="48"/>
      <c r="C120" s="48"/>
      <c r="D120" s="48"/>
      <c r="E120" s="188"/>
      <c r="F120" s="88"/>
      <c r="G120" s="88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82"/>
      <c r="Y120" s="182"/>
      <c r="Z120" s="182"/>
      <c r="AA120" s="182"/>
      <c r="AB120" s="182"/>
      <c r="AD120" s="87"/>
    </row>
    <row r="121" spans="1:30" s="70" customFormat="1" ht="37.5" customHeight="1">
      <c r="A121" s="48"/>
      <c r="B121" s="48"/>
      <c r="C121" s="48"/>
      <c r="D121" s="48"/>
      <c r="E121" s="188"/>
      <c r="F121" s="88"/>
      <c r="G121" s="88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2"/>
      <c r="Y121" s="182"/>
      <c r="Z121" s="182"/>
      <c r="AA121" s="182"/>
      <c r="AB121" s="182"/>
      <c r="AD121" s="87"/>
    </row>
    <row r="122" spans="1:30" s="70" customFormat="1" ht="37.5" customHeight="1">
      <c r="A122" s="48"/>
      <c r="B122" s="48"/>
      <c r="C122" s="48"/>
      <c r="D122" s="48"/>
      <c r="E122" s="188"/>
      <c r="F122" s="88"/>
      <c r="G122" s="88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2"/>
      <c r="Y122" s="182"/>
      <c r="Z122" s="182"/>
      <c r="AA122" s="182"/>
      <c r="AB122" s="182"/>
      <c r="AD122" s="87"/>
    </row>
    <row r="123" spans="1:30" s="70" customFormat="1" ht="37.5" customHeight="1">
      <c r="A123" s="48"/>
      <c r="B123" s="48"/>
      <c r="C123" s="48"/>
      <c r="D123" s="48"/>
      <c r="E123" s="188"/>
      <c r="F123" s="88"/>
      <c r="G123" s="88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2"/>
      <c r="Y123" s="182"/>
      <c r="Z123" s="182"/>
      <c r="AA123" s="182"/>
      <c r="AB123" s="182"/>
      <c r="AD123" s="87"/>
    </row>
    <row r="124" spans="1:30" s="70" customFormat="1" ht="37.5" customHeight="1">
      <c r="A124" s="48"/>
      <c r="B124" s="48"/>
      <c r="C124" s="48"/>
      <c r="D124" s="48"/>
      <c r="E124" s="188"/>
      <c r="F124" s="88"/>
      <c r="G124" s="88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2"/>
      <c r="Y124" s="182"/>
      <c r="Z124" s="182"/>
      <c r="AA124" s="182"/>
      <c r="AB124" s="182"/>
      <c r="AD124" s="87"/>
    </row>
    <row r="125" spans="1:30" s="70" customFormat="1" ht="37.5" customHeight="1">
      <c r="A125" s="48"/>
      <c r="B125" s="48"/>
      <c r="C125" s="48"/>
      <c r="D125" s="48"/>
      <c r="E125" s="188"/>
      <c r="F125" s="88"/>
      <c r="G125" s="88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2"/>
      <c r="Y125" s="182"/>
      <c r="Z125" s="182"/>
      <c r="AA125" s="182"/>
      <c r="AB125" s="182"/>
      <c r="AD125" s="87"/>
    </row>
    <row r="126" spans="1:30" s="70" customFormat="1" ht="37.5" customHeight="1">
      <c r="A126" s="48"/>
      <c r="B126" s="48"/>
      <c r="C126" s="48"/>
      <c r="D126" s="48"/>
      <c r="E126" s="188"/>
      <c r="F126" s="88"/>
      <c r="G126" s="88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2"/>
      <c r="Y126" s="182"/>
      <c r="Z126" s="182"/>
      <c r="AA126" s="182"/>
      <c r="AB126" s="182"/>
      <c r="AD126" s="87"/>
    </row>
    <row r="127" spans="1:30" s="70" customFormat="1" ht="37.5" customHeight="1">
      <c r="A127" s="48"/>
      <c r="B127" s="48"/>
      <c r="C127" s="48"/>
      <c r="D127" s="48"/>
      <c r="E127" s="188"/>
      <c r="F127" s="88"/>
      <c r="G127" s="88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82"/>
      <c r="Y127" s="182"/>
      <c r="Z127" s="182"/>
      <c r="AA127" s="182"/>
      <c r="AB127" s="182"/>
      <c r="AD127" s="87"/>
    </row>
    <row r="128" spans="1:30" s="70" customFormat="1" ht="37.5" customHeight="1">
      <c r="A128" s="48"/>
      <c r="B128" s="48"/>
      <c r="C128" s="48"/>
      <c r="D128" s="48"/>
      <c r="E128" s="188"/>
      <c r="F128" s="88"/>
      <c r="G128" s="88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2"/>
      <c r="Y128" s="182"/>
      <c r="Z128" s="182"/>
      <c r="AA128" s="182"/>
      <c r="AB128" s="182"/>
      <c r="AD128" s="87"/>
    </row>
    <row r="129" spans="1:30" s="70" customFormat="1" ht="37.5" customHeight="1">
      <c r="A129" s="48"/>
      <c r="B129" s="48"/>
      <c r="C129" s="48"/>
      <c r="D129" s="48"/>
      <c r="E129" s="188"/>
      <c r="F129" s="88"/>
      <c r="G129" s="88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2"/>
      <c r="Y129" s="182"/>
      <c r="Z129" s="182"/>
      <c r="AA129" s="182"/>
      <c r="AB129" s="182"/>
      <c r="AD129" s="87"/>
    </row>
    <row r="130" spans="1:30" s="70" customFormat="1" ht="37.5" customHeight="1">
      <c r="A130" s="48"/>
      <c r="B130" s="48"/>
      <c r="C130" s="48"/>
      <c r="D130" s="48"/>
      <c r="E130" s="188"/>
      <c r="F130" s="88"/>
      <c r="G130" s="88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1"/>
      <c r="X130" s="182"/>
      <c r="Y130" s="182"/>
      <c r="Z130" s="182"/>
      <c r="AA130" s="182"/>
      <c r="AB130" s="182"/>
      <c r="AD130" s="87"/>
    </row>
    <row r="131" spans="1:30" s="70" customFormat="1" ht="37.5" customHeight="1">
      <c r="A131" s="48"/>
      <c r="B131" s="48"/>
      <c r="C131" s="48"/>
      <c r="D131" s="48"/>
      <c r="E131" s="188"/>
      <c r="F131" s="88"/>
      <c r="G131" s="88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2"/>
      <c r="Y131" s="182"/>
      <c r="Z131" s="182"/>
      <c r="AA131" s="182"/>
      <c r="AB131" s="182"/>
      <c r="AD131" s="87"/>
    </row>
    <row r="132" spans="1:30" s="70" customFormat="1" ht="37.5" customHeight="1">
      <c r="A132" s="48"/>
      <c r="B132" s="48"/>
      <c r="C132" s="48"/>
      <c r="D132" s="48"/>
      <c r="E132" s="188"/>
      <c r="F132" s="88"/>
      <c r="G132" s="88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  <c r="W132" s="181"/>
      <c r="X132" s="182"/>
      <c r="Y132" s="182"/>
      <c r="Z132" s="182"/>
      <c r="AA132" s="182"/>
      <c r="AB132" s="182"/>
      <c r="AD132" s="87"/>
    </row>
    <row r="133" spans="1:30" s="70" customFormat="1" ht="37.5" customHeight="1">
      <c r="A133" s="48"/>
      <c r="B133" s="48"/>
      <c r="C133" s="48"/>
      <c r="D133" s="48"/>
      <c r="E133" s="188"/>
      <c r="F133" s="88"/>
      <c r="G133" s="88"/>
      <c r="H133" s="181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82"/>
      <c r="Y133" s="182"/>
      <c r="Z133" s="182"/>
      <c r="AA133" s="182"/>
      <c r="AB133" s="182"/>
      <c r="AD133" s="87"/>
    </row>
    <row r="134" spans="1:30" s="70" customFormat="1" ht="37.5" customHeight="1">
      <c r="A134" s="48"/>
      <c r="B134" s="48"/>
      <c r="C134" s="48"/>
      <c r="D134" s="48"/>
      <c r="E134" s="188"/>
      <c r="F134" s="88"/>
      <c r="G134" s="88"/>
      <c r="H134" s="181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  <c r="S134" s="181"/>
      <c r="T134" s="181"/>
      <c r="U134" s="181"/>
      <c r="V134" s="181"/>
      <c r="W134" s="181"/>
      <c r="X134" s="182"/>
      <c r="Y134" s="182"/>
      <c r="Z134" s="182"/>
      <c r="AA134" s="182"/>
      <c r="AB134" s="182"/>
      <c r="AD134" s="87"/>
    </row>
    <row r="135" spans="1:30" s="70" customFormat="1" ht="37.5" customHeight="1">
      <c r="A135" s="48"/>
      <c r="B135" s="48"/>
      <c r="C135" s="48"/>
      <c r="D135" s="48"/>
      <c r="E135" s="188"/>
      <c r="F135" s="88"/>
      <c r="G135" s="88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2"/>
      <c r="Y135" s="182"/>
      <c r="Z135" s="182"/>
      <c r="AA135" s="182"/>
      <c r="AB135" s="182"/>
      <c r="AD135" s="87"/>
    </row>
    <row r="136" spans="1:30" s="70" customFormat="1" ht="37.5" customHeight="1">
      <c r="A136" s="48"/>
      <c r="B136" s="48"/>
      <c r="C136" s="48"/>
      <c r="D136" s="48"/>
      <c r="E136" s="188"/>
      <c r="F136" s="88"/>
      <c r="G136" s="88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2"/>
      <c r="Y136" s="182"/>
      <c r="Z136" s="182"/>
      <c r="AA136" s="182"/>
      <c r="AB136" s="182"/>
      <c r="AD136" s="87"/>
    </row>
  </sheetData>
  <protectedRanges>
    <protectedRange sqref="G3 M3 S3 W3" name="범위1"/>
  </protectedRanges>
  <mergeCells count="77">
    <mergeCell ref="H38:L38"/>
    <mergeCell ref="M38:AB38"/>
    <mergeCell ref="H39:L39"/>
    <mergeCell ref="M39:AB39"/>
    <mergeCell ref="H40:L40"/>
    <mergeCell ref="M40:AB40"/>
    <mergeCell ref="H37:L37"/>
    <mergeCell ref="M37:AB37"/>
    <mergeCell ref="H32:L32"/>
    <mergeCell ref="M32:AB32"/>
    <mergeCell ref="H33:L33"/>
    <mergeCell ref="M33:AB33"/>
    <mergeCell ref="H34:L34"/>
    <mergeCell ref="M34:AB34"/>
    <mergeCell ref="H35:L35"/>
    <mergeCell ref="M35:AB35"/>
    <mergeCell ref="H36:L36"/>
    <mergeCell ref="M36:AB36"/>
    <mergeCell ref="H30:L30"/>
    <mergeCell ref="M30:AB30"/>
    <mergeCell ref="H31:L31"/>
    <mergeCell ref="M31:AB31"/>
    <mergeCell ref="H28:L28"/>
    <mergeCell ref="M28:AB28"/>
    <mergeCell ref="H29:L29"/>
    <mergeCell ref="M29:AB29"/>
    <mergeCell ref="H26:L26"/>
    <mergeCell ref="M26:AB26"/>
    <mergeCell ref="H27:L27"/>
    <mergeCell ref="M27:AB27"/>
    <mergeCell ref="H24:L24"/>
    <mergeCell ref="M24:AB24"/>
    <mergeCell ref="H25:L25"/>
    <mergeCell ref="M25:AB25"/>
    <mergeCell ref="H22:L22"/>
    <mergeCell ref="M22:AB22"/>
    <mergeCell ref="H23:L23"/>
    <mergeCell ref="M23:AB23"/>
    <mergeCell ref="H21:L21"/>
    <mergeCell ref="M21:AB21"/>
    <mergeCell ref="H19:L19"/>
    <mergeCell ref="M19:AB19"/>
    <mergeCell ref="H16:L16"/>
    <mergeCell ref="M16:AB16"/>
    <mergeCell ref="H17:L17"/>
    <mergeCell ref="M17:AB17"/>
    <mergeCell ref="H20:L20"/>
    <mergeCell ref="M20:AB20"/>
    <mergeCell ref="M9:AB9"/>
    <mergeCell ref="H10:L10"/>
    <mergeCell ref="M10:AB10"/>
    <mergeCell ref="H11:L11"/>
    <mergeCell ref="M11:AB11"/>
    <mergeCell ref="H12:L12"/>
    <mergeCell ref="M12:AB12"/>
    <mergeCell ref="H15:L15"/>
    <mergeCell ref="M15:AB15"/>
    <mergeCell ref="H13:L13"/>
    <mergeCell ref="M13:AB13"/>
    <mergeCell ref="H9:L9"/>
    <mergeCell ref="H18:L18"/>
    <mergeCell ref="M18:AB18"/>
    <mergeCell ref="A1:D2"/>
    <mergeCell ref="AC3:AE4"/>
    <mergeCell ref="H14:L14"/>
    <mergeCell ref="M14:AB14"/>
    <mergeCell ref="G3:V4"/>
    <mergeCell ref="W4:AA4"/>
    <mergeCell ref="W3:AA3"/>
    <mergeCell ref="A5:D5"/>
    <mergeCell ref="A6:D6"/>
    <mergeCell ref="AA6:AD6"/>
    <mergeCell ref="F7:H7"/>
    <mergeCell ref="AA7:AE7"/>
    <mergeCell ref="A8:D8"/>
    <mergeCell ref="H8:L8"/>
    <mergeCell ref="M8:AB8"/>
  </mergeCells>
  <phoneticPr fontId="1" type="noConversion"/>
  <conditionalFormatting sqref="AD41:AD136">
    <cfRule type="notContainsBlanks" dxfId="42" priority="10">
      <formula>LEN(TRIM(AD41))&gt;0</formula>
    </cfRule>
  </conditionalFormatting>
  <conditionalFormatting sqref="AD8:AD40">
    <cfRule type="notContainsBlanks" dxfId="41" priority="3">
      <formula>LEN(TRIM(AD8))&gt;0</formula>
    </cfRule>
  </conditionalFormatting>
  <dataValidations count="1">
    <dataValidation type="list" allowBlank="1" showInputMessage="1" showErrorMessage="1" sqref="J5:V5">
      <formula1>"개발자라면 이정도는 기초!, 개발 역량 키우고 싶다면!, 기술전략팀이 추천하는 신규 트렌드!, IT프로젝트 관리, 앱개발하시는 분 클릭해 주세요"</formula1>
    </dataValidation>
  </dataValidations>
  <pageMargins left="0.7" right="0.7" top="0.75" bottom="0.75" header="0.3" footer="0.3"/>
  <pageSetup paperSize="9" orientation="portrait" r:id="rId1"/>
  <ignoredErrors>
    <ignoredError sqref="E8:E33 E34:E40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E055EF1F-1759-4768-9776-E07AEB475DAF}">
            <x14:iconSet iconSet="5Rating" showValue="0" custom="1">
              <x14:cfvo type="percent">
                <xm:f>0</xm:f>
              </x14:cfvo>
              <x14:cfvo type="num">
                <xm:f>1</xm:f>
              </x14:cfvo>
              <x14:cfvo type="num">
                <xm:f>5</xm:f>
              </x14:cfvo>
              <x14:cfvo type="num">
                <xm:f>6</xm:f>
              </x14:cfvo>
              <x14:cfvo type="num">
                <xm:f>10</xm:f>
              </x14:cfvo>
              <x14:cfIcon iconSet="NoIcons" iconId="0"/>
              <x14:cfIcon iconSet="5Rating" iconId="1"/>
              <x14:cfIcon iconSet="5Rating" iconId="2"/>
              <x14:cfIcon iconSet="5Rating" iconId="3"/>
              <x14:cfIcon iconSet="5Rating" iconId="4"/>
            </x14:iconSet>
          </x14:cfRule>
          <xm:sqref>AF3</xm:sqref>
        </x14:conditionalFormatting>
        <x14:conditionalFormatting xmlns:xm="http://schemas.microsoft.com/office/excel/2006/main">
          <x14:cfRule type="containsText" priority="5" operator="containsText" id="{BBB41AFC-C253-4F7C-B431-439613205B92}">
            <xm:f>NOT(ISERROR(SEARCH($R$3="네",G5)))</xm:f>
            <xm:f>$R$3="네"</xm:f>
            <x14:dxf>
              <fill>
                <patternFill>
                  <bgColor theme="0"/>
                </patternFill>
              </fill>
            </x14:dxf>
          </x14:cfRule>
          <xm:sqref>G5:I5</xm:sqref>
        </x14:conditionalFormatting>
        <x14:conditionalFormatting xmlns:xm="http://schemas.microsoft.com/office/excel/2006/main">
          <x14:cfRule type="iconSet" priority="2" id="{074EBC25-E2F9-4BCD-8F16-81615040EBA6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tars" iconId="0"/>
              <x14:cfIcon iconSet="NoIcons" iconId="0"/>
              <x14:cfIcon iconSet="3Stars" iconId="2"/>
            </x14:iconSet>
          </x14:cfRule>
          <xm:sqref>F6</xm:sqref>
        </x14:conditionalFormatting>
        <x14:conditionalFormatting xmlns:xm="http://schemas.microsoft.com/office/excel/2006/main">
          <x14:cfRule type="iconSet" priority="1" id="{A2790CF5-DEF2-42F0-BB96-E2A555DDC5D5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tars" iconId="0"/>
              <x14:cfIcon iconSet="NoIcons" iconId="0"/>
              <x14:cfIcon iconSet="3Stars" iconId="2"/>
            </x14:iconSet>
          </x14:cfRule>
          <xm:sqref>G8:G40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index!$L$23:$L$31</xm:f>
          </x14:formula1>
          <xm:sqref>G3:V4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showGridLines="0" showRowColHeaders="0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G3" sqref="G3:K3"/>
    </sheetView>
  </sheetViews>
  <sheetFormatPr defaultColWidth="5.375" defaultRowHeight="16.5"/>
  <cols>
    <col min="1" max="4" width="5.375" style="64"/>
    <col min="5" max="5" width="5.375" style="77"/>
    <col min="6" max="6" width="5.375" style="37"/>
    <col min="7" max="7" width="5.375" style="43"/>
    <col min="8" max="24" width="5.375" style="37"/>
    <col min="25" max="25" width="5.375" style="71"/>
    <col min="26" max="16384" width="5.375" style="37"/>
  </cols>
  <sheetData>
    <row r="1" spans="1:32" ht="32.25" customHeight="1">
      <c r="A1" s="197"/>
      <c r="B1" s="197"/>
      <c r="C1" s="197"/>
      <c r="D1" s="198"/>
      <c r="Y1" s="37"/>
    </row>
    <row r="2" spans="1:32" ht="32.25" customHeight="1">
      <c r="A2" s="197"/>
      <c r="B2" s="197"/>
      <c r="C2" s="197"/>
      <c r="D2" s="198"/>
      <c r="F2" s="51"/>
      <c r="G2" s="121" t="s">
        <v>3694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121" t="s">
        <v>3695</v>
      </c>
      <c r="Z2" s="51"/>
      <c r="AA2" s="51"/>
      <c r="AB2" s="51"/>
      <c r="AC2" s="51"/>
      <c r="AD2" s="51"/>
      <c r="AE2" s="51"/>
      <c r="AF2" s="51"/>
    </row>
    <row r="3" spans="1:32" ht="32.25" customHeight="1">
      <c r="A3" s="40"/>
      <c r="B3" s="40"/>
      <c r="C3" s="40"/>
      <c r="D3" s="40"/>
      <c r="F3" s="51"/>
      <c r="G3" s="221" t="s">
        <v>522</v>
      </c>
      <c r="H3" s="222"/>
      <c r="I3" s="222"/>
      <c r="J3" s="222"/>
      <c r="K3" s="223"/>
      <c r="L3" s="83" t="s">
        <v>3641</v>
      </c>
      <c r="M3" s="221" t="s">
        <v>598</v>
      </c>
      <c r="N3" s="222"/>
      <c r="O3" s="222"/>
      <c r="P3" s="222"/>
      <c r="Q3" s="223"/>
      <c r="R3" s="82" t="s">
        <v>3641</v>
      </c>
      <c r="S3" s="221" t="s">
        <v>612</v>
      </c>
      <c r="T3" s="222"/>
      <c r="U3" s="222"/>
      <c r="V3" s="222"/>
      <c r="W3" s="223"/>
      <c r="X3" s="82"/>
      <c r="Y3" s="225" t="s">
        <v>2000</v>
      </c>
      <c r="Z3" s="226"/>
      <c r="AA3" s="226"/>
      <c r="AB3" s="226"/>
      <c r="AC3" s="227"/>
      <c r="AD3" s="114">
        <f>VLOOKUP($Y$3,index!$B$24:$C$26,2,FALSE)</f>
        <v>10</v>
      </c>
      <c r="AE3" s="113"/>
      <c r="AF3" s="113"/>
    </row>
    <row r="4" spans="1:32" ht="32.25" customHeight="1">
      <c r="A4" s="48"/>
      <c r="B4" s="48"/>
      <c r="C4" s="48"/>
      <c r="D4" s="48"/>
      <c r="F4" s="51"/>
      <c r="G4" s="52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9" t="str">
        <f>CONCATENATE($G$3,$M$3,$S$3)&amp;Y4</f>
        <v>비즈니스직무전략*기획선택과정</v>
      </c>
      <c r="X4" s="51"/>
      <c r="Y4" s="218" t="str">
        <f>IF(Y3="전문과정","선택과정",(IF(Y3="선택과정","전문과정",(IF(Y3="기본과정","전문과정")))))</f>
        <v>선택과정</v>
      </c>
      <c r="Z4" s="218"/>
      <c r="AA4" s="228">
        <f>COUNTIF(전체과정!$A:$A,W4)</f>
        <v>0</v>
      </c>
      <c r="AB4" s="228"/>
      <c r="AC4" s="228"/>
      <c r="AD4" s="56"/>
      <c r="AE4" s="51"/>
      <c r="AF4" s="51"/>
    </row>
    <row r="5" spans="1:32" ht="32.25" customHeight="1">
      <c r="A5" s="197"/>
      <c r="B5" s="197"/>
      <c r="C5" s="197"/>
      <c r="D5" s="198"/>
      <c r="F5" s="51"/>
      <c r="G5" s="52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78" t="str">
        <f>CONCATENATE($G$3,$M$3,$S$3)&amp;$Y$5</f>
        <v>비즈니스직무전략*기획기본과정</v>
      </c>
      <c r="X5" s="51"/>
      <c r="Y5" s="219" t="str">
        <f>IF(Y3="기본과정","선택과정",IF(Y3="전문과정","기본과정",IF(Y3="선택과정",(IF(Y3="선택과정","기본과정")))))</f>
        <v>기본과정</v>
      </c>
      <c r="Z5" s="219"/>
      <c r="AA5" s="229">
        <f>COUNTIF(전체과정!$A:$A,W5)</f>
        <v>1</v>
      </c>
      <c r="AB5" s="229"/>
      <c r="AC5" s="229"/>
      <c r="AD5" s="57"/>
      <c r="AE5" s="51"/>
      <c r="AF5" s="51"/>
    </row>
    <row r="6" spans="1:32" ht="32.25" customHeight="1">
      <c r="A6" s="197"/>
      <c r="B6" s="197"/>
      <c r="C6" s="197"/>
      <c r="D6" s="197"/>
      <c r="F6" s="125">
        <v>1</v>
      </c>
      <c r="G6" s="126" t="s">
        <v>3684</v>
      </c>
      <c r="H6" s="74"/>
      <c r="I6" s="74"/>
      <c r="J6" s="75"/>
      <c r="N6" s="50"/>
      <c r="O6" s="50"/>
      <c r="P6" s="50"/>
      <c r="Q6" s="50"/>
      <c r="R6" s="50"/>
      <c r="S6" s="50"/>
      <c r="T6" s="50"/>
      <c r="U6" s="50"/>
      <c r="V6" s="50"/>
      <c r="Y6" s="37"/>
      <c r="AA6" s="213"/>
      <c r="AB6" s="213"/>
      <c r="AC6" s="213"/>
      <c r="AD6" s="213"/>
    </row>
    <row r="7" spans="1:32" ht="32.25" customHeight="1">
      <c r="A7" s="48"/>
      <c r="B7" s="48"/>
      <c r="C7" s="48"/>
      <c r="D7" s="48"/>
      <c r="F7" s="214">
        <f>COUNTIF(전체과정!$A:$A,(CONCATENATE($G$3,$M$3,$S$3,$Y$3)))</f>
        <v>2</v>
      </c>
      <c r="G7" s="214"/>
      <c r="H7" s="214"/>
      <c r="I7" s="230" t="s">
        <v>3643</v>
      </c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15">
        <f>개정이력!$B$2</f>
        <v>43916</v>
      </c>
      <c r="AB7" s="215"/>
      <c r="AC7" s="215"/>
      <c r="AD7" s="215"/>
      <c r="AE7" s="215"/>
      <c r="AF7" s="53"/>
    </row>
    <row r="8" spans="1:32" ht="32.25" customHeight="1">
      <c r="A8" s="197"/>
      <c r="B8" s="197"/>
      <c r="C8" s="197"/>
      <c r="D8" s="198"/>
      <c r="E8" s="187" t="s">
        <v>3644</v>
      </c>
      <c r="F8" s="61" t="str">
        <f>CONCATENATE($G$3,$M$3,$S$3,$Y$3,$E8)</f>
        <v>비즈니스직무전략*기획전문과정0001</v>
      </c>
      <c r="G8" s="63">
        <f>IFERROR(LEN((VLOOKUP(H8,표1[[과정명]:[추천2]],6,FALSE))),"")</f>
        <v>0</v>
      </c>
      <c r="H8" s="224" t="str">
        <f>IFERROR((VLOOKUP($F8,전체과정!$B$2:$G$1794,6,FALSE)),"해당 과정이 없습니다.")</f>
        <v>Perfect! 발주자를 위한 정보전략계획(ISP)</v>
      </c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31" t="str">
        <f>IFERROR((VLOOKUP($F8,표1[[Key2]:[추천2]],5,FALSE)),"")</f>
        <v>멀티캠퍼스</v>
      </c>
      <c r="Y8" s="231"/>
      <c r="Z8" s="231"/>
      <c r="AA8" s="231" t="str">
        <f>IFERROR((VLOOKUP(X8,index!$B$4:$C$19,2,FALSE)),"")</f>
        <v>선릉역 or 역삼역</v>
      </c>
      <c r="AB8" s="231"/>
      <c r="AC8" s="53"/>
      <c r="AD8" s="73" t="str">
        <f>IFERROR((HYPERLINK((VLOOKUP($H8,표1[[과정명]:[상세링크]],7,FALSE)),"상세보기")),"")</f>
        <v>상세보기</v>
      </c>
      <c r="AE8" s="53"/>
      <c r="AF8" s="53"/>
    </row>
    <row r="9" spans="1:32" s="50" customFormat="1" ht="37.5" customHeight="1">
      <c r="A9" s="48"/>
      <c r="B9" s="48"/>
      <c r="C9" s="48"/>
      <c r="D9" s="48"/>
      <c r="E9" s="170" t="s">
        <v>3645</v>
      </c>
      <c r="F9" s="68" t="str">
        <f t="shared" ref="F9:F72" si="0">CONCATENATE($G$3,$M$3,$S$3,$Y$3,$E9)</f>
        <v>비즈니스직무전략*기획전문과정0002</v>
      </c>
      <c r="G9" s="63">
        <f>IFERROR(LEN((VLOOKUP(H9,표1[[과정명]:[추천2]],6,FALSE))),"")</f>
        <v>6</v>
      </c>
      <c r="H9" s="224" t="str">
        <f>IFERROR((VLOOKUP($F9,전체과정!$B$2:$G$1794,6,FALSE)),"")</f>
        <v>정보화 투자 성과평가 (IT-ROI)</v>
      </c>
      <c r="I9" s="224"/>
      <c r="J9" s="224"/>
      <c r="K9" s="224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32" t="str">
        <f>IFERROR((VLOOKUP($F9,표1[[Key2]:[추천2]],5,FALSE)),"")</f>
        <v>멀티캠퍼스</v>
      </c>
      <c r="Y9" s="232"/>
      <c r="Z9" s="232"/>
      <c r="AA9" s="231" t="str">
        <f>IFERROR((VLOOKUP(X9,index!$B$4:$C$19,2,FALSE)),"")</f>
        <v>선릉역 or 역삼역</v>
      </c>
      <c r="AB9" s="231"/>
      <c r="AC9" s="54"/>
      <c r="AD9" s="73" t="str">
        <f>IFERROR((HYPERLINK((VLOOKUP($H9,표1[[과정명]:[상세링크]],7,FALSE)),"상세보기")),"")</f>
        <v>상세보기</v>
      </c>
      <c r="AE9" s="54"/>
      <c r="AF9" s="54"/>
    </row>
    <row r="10" spans="1:32" s="50" customFormat="1" ht="37.5" customHeight="1">
      <c r="A10" s="48"/>
      <c r="B10" s="48"/>
      <c r="C10" s="48"/>
      <c r="D10" s="48"/>
      <c r="E10" s="170" t="s">
        <v>3646</v>
      </c>
      <c r="F10" s="68" t="str">
        <f t="shared" si="0"/>
        <v>비즈니스직무전략*기획전문과정0003</v>
      </c>
      <c r="G10" s="63" t="str">
        <f>IFERROR(LEN((VLOOKUP(H10,표1[[과정명]:[추천2]],6,FALSE))),"")</f>
        <v/>
      </c>
      <c r="H10" s="220" t="str">
        <f>IFERROR((VLOOKUP($F10,전체과정!$B$2:$G$1794,6,FALSE)),"")</f>
        <v/>
      </c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32" t="str">
        <f>IFERROR((VLOOKUP($F10,표1[[Key2]:[추천2]],5,FALSE)),"")</f>
        <v/>
      </c>
      <c r="Y10" s="232"/>
      <c r="Z10" s="232"/>
      <c r="AA10" s="231" t="str">
        <f>IFERROR((VLOOKUP(X10,index!$B$4:$C$19,2,FALSE)),"")</f>
        <v/>
      </c>
      <c r="AB10" s="231"/>
      <c r="AC10" s="54"/>
      <c r="AD10" s="73" t="str">
        <f>IFERROR((HYPERLINK((VLOOKUP($H10,표1[[과정명]:[상세링크]],7,FALSE)),"상세보기")),"")</f>
        <v/>
      </c>
      <c r="AE10" s="54"/>
      <c r="AF10" s="54"/>
    </row>
    <row r="11" spans="1:32" s="50" customFormat="1" ht="37.5" customHeight="1">
      <c r="A11" s="48"/>
      <c r="B11" s="48"/>
      <c r="C11" s="48"/>
      <c r="D11" s="48"/>
      <c r="E11" s="170" t="s">
        <v>3647</v>
      </c>
      <c r="F11" s="68" t="str">
        <f t="shared" si="0"/>
        <v>비즈니스직무전략*기획전문과정0004</v>
      </c>
      <c r="G11" s="63" t="str">
        <f>IFERROR(LEN((VLOOKUP(H11,표1[[과정명]:[추천2]],6,FALSE))),"")</f>
        <v/>
      </c>
      <c r="H11" s="220" t="str">
        <f>IFERROR((VLOOKUP($F11,전체과정!$B$2:$G$1794,6,FALSE)),"")</f>
        <v/>
      </c>
      <c r="I11" s="220"/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32" t="str">
        <f>IFERROR((VLOOKUP($F11,표1[[Key2]:[추천2]],5,FALSE)),"")</f>
        <v/>
      </c>
      <c r="Y11" s="232"/>
      <c r="Z11" s="232"/>
      <c r="AA11" s="231" t="str">
        <f>IFERROR((VLOOKUP(X11,index!$B$4:$C$19,2,FALSE)),"")</f>
        <v/>
      </c>
      <c r="AB11" s="231"/>
      <c r="AC11" s="54"/>
      <c r="AD11" s="73" t="str">
        <f>IFERROR((HYPERLINK((VLOOKUP($H11,표1[[과정명]:[상세링크]],7,FALSE)),"상세보기")),"")</f>
        <v/>
      </c>
      <c r="AE11" s="54"/>
      <c r="AF11" s="54"/>
    </row>
    <row r="12" spans="1:32" s="50" customFormat="1" ht="37.5" customHeight="1">
      <c r="A12" s="48"/>
      <c r="B12" s="48"/>
      <c r="C12" s="48"/>
      <c r="D12" s="48"/>
      <c r="E12" s="170" t="s">
        <v>3648</v>
      </c>
      <c r="F12" s="68" t="str">
        <f t="shared" si="0"/>
        <v>비즈니스직무전략*기획전문과정0005</v>
      </c>
      <c r="G12" s="63" t="str">
        <f>IFERROR(LEN((VLOOKUP(H12,표1[[과정명]:[추천2]],6,FALSE))),"")</f>
        <v/>
      </c>
      <c r="H12" s="220" t="str">
        <f>IFERROR((VLOOKUP($F12,전체과정!$B$2:$G$1794,6,FALSE)),"")</f>
        <v/>
      </c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32" t="str">
        <f>IFERROR((VLOOKUP($F12,표1[[Key2]:[추천2]],5,FALSE)),"")</f>
        <v/>
      </c>
      <c r="Y12" s="232"/>
      <c r="Z12" s="232"/>
      <c r="AA12" s="231" t="str">
        <f>IFERROR((VLOOKUP(X12,index!$B$4:$C$19,2,FALSE)),"")</f>
        <v/>
      </c>
      <c r="AB12" s="231"/>
      <c r="AC12" s="54"/>
      <c r="AD12" s="73" t="str">
        <f>IFERROR((HYPERLINK((VLOOKUP($H12,표1[[과정명]:[상세링크]],7,FALSE)),"상세보기")),"")</f>
        <v/>
      </c>
      <c r="AE12" s="54"/>
      <c r="AF12" s="54"/>
    </row>
    <row r="13" spans="1:32" s="50" customFormat="1" ht="37.5" customHeight="1">
      <c r="A13" s="48"/>
      <c r="B13" s="48"/>
      <c r="C13" s="48"/>
      <c r="D13" s="48"/>
      <c r="E13" s="189" t="s">
        <v>3649</v>
      </c>
      <c r="F13" s="68" t="str">
        <f t="shared" si="0"/>
        <v>비즈니스직무전략*기획전문과정0006</v>
      </c>
      <c r="G13" s="63" t="str">
        <f>IFERROR(LEN((VLOOKUP(H13,표1[[과정명]:[추천2]],6,FALSE))),"")</f>
        <v/>
      </c>
      <c r="H13" s="220" t="str">
        <f>IFERROR((VLOOKUP($F13,전체과정!$B$2:$G$1794,6,FALSE)),"")</f>
        <v/>
      </c>
      <c r="I13" s="220"/>
      <c r="J13" s="220"/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32" t="str">
        <f>IFERROR((VLOOKUP($F13,표1[[Key2]:[추천2]],5,FALSE)),"")</f>
        <v/>
      </c>
      <c r="Y13" s="232"/>
      <c r="Z13" s="232"/>
      <c r="AA13" s="231" t="str">
        <f>IFERROR((VLOOKUP(X13,index!$B$4:$C$19,2,FALSE)),"")</f>
        <v/>
      </c>
      <c r="AB13" s="231"/>
      <c r="AC13" s="54"/>
      <c r="AD13" s="73" t="str">
        <f>IFERROR((HYPERLINK((VLOOKUP($H13,표1[[과정명]:[상세링크]],7,FALSE)),"상세보기")),"")</f>
        <v/>
      </c>
      <c r="AE13" s="54"/>
      <c r="AF13" s="54"/>
    </row>
    <row r="14" spans="1:32" s="50" customFormat="1" ht="37.5" customHeight="1">
      <c r="A14" s="48"/>
      <c r="B14" s="48"/>
      <c r="C14" s="48"/>
      <c r="D14" s="48"/>
      <c r="E14" s="189" t="s">
        <v>3650</v>
      </c>
      <c r="F14" s="68" t="str">
        <f t="shared" si="0"/>
        <v>비즈니스직무전략*기획전문과정0007</v>
      </c>
      <c r="G14" s="63" t="str">
        <f>IFERROR(LEN((VLOOKUP(H14,표1[[과정명]:[추천2]],6,FALSE))),"")</f>
        <v/>
      </c>
      <c r="H14" s="220" t="str">
        <f>IFERROR((VLOOKUP($F14,전체과정!$B$2:$G$1794,6,FALSE)),"")</f>
        <v/>
      </c>
      <c r="I14" s="220"/>
      <c r="J14" s="220"/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32" t="str">
        <f>IFERROR((VLOOKUP($F14,표1[[Key2]:[추천2]],5,FALSE)),"")</f>
        <v/>
      </c>
      <c r="Y14" s="232"/>
      <c r="Z14" s="232"/>
      <c r="AA14" s="231" t="str">
        <f>IFERROR((VLOOKUP(X14,index!$B$4:$C$19,2,FALSE)),"")</f>
        <v/>
      </c>
      <c r="AB14" s="231"/>
      <c r="AC14" s="54"/>
      <c r="AD14" s="73" t="str">
        <f>IFERROR((HYPERLINK((VLOOKUP($H14,표1[[과정명]:[상세링크]],7,FALSE)),"상세보기")),"")</f>
        <v/>
      </c>
      <c r="AE14" s="54"/>
      <c r="AF14" s="54"/>
    </row>
    <row r="15" spans="1:32" s="50" customFormat="1" ht="37.5" customHeight="1">
      <c r="A15" s="48"/>
      <c r="B15" s="48"/>
      <c r="C15" s="48"/>
      <c r="D15" s="48"/>
      <c r="E15" s="189" t="s">
        <v>3651</v>
      </c>
      <c r="F15" s="68" t="str">
        <f t="shared" si="0"/>
        <v>비즈니스직무전략*기획전문과정0008</v>
      </c>
      <c r="G15" s="63" t="str">
        <f>IFERROR(LEN((VLOOKUP(H15,표1[[과정명]:[추천2]],6,FALSE))),"")</f>
        <v/>
      </c>
      <c r="H15" s="220" t="str">
        <f>IFERROR((VLOOKUP($F15,전체과정!$B$2:$G$1794,6,FALSE)),"")</f>
        <v/>
      </c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32" t="str">
        <f>IFERROR((VLOOKUP($F15,표1[[Key2]:[추천2]],5,FALSE)),"")</f>
        <v/>
      </c>
      <c r="Y15" s="232"/>
      <c r="Z15" s="232"/>
      <c r="AA15" s="231" t="str">
        <f>IFERROR((VLOOKUP(X15,index!$B$4:$C$19,2,FALSE)),"")</f>
        <v/>
      </c>
      <c r="AB15" s="231"/>
      <c r="AC15" s="54"/>
      <c r="AD15" s="73" t="str">
        <f>IFERROR((HYPERLINK((VLOOKUP($H15,표1[[과정명]:[상세링크]],7,FALSE)),"상세보기")),"")</f>
        <v/>
      </c>
      <c r="AE15" s="54"/>
      <c r="AF15" s="54"/>
    </row>
    <row r="16" spans="1:32" s="50" customFormat="1" ht="37.5" customHeight="1">
      <c r="A16" s="48"/>
      <c r="B16" s="48"/>
      <c r="C16" s="48"/>
      <c r="D16" s="48"/>
      <c r="E16" s="189" t="s">
        <v>3652</v>
      </c>
      <c r="F16" s="68" t="str">
        <f t="shared" si="0"/>
        <v>비즈니스직무전략*기획전문과정0009</v>
      </c>
      <c r="G16" s="63" t="str">
        <f>IFERROR(LEN((VLOOKUP(H16,표1[[과정명]:[추천2]],6,FALSE))),"")</f>
        <v/>
      </c>
      <c r="H16" s="220" t="str">
        <f>IFERROR((VLOOKUP($F16,전체과정!$B$2:$G$1794,6,FALSE)),"")</f>
        <v/>
      </c>
      <c r="I16" s="220"/>
      <c r="J16" s="220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32" t="str">
        <f>IFERROR((VLOOKUP($F16,표1[[Key2]:[추천2]],5,FALSE)),"")</f>
        <v/>
      </c>
      <c r="Y16" s="232"/>
      <c r="Z16" s="232"/>
      <c r="AA16" s="231" t="str">
        <f>IFERROR((VLOOKUP(X16,index!$B$4:$C$19,2,FALSE)),"")</f>
        <v/>
      </c>
      <c r="AB16" s="231"/>
      <c r="AC16" s="54"/>
      <c r="AD16" s="73" t="str">
        <f>IFERROR((HYPERLINK((VLOOKUP($H16,표1[[과정명]:[상세링크]],7,FALSE)),"상세보기")),"")</f>
        <v/>
      </c>
      <c r="AE16" s="54"/>
      <c r="AF16" s="54"/>
    </row>
    <row r="17" spans="1:32" s="50" customFormat="1" ht="37.5" customHeight="1">
      <c r="A17" s="48"/>
      <c r="B17" s="48"/>
      <c r="C17" s="48"/>
      <c r="D17" s="48"/>
      <c r="E17" s="189" t="s">
        <v>3653</v>
      </c>
      <c r="F17" s="68" t="str">
        <f t="shared" si="0"/>
        <v>비즈니스직무전략*기획전문과정0010</v>
      </c>
      <c r="G17" s="63" t="str">
        <f>IFERROR(LEN((VLOOKUP(H17,표1[[과정명]:[추천2]],6,FALSE))),"")</f>
        <v/>
      </c>
      <c r="H17" s="220" t="str">
        <f>IFERROR((VLOOKUP($F17,전체과정!$B$2:$G$1794,6,FALSE)),"")</f>
        <v/>
      </c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32" t="str">
        <f>IFERROR((VLOOKUP($F17,표1[[Key2]:[추천2]],5,FALSE)),"")</f>
        <v/>
      </c>
      <c r="Y17" s="232"/>
      <c r="Z17" s="232"/>
      <c r="AA17" s="231" t="str">
        <f>IFERROR((VLOOKUP(X17,index!$B$4:$C$19,2,FALSE)),"")</f>
        <v/>
      </c>
      <c r="AB17" s="231"/>
      <c r="AC17" s="54"/>
      <c r="AD17" s="73" t="str">
        <f>IFERROR((HYPERLINK((VLOOKUP($H17,표1[[과정명]:[상세링크]],7,FALSE)),"상세보기")),"")</f>
        <v/>
      </c>
      <c r="AE17" s="54"/>
      <c r="AF17" s="54"/>
    </row>
    <row r="18" spans="1:32" s="50" customFormat="1" ht="37.5" customHeight="1">
      <c r="A18" s="48"/>
      <c r="B18" s="48"/>
      <c r="C18" s="48"/>
      <c r="D18" s="48"/>
      <c r="E18" s="189" t="s">
        <v>3654</v>
      </c>
      <c r="F18" s="68" t="str">
        <f t="shared" si="0"/>
        <v>비즈니스직무전략*기획전문과정0011</v>
      </c>
      <c r="G18" s="63" t="str">
        <f>IFERROR(LEN((VLOOKUP(H18,표1[[과정명]:[추천2]],6,FALSE))),"")</f>
        <v/>
      </c>
      <c r="H18" s="220" t="str">
        <f>IFERROR((VLOOKUP($F18,전체과정!$B$2:$G$1794,6,FALSE)),"")</f>
        <v/>
      </c>
      <c r="I18" s="220"/>
      <c r="J18" s="220"/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220"/>
      <c r="W18" s="220"/>
      <c r="X18" s="232" t="str">
        <f>IFERROR((VLOOKUP($F18,표1[[Key2]:[추천2]],5,FALSE)),"")</f>
        <v/>
      </c>
      <c r="Y18" s="232"/>
      <c r="Z18" s="232"/>
      <c r="AA18" s="231" t="str">
        <f>IFERROR((VLOOKUP(X18,index!$B$4:$C$19,2,FALSE)),"")</f>
        <v/>
      </c>
      <c r="AB18" s="231"/>
      <c r="AC18" s="54"/>
      <c r="AD18" s="73" t="str">
        <f>IFERROR((HYPERLINK((VLOOKUP($H18,표1[[과정명]:[상세링크]],7,FALSE)),"상세보기")),"")</f>
        <v/>
      </c>
      <c r="AE18" s="54"/>
      <c r="AF18" s="54"/>
    </row>
    <row r="19" spans="1:32" s="50" customFormat="1" ht="37.5" customHeight="1">
      <c r="A19" s="48"/>
      <c r="B19" s="48"/>
      <c r="C19" s="48"/>
      <c r="D19" s="48"/>
      <c r="E19" s="189" t="s">
        <v>3655</v>
      </c>
      <c r="F19" s="68" t="str">
        <f t="shared" si="0"/>
        <v>비즈니스직무전략*기획전문과정0012</v>
      </c>
      <c r="G19" s="63" t="str">
        <f>IFERROR(LEN((VLOOKUP(H19,표1[[과정명]:[추천2]],6,FALSE))),"")</f>
        <v/>
      </c>
      <c r="H19" s="220" t="str">
        <f>IFERROR((VLOOKUP($F19,전체과정!$B$2:$G$1794,6,FALSE)),"")</f>
        <v/>
      </c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32" t="str">
        <f>IFERROR((VLOOKUP($F19,표1[[Key2]:[추천2]],5,FALSE)),"")</f>
        <v/>
      </c>
      <c r="Y19" s="232"/>
      <c r="Z19" s="232"/>
      <c r="AA19" s="232" t="str">
        <f>IFERROR((VLOOKUP(X19,index!$B$4:$C$19,2,FALSE)),"")</f>
        <v/>
      </c>
      <c r="AB19" s="232"/>
      <c r="AC19" s="54"/>
      <c r="AD19" s="73" t="str">
        <f>IFERROR((HYPERLINK((VLOOKUP($H19,표1[[과정명]:[상세링크]],7,FALSE)),"상세보기")),"")</f>
        <v/>
      </c>
      <c r="AE19" s="54"/>
      <c r="AF19" s="54"/>
    </row>
    <row r="20" spans="1:32" s="50" customFormat="1" ht="37.5" customHeight="1">
      <c r="A20" s="48"/>
      <c r="B20" s="48"/>
      <c r="C20" s="48"/>
      <c r="D20" s="48"/>
      <c r="E20" s="189" t="s">
        <v>3656</v>
      </c>
      <c r="F20" s="68" t="str">
        <f t="shared" si="0"/>
        <v>비즈니스직무전략*기획전문과정0013</v>
      </c>
      <c r="G20" s="63" t="str">
        <f>IFERROR(LEN((VLOOKUP(H20,표1[[과정명]:[추천2]],6,FALSE))),"")</f>
        <v/>
      </c>
      <c r="H20" s="220" t="str">
        <f>IFERROR((VLOOKUP($F20,전체과정!$B$2:$G$1794,6,FALSE)),"")</f>
        <v/>
      </c>
      <c r="I20" s="220"/>
      <c r="J20" s="220"/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32" t="str">
        <f>IFERROR((VLOOKUP($F20,표1[[Key2]:[추천2]],5,FALSE)),"")</f>
        <v/>
      </c>
      <c r="Y20" s="232"/>
      <c r="Z20" s="232"/>
      <c r="AA20" s="232" t="str">
        <f>IFERROR((VLOOKUP(X20,index!$B$4:$C$19,2,FALSE)),"")</f>
        <v/>
      </c>
      <c r="AB20" s="232"/>
      <c r="AC20" s="54"/>
      <c r="AD20" s="73" t="str">
        <f>IFERROR((HYPERLINK((VLOOKUP($H20,표1[[과정명]:[상세링크]],7,FALSE)),"상세보기")),"")</f>
        <v/>
      </c>
      <c r="AE20" s="54"/>
      <c r="AF20" s="54"/>
    </row>
    <row r="21" spans="1:32" s="50" customFormat="1" ht="37.5" customHeight="1">
      <c r="A21" s="48"/>
      <c r="B21" s="48"/>
      <c r="C21" s="48"/>
      <c r="D21" s="48"/>
      <c r="E21" s="189" t="s">
        <v>3657</v>
      </c>
      <c r="F21" s="68" t="str">
        <f t="shared" si="0"/>
        <v>비즈니스직무전략*기획전문과정0014</v>
      </c>
      <c r="G21" s="63" t="str">
        <f>IFERROR(LEN((VLOOKUP(H21,표1[[과정명]:[추천2]],6,FALSE))),"")</f>
        <v/>
      </c>
      <c r="H21" s="220" t="str">
        <f>IFERROR((VLOOKUP($F21,전체과정!$B$2:$G$1794,6,FALSE)),"")</f>
        <v/>
      </c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32" t="str">
        <f>IFERROR((VLOOKUP($F21,표1[[Key2]:[추천2]],5,FALSE)),"")</f>
        <v/>
      </c>
      <c r="Y21" s="232"/>
      <c r="Z21" s="232"/>
      <c r="AA21" s="232" t="str">
        <f>IFERROR((VLOOKUP(X21,index!$B$4:$C$19,2,FALSE)),"")</f>
        <v/>
      </c>
      <c r="AB21" s="232"/>
      <c r="AC21" s="54"/>
      <c r="AD21" s="73" t="str">
        <f>IFERROR((HYPERLINK((VLOOKUP($H21,표1[[과정명]:[상세링크]],7,FALSE)),"상세보기")),"")</f>
        <v/>
      </c>
      <c r="AE21" s="54"/>
      <c r="AF21" s="54"/>
    </row>
    <row r="22" spans="1:32" s="50" customFormat="1" ht="37.5" customHeight="1">
      <c r="A22" s="48"/>
      <c r="B22" s="48"/>
      <c r="C22" s="48"/>
      <c r="D22" s="48"/>
      <c r="E22" s="189" t="s">
        <v>3658</v>
      </c>
      <c r="F22" s="68" t="str">
        <f t="shared" si="0"/>
        <v>비즈니스직무전략*기획전문과정0015</v>
      </c>
      <c r="G22" s="63" t="str">
        <f>IFERROR(LEN((VLOOKUP(H22,표1[[과정명]:[추천2]],6,FALSE))),"")</f>
        <v/>
      </c>
      <c r="H22" s="220" t="str">
        <f>IFERROR((VLOOKUP($F22,전체과정!$B$2:$G$1794,6,FALSE)),"")</f>
        <v/>
      </c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32" t="str">
        <f>IFERROR((VLOOKUP($F22,표1[[Key2]:[추천2]],5,FALSE)),"")</f>
        <v/>
      </c>
      <c r="Y22" s="232"/>
      <c r="Z22" s="232"/>
      <c r="AA22" s="232" t="str">
        <f>IFERROR((VLOOKUP(X22,index!$B$4:$C$19,2,FALSE)),"")</f>
        <v/>
      </c>
      <c r="AB22" s="232"/>
      <c r="AC22" s="54"/>
      <c r="AD22" s="73" t="str">
        <f>IFERROR((HYPERLINK((VLOOKUP($H22,표1[[과정명]:[상세링크]],7,FALSE)),"상세보기")),"")</f>
        <v/>
      </c>
      <c r="AE22" s="54"/>
      <c r="AF22" s="54"/>
    </row>
    <row r="23" spans="1:32" s="50" customFormat="1" ht="37.5" customHeight="1">
      <c r="A23" s="48"/>
      <c r="B23" s="48"/>
      <c r="C23" s="48"/>
      <c r="D23" s="48"/>
      <c r="E23" s="188" t="s">
        <v>2019</v>
      </c>
      <c r="F23" s="68" t="str">
        <f t="shared" si="0"/>
        <v>비즈니스직무전략*기획전문과정0016</v>
      </c>
      <c r="G23" s="63" t="str">
        <f>IFERROR(LEN((VLOOKUP(H23,표1[[과정명]:[추천2]],6,FALSE))),"")</f>
        <v/>
      </c>
      <c r="H23" s="220" t="str">
        <f>IFERROR((VLOOKUP($F23,전체과정!$B$2:$G$1794,6,FALSE)),"")</f>
        <v/>
      </c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32" t="str">
        <f>IFERROR((VLOOKUP($F23,표1[[Key2]:[추천2]],5,FALSE)),"")</f>
        <v/>
      </c>
      <c r="Y23" s="232"/>
      <c r="Z23" s="232"/>
      <c r="AA23" s="232" t="str">
        <f>IFERROR((VLOOKUP(X23,index!$B$4:$C$19,2,FALSE)),"")</f>
        <v/>
      </c>
      <c r="AB23" s="232"/>
      <c r="AC23" s="54"/>
      <c r="AD23" s="73" t="str">
        <f>IFERROR((HYPERLINK((VLOOKUP($H23,표1[[과정명]:[상세링크]],7,FALSE)),"상세보기")),"")</f>
        <v/>
      </c>
      <c r="AE23" s="54"/>
      <c r="AF23" s="54"/>
    </row>
    <row r="24" spans="1:32" s="50" customFormat="1" ht="37.5" customHeight="1">
      <c r="A24" s="48"/>
      <c r="B24" s="48"/>
      <c r="C24" s="48"/>
      <c r="D24" s="48"/>
      <c r="E24" s="188" t="s">
        <v>2020</v>
      </c>
      <c r="F24" s="68" t="str">
        <f t="shared" si="0"/>
        <v>비즈니스직무전략*기획전문과정0017</v>
      </c>
      <c r="G24" s="63" t="str">
        <f>IFERROR(LEN((VLOOKUP(H24,표1[[과정명]:[추천2]],6,FALSE))),"")</f>
        <v/>
      </c>
      <c r="H24" s="220" t="str">
        <f>IFERROR((VLOOKUP($F24,전체과정!$B$2:$G$1794,6,FALSE)),"")</f>
        <v/>
      </c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32" t="str">
        <f>IFERROR((VLOOKUP($F24,표1[[Key2]:[추천2]],5,FALSE)),"")</f>
        <v/>
      </c>
      <c r="Y24" s="232"/>
      <c r="Z24" s="232"/>
      <c r="AA24" s="232" t="str">
        <f>IFERROR((VLOOKUP(X24,index!$B$4:$C$19,2,FALSE)),"")</f>
        <v/>
      </c>
      <c r="AB24" s="232"/>
      <c r="AC24" s="54"/>
      <c r="AD24" s="73" t="str">
        <f>IFERROR((HYPERLINK((VLOOKUP($H24,표1[[과정명]:[상세링크]],7,FALSE)),"상세보기")),"")</f>
        <v/>
      </c>
      <c r="AE24" s="54"/>
      <c r="AF24" s="54"/>
    </row>
    <row r="25" spans="1:32" s="50" customFormat="1" ht="37.5" customHeight="1">
      <c r="A25" s="48"/>
      <c r="B25" s="48"/>
      <c r="C25" s="48"/>
      <c r="D25" s="48"/>
      <c r="E25" s="188" t="s">
        <v>2021</v>
      </c>
      <c r="F25" s="68" t="str">
        <f t="shared" si="0"/>
        <v>비즈니스직무전략*기획전문과정0018</v>
      </c>
      <c r="G25" s="63" t="str">
        <f>IFERROR(LEN((VLOOKUP(H25,표1[[과정명]:[추천2]],6,FALSE))),"")</f>
        <v/>
      </c>
      <c r="H25" s="220" t="str">
        <f>IFERROR((VLOOKUP($F25,전체과정!$B$2:$G$1794,6,FALSE)),"")</f>
        <v/>
      </c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32" t="str">
        <f>IFERROR((VLOOKUP($F25,표1[[Key2]:[추천2]],5,FALSE)),"")</f>
        <v/>
      </c>
      <c r="Y25" s="232"/>
      <c r="Z25" s="232"/>
      <c r="AA25" s="232" t="str">
        <f>IFERROR((VLOOKUP(X25,index!$B$4:$C$19,2,FALSE)),"")</f>
        <v/>
      </c>
      <c r="AB25" s="232"/>
      <c r="AC25" s="54"/>
      <c r="AD25" s="73" t="str">
        <f>IFERROR((HYPERLINK((VLOOKUP($H25,표1[[과정명]:[상세링크]],7,FALSE)),"상세보기")),"")</f>
        <v/>
      </c>
      <c r="AE25" s="54"/>
      <c r="AF25" s="54"/>
    </row>
    <row r="26" spans="1:32" s="50" customFormat="1" ht="37.5" customHeight="1">
      <c r="A26" s="48"/>
      <c r="B26" s="48"/>
      <c r="C26" s="48"/>
      <c r="D26" s="48"/>
      <c r="E26" s="188" t="s">
        <v>2022</v>
      </c>
      <c r="F26" s="68" t="str">
        <f t="shared" si="0"/>
        <v>비즈니스직무전략*기획전문과정0019</v>
      </c>
      <c r="G26" s="63" t="str">
        <f>IFERROR(LEN((VLOOKUP(H26,표1[[과정명]:[추천2]],6,FALSE))),"")</f>
        <v/>
      </c>
      <c r="H26" s="220" t="str">
        <f>IFERROR((VLOOKUP($F26,전체과정!$B$2:$G$1794,6,FALSE)),"")</f>
        <v/>
      </c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32" t="str">
        <f>IFERROR((VLOOKUP($F26,표1[[Key2]:[추천2]],5,FALSE)),"")</f>
        <v/>
      </c>
      <c r="Y26" s="232"/>
      <c r="Z26" s="232"/>
      <c r="AA26" s="232" t="str">
        <f>IFERROR((VLOOKUP(X26,index!$B$4:$C$19,2,FALSE)),"")</f>
        <v/>
      </c>
      <c r="AB26" s="232"/>
      <c r="AC26" s="54"/>
      <c r="AD26" s="73" t="str">
        <f>IFERROR((HYPERLINK((VLOOKUP($H26,표1[[과정명]:[상세링크]],7,FALSE)),"상세보기")),"")</f>
        <v/>
      </c>
      <c r="AE26" s="54"/>
      <c r="AF26" s="54"/>
    </row>
    <row r="27" spans="1:32" s="50" customFormat="1" ht="37.5" customHeight="1">
      <c r="A27" s="48"/>
      <c r="B27" s="48"/>
      <c r="C27" s="48"/>
      <c r="D27" s="48"/>
      <c r="E27" s="188" t="s">
        <v>2023</v>
      </c>
      <c r="F27" s="68" t="str">
        <f t="shared" si="0"/>
        <v>비즈니스직무전략*기획전문과정0020</v>
      </c>
      <c r="G27" s="63" t="str">
        <f>IFERROR(LEN((VLOOKUP(H27,표1[[과정명]:[추천2]],6,FALSE))),"")</f>
        <v/>
      </c>
      <c r="H27" s="220" t="str">
        <f>IFERROR((VLOOKUP($F27,전체과정!$B$2:$G$1794,6,FALSE)),"")</f>
        <v/>
      </c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32" t="str">
        <f>IFERROR((VLOOKUP($F27,표1[[Key2]:[추천2]],5,FALSE)),"")</f>
        <v/>
      </c>
      <c r="Y27" s="232"/>
      <c r="Z27" s="232"/>
      <c r="AA27" s="232" t="str">
        <f>IFERROR((VLOOKUP(X27,index!$B$4:$C$19,2,FALSE)),"")</f>
        <v/>
      </c>
      <c r="AB27" s="232"/>
      <c r="AC27" s="54"/>
      <c r="AD27" s="73" t="str">
        <f>IFERROR((HYPERLINK((VLOOKUP($H27,표1[[과정명]:[상세링크]],7,FALSE)),"상세보기")),"")</f>
        <v/>
      </c>
      <c r="AE27" s="54"/>
      <c r="AF27" s="54"/>
    </row>
    <row r="28" spans="1:32" s="50" customFormat="1" ht="37.5" customHeight="1">
      <c r="A28" s="48"/>
      <c r="B28" s="48"/>
      <c r="C28" s="48"/>
      <c r="D28" s="48"/>
      <c r="E28" s="188" t="s">
        <v>2024</v>
      </c>
      <c r="F28" s="68" t="str">
        <f t="shared" si="0"/>
        <v>비즈니스직무전략*기획전문과정0021</v>
      </c>
      <c r="G28" s="63" t="str">
        <f>IFERROR(LEN((VLOOKUP(H28,표1[[과정명]:[추천2]],6,FALSE))),"")</f>
        <v/>
      </c>
      <c r="H28" s="220" t="str">
        <f>IFERROR((VLOOKUP($F28,전체과정!$B$2:$G$1794,6,FALSE)),"")</f>
        <v/>
      </c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32" t="str">
        <f>IFERROR((VLOOKUP($F28,표1[[Key2]:[추천2]],5,FALSE)),"")</f>
        <v/>
      </c>
      <c r="Y28" s="232"/>
      <c r="Z28" s="232"/>
      <c r="AA28" s="232" t="str">
        <f>IFERROR((VLOOKUP(X28,index!$B$4:$C$19,2,FALSE)),"")</f>
        <v/>
      </c>
      <c r="AB28" s="232"/>
      <c r="AC28" s="54"/>
      <c r="AD28" s="73" t="str">
        <f>IFERROR((HYPERLINK((VLOOKUP($H28,표1[[과정명]:[상세링크]],7,FALSE)),"상세보기")),"")</f>
        <v/>
      </c>
      <c r="AE28" s="54"/>
      <c r="AF28" s="54"/>
    </row>
    <row r="29" spans="1:32" s="50" customFormat="1" ht="37.5" customHeight="1">
      <c r="A29" s="48"/>
      <c r="B29" s="48"/>
      <c r="C29" s="48"/>
      <c r="D29" s="48"/>
      <c r="E29" s="188" t="s">
        <v>2025</v>
      </c>
      <c r="F29" s="68" t="str">
        <f t="shared" si="0"/>
        <v>비즈니스직무전략*기획전문과정0022</v>
      </c>
      <c r="G29" s="63" t="str">
        <f>IFERROR(LEN((VLOOKUP(H29,표1[[과정명]:[추천2]],6,FALSE))),"")</f>
        <v/>
      </c>
      <c r="H29" s="220" t="str">
        <f>IFERROR((VLOOKUP($F29,전체과정!$B$2:$G$1794,6,FALSE)),"")</f>
        <v/>
      </c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32" t="str">
        <f>IFERROR((VLOOKUP($F29,표1[[Key2]:[추천2]],5,FALSE)),"")</f>
        <v/>
      </c>
      <c r="Y29" s="232"/>
      <c r="Z29" s="232"/>
      <c r="AA29" s="232" t="str">
        <f>IFERROR((VLOOKUP(X29,index!$B$4:$C$19,2,FALSE)),"")</f>
        <v/>
      </c>
      <c r="AB29" s="232"/>
      <c r="AC29" s="54"/>
      <c r="AD29" s="73" t="str">
        <f>IFERROR((HYPERLINK((VLOOKUP($H29,표1[[과정명]:[상세링크]],7,FALSE)),"상세보기")),"")</f>
        <v/>
      </c>
      <c r="AE29" s="54"/>
      <c r="AF29" s="54"/>
    </row>
    <row r="30" spans="1:32" s="50" customFormat="1" ht="37.5" customHeight="1">
      <c r="A30" s="48"/>
      <c r="B30" s="48"/>
      <c r="C30" s="48"/>
      <c r="D30" s="48"/>
      <c r="E30" s="188" t="s">
        <v>2026</v>
      </c>
      <c r="F30" s="68" t="str">
        <f t="shared" si="0"/>
        <v>비즈니스직무전략*기획전문과정0023</v>
      </c>
      <c r="G30" s="63" t="str">
        <f>IFERROR(LEN((VLOOKUP(H30,표1[[과정명]:[추천2]],6,FALSE))),"")</f>
        <v/>
      </c>
      <c r="H30" s="220" t="str">
        <f>IFERROR((VLOOKUP($F30,전체과정!$B$2:$G$1794,6,FALSE)),"")</f>
        <v/>
      </c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32" t="str">
        <f>IFERROR((VLOOKUP($F30,표1[[Key2]:[추천2]],5,FALSE)),"")</f>
        <v/>
      </c>
      <c r="Y30" s="232"/>
      <c r="Z30" s="232"/>
      <c r="AA30" s="232" t="str">
        <f>IFERROR((VLOOKUP(X30,index!$B$4:$C$19,2,FALSE)),"")</f>
        <v/>
      </c>
      <c r="AB30" s="232"/>
      <c r="AC30" s="54"/>
      <c r="AD30" s="73" t="str">
        <f>IFERROR((HYPERLINK((VLOOKUP($H30,표1[[과정명]:[상세링크]],7,FALSE)),"상세보기")),"")</f>
        <v/>
      </c>
      <c r="AE30" s="54"/>
      <c r="AF30" s="54"/>
    </row>
    <row r="31" spans="1:32" s="50" customFormat="1" ht="37.5" customHeight="1">
      <c r="A31" s="48"/>
      <c r="B31" s="48"/>
      <c r="C31" s="48"/>
      <c r="D31" s="48"/>
      <c r="E31" s="188" t="s">
        <v>2027</v>
      </c>
      <c r="F31" s="68" t="str">
        <f t="shared" si="0"/>
        <v>비즈니스직무전략*기획전문과정0024</v>
      </c>
      <c r="G31" s="63" t="str">
        <f>IFERROR(LEN((VLOOKUP(H31,표1[[과정명]:[추천2]],6,FALSE))),"")</f>
        <v/>
      </c>
      <c r="H31" s="220" t="str">
        <f>IFERROR((VLOOKUP($F31,전체과정!$B$2:$G$1794,6,FALSE)),"")</f>
        <v/>
      </c>
      <c r="I31" s="220"/>
      <c r="J31" s="220"/>
      <c r="K31" s="220"/>
      <c r="L31" s="220"/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 s="220"/>
      <c r="X31" s="232" t="str">
        <f>IFERROR((VLOOKUP($F31,표1[[Key2]:[추천2]],5,FALSE)),"")</f>
        <v/>
      </c>
      <c r="Y31" s="232"/>
      <c r="Z31" s="232"/>
      <c r="AA31" s="232" t="str">
        <f>IFERROR((VLOOKUP(X31,index!$B$4:$C$19,2,FALSE)),"")</f>
        <v/>
      </c>
      <c r="AB31" s="232"/>
      <c r="AC31" s="54"/>
      <c r="AD31" s="73" t="str">
        <f>IFERROR((HYPERLINK((VLOOKUP($H31,표1[[과정명]:[상세링크]],7,FALSE)),"상세보기")),"")</f>
        <v/>
      </c>
      <c r="AE31" s="54"/>
      <c r="AF31" s="54"/>
    </row>
    <row r="32" spans="1:32" s="50" customFormat="1" ht="37.5" customHeight="1">
      <c r="A32" s="48"/>
      <c r="B32" s="48"/>
      <c r="C32" s="48"/>
      <c r="D32" s="48"/>
      <c r="E32" s="188" t="s">
        <v>2028</v>
      </c>
      <c r="F32" s="68" t="str">
        <f t="shared" si="0"/>
        <v>비즈니스직무전략*기획전문과정0025</v>
      </c>
      <c r="G32" s="63" t="str">
        <f>IFERROR(LEN((VLOOKUP(H32,표1[[과정명]:[추천2]],6,FALSE))),"")</f>
        <v/>
      </c>
      <c r="H32" s="220" t="str">
        <f>IFERROR((VLOOKUP($F32,전체과정!$B$2:$G$1794,6,FALSE)),"")</f>
        <v/>
      </c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32" t="str">
        <f>IFERROR((VLOOKUP($F32,표1[[Key2]:[추천2]],5,FALSE)),"")</f>
        <v/>
      </c>
      <c r="Y32" s="232"/>
      <c r="Z32" s="232"/>
      <c r="AA32" s="232" t="str">
        <f>IFERROR((VLOOKUP(X32,index!$B$4:$C$19,2,FALSE)),"")</f>
        <v/>
      </c>
      <c r="AB32" s="232"/>
      <c r="AC32" s="54"/>
      <c r="AD32" s="73" t="str">
        <f>IFERROR((HYPERLINK((VLOOKUP($H32,표1[[과정명]:[상세링크]],7,FALSE)),"상세보기")),"")</f>
        <v/>
      </c>
      <c r="AE32" s="54"/>
      <c r="AF32" s="54"/>
    </row>
    <row r="33" spans="1:32" s="70" customFormat="1" ht="37.5" customHeight="1">
      <c r="A33" s="48"/>
      <c r="B33" s="48"/>
      <c r="C33" s="48"/>
      <c r="D33" s="48"/>
      <c r="E33" s="188" t="s">
        <v>2029</v>
      </c>
      <c r="F33" s="68" t="str">
        <f t="shared" si="0"/>
        <v>비즈니스직무전략*기획전문과정0026</v>
      </c>
      <c r="G33" s="63" t="str">
        <f>IFERROR(LEN((VLOOKUP(H33,표1[[과정명]:[추천2]],6,FALSE))),"")</f>
        <v/>
      </c>
      <c r="H33" s="220" t="str">
        <f>IFERROR((VLOOKUP($F33,전체과정!$B$2:$G$1794,6,FALSE)),"")</f>
        <v/>
      </c>
      <c r="I33" s="220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32" t="str">
        <f>IFERROR((VLOOKUP($F33,표1[[Key2]:[추천2]],5,FALSE)),"")</f>
        <v/>
      </c>
      <c r="Y33" s="232"/>
      <c r="Z33" s="232"/>
      <c r="AA33" s="232" t="str">
        <f>IFERROR((VLOOKUP(X33,index!$B$4:$C$19,2,FALSE)),"")</f>
        <v/>
      </c>
      <c r="AB33" s="232"/>
      <c r="AC33" s="48"/>
      <c r="AD33" s="73" t="str">
        <f>IFERROR((HYPERLINK((VLOOKUP($H33,표1[[과정명]:[상세링크]],7,FALSE)),"상세보기")),"")</f>
        <v/>
      </c>
      <c r="AE33" s="48"/>
      <c r="AF33" s="48"/>
    </row>
    <row r="34" spans="1:32" s="70" customFormat="1" ht="37.5" customHeight="1">
      <c r="A34" s="48"/>
      <c r="B34" s="48"/>
      <c r="C34" s="48"/>
      <c r="D34" s="48"/>
      <c r="E34" s="188" t="s">
        <v>2030</v>
      </c>
      <c r="F34" s="68" t="str">
        <f t="shared" si="0"/>
        <v>비즈니스직무전략*기획전문과정0027</v>
      </c>
      <c r="G34" s="63" t="str">
        <f>IFERROR(LEN((VLOOKUP(H34,표1[[과정명]:[추천2]],6,FALSE))),"")</f>
        <v/>
      </c>
      <c r="H34" s="220" t="str">
        <f>IFERROR((VLOOKUP($F34,전체과정!$B$2:$G$1794,6,FALSE)),"")</f>
        <v/>
      </c>
      <c r="I34" s="220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32" t="str">
        <f>IFERROR((VLOOKUP($F34,표1[[Key2]:[추천2]],5,FALSE)),"")</f>
        <v/>
      </c>
      <c r="Y34" s="232"/>
      <c r="Z34" s="232"/>
      <c r="AA34" s="232" t="str">
        <f>IFERROR((VLOOKUP(X34,index!$B$4:$C$19,2,FALSE)),"")</f>
        <v/>
      </c>
      <c r="AB34" s="232"/>
      <c r="AC34" s="48"/>
      <c r="AD34" s="73" t="str">
        <f>IFERROR((HYPERLINK((VLOOKUP($H34,표1[[과정명]:[상세링크]],7,FALSE)),"상세보기")),"")</f>
        <v/>
      </c>
      <c r="AE34" s="48"/>
      <c r="AF34" s="48"/>
    </row>
    <row r="35" spans="1:32" s="70" customFormat="1" ht="37.5" customHeight="1">
      <c r="A35" s="48"/>
      <c r="B35" s="48"/>
      <c r="C35" s="48"/>
      <c r="D35" s="48"/>
      <c r="E35" s="188" t="s">
        <v>2031</v>
      </c>
      <c r="F35" s="68" t="str">
        <f t="shared" si="0"/>
        <v>비즈니스직무전략*기획전문과정0028</v>
      </c>
      <c r="G35" s="63" t="str">
        <f>IFERROR(LEN((VLOOKUP(H35,표1[[과정명]:[추천2]],6,FALSE))),"")</f>
        <v/>
      </c>
      <c r="H35" s="220" t="str">
        <f>IFERROR((VLOOKUP($F35,전체과정!$B$2:$G$1794,6,FALSE)),"")</f>
        <v/>
      </c>
      <c r="I35" s="220"/>
      <c r="J35" s="220"/>
      <c r="K35" s="220"/>
      <c r="L35" s="220"/>
      <c r="M35" s="220"/>
      <c r="N35" s="220"/>
      <c r="O35" s="220"/>
      <c r="P35" s="220"/>
      <c r="Q35" s="220"/>
      <c r="R35" s="220"/>
      <c r="S35" s="220"/>
      <c r="T35" s="220"/>
      <c r="U35" s="220"/>
      <c r="V35" s="220"/>
      <c r="W35" s="220"/>
      <c r="X35" s="232" t="str">
        <f>IFERROR((VLOOKUP($F35,표1[[Key2]:[추천2]],5,FALSE)),"")</f>
        <v/>
      </c>
      <c r="Y35" s="232"/>
      <c r="Z35" s="232"/>
      <c r="AA35" s="232" t="str">
        <f>IFERROR((VLOOKUP(X35,index!$B$4:$C$19,2,FALSE)),"")</f>
        <v/>
      </c>
      <c r="AB35" s="232"/>
      <c r="AC35" s="48"/>
      <c r="AD35" s="73" t="str">
        <f>IFERROR((HYPERLINK((VLOOKUP($H35,표1[[과정명]:[상세링크]],7,FALSE)),"상세보기")),"")</f>
        <v/>
      </c>
      <c r="AE35" s="48"/>
      <c r="AF35" s="48"/>
    </row>
    <row r="36" spans="1:32" s="50" customFormat="1" ht="37.5" customHeight="1">
      <c r="A36" s="48"/>
      <c r="B36" s="48"/>
      <c r="C36" s="48"/>
      <c r="D36" s="48"/>
      <c r="E36" s="188" t="s">
        <v>2032</v>
      </c>
      <c r="F36" s="68" t="str">
        <f t="shared" si="0"/>
        <v>비즈니스직무전략*기획전문과정0029</v>
      </c>
      <c r="G36" s="63" t="str">
        <f>IFERROR(LEN((VLOOKUP(H36,표1[[과정명]:[추천2]],6,FALSE))),"")</f>
        <v/>
      </c>
      <c r="H36" s="220" t="str">
        <f>IFERROR((VLOOKUP($F36,전체과정!$B$2:$G$1794,6,FALSE)),"")</f>
        <v/>
      </c>
      <c r="I36" s="220"/>
      <c r="J36" s="220"/>
      <c r="K36" s="220"/>
      <c r="L36" s="220"/>
      <c r="M36" s="220"/>
      <c r="N36" s="220"/>
      <c r="O36" s="220"/>
      <c r="P36" s="220"/>
      <c r="Q36" s="220"/>
      <c r="R36" s="220"/>
      <c r="S36" s="220"/>
      <c r="T36" s="220"/>
      <c r="U36" s="220"/>
      <c r="V36" s="220"/>
      <c r="W36" s="220"/>
      <c r="X36" s="232" t="str">
        <f>IFERROR((VLOOKUP($F36,표1[[Key2]:[추천2]],5,FALSE)),"")</f>
        <v/>
      </c>
      <c r="Y36" s="232"/>
      <c r="Z36" s="232"/>
      <c r="AA36" s="232" t="str">
        <f>IFERROR((VLOOKUP(X36,index!$B$4:$C$19,2,FALSE)),"")</f>
        <v/>
      </c>
      <c r="AB36" s="232"/>
      <c r="AC36" s="54"/>
      <c r="AD36" s="73" t="str">
        <f>IFERROR((HYPERLINK((VLOOKUP($H36,표1[[과정명]:[상세링크]],7,FALSE)),"상세보기")),"")</f>
        <v/>
      </c>
      <c r="AE36" s="54"/>
      <c r="AF36" s="54"/>
    </row>
    <row r="37" spans="1:32" s="50" customFormat="1" ht="37.5" customHeight="1">
      <c r="A37" s="48"/>
      <c r="B37" s="48"/>
      <c r="C37" s="48"/>
      <c r="D37" s="48"/>
      <c r="E37" s="188" t="s">
        <v>2033</v>
      </c>
      <c r="F37" s="68" t="str">
        <f t="shared" si="0"/>
        <v>비즈니스직무전략*기획전문과정0030</v>
      </c>
      <c r="G37" s="63" t="str">
        <f>IFERROR(LEN((VLOOKUP(H37,표1[[과정명]:[추천2]],6,FALSE))),"")</f>
        <v/>
      </c>
      <c r="H37" s="220" t="str">
        <f>IFERROR((VLOOKUP($F37,전체과정!$B$2:$G$1794,6,FALSE)),"")</f>
        <v/>
      </c>
      <c r="I37" s="220"/>
      <c r="J37" s="220"/>
      <c r="K37" s="220"/>
      <c r="L37" s="220"/>
      <c r="M37" s="220"/>
      <c r="N37" s="220"/>
      <c r="O37" s="220"/>
      <c r="P37" s="220"/>
      <c r="Q37" s="220"/>
      <c r="R37" s="220"/>
      <c r="S37" s="220"/>
      <c r="T37" s="220"/>
      <c r="U37" s="220"/>
      <c r="V37" s="220"/>
      <c r="W37" s="220"/>
      <c r="X37" s="232" t="str">
        <f>IFERROR((VLOOKUP($F37,표1[[Key2]:[추천2]],5,FALSE)),"")</f>
        <v/>
      </c>
      <c r="Y37" s="232"/>
      <c r="Z37" s="232"/>
      <c r="AA37" s="232" t="str">
        <f>IFERROR((VLOOKUP(X37,index!$B$4:$C$19,2,FALSE)),"")</f>
        <v/>
      </c>
      <c r="AB37" s="232"/>
      <c r="AC37" s="54"/>
      <c r="AD37" s="73" t="str">
        <f>IFERROR((HYPERLINK((VLOOKUP($H37,표1[[과정명]:[상세링크]],7,FALSE)),"상세보기")),"")</f>
        <v/>
      </c>
      <c r="AE37" s="54"/>
      <c r="AF37" s="54"/>
    </row>
    <row r="38" spans="1:32" s="50" customFormat="1" ht="37.5" customHeight="1">
      <c r="A38" s="48"/>
      <c r="B38" s="48"/>
      <c r="C38" s="48"/>
      <c r="D38" s="48"/>
      <c r="E38" s="188" t="s">
        <v>2034</v>
      </c>
      <c r="F38" s="68" t="str">
        <f t="shared" si="0"/>
        <v>비즈니스직무전략*기획전문과정0031</v>
      </c>
      <c r="G38" s="63" t="str">
        <f>IFERROR(LEN((VLOOKUP(H38,표1[[과정명]:[추천2]],6,FALSE))),"")</f>
        <v/>
      </c>
      <c r="H38" s="220" t="str">
        <f>IFERROR((VLOOKUP($F38,전체과정!$B$2:$G$1794,6,FALSE)),"")</f>
        <v/>
      </c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20"/>
      <c r="X38" s="232" t="str">
        <f>IFERROR((VLOOKUP($F38,표1[[Key2]:[추천2]],5,FALSE)),"")</f>
        <v/>
      </c>
      <c r="Y38" s="232"/>
      <c r="Z38" s="232"/>
      <c r="AA38" s="232" t="str">
        <f>IFERROR((VLOOKUP(X38,index!$B$4:$C$19,2,FALSE)),"")</f>
        <v/>
      </c>
      <c r="AB38" s="232"/>
      <c r="AC38" s="54"/>
      <c r="AD38" s="73" t="str">
        <f>IFERROR((HYPERLINK((VLOOKUP($H38,표1[[과정명]:[상세링크]],7,FALSE)),"상세보기")),"")</f>
        <v/>
      </c>
      <c r="AE38" s="54"/>
      <c r="AF38" s="54"/>
    </row>
    <row r="39" spans="1:32" s="50" customFormat="1" ht="37.5" customHeight="1">
      <c r="A39" s="48"/>
      <c r="B39" s="48"/>
      <c r="C39" s="48"/>
      <c r="D39" s="48"/>
      <c r="E39" s="188" t="s">
        <v>2035</v>
      </c>
      <c r="F39" s="68" t="str">
        <f t="shared" si="0"/>
        <v>비즈니스직무전략*기획전문과정0032</v>
      </c>
      <c r="G39" s="63" t="str">
        <f>IFERROR(LEN((VLOOKUP(H39,표1[[과정명]:[추천2]],6,FALSE))),"")</f>
        <v/>
      </c>
      <c r="H39" s="220" t="str">
        <f>IFERROR((VLOOKUP($F39,전체과정!$B$2:$G$1794,6,FALSE)),"")</f>
        <v/>
      </c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0"/>
      <c r="W39" s="220"/>
      <c r="X39" s="232" t="str">
        <f>IFERROR((VLOOKUP($F39,표1[[Key2]:[추천2]],5,FALSE)),"")</f>
        <v/>
      </c>
      <c r="Y39" s="232"/>
      <c r="Z39" s="232"/>
      <c r="AA39" s="232" t="str">
        <f>IFERROR((VLOOKUP(X39,index!$B$4:$C$19,2,FALSE)),"")</f>
        <v/>
      </c>
      <c r="AB39" s="232"/>
      <c r="AC39" s="54"/>
      <c r="AD39" s="73" t="str">
        <f>IFERROR((HYPERLINK((VLOOKUP($H39,표1[[과정명]:[상세링크]],7,FALSE)),"상세보기")),"")</f>
        <v/>
      </c>
      <c r="AE39" s="54"/>
      <c r="AF39" s="54"/>
    </row>
    <row r="40" spans="1:32" s="50" customFormat="1" ht="37.5" customHeight="1">
      <c r="A40" s="48"/>
      <c r="B40" s="48"/>
      <c r="C40" s="48"/>
      <c r="D40" s="48"/>
      <c r="E40" s="188" t="s">
        <v>2036</v>
      </c>
      <c r="F40" s="68" t="str">
        <f t="shared" si="0"/>
        <v>비즈니스직무전략*기획전문과정0033</v>
      </c>
      <c r="G40" s="63" t="str">
        <f>IFERROR(LEN((VLOOKUP(H40,표1[[과정명]:[추천2]],6,FALSE))),"")</f>
        <v/>
      </c>
      <c r="H40" s="220" t="str">
        <f>IFERROR((VLOOKUP($F40,전체과정!$B$2:$G$1794,6,FALSE)),"")</f>
        <v/>
      </c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32" t="str">
        <f>IFERROR((VLOOKUP($F40,표1[[Key2]:[추천2]],5,FALSE)),"")</f>
        <v/>
      </c>
      <c r="Y40" s="232"/>
      <c r="Z40" s="232"/>
      <c r="AA40" s="232" t="str">
        <f>IFERROR((VLOOKUP(X40,index!$B$4:$C$19,2,FALSE)),"")</f>
        <v/>
      </c>
      <c r="AB40" s="232"/>
      <c r="AC40" s="54"/>
      <c r="AD40" s="73" t="str">
        <f>IFERROR((HYPERLINK((VLOOKUP($H40,표1[[과정명]:[상세링크]],7,FALSE)),"상세보기")),"")</f>
        <v/>
      </c>
      <c r="AE40" s="54"/>
      <c r="AF40" s="54"/>
    </row>
    <row r="41" spans="1:32" s="50" customFormat="1" ht="37.5" customHeight="1">
      <c r="A41" s="48"/>
      <c r="B41" s="48"/>
      <c r="C41" s="48"/>
      <c r="D41" s="48"/>
      <c r="E41" s="188" t="s">
        <v>2037</v>
      </c>
      <c r="F41" s="68" t="str">
        <f t="shared" si="0"/>
        <v>비즈니스직무전략*기획전문과정0034</v>
      </c>
      <c r="G41" s="63" t="str">
        <f>IFERROR(LEN((VLOOKUP(H41,표1[[과정명]:[추천2]],6,FALSE))),"")</f>
        <v/>
      </c>
      <c r="H41" s="220" t="str">
        <f>IFERROR((VLOOKUP($F41,전체과정!$B$2:$G$1794,6,FALSE)),"")</f>
        <v/>
      </c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220"/>
      <c r="U41" s="220"/>
      <c r="V41" s="220"/>
      <c r="W41" s="220"/>
      <c r="X41" s="232" t="str">
        <f>IFERROR((VLOOKUP($F41,표1[[Key2]:[추천2]],5,FALSE)),"")</f>
        <v/>
      </c>
      <c r="Y41" s="232"/>
      <c r="Z41" s="232"/>
      <c r="AA41" s="232" t="str">
        <f>IFERROR((VLOOKUP(X41,index!$B$4:$C$19,2,FALSE)),"")</f>
        <v/>
      </c>
      <c r="AB41" s="232"/>
      <c r="AC41" s="54"/>
      <c r="AD41" s="73" t="str">
        <f>IFERROR((HYPERLINK((VLOOKUP($H41,표1[[과정명]:[상세링크]],7,FALSE)),"상세보기")),"")</f>
        <v/>
      </c>
      <c r="AE41" s="54"/>
      <c r="AF41" s="54"/>
    </row>
    <row r="42" spans="1:32" s="50" customFormat="1" ht="37.5" customHeight="1">
      <c r="A42" s="48"/>
      <c r="B42" s="48"/>
      <c r="C42" s="48"/>
      <c r="D42" s="48"/>
      <c r="E42" s="188" t="s">
        <v>2038</v>
      </c>
      <c r="F42" s="68" t="str">
        <f t="shared" si="0"/>
        <v>비즈니스직무전략*기획전문과정0035</v>
      </c>
      <c r="G42" s="63" t="str">
        <f>IFERROR(LEN((VLOOKUP(H42,표1[[과정명]:[추천2]],6,FALSE))),"")</f>
        <v/>
      </c>
      <c r="H42" s="220" t="str">
        <f>IFERROR((VLOOKUP($F42,전체과정!$B$2:$G$1794,6,FALSE)),"")</f>
        <v/>
      </c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/>
      <c r="T42" s="220"/>
      <c r="U42" s="220"/>
      <c r="V42" s="220"/>
      <c r="W42" s="220"/>
      <c r="X42" s="232" t="str">
        <f>IFERROR((VLOOKUP($F42,표1[[Key2]:[추천2]],5,FALSE)),"")</f>
        <v/>
      </c>
      <c r="Y42" s="232"/>
      <c r="Z42" s="232"/>
      <c r="AA42" s="232" t="str">
        <f>IFERROR((VLOOKUP(X42,index!$B$4:$C$19,2,FALSE)),"")</f>
        <v/>
      </c>
      <c r="AB42" s="232"/>
      <c r="AC42" s="54"/>
      <c r="AD42" s="73" t="str">
        <f>IFERROR((HYPERLINK((VLOOKUP($H42,표1[[과정명]:[상세링크]],7,FALSE)),"상세보기")),"")</f>
        <v/>
      </c>
      <c r="AE42" s="54"/>
      <c r="AF42" s="54"/>
    </row>
    <row r="43" spans="1:32" s="50" customFormat="1" ht="37.5" customHeight="1">
      <c r="A43" s="48"/>
      <c r="B43" s="48"/>
      <c r="C43" s="48"/>
      <c r="D43" s="48"/>
      <c r="E43" s="188" t="s">
        <v>2039</v>
      </c>
      <c r="F43" s="68" t="str">
        <f t="shared" si="0"/>
        <v>비즈니스직무전략*기획전문과정0036</v>
      </c>
      <c r="G43" s="63" t="str">
        <f>IFERROR(LEN((VLOOKUP(H43,표1[[과정명]:[추천2]],6,FALSE))),"")</f>
        <v/>
      </c>
      <c r="H43" s="220" t="str">
        <f>IFERROR((VLOOKUP($F43,전체과정!$B$2:$G$1794,6,FALSE)),"")</f>
        <v/>
      </c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20"/>
      <c r="X43" s="232" t="str">
        <f>IFERROR((VLOOKUP($F43,표1[[Key2]:[추천2]],5,FALSE)),"")</f>
        <v/>
      </c>
      <c r="Y43" s="232"/>
      <c r="Z43" s="232"/>
      <c r="AA43" s="232" t="str">
        <f>IFERROR((VLOOKUP(X43,index!$B$4:$C$19,2,FALSE)),"")</f>
        <v/>
      </c>
      <c r="AB43" s="232"/>
      <c r="AC43" s="54"/>
      <c r="AD43" s="73" t="str">
        <f>IFERROR((HYPERLINK((VLOOKUP($H43,표1[[과정명]:[상세링크]],7,FALSE)),"상세보기")),"")</f>
        <v/>
      </c>
      <c r="AE43" s="54"/>
      <c r="AF43" s="54"/>
    </row>
    <row r="44" spans="1:32" s="50" customFormat="1" ht="37.5" customHeight="1">
      <c r="A44" s="48"/>
      <c r="B44" s="48"/>
      <c r="C44" s="48"/>
      <c r="D44" s="48"/>
      <c r="E44" s="188" t="s">
        <v>2040</v>
      </c>
      <c r="F44" s="68" t="str">
        <f t="shared" si="0"/>
        <v>비즈니스직무전략*기획전문과정0037</v>
      </c>
      <c r="G44" s="63" t="str">
        <f>IFERROR(LEN((VLOOKUP(H44,표1[[과정명]:[추천2]],6,FALSE))),"")</f>
        <v/>
      </c>
      <c r="H44" s="220" t="str">
        <f>IFERROR((VLOOKUP($F44,전체과정!$B$2:$G$1794,6,FALSE)),"")</f>
        <v/>
      </c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 s="232" t="str">
        <f>IFERROR((VLOOKUP($F44,표1[[Key2]:[추천2]],5,FALSE)),"")</f>
        <v/>
      </c>
      <c r="Y44" s="232"/>
      <c r="Z44" s="232"/>
      <c r="AA44" s="232" t="str">
        <f>IFERROR((VLOOKUP(X44,index!$B$4:$C$19,2,FALSE)),"")</f>
        <v/>
      </c>
      <c r="AB44" s="232"/>
      <c r="AC44" s="54"/>
      <c r="AD44" s="73" t="str">
        <f>IFERROR((HYPERLINK((VLOOKUP($H44,표1[[과정명]:[상세링크]],7,FALSE)),"상세보기")),"")</f>
        <v/>
      </c>
      <c r="AE44" s="54"/>
      <c r="AF44" s="54"/>
    </row>
    <row r="45" spans="1:32" s="50" customFormat="1" ht="37.5" customHeight="1">
      <c r="A45" s="48"/>
      <c r="B45" s="48"/>
      <c r="C45" s="48"/>
      <c r="D45" s="48"/>
      <c r="E45" s="188" t="s">
        <v>2041</v>
      </c>
      <c r="F45" s="68" t="str">
        <f t="shared" si="0"/>
        <v>비즈니스직무전략*기획전문과정0038</v>
      </c>
      <c r="G45" s="63" t="str">
        <f>IFERROR(LEN((VLOOKUP(H45,표1[[과정명]:[추천2]],6,FALSE))),"")</f>
        <v/>
      </c>
      <c r="H45" s="220" t="str">
        <f>IFERROR((VLOOKUP($F45,전체과정!$B$2:$G$1794,6,FALSE)),"")</f>
        <v/>
      </c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20"/>
      <c r="X45" s="232" t="str">
        <f>IFERROR((VLOOKUP($F45,표1[[Key2]:[추천2]],5,FALSE)),"")</f>
        <v/>
      </c>
      <c r="Y45" s="232"/>
      <c r="Z45" s="232"/>
      <c r="AA45" s="232" t="str">
        <f>IFERROR((VLOOKUP(X45,index!$B$4:$C$19,2,FALSE)),"")</f>
        <v/>
      </c>
      <c r="AB45" s="232"/>
      <c r="AC45" s="54"/>
      <c r="AD45" s="73" t="str">
        <f>IFERROR((HYPERLINK((VLOOKUP($H45,표1[[과정명]:[상세링크]],7,FALSE)),"상세보기")),"")</f>
        <v/>
      </c>
      <c r="AE45" s="54"/>
      <c r="AF45" s="54"/>
    </row>
    <row r="46" spans="1:32" s="50" customFormat="1" ht="37.5" customHeight="1">
      <c r="A46" s="48"/>
      <c r="B46" s="48"/>
      <c r="C46" s="48"/>
      <c r="D46" s="48"/>
      <c r="E46" s="188" t="s">
        <v>2042</v>
      </c>
      <c r="F46" s="68" t="str">
        <f t="shared" si="0"/>
        <v>비즈니스직무전략*기획전문과정0039</v>
      </c>
      <c r="G46" s="63" t="str">
        <f>IFERROR(LEN((VLOOKUP(H46,표1[[과정명]:[추천2]],6,FALSE))),"")</f>
        <v/>
      </c>
      <c r="H46" s="220" t="str">
        <f>IFERROR((VLOOKUP($F46,전체과정!$B$2:$G$1794,6,FALSE)),"")</f>
        <v/>
      </c>
      <c r="I46" s="220"/>
      <c r="J46" s="220"/>
      <c r="K46" s="220"/>
      <c r="L46" s="220"/>
      <c r="M46" s="220"/>
      <c r="N46" s="220"/>
      <c r="O46" s="220"/>
      <c r="P46" s="220"/>
      <c r="Q46" s="220"/>
      <c r="R46" s="220"/>
      <c r="S46" s="220"/>
      <c r="T46" s="220"/>
      <c r="U46" s="220"/>
      <c r="V46" s="220"/>
      <c r="W46" s="220"/>
      <c r="X46" s="232" t="str">
        <f>IFERROR((VLOOKUP($F46,표1[[Key2]:[추천2]],5,FALSE)),"")</f>
        <v/>
      </c>
      <c r="Y46" s="232"/>
      <c r="Z46" s="232"/>
      <c r="AA46" s="232" t="str">
        <f>IFERROR((VLOOKUP(X46,index!$B$4:$C$19,2,FALSE)),"")</f>
        <v/>
      </c>
      <c r="AB46" s="232"/>
      <c r="AC46" s="54"/>
      <c r="AD46" s="73" t="str">
        <f>IFERROR((HYPERLINK((VLOOKUP($H46,표1[[과정명]:[상세링크]],7,FALSE)),"상세보기")),"")</f>
        <v/>
      </c>
      <c r="AE46" s="54"/>
      <c r="AF46" s="54"/>
    </row>
    <row r="47" spans="1:32" s="50" customFormat="1" ht="37.5" customHeight="1">
      <c r="A47" s="48"/>
      <c r="B47" s="48"/>
      <c r="C47" s="48"/>
      <c r="D47" s="48"/>
      <c r="E47" s="188" t="s">
        <v>2043</v>
      </c>
      <c r="F47" s="68" t="str">
        <f t="shared" si="0"/>
        <v>비즈니스직무전략*기획전문과정0040</v>
      </c>
      <c r="G47" s="63" t="str">
        <f>IFERROR(LEN((VLOOKUP(H47,표1[[과정명]:[추천2]],6,FALSE))),"")</f>
        <v/>
      </c>
      <c r="H47" s="220" t="str">
        <f>IFERROR((VLOOKUP($F47,전체과정!$B$2:$G$1794,6,FALSE)),"")</f>
        <v/>
      </c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20"/>
      <c r="X47" s="232" t="str">
        <f>IFERROR((VLOOKUP($F47,표1[[Key2]:[추천2]],5,FALSE)),"")</f>
        <v/>
      </c>
      <c r="Y47" s="232"/>
      <c r="Z47" s="232"/>
      <c r="AA47" s="232" t="str">
        <f>IFERROR((VLOOKUP(X47,index!$B$4:$C$19,2,FALSE)),"")</f>
        <v/>
      </c>
      <c r="AB47" s="232"/>
      <c r="AC47" s="54"/>
      <c r="AD47" s="73" t="str">
        <f>IFERROR((HYPERLINK((VLOOKUP($H47,표1[[과정명]:[상세링크]],7,FALSE)),"상세보기")),"")</f>
        <v/>
      </c>
      <c r="AE47" s="54"/>
      <c r="AF47" s="54"/>
    </row>
    <row r="48" spans="1:32" s="50" customFormat="1" ht="37.5" customHeight="1">
      <c r="A48" s="48"/>
      <c r="B48" s="48"/>
      <c r="C48" s="48"/>
      <c r="D48" s="48"/>
      <c r="E48" s="188" t="s">
        <v>2044</v>
      </c>
      <c r="F48" s="68" t="str">
        <f t="shared" si="0"/>
        <v>비즈니스직무전략*기획전문과정0041</v>
      </c>
      <c r="G48" s="63" t="str">
        <f>IFERROR(LEN((VLOOKUP(H48,표1[[과정명]:[추천2]],6,FALSE))),"")</f>
        <v/>
      </c>
      <c r="H48" s="220" t="str">
        <f>IFERROR((VLOOKUP($F48,전체과정!$B$2:$G$1794,6,FALSE)),"")</f>
        <v/>
      </c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32" t="str">
        <f>IFERROR((VLOOKUP($F48,표1[[Key2]:[추천2]],5,FALSE)),"")</f>
        <v/>
      </c>
      <c r="Y48" s="232"/>
      <c r="Z48" s="232"/>
      <c r="AA48" s="232" t="str">
        <f>IFERROR((VLOOKUP(X48,index!$B$4:$C$19,2,FALSE)),"")</f>
        <v/>
      </c>
      <c r="AB48" s="232"/>
      <c r="AC48" s="54"/>
      <c r="AD48" s="73" t="str">
        <f>IFERROR((HYPERLINK((VLOOKUP($H48,표1[[과정명]:[상세링크]],7,FALSE)),"상세보기")),"")</f>
        <v/>
      </c>
      <c r="AE48" s="54"/>
      <c r="AF48" s="54"/>
    </row>
    <row r="49" spans="1:32" s="50" customFormat="1" ht="37.5" customHeight="1">
      <c r="A49" s="48"/>
      <c r="B49" s="48"/>
      <c r="C49" s="48"/>
      <c r="D49" s="48"/>
      <c r="E49" s="188" t="s">
        <v>2045</v>
      </c>
      <c r="F49" s="68" t="str">
        <f t="shared" si="0"/>
        <v>비즈니스직무전략*기획전문과정0042</v>
      </c>
      <c r="G49" s="63" t="str">
        <f>IFERROR(LEN((VLOOKUP(H49,표1[[과정명]:[추천2]],6,FALSE))),"")</f>
        <v/>
      </c>
      <c r="H49" s="220" t="str">
        <f>IFERROR((VLOOKUP($F49,전체과정!$B$2:$G$1794,6,FALSE)),"")</f>
        <v/>
      </c>
      <c r="I49" s="220"/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32" t="str">
        <f>IFERROR((VLOOKUP($F49,표1[[Key2]:[추천2]],5,FALSE)),"")</f>
        <v/>
      </c>
      <c r="Y49" s="232"/>
      <c r="Z49" s="232"/>
      <c r="AA49" s="232" t="str">
        <f>IFERROR((VLOOKUP(X49,index!$B$4:$C$19,2,FALSE)),"")</f>
        <v/>
      </c>
      <c r="AB49" s="232"/>
      <c r="AC49" s="54"/>
      <c r="AD49" s="73" t="str">
        <f>IFERROR((HYPERLINK((VLOOKUP($H49,표1[[과정명]:[상세링크]],7,FALSE)),"상세보기")),"")</f>
        <v/>
      </c>
      <c r="AE49" s="54"/>
      <c r="AF49" s="54"/>
    </row>
    <row r="50" spans="1:32" s="50" customFormat="1" ht="37.5" customHeight="1">
      <c r="A50" s="48"/>
      <c r="B50" s="48"/>
      <c r="C50" s="48"/>
      <c r="D50" s="48"/>
      <c r="E50" s="188" t="s">
        <v>2046</v>
      </c>
      <c r="F50" s="68" t="str">
        <f t="shared" si="0"/>
        <v>비즈니스직무전략*기획전문과정0043</v>
      </c>
      <c r="G50" s="63" t="str">
        <f>IFERROR(LEN((VLOOKUP(H50,표1[[과정명]:[추천2]],6,FALSE))),"")</f>
        <v/>
      </c>
      <c r="H50" s="220" t="str">
        <f>IFERROR((VLOOKUP($F50,전체과정!$B$2:$G$1794,6,FALSE)),"")</f>
        <v/>
      </c>
      <c r="I50" s="220"/>
      <c r="J50" s="220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32" t="str">
        <f>IFERROR((VLOOKUP($F50,표1[[Key2]:[추천2]],5,FALSE)),"")</f>
        <v/>
      </c>
      <c r="Y50" s="232"/>
      <c r="Z50" s="232"/>
      <c r="AA50" s="232" t="str">
        <f>IFERROR((VLOOKUP(X50,index!$B$4:$C$19,2,FALSE)),"")</f>
        <v/>
      </c>
      <c r="AB50" s="232"/>
      <c r="AC50" s="54"/>
      <c r="AD50" s="73" t="str">
        <f>IFERROR((HYPERLINK((VLOOKUP($H50,표1[[과정명]:[상세링크]],7,FALSE)),"상세보기")),"")</f>
        <v/>
      </c>
      <c r="AE50" s="54"/>
      <c r="AF50" s="54"/>
    </row>
    <row r="51" spans="1:32" s="50" customFormat="1" ht="37.5" customHeight="1">
      <c r="A51" s="48"/>
      <c r="B51" s="48"/>
      <c r="C51" s="48"/>
      <c r="D51" s="48"/>
      <c r="E51" s="188" t="s">
        <v>2047</v>
      </c>
      <c r="F51" s="68" t="str">
        <f t="shared" si="0"/>
        <v>비즈니스직무전략*기획전문과정0044</v>
      </c>
      <c r="G51" s="63" t="str">
        <f>IFERROR(LEN((VLOOKUP(H51,표1[[과정명]:[추천2]],6,FALSE))),"")</f>
        <v/>
      </c>
      <c r="H51" s="220" t="str">
        <f>IFERROR((VLOOKUP($F51,전체과정!$B$2:$G$1794,6,FALSE)),"")</f>
        <v/>
      </c>
      <c r="I51" s="220"/>
      <c r="J51" s="220"/>
      <c r="K51" s="220"/>
      <c r="L51" s="220"/>
      <c r="M51" s="220"/>
      <c r="N51" s="220"/>
      <c r="O51" s="220"/>
      <c r="P51" s="220"/>
      <c r="Q51" s="220"/>
      <c r="R51" s="220"/>
      <c r="S51" s="220"/>
      <c r="T51" s="220"/>
      <c r="U51" s="220"/>
      <c r="V51" s="220"/>
      <c r="W51" s="220"/>
      <c r="X51" s="232" t="str">
        <f>IFERROR((VLOOKUP($F51,표1[[Key2]:[추천2]],5,FALSE)),"")</f>
        <v/>
      </c>
      <c r="Y51" s="232"/>
      <c r="Z51" s="232"/>
      <c r="AA51" s="232" t="str">
        <f>IFERROR((VLOOKUP(X51,index!$B$4:$C$19,2,FALSE)),"")</f>
        <v/>
      </c>
      <c r="AB51" s="232"/>
      <c r="AC51" s="54"/>
      <c r="AD51" s="73" t="str">
        <f>IFERROR((HYPERLINK((VLOOKUP($H51,표1[[과정명]:[상세링크]],7,FALSE)),"상세보기")),"")</f>
        <v/>
      </c>
      <c r="AE51" s="54"/>
      <c r="AF51" s="54"/>
    </row>
    <row r="52" spans="1:32" s="50" customFormat="1" ht="37.5" customHeight="1">
      <c r="A52" s="48"/>
      <c r="B52" s="48"/>
      <c r="C52" s="48"/>
      <c r="D52" s="48"/>
      <c r="E52" s="188" t="s">
        <v>2048</v>
      </c>
      <c r="F52" s="68" t="str">
        <f t="shared" si="0"/>
        <v>비즈니스직무전략*기획전문과정0045</v>
      </c>
      <c r="G52" s="63" t="str">
        <f>IFERROR(LEN((VLOOKUP(H52,표1[[과정명]:[추천2]],6,FALSE))),"")</f>
        <v/>
      </c>
      <c r="H52" s="220" t="str">
        <f>IFERROR((VLOOKUP($F52,전체과정!$B$2:$G$1794,6,FALSE)),"")</f>
        <v/>
      </c>
      <c r="I52" s="220"/>
      <c r="J52" s="220"/>
      <c r="K52" s="220"/>
      <c r="L52" s="220"/>
      <c r="M52" s="220"/>
      <c r="N52" s="220"/>
      <c r="O52" s="220"/>
      <c r="P52" s="220"/>
      <c r="Q52" s="220"/>
      <c r="R52" s="220"/>
      <c r="S52" s="220"/>
      <c r="T52" s="220"/>
      <c r="U52" s="220"/>
      <c r="V52" s="220"/>
      <c r="W52" s="220"/>
      <c r="X52" s="232" t="str">
        <f>IFERROR((VLOOKUP($F52,표1[[Key2]:[추천2]],5,FALSE)),"")</f>
        <v/>
      </c>
      <c r="Y52" s="232"/>
      <c r="Z52" s="232"/>
      <c r="AA52" s="232" t="str">
        <f>IFERROR((VLOOKUP(X52,index!$B$4:$C$19,2,FALSE)),"")</f>
        <v/>
      </c>
      <c r="AB52" s="232"/>
      <c r="AC52" s="54"/>
      <c r="AD52" s="73" t="str">
        <f>IFERROR((HYPERLINK((VLOOKUP($H52,표1[[과정명]:[상세링크]],7,FALSE)),"상세보기")),"")</f>
        <v/>
      </c>
      <c r="AE52" s="54"/>
      <c r="AF52" s="54"/>
    </row>
    <row r="53" spans="1:32" s="50" customFormat="1" ht="37.5" customHeight="1">
      <c r="A53" s="48"/>
      <c r="B53" s="48"/>
      <c r="C53" s="48"/>
      <c r="D53" s="48"/>
      <c r="E53" s="188" t="s">
        <v>2049</v>
      </c>
      <c r="F53" s="68" t="str">
        <f t="shared" si="0"/>
        <v>비즈니스직무전략*기획전문과정0046</v>
      </c>
      <c r="G53" s="63" t="str">
        <f>IFERROR(LEN((VLOOKUP(H53,표1[[과정명]:[추천2]],6,FALSE))),"")</f>
        <v/>
      </c>
      <c r="H53" s="220" t="str">
        <f>IFERROR((VLOOKUP($F53,전체과정!$B$2:$G$1794,6,FALSE)),"")</f>
        <v/>
      </c>
      <c r="I53" s="220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32" t="str">
        <f>IFERROR((VLOOKUP($F53,표1[[Key2]:[추천2]],5,FALSE)),"")</f>
        <v/>
      </c>
      <c r="Y53" s="232"/>
      <c r="Z53" s="232"/>
      <c r="AA53" s="232" t="str">
        <f>IFERROR((VLOOKUP(X53,index!$B$4:$C$19,2,FALSE)),"")</f>
        <v/>
      </c>
      <c r="AB53" s="232"/>
      <c r="AC53" s="54"/>
      <c r="AD53" s="73" t="str">
        <f>IFERROR((HYPERLINK((VLOOKUP($H53,표1[[과정명]:[상세링크]],7,FALSE)),"상세보기")),"")</f>
        <v/>
      </c>
      <c r="AE53" s="54"/>
      <c r="AF53" s="54"/>
    </row>
    <row r="54" spans="1:32" s="50" customFormat="1" ht="37.5" customHeight="1">
      <c r="A54" s="48"/>
      <c r="B54" s="48"/>
      <c r="C54" s="48"/>
      <c r="D54" s="48"/>
      <c r="E54" s="188" t="s">
        <v>2050</v>
      </c>
      <c r="F54" s="68" t="str">
        <f t="shared" si="0"/>
        <v>비즈니스직무전략*기획전문과정0047</v>
      </c>
      <c r="G54" s="63" t="str">
        <f>IFERROR(LEN((VLOOKUP(H54,표1[[과정명]:[추천2]],6,FALSE))),"")</f>
        <v/>
      </c>
      <c r="H54" s="220" t="str">
        <f>IFERROR((VLOOKUP($F54,전체과정!$B$2:$G$1794,6,FALSE)),"")</f>
        <v/>
      </c>
      <c r="I54" s="220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32" t="str">
        <f>IFERROR((VLOOKUP($F54,표1[[Key2]:[추천2]],5,FALSE)),"")</f>
        <v/>
      </c>
      <c r="Y54" s="232"/>
      <c r="Z54" s="232"/>
      <c r="AA54" s="232" t="str">
        <f>IFERROR((VLOOKUP(X54,index!$B$4:$C$19,2,FALSE)),"")</f>
        <v/>
      </c>
      <c r="AB54" s="232"/>
      <c r="AC54" s="54"/>
      <c r="AD54" s="73" t="str">
        <f>IFERROR((HYPERLINK((VLOOKUP($H54,표1[[과정명]:[상세링크]],7,FALSE)),"상세보기")),"")</f>
        <v/>
      </c>
      <c r="AE54" s="54"/>
      <c r="AF54" s="54"/>
    </row>
    <row r="55" spans="1:32" s="50" customFormat="1" ht="37.5" customHeight="1">
      <c r="A55" s="48"/>
      <c r="B55" s="48"/>
      <c r="C55" s="48"/>
      <c r="D55" s="48"/>
      <c r="E55" s="188" t="s">
        <v>2051</v>
      </c>
      <c r="F55" s="68" t="str">
        <f t="shared" si="0"/>
        <v>비즈니스직무전략*기획전문과정0048</v>
      </c>
      <c r="G55" s="63" t="str">
        <f>IFERROR(LEN((VLOOKUP(H55,표1[[과정명]:[추천2]],6,FALSE))),"")</f>
        <v/>
      </c>
      <c r="H55" s="220" t="str">
        <f>IFERROR((VLOOKUP($F55,전체과정!$B$2:$G$1794,6,FALSE)),"")</f>
        <v/>
      </c>
      <c r="I55" s="220"/>
      <c r="J55" s="220"/>
      <c r="K55" s="220"/>
      <c r="L55" s="220"/>
      <c r="M55" s="220"/>
      <c r="N55" s="220"/>
      <c r="O55" s="220"/>
      <c r="P55" s="220"/>
      <c r="Q55" s="220"/>
      <c r="R55" s="220"/>
      <c r="S55" s="220"/>
      <c r="T55" s="220"/>
      <c r="U55" s="220"/>
      <c r="V55" s="220"/>
      <c r="W55" s="220"/>
      <c r="X55" s="232" t="str">
        <f>IFERROR((VLOOKUP($F55,표1[[Key2]:[추천2]],5,FALSE)),"")</f>
        <v/>
      </c>
      <c r="Y55" s="232"/>
      <c r="Z55" s="232"/>
      <c r="AA55" s="232" t="str">
        <f>IFERROR((VLOOKUP(X55,index!$B$4:$C$19,2,FALSE)),"")</f>
        <v/>
      </c>
      <c r="AB55" s="232"/>
      <c r="AC55" s="54"/>
      <c r="AD55" s="73" t="str">
        <f>IFERROR((HYPERLINK((VLOOKUP($H55,표1[[과정명]:[상세링크]],7,FALSE)),"상세보기")),"")</f>
        <v/>
      </c>
      <c r="AE55" s="54"/>
      <c r="AF55" s="54"/>
    </row>
    <row r="56" spans="1:32" s="50" customFormat="1" ht="37.5" customHeight="1">
      <c r="A56" s="48"/>
      <c r="B56" s="48"/>
      <c r="C56" s="48"/>
      <c r="D56" s="48"/>
      <c r="E56" s="188" t="s">
        <v>2052</v>
      </c>
      <c r="F56" s="68" t="str">
        <f t="shared" si="0"/>
        <v>비즈니스직무전략*기획전문과정0049</v>
      </c>
      <c r="G56" s="63" t="str">
        <f>IFERROR(LEN((VLOOKUP(H56,표1[[과정명]:[추천2]],6,FALSE))),"")</f>
        <v/>
      </c>
      <c r="H56" s="220" t="str">
        <f>IFERROR((VLOOKUP($F56,전체과정!$B$2:$G$1794,6,FALSE)),"")</f>
        <v/>
      </c>
      <c r="I56" s="220"/>
      <c r="J56" s="220"/>
      <c r="K56" s="220"/>
      <c r="L56" s="220"/>
      <c r="M56" s="220"/>
      <c r="N56" s="220"/>
      <c r="O56" s="220"/>
      <c r="P56" s="220"/>
      <c r="Q56" s="220"/>
      <c r="R56" s="220"/>
      <c r="S56" s="220"/>
      <c r="T56" s="220"/>
      <c r="U56" s="220"/>
      <c r="V56" s="220"/>
      <c r="W56" s="220"/>
      <c r="X56" s="232" t="str">
        <f>IFERROR((VLOOKUP($F56,표1[[Key2]:[추천2]],5,FALSE)),"")</f>
        <v/>
      </c>
      <c r="Y56" s="232"/>
      <c r="Z56" s="232"/>
      <c r="AA56" s="232" t="str">
        <f>IFERROR((VLOOKUP(X56,index!$B$4:$C$19,2,FALSE)),"")</f>
        <v/>
      </c>
      <c r="AB56" s="232"/>
      <c r="AC56" s="54"/>
      <c r="AD56" s="73" t="str">
        <f>IFERROR((HYPERLINK((VLOOKUP($H56,표1[[과정명]:[상세링크]],7,FALSE)),"상세보기")),"")</f>
        <v/>
      </c>
      <c r="AE56" s="54"/>
      <c r="AF56" s="54"/>
    </row>
    <row r="57" spans="1:32" s="50" customFormat="1" ht="37.5" customHeight="1">
      <c r="A57" s="48"/>
      <c r="B57" s="48"/>
      <c r="C57" s="48"/>
      <c r="D57" s="48"/>
      <c r="E57" s="188" t="s">
        <v>2053</v>
      </c>
      <c r="F57" s="68" t="str">
        <f t="shared" si="0"/>
        <v>비즈니스직무전략*기획전문과정0050</v>
      </c>
      <c r="G57" s="63" t="str">
        <f>IFERROR(LEN((VLOOKUP(H57,표1[[과정명]:[추천2]],6,FALSE))),"")</f>
        <v/>
      </c>
      <c r="H57" s="220" t="str">
        <f>IFERROR((VLOOKUP($F57,전체과정!$B$2:$G$1794,6,FALSE)),"")</f>
        <v/>
      </c>
      <c r="I57" s="220"/>
      <c r="J57" s="220"/>
      <c r="K57" s="220"/>
      <c r="L57" s="220"/>
      <c r="M57" s="220"/>
      <c r="N57" s="220"/>
      <c r="O57" s="220"/>
      <c r="P57" s="220"/>
      <c r="Q57" s="220"/>
      <c r="R57" s="220"/>
      <c r="S57" s="220"/>
      <c r="T57" s="220"/>
      <c r="U57" s="220"/>
      <c r="V57" s="220"/>
      <c r="W57" s="220"/>
      <c r="X57" s="232" t="str">
        <f>IFERROR((VLOOKUP($F57,표1[[Key2]:[추천2]],5,FALSE)),"")</f>
        <v/>
      </c>
      <c r="Y57" s="232"/>
      <c r="Z57" s="232"/>
      <c r="AA57" s="232" t="str">
        <f>IFERROR((VLOOKUP(X57,index!$B$4:$C$19,2,FALSE)),"")</f>
        <v/>
      </c>
      <c r="AB57" s="232"/>
      <c r="AC57" s="54"/>
      <c r="AD57" s="73" t="str">
        <f>IFERROR((HYPERLINK((VLOOKUP($H57,표1[[과정명]:[상세링크]],7,FALSE)),"상세보기")),"")</f>
        <v/>
      </c>
      <c r="AE57" s="54"/>
      <c r="AF57" s="54"/>
    </row>
    <row r="58" spans="1:32" s="50" customFormat="1" ht="37.5" customHeight="1">
      <c r="A58" s="48"/>
      <c r="B58" s="48"/>
      <c r="C58" s="48"/>
      <c r="D58" s="48"/>
      <c r="E58" s="188" t="s">
        <v>2054</v>
      </c>
      <c r="F58" s="68" t="str">
        <f t="shared" si="0"/>
        <v>비즈니스직무전략*기획전문과정0051</v>
      </c>
      <c r="G58" s="63" t="str">
        <f>IFERROR(LEN((VLOOKUP(H58,표1[[과정명]:[추천2]],6,FALSE))),"")</f>
        <v/>
      </c>
      <c r="H58" s="220" t="str">
        <f>IFERROR((VLOOKUP($F58,전체과정!$B$2:$G$1794,6,FALSE)),"")</f>
        <v/>
      </c>
      <c r="I58" s="220"/>
      <c r="J58" s="220"/>
      <c r="K58" s="220"/>
      <c r="L58" s="220"/>
      <c r="M58" s="220"/>
      <c r="N58" s="220"/>
      <c r="O58" s="220"/>
      <c r="P58" s="220"/>
      <c r="Q58" s="220"/>
      <c r="R58" s="220"/>
      <c r="S58" s="220"/>
      <c r="T58" s="220"/>
      <c r="U58" s="220"/>
      <c r="V58" s="220"/>
      <c r="W58" s="220"/>
      <c r="X58" s="232" t="str">
        <f>IFERROR((VLOOKUP($F58,표1[[Key2]:[추천2]],5,FALSE)),"")</f>
        <v/>
      </c>
      <c r="Y58" s="232"/>
      <c r="Z58" s="232"/>
      <c r="AA58" s="232" t="str">
        <f>IFERROR((VLOOKUP(X58,index!$B$4:$C$19,2,FALSE)),"")</f>
        <v/>
      </c>
      <c r="AB58" s="232"/>
      <c r="AC58" s="54"/>
      <c r="AD58" s="73" t="str">
        <f>IFERROR((HYPERLINK((VLOOKUP($H58,표1[[과정명]:[상세링크]],7,FALSE)),"상세보기")),"")</f>
        <v/>
      </c>
      <c r="AE58" s="54"/>
      <c r="AF58" s="54"/>
    </row>
    <row r="59" spans="1:32" s="50" customFormat="1" ht="37.5" customHeight="1">
      <c r="A59" s="48"/>
      <c r="B59" s="48"/>
      <c r="C59" s="48"/>
      <c r="D59" s="48"/>
      <c r="E59" s="188" t="s">
        <v>2055</v>
      </c>
      <c r="F59" s="68" t="str">
        <f t="shared" si="0"/>
        <v>비즈니스직무전략*기획전문과정0052</v>
      </c>
      <c r="G59" s="63" t="str">
        <f>IFERROR(LEN((VLOOKUP(H59,표1[[과정명]:[추천2]],6,FALSE))),"")</f>
        <v/>
      </c>
      <c r="H59" s="220" t="str">
        <f>IFERROR((VLOOKUP($F59,전체과정!$B$2:$G$1794,6,FALSE)),"")</f>
        <v/>
      </c>
      <c r="I59" s="220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32" t="str">
        <f>IFERROR((VLOOKUP($F59,표1[[Key2]:[추천2]],5,FALSE)),"")</f>
        <v/>
      </c>
      <c r="Y59" s="232"/>
      <c r="Z59" s="232"/>
      <c r="AA59" s="232" t="str">
        <f>IFERROR((VLOOKUP(X59,index!$B$4:$C$19,2,FALSE)),"")</f>
        <v/>
      </c>
      <c r="AB59" s="232"/>
      <c r="AC59" s="54"/>
      <c r="AD59" s="73" t="str">
        <f>IFERROR((HYPERLINK((VLOOKUP($H59,표1[[과정명]:[상세링크]],7,FALSE)),"상세보기")),"")</f>
        <v/>
      </c>
      <c r="AE59" s="54"/>
      <c r="AF59" s="54"/>
    </row>
    <row r="60" spans="1:32" s="50" customFormat="1" ht="37.5" customHeight="1">
      <c r="A60" s="48"/>
      <c r="B60" s="48"/>
      <c r="C60" s="48"/>
      <c r="D60" s="48"/>
      <c r="E60" s="188" t="s">
        <v>2056</v>
      </c>
      <c r="F60" s="68" t="str">
        <f t="shared" si="0"/>
        <v>비즈니스직무전략*기획전문과정0053</v>
      </c>
      <c r="G60" s="63" t="str">
        <f>IFERROR(LEN((VLOOKUP(H60,표1[[과정명]:[추천2]],6,FALSE))),"")</f>
        <v/>
      </c>
      <c r="H60" s="220" t="str">
        <f>IFERROR((VLOOKUP($F60,전체과정!$B$2:$G$1794,6,FALSE)),"")</f>
        <v/>
      </c>
      <c r="I60" s="220"/>
      <c r="J60" s="220"/>
      <c r="K60" s="220"/>
      <c r="L60" s="220"/>
      <c r="M60" s="220"/>
      <c r="N60" s="220"/>
      <c r="O60" s="220"/>
      <c r="P60" s="220"/>
      <c r="Q60" s="220"/>
      <c r="R60" s="220"/>
      <c r="S60" s="220"/>
      <c r="T60" s="220"/>
      <c r="U60" s="220"/>
      <c r="V60" s="220"/>
      <c r="W60" s="220"/>
      <c r="X60" s="232" t="str">
        <f>IFERROR((VLOOKUP($F60,표1[[Key2]:[추천2]],5,FALSE)),"")</f>
        <v/>
      </c>
      <c r="Y60" s="232"/>
      <c r="Z60" s="232"/>
      <c r="AA60" s="232" t="str">
        <f>IFERROR((VLOOKUP(X60,index!$B$4:$C$19,2,FALSE)),"")</f>
        <v/>
      </c>
      <c r="AB60" s="232"/>
      <c r="AC60" s="54"/>
      <c r="AD60" s="73" t="str">
        <f>IFERROR((HYPERLINK((VLOOKUP($H60,표1[[과정명]:[상세링크]],7,FALSE)),"상세보기")),"")</f>
        <v/>
      </c>
      <c r="AE60" s="54"/>
      <c r="AF60" s="54"/>
    </row>
    <row r="61" spans="1:32" s="50" customFormat="1" ht="37.5" customHeight="1">
      <c r="A61" s="48"/>
      <c r="B61" s="48"/>
      <c r="C61" s="48"/>
      <c r="D61" s="48"/>
      <c r="E61" s="188" t="s">
        <v>2057</v>
      </c>
      <c r="F61" s="68" t="str">
        <f t="shared" si="0"/>
        <v>비즈니스직무전략*기획전문과정0054</v>
      </c>
      <c r="G61" s="63" t="str">
        <f>IFERROR(LEN((VLOOKUP(H61,표1[[과정명]:[추천2]],6,FALSE))),"")</f>
        <v/>
      </c>
      <c r="H61" s="220" t="str">
        <f>IFERROR((VLOOKUP($F61,전체과정!$B$2:$G$1794,6,FALSE)),"")</f>
        <v/>
      </c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32" t="str">
        <f>IFERROR((VLOOKUP($F61,표1[[Key2]:[추천2]],5,FALSE)),"")</f>
        <v/>
      </c>
      <c r="Y61" s="232"/>
      <c r="Z61" s="232"/>
      <c r="AA61" s="232" t="str">
        <f>IFERROR((VLOOKUP(X61,index!$B$4:$C$19,2,FALSE)),"")</f>
        <v/>
      </c>
      <c r="AB61" s="232"/>
      <c r="AC61" s="54"/>
      <c r="AD61" s="73" t="str">
        <f>IFERROR((HYPERLINK((VLOOKUP($H61,표1[[과정명]:[상세링크]],7,FALSE)),"상세보기")),"")</f>
        <v/>
      </c>
      <c r="AE61" s="54"/>
      <c r="AF61" s="54"/>
    </row>
    <row r="62" spans="1:32" s="50" customFormat="1" ht="37.5" customHeight="1">
      <c r="A62" s="48"/>
      <c r="B62" s="48"/>
      <c r="C62" s="48"/>
      <c r="D62" s="48"/>
      <c r="E62" s="188" t="s">
        <v>2058</v>
      </c>
      <c r="F62" s="68" t="str">
        <f t="shared" si="0"/>
        <v>비즈니스직무전략*기획전문과정0055</v>
      </c>
      <c r="G62" s="63" t="str">
        <f>IFERROR(LEN((VLOOKUP(H62,표1[[과정명]:[추천2]],6,FALSE))),"")</f>
        <v/>
      </c>
      <c r="H62" s="220" t="str">
        <f>IFERROR((VLOOKUP($F62,전체과정!$B$2:$G$1794,6,FALSE)),"")</f>
        <v/>
      </c>
      <c r="I62" s="220"/>
      <c r="J62" s="220"/>
      <c r="K62" s="220"/>
      <c r="L62" s="220"/>
      <c r="M62" s="220"/>
      <c r="N62" s="220"/>
      <c r="O62" s="220"/>
      <c r="P62" s="220"/>
      <c r="Q62" s="220"/>
      <c r="R62" s="220"/>
      <c r="S62" s="220"/>
      <c r="T62" s="220"/>
      <c r="U62" s="220"/>
      <c r="V62" s="220"/>
      <c r="W62" s="220"/>
      <c r="X62" s="232" t="str">
        <f>IFERROR((VLOOKUP($F62,표1[[Key2]:[추천2]],5,FALSE)),"")</f>
        <v/>
      </c>
      <c r="Y62" s="232"/>
      <c r="Z62" s="232"/>
      <c r="AA62" s="232" t="str">
        <f>IFERROR((VLOOKUP(X62,index!$B$4:$C$19,2,FALSE)),"")</f>
        <v/>
      </c>
      <c r="AB62" s="232"/>
      <c r="AC62" s="54"/>
      <c r="AD62" s="73" t="str">
        <f>IFERROR((HYPERLINK((VLOOKUP($H62,표1[[과정명]:[상세링크]],7,FALSE)),"상세보기")),"")</f>
        <v/>
      </c>
      <c r="AE62" s="54"/>
      <c r="AF62" s="54"/>
    </row>
    <row r="63" spans="1:32" s="50" customFormat="1" ht="37.5" customHeight="1">
      <c r="A63" s="48"/>
      <c r="B63" s="48"/>
      <c r="C63" s="48"/>
      <c r="D63" s="48"/>
      <c r="E63" s="188" t="s">
        <v>2059</v>
      </c>
      <c r="F63" s="68" t="str">
        <f t="shared" si="0"/>
        <v>비즈니스직무전략*기획전문과정0056</v>
      </c>
      <c r="G63" s="63" t="str">
        <f>IFERROR(LEN((VLOOKUP(H63,표1[[과정명]:[추천2]],6,FALSE))),"")</f>
        <v/>
      </c>
      <c r="H63" s="220" t="str">
        <f>IFERROR((VLOOKUP($F63,전체과정!$B$2:$G$1794,6,FALSE)),"")</f>
        <v/>
      </c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32" t="str">
        <f>IFERROR((VLOOKUP($F63,표1[[Key2]:[추천2]],5,FALSE)),"")</f>
        <v/>
      </c>
      <c r="Y63" s="232"/>
      <c r="Z63" s="232"/>
      <c r="AA63" s="232" t="str">
        <f>IFERROR((VLOOKUP(X63,index!$B$4:$C$19,2,FALSE)),"")</f>
        <v/>
      </c>
      <c r="AB63" s="232"/>
      <c r="AC63" s="54"/>
      <c r="AD63" s="73" t="str">
        <f>IFERROR((HYPERLINK((VLOOKUP($H63,표1[[과정명]:[상세링크]],7,FALSE)),"상세보기")),"")</f>
        <v/>
      </c>
      <c r="AE63" s="54"/>
      <c r="AF63" s="54"/>
    </row>
    <row r="64" spans="1:32" s="50" customFormat="1" ht="37.5" customHeight="1">
      <c r="A64" s="48"/>
      <c r="B64" s="48"/>
      <c r="C64" s="48"/>
      <c r="D64" s="48"/>
      <c r="E64" s="188" t="s">
        <v>2060</v>
      </c>
      <c r="F64" s="68" t="str">
        <f t="shared" si="0"/>
        <v>비즈니스직무전략*기획전문과정0057</v>
      </c>
      <c r="G64" s="63" t="str">
        <f>IFERROR(LEN((VLOOKUP(H64,표1[[과정명]:[추천2]],6,FALSE))),"")</f>
        <v/>
      </c>
      <c r="H64" s="220" t="str">
        <f>IFERROR((VLOOKUP($F64,전체과정!$B$2:$G$1794,6,FALSE)),"")</f>
        <v/>
      </c>
      <c r="I64" s="220"/>
      <c r="J64" s="220"/>
      <c r="K64" s="220"/>
      <c r="L64" s="220"/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20"/>
      <c r="X64" s="232" t="str">
        <f>IFERROR((VLOOKUP($F64,표1[[Key2]:[추천2]],5,FALSE)),"")</f>
        <v/>
      </c>
      <c r="Y64" s="232"/>
      <c r="Z64" s="232"/>
      <c r="AA64" s="232" t="str">
        <f>IFERROR((VLOOKUP(X64,index!$B$4:$C$19,2,FALSE)),"")</f>
        <v/>
      </c>
      <c r="AB64" s="232"/>
      <c r="AC64" s="54"/>
      <c r="AD64" s="73" t="str">
        <f>IFERROR((HYPERLINK((VLOOKUP($H64,표1[[과정명]:[상세링크]],7,FALSE)),"상세보기")),"")</f>
        <v/>
      </c>
      <c r="AE64" s="54"/>
      <c r="AF64" s="54"/>
    </row>
    <row r="65" spans="1:32" s="50" customFormat="1" ht="37.5" customHeight="1">
      <c r="A65" s="48"/>
      <c r="B65" s="48"/>
      <c r="C65" s="48"/>
      <c r="D65" s="48"/>
      <c r="E65" s="188" t="s">
        <v>2061</v>
      </c>
      <c r="F65" s="68" t="str">
        <f t="shared" si="0"/>
        <v>비즈니스직무전략*기획전문과정0058</v>
      </c>
      <c r="G65" s="63" t="str">
        <f>IFERROR(LEN((VLOOKUP(H65,표1[[과정명]:[추천2]],6,FALSE))),"")</f>
        <v/>
      </c>
      <c r="H65" s="220" t="str">
        <f>IFERROR((VLOOKUP($F65,전체과정!$B$2:$G$1794,6,FALSE)),"")</f>
        <v/>
      </c>
      <c r="I65" s="220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32" t="str">
        <f>IFERROR((VLOOKUP($F65,표1[[Key2]:[추천2]],5,FALSE)),"")</f>
        <v/>
      </c>
      <c r="Y65" s="232"/>
      <c r="Z65" s="232"/>
      <c r="AA65" s="232" t="str">
        <f>IFERROR((VLOOKUP(X65,index!$B$4:$C$19,2,FALSE)),"")</f>
        <v/>
      </c>
      <c r="AB65" s="232"/>
      <c r="AC65" s="54"/>
      <c r="AD65" s="73" t="str">
        <f>IFERROR((HYPERLINK((VLOOKUP($H65,표1[[과정명]:[상세링크]],7,FALSE)),"상세보기")),"")</f>
        <v/>
      </c>
      <c r="AE65" s="54"/>
      <c r="AF65" s="54"/>
    </row>
    <row r="66" spans="1:32" s="50" customFormat="1" ht="37.5" customHeight="1">
      <c r="A66" s="48"/>
      <c r="B66" s="48"/>
      <c r="C66" s="48"/>
      <c r="D66" s="48"/>
      <c r="E66" s="188" t="s">
        <v>2062</v>
      </c>
      <c r="F66" s="68" t="str">
        <f t="shared" si="0"/>
        <v>비즈니스직무전략*기획전문과정0059</v>
      </c>
      <c r="G66" s="63" t="str">
        <f>IFERROR(LEN((VLOOKUP(H66,표1[[과정명]:[추천2]],6,FALSE))),"")</f>
        <v/>
      </c>
      <c r="H66" s="220" t="str">
        <f>IFERROR((VLOOKUP($F66,전체과정!$B$2:$G$1794,6,FALSE)),"")</f>
        <v/>
      </c>
      <c r="I66" s="220"/>
      <c r="J66" s="220"/>
      <c r="K66" s="220"/>
      <c r="L66" s="220"/>
      <c r="M66" s="220"/>
      <c r="N66" s="220"/>
      <c r="O66" s="220"/>
      <c r="P66" s="220"/>
      <c r="Q66" s="220"/>
      <c r="R66" s="220"/>
      <c r="S66" s="220"/>
      <c r="T66" s="220"/>
      <c r="U66" s="220"/>
      <c r="V66" s="220"/>
      <c r="W66" s="220"/>
      <c r="X66" s="232" t="str">
        <f>IFERROR((VLOOKUP($F66,표1[[Key2]:[추천2]],5,FALSE)),"")</f>
        <v/>
      </c>
      <c r="Y66" s="232"/>
      <c r="Z66" s="232"/>
      <c r="AA66" s="232" t="str">
        <f>IFERROR((VLOOKUP(X66,index!$B$4:$C$19,2,FALSE)),"")</f>
        <v/>
      </c>
      <c r="AB66" s="232"/>
      <c r="AC66" s="54"/>
      <c r="AD66" s="73" t="str">
        <f>IFERROR((HYPERLINK((VLOOKUP($H66,표1[[과정명]:[상세링크]],7,FALSE)),"상세보기")),"")</f>
        <v/>
      </c>
      <c r="AE66" s="54"/>
      <c r="AF66" s="54"/>
    </row>
    <row r="67" spans="1:32" s="50" customFormat="1" ht="37.5" customHeight="1">
      <c r="A67" s="48"/>
      <c r="B67" s="48"/>
      <c r="C67" s="48"/>
      <c r="D67" s="48"/>
      <c r="E67" s="188" t="s">
        <v>2063</v>
      </c>
      <c r="F67" s="68" t="str">
        <f t="shared" si="0"/>
        <v>비즈니스직무전략*기획전문과정0060</v>
      </c>
      <c r="G67" s="63" t="str">
        <f>IFERROR(LEN((VLOOKUP(H67,표1[[과정명]:[추천2]],6,FALSE))),"")</f>
        <v/>
      </c>
      <c r="H67" s="220" t="str">
        <f>IFERROR((VLOOKUP($F67,전체과정!$B$2:$G$1794,6,FALSE)),"")</f>
        <v/>
      </c>
      <c r="I67" s="220"/>
      <c r="J67" s="220"/>
      <c r="K67" s="220"/>
      <c r="L67" s="220"/>
      <c r="M67" s="220"/>
      <c r="N67" s="220"/>
      <c r="O67" s="220"/>
      <c r="P67" s="220"/>
      <c r="Q67" s="220"/>
      <c r="R67" s="220"/>
      <c r="S67" s="220"/>
      <c r="T67" s="220"/>
      <c r="U67" s="220"/>
      <c r="V67" s="220"/>
      <c r="W67" s="220"/>
      <c r="X67" s="232" t="str">
        <f>IFERROR((VLOOKUP($F67,표1[[Key2]:[추천2]],5,FALSE)),"")</f>
        <v/>
      </c>
      <c r="Y67" s="232"/>
      <c r="Z67" s="232"/>
      <c r="AA67" s="232" t="str">
        <f>IFERROR((VLOOKUP(X67,index!$B$4:$C$19,2,FALSE)),"")</f>
        <v/>
      </c>
      <c r="AB67" s="232"/>
      <c r="AC67" s="54"/>
      <c r="AD67" s="73" t="str">
        <f>IFERROR((HYPERLINK((VLOOKUP($H67,표1[[과정명]:[상세링크]],7,FALSE)),"상세보기")),"")</f>
        <v/>
      </c>
      <c r="AE67" s="54"/>
      <c r="AF67" s="54"/>
    </row>
    <row r="68" spans="1:32" s="50" customFormat="1" ht="37.5" customHeight="1">
      <c r="A68" s="48"/>
      <c r="B68" s="48"/>
      <c r="C68" s="48"/>
      <c r="D68" s="48"/>
      <c r="E68" s="188" t="s">
        <v>2064</v>
      </c>
      <c r="F68" s="68" t="str">
        <f t="shared" si="0"/>
        <v>비즈니스직무전략*기획전문과정0061</v>
      </c>
      <c r="G68" s="63" t="str">
        <f>IFERROR(LEN((VLOOKUP(H68,표1[[과정명]:[추천2]],6,FALSE))),"")</f>
        <v/>
      </c>
      <c r="H68" s="220" t="str">
        <f>IFERROR((VLOOKUP($F68,전체과정!$B$2:$G$1794,6,FALSE)),"")</f>
        <v/>
      </c>
      <c r="I68" s="220"/>
      <c r="J68" s="220"/>
      <c r="K68" s="220"/>
      <c r="L68" s="220"/>
      <c r="M68" s="220"/>
      <c r="N68" s="220"/>
      <c r="O68" s="220"/>
      <c r="P68" s="220"/>
      <c r="Q68" s="220"/>
      <c r="R68" s="220"/>
      <c r="S68" s="220"/>
      <c r="T68" s="220"/>
      <c r="U68" s="220"/>
      <c r="V68" s="220"/>
      <c r="W68" s="220"/>
      <c r="X68" s="232" t="str">
        <f>IFERROR((VLOOKUP($F68,표1[[Key2]:[추천2]],5,FALSE)),"")</f>
        <v/>
      </c>
      <c r="Y68" s="232"/>
      <c r="Z68" s="232"/>
      <c r="AA68" s="232" t="str">
        <f>IFERROR((VLOOKUP(X68,index!$B$4:$C$19,2,FALSE)),"")</f>
        <v/>
      </c>
      <c r="AB68" s="232"/>
      <c r="AC68" s="54"/>
      <c r="AD68" s="73" t="str">
        <f>IFERROR((HYPERLINK((VLOOKUP($H68,표1[[과정명]:[상세링크]],7,FALSE)),"상세보기")),"")</f>
        <v/>
      </c>
      <c r="AE68" s="54"/>
      <c r="AF68" s="54"/>
    </row>
    <row r="69" spans="1:32" s="50" customFormat="1" ht="37.5" customHeight="1">
      <c r="A69" s="48"/>
      <c r="B69" s="48"/>
      <c r="C69" s="48"/>
      <c r="D69" s="48"/>
      <c r="E69" s="188" t="s">
        <v>2065</v>
      </c>
      <c r="F69" s="68" t="str">
        <f t="shared" si="0"/>
        <v>비즈니스직무전략*기획전문과정0062</v>
      </c>
      <c r="G69" s="63" t="str">
        <f>IFERROR(LEN((VLOOKUP(H69,표1[[과정명]:[추천2]],6,FALSE))),"")</f>
        <v/>
      </c>
      <c r="H69" s="220" t="str">
        <f>IFERROR((VLOOKUP($F69,전체과정!$B$2:$G$1794,6,FALSE)),"")</f>
        <v/>
      </c>
      <c r="I69" s="220"/>
      <c r="J69" s="220"/>
      <c r="K69" s="220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32" t="str">
        <f>IFERROR((VLOOKUP($F69,표1[[Key2]:[추천2]],5,FALSE)),"")</f>
        <v/>
      </c>
      <c r="Y69" s="232"/>
      <c r="Z69" s="232"/>
      <c r="AA69" s="232" t="str">
        <f>IFERROR((VLOOKUP(X69,index!$B$4:$C$19,2,FALSE)),"")</f>
        <v/>
      </c>
      <c r="AB69" s="232"/>
      <c r="AC69" s="54"/>
      <c r="AD69" s="73" t="str">
        <f>IFERROR((HYPERLINK((VLOOKUP($H69,표1[[과정명]:[상세링크]],7,FALSE)),"상세보기")),"")</f>
        <v/>
      </c>
      <c r="AE69" s="54"/>
      <c r="AF69" s="54"/>
    </row>
    <row r="70" spans="1:32" s="50" customFormat="1" ht="37.5" customHeight="1">
      <c r="A70" s="48"/>
      <c r="B70" s="48"/>
      <c r="C70" s="48"/>
      <c r="D70" s="48"/>
      <c r="E70" s="188" t="s">
        <v>2066</v>
      </c>
      <c r="F70" s="68" t="str">
        <f t="shared" si="0"/>
        <v>비즈니스직무전략*기획전문과정0063</v>
      </c>
      <c r="G70" s="63" t="str">
        <f>IFERROR(LEN((VLOOKUP(H70,표1[[과정명]:[추천2]],6,FALSE))),"")</f>
        <v/>
      </c>
      <c r="H70" s="220" t="str">
        <f>IFERROR((VLOOKUP($F70,전체과정!$B$2:$G$1794,6,FALSE)),"")</f>
        <v/>
      </c>
      <c r="I70" s="220"/>
      <c r="J70" s="220"/>
      <c r="K70" s="220"/>
      <c r="L70" s="220"/>
      <c r="M70" s="220"/>
      <c r="N70" s="220"/>
      <c r="O70" s="220"/>
      <c r="P70" s="220"/>
      <c r="Q70" s="220"/>
      <c r="R70" s="220"/>
      <c r="S70" s="220"/>
      <c r="T70" s="220"/>
      <c r="U70" s="220"/>
      <c r="V70" s="220"/>
      <c r="W70" s="220"/>
      <c r="X70" s="232" t="str">
        <f>IFERROR((VLOOKUP($F70,표1[[Key2]:[추천2]],5,FALSE)),"")</f>
        <v/>
      </c>
      <c r="Y70" s="232"/>
      <c r="Z70" s="232"/>
      <c r="AA70" s="232" t="str">
        <f>IFERROR((VLOOKUP(X70,index!$B$4:$C$19,2,FALSE)),"")</f>
        <v/>
      </c>
      <c r="AB70" s="232"/>
      <c r="AC70" s="54"/>
      <c r="AD70" s="73" t="str">
        <f>IFERROR((HYPERLINK((VLOOKUP($H70,표1[[과정명]:[상세링크]],7,FALSE)),"상세보기")),"")</f>
        <v/>
      </c>
      <c r="AE70" s="54"/>
      <c r="AF70" s="54"/>
    </row>
    <row r="71" spans="1:32" s="50" customFormat="1" ht="37.5" customHeight="1">
      <c r="A71" s="48"/>
      <c r="B71" s="48"/>
      <c r="C71" s="48"/>
      <c r="D71" s="48"/>
      <c r="E71" s="188" t="s">
        <v>2067</v>
      </c>
      <c r="F71" s="68" t="str">
        <f t="shared" si="0"/>
        <v>비즈니스직무전략*기획전문과정0064</v>
      </c>
      <c r="G71" s="63" t="str">
        <f>IFERROR(LEN((VLOOKUP(H71,표1[[과정명]:[추천2]],6,FALSE))),"")</f>
        <v/>
      </c>
      <c r="H71" s="220" t="str">
        <f>IFERROR((VLOOKUP($F71,전체과정!$B$2:$G$1794,6,FALSE)),"")</f>
        <v/>
      </c>
      <c r="I71" s="220"/>
      <c r="J71" s="220"/>
      <c r="K71" s="220"/>
      <c r="L71" s="220"/>
      <c r="M71" s="220"/>
      <c r="N71" s="220"/>
      <c r="O71" s="220"/>
      <c r="P71" s="220"/>
      <c r="Q71" s="220"/>
      <c r="R71" s="220"/>
      <c r="S71" s="220"/>
      <c r="T71" s="220"/>
      <c r="U71" s="220"/>
      <c r="V71" s="220"/>
      <c r="W71" s="220"/>
      <c r="X71" s="232" t="str">
        <f>IFERROR((VLOOKUP($F71,표1[[Key2]:[추천2]],5,FALSE)),"")</f>
        <v/>
      </c>
      <c r="Y71" s="232"/>
      <c r="Z71" s="232"/>
      <c r="AA71" s="232" t="str">
        <f>IFERROR((VLOOKUP(X71,index!$B$4:$C$19,2,FALSE)),"")</f>
        <v/>
      </c>
      <c r="AB71" s="232"/>
      <c r="AC71" s="54"/>
      <c r="AD71" s="73" t="str">
        <f>IFERROR((HYPERLINK((VLOOKUP($H71,표1[[과정명]:[상세링크]],7,FALSE)),"상세보기")),"")</f>
        <v/>
      </c>
      <c r="AE71" s="54"/>
      <c r="AF71" s="54"/>
    </row>
    <row r="72" spans="1:32" s="50" customFormat="1" ht="37.5" customHeight="1">
      <c r="A72" s="48"/>
      <c r="B72" s="48"/>
      <c r="C72" s="48"/>
      <c r="D72" s="48"/>
      <c r="E72" s="188" t="s">
        <v>2068</v>
      </c>
      <c r="F72" s="68" t="str">
        <f t="shared" si="0"/>
        <v>비즈니스직무전략*기획전문과정0065</v>
      </c>
      <c r="G72" s="63" t="str">
        <f>IFERROR(LEN((VLOOKUP(H72,표1[[과정명]:[추천2]],6,FALSE))),"")</f>
        <v/>
      </c>
      <c r="H72" s="220" t="str">
        <f>IFERROR((VLOOKUP($F72,전체과정!$B$2:$G$1794,6,FALSE)),"")</f>
        <v/>
      </c>
      <c r="I72" s="220"/>
      <c r="J72" s="220"/>
      <c r="K72" s="220"/>
      <c r="L72" s="220"/>
      <c r="M72" s="220"/>
      <c r="N72" s="220"/>
      <c r="O72" s="220"/>
      <c r="P72" s="220"/>
      <c r="Q72" s="220"/>
      <c r="R72" s="220"/>
      <c r="S72" s="220"/>
      <c r="T72" s="220"/>
      <c r="U72" s="220"/>
      <c r="V72" s="220"/>
      <c r="W72" s="220"/>
      <c r="X72" s="232" t="str">
        <f>IFERROR((VLOOKUP($F72,표1[[Key2]:[추천2]],5,FALSE)),"")</f>
        <v/>
      </c>
      <c r="Y72" s="232"/>
      <c r="Z72" s="232"/>
      <c r="AA72" s="232" t="str">
        <f>IFERROR((VLOOKUP(X72,index!$B$4:$C$19,2,FALSE)),"")</f>
        <v/>
      </c>
      <c r="AB72" s="232"/>
      <c r="AC72" s="54"/>
      <c r="AD72" s="73" t="str">
        <f>IFERROR((HYPERLINK((VLOOKUP($H72,표1[[과정명]:[상세링크]],7,FALSE)),"상세보기")),"")</f>
        <v/>
      </c>
      <c r="AE72" s="54"/>
      <c r="AF72" s="54"/>
    </row>
    <row r="73" spans="1:32" s="50" customFormat="1" ht="37.5" customHeight="1">
      <c r="A73" s="48"/>
      <c r="B73" s="48"/>
      <c r="C73" s="48"/>
      <c r="D73" s="48"/>
      <c r="E73" s="188" t="s">
        <v>2069</v>
      </c>
      <c r="F73" s="68" t="str">
        <f t="shared" ref="F73:F136" si="1">CONCATENATE($G$3,$M$3,$S$3,$Y$3,$E73)</f>
        <v>비즈니스직무전략*기획전문과정0066</v>
      </c>
      <c r="G73" s="63" t="str">
        <f>IFERROR(LEN((VLOOKUP(H73,표1[[과정명]:[추천2]],6,FALSE))),"")</f>
        <v/>
      </c>
      <c r="H73" s="220" t="str">
        <f>IFERROR((VLOOKUP($F73,전체과정!$B$2:$G$1794,6,FALSE)),"")</f>
        <v/>
      </c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32" t="str">
        <f>IFERROR((VLOOKUP($F73,표1[[Key2]:[추천2]],5,FALSE)),"")</f>
        <v/>
      </c>
      <c r="Y73" s="232"/>
      <c r="Z73" s="232"/>
      <c r="AA73" s="232" t="str">
        <f>IFERROR((VLOOKUP(X73,index!$B$4:$C$19,2,FALSE)),"")</f>
        <v/>
      </c>
      <c r="AB73" s="232"/>
      <c r="AC73" s="54"/>
      <c r="AD73" s="73" t="str">
        <f>IFERROR((HYPERLINK((VLOOKUP($H73,표1[[과정명]:[상세링크]],7,FALSE)),"상세보기")),"")</f>
        <v/>
      </c>
      <c r="AE73" s="54"/>
      <c r="AF73" s="54"/>
    </row>
    <row r="74" spans="1:32" s="50" customFormat="1" ht="37.5" customHeight="1">
      <c r="A74" s="48"/>
      <c r="B74" s="48"/>
      <c r="C74" s="48"/>
      <c r="D74" s="48"/>
      <c r="E74" s="188" t="s">
        <v>2070</v>
      </c>
      <c r="F74" s="68" t="str">
        <f t="shared" si="1"/>
        <v>비즈니스직무전략*기획전문과정0067</v>
      </c>
      <c r="G74" s="63" t="str">
        <f>IFERROR(LEN((VLOOKUP(H74,표1[[과정명]:[추천2]],6,FALSE))),"")</f>
        <v/>
      </c>
      <c r="H74" s="220" t="str">
        <f>IFERROR((VLOOKUP($F74,전체과정!$B$2:$G$1794,6,FALSE)),"")</f>
        <v/>
      </c>
      <c r="I74" s="220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32" t="str">
        <f>IFERROR((VLOOKUP($F74,표1[[Key2]:[추천2]],5,FALSE)),"")</f>
        <v/>
      </c>
      <c r="Y74" s="232"/>
      <c r="Z74" s="232"/>
      <c r="AA74" s="232" t="str">
        <f>IFERROR((VLOOKUP(X74,index!$B$4:$C$19,2,FALSE)),"")</f>
        <v/>
      </c>
      <c r="AB74" s="232"/>
      <c r="AC74" s="54"/>
      <c r="AD74" s="73" t="str">
        <f>IFERROR((HYPERLINK((VLOOKUP($H74,표1[[과정명]:[상세링크]],7,FALSE)),"상세보기")),"")</f>
        <v/>
      </c>
      <c r="AE74" s="54"/>
      <c r="AF74" s="54"/>
    </row>
    <row r="75" spans="1:32" s="50" customFormat="1" ht="37.5" customHeight="1">
      <c r="A75" s="48"/>
      <c r="B75" s="48"/>
      <c r="C75" s="48"/>
      <c r="D75" s="48"/>
      <c r="E75" s="188" t="s">
        <v>2071</v>
      </c>
      <c r="F75" s="68" t="str">
        <f t="shared" si="1"/>
        <v>비즈니스직무전략*기획전문과정0068</v>
      </c>
      <c r="G75" s="63" t="str">
        <f>IFERROR(LEN((VLOOKUP(H75,표1[[과정명]:[추천2]],6,FALSE))),"")</f>
        <v/>
      </c>
      <c r="H75" s="220" t="str">
        <f>IFERROR((VLOOKUP($F75,전체과정!$B$2:$G$1794,6,FALSE)),"")</f>
        <v/>
      </c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20"/>
      <c r="U75" s="220"/>
      <c r="V75" s="220"/>
      <c r="W75" s="220"/>
      <c r="X75" s="232" t="str">
        <f>IFERROR((VLOOKUP($F75,표1[[Key2]:[추천2]],5,FALSE)),"")</f>
        <v/>
      </c>
      <c r="Y75" s="232"/>
      <c r="Z75" s="232"/>
      <c r="AA75" s="232" t="str">
        <f>IFERROR((VLOOKUP(X75,index!$B$4:$C$19,2,FALSE)),"")</f>
        <v/>
      </c>
      <c r="AB75" s="232"/>
      <c r="AC75" s="54"/>
      <c r="AD75" s="73" t="str">
        <f>IFERROR((HYPERLINK((VLOOKUP($H75,표1[[과정명]:[상세링크]],7,FALSE)),"상세보기")),"")</f>
        <v/>
      </c>
      <c r="AE75" s="54"/>
      <c r="AF75" s="54"/>
    </row>
    <row r="76" spans="1:32" s="50" customFormat="1" ht="37.5" customHeight="1">
      <c r="A76" s="48"/>
      <c r="B76" s="48"/>
      <c r="C76" s="48"/>
      <c r="D76" s="48"/>
      <c r="E76" s="188" t="s">
        <v>2072</v>
      </c>
      <c r="F76" s="68" t="str">
        <f t="shared" si="1"/>
        <v>비즈니스직무전략*기획전문과정0069</v>
      </c>
      <c r="G76" s="63" t="str">
        <f>IFERROR(LEN((VLOOKUP(H76,표1[[과정명]:[추천2]],6,FALSE))),"")</f>
        <v/>
      </c>
      <c r="H76" s="220" t="str">
        <f>IFERROR((VLOOKUP($F76,전체과정!$B$2:$G$1794,6,FALSE)),"")</f>
        <v/>
      </c>
      <c r="I76" s="220"/>
      <c r="J76" s="220"/>
      <c r="K76" s="220"/>
      <c r="L76" s="220"/>
      <c r="M76" s="220"/>
      <c r="N76" s="220"/>
      <c r="O76" s="220"/>
      <c r="P76" s="220"/>
      <c r="Q76" s="220"/>
      <c r="R76" s="220"/>
      <c r="S76" s="220"/>
      <c r="T76" s="220"/>
      <c r="U76" s="220"/>
      <c r="V76" s="220"/>
      <c r="W76" s="220"/>
      <c r="X76" s="232" t="str">
        <f>IFERROR((VLOOKUP($F76,표1[[Key2]:[추천2]],5,FALSE)),"")</f>
        <v/>
      </c>
      <c r="Y76" s="232"/>
      <c r="Z76" s="232"/>
      <c r="AA76" s="232" t="str">
        <f>IFERROR((VLOOKUP(X76,index!$B$4:$C$19,2,FALSE)),"")</f>
        <v/>
      </c>
      <c r="AB76" s="232"/>
      <c r="AC76" s="54"/>
      <c r="AD76" s="73" t="str">
        <f>IFERROR((HYPERLINK((VLOOKUP($H76,표1[[과정명]:[상세링크]],7,FALSE)),"상세보기")),"")</f>
        <v/>
      </c>
      <c r="AE76" s="54"/>
      <c r="AF76" s="54"/>
    </row>
    <row r="77" spans="1:32" s="50" customFormat="1" ht="37.5" customHeight="1">
      <c r="A77" s="48"/>
      <c r="B77" s="48"/>
      <c r="C77" s="48"/>
      <c r="D77" s="48"/>
      <c r="E77" s="188" t="s">
        <v>2073</v>
      </c>
      <c r="F77" s="68" t="str">
        <f t="shared" si="1"/>
        <v>비즈니스직무전략*기획전문과정0070</v>
      </c>
      <c r="G77" s="63" t="str">
        <f>IFERROR(LEN((VLOOKUP(H77,표1[[과정명]:[추천2]],6,FALSE))),"")</f>
        <v/>
      </c>
      <c r="H77" s="220" t="str">
        <f>IFERROR((VLOOKUP($F77,전체과정!$B$2:$G$1794,6,FALSE)),"")</f>
        <v/>
      </c>
      <c r="I77" s="220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32" t="str">
        <f>IFERROR((VLOOKUP($F77,표1[[Key2]:[추천2]],5,FALSE)),"")</f>
        <v/>
      </c>
      <c r="Y77" s="232"/>
      <c r="Z77" s="232"/>
      <c r="AA77" s="232" t="str">
        <f>IFERROR((VLOOKUP(X77,index!$B$4:$C$19,2,FALSE)),"")</f>
        <v/>
      </c>
      <c r="AB77" s="232"/>
      <c r="AC77" s="54"/>
      <c r="AD77" s="73" t="str">
        <f>IFERROR((HYPERLINK((VLOOKUP($H77,표1[[과정명]:[상세링크]],7,FALSE)),"상세보기")),"")</f>
        <v/>
      </c>
      <c r="AE77" s="54"/>
      <c r="AF77" s="54"/>
    </row>
    <row r="78" spans="1:32" s="50" customFormat="1" ht="37.5" customHeight="1">
      <c r="A78" s="48"/>
      <c r="B78" s="48"/>
      <c r="C78" s="48"/>
      <c r="D78" s="48"/>
      <c r="E78" s="188" t="s">
        <v>2074</v>
      </c>
      <c r="F78" s="68" t="str">
        <f t="shared" si="1"/>
        <v>비즈니스직무전략*기획전문과정0071</v>
      </c>
      <c r="G78" s="63" t="str">
        <f>IFERROR(LEN((VLOOKUP(H78,표1[[과정명]:[추천2]],6,FALSE))),"")</f>
        <v/>
      </c>
      <c r="H78" s="220" t="str">
        <f>IFERROR((VLOOKUP($F78,전체과정!$B$2:$G$1794,6,FALSE)),"")</f>
        <v/>
      </c>
      <c r="I78" s="220"/>
      <c r="J78" s="220"/>
      <c r="K78" s="220"/>
      <c r="L78" s="220"/>
      <c r="M78" s="220"/>
      <c r="N78" s="220"/>
      <c r="O78" s="220"/>
      <c r="P78" s="220"/>
      <c r="Q78" s="220"/>
      <c r="R78" s="220"/>
      <c r="S78" s="220"/>
      <c r="T78" s="220"/>
      <c r="U78" s="220"/>
      <c r="V78" s="220"/>
      <c r="W78" s="220"/>
      <c r="X78" s="232" t="str">
        <f>IFERROR((VLOOKUP($F78,표1[[Key2]:[추천2]],5,FALSE)),"")</f>
        <v/>
      </c>
      <c r="Y78" s="232"/>
      <c r="Z78" s="232"/>
      <c r="AA78" s="232" t="str">
        <f>IFERROR((VLOOKUP(X78,index!$B$4:$C$19,2,FALSE)),"")</f>
        <v/>
      </c>
      <c r="AB78" s="232"/>
      <c r="AC78" s="54"/>
      <c r="AD78" s="73" t="str">
        <f>IFERROR((HYPERLINK((VLOOKUP($H78,표1[[과정명]:[상세링크]],7,FALSE)),"상세보기")),"")</f>
        <v/>
      </c>
      <c r="AE78" s="54"/>
      <c r="AF78" s="54"/>
    </row>
    <row r="79" spans="1:32" s="50" customFormat="1" ht="37.5" customHeight="1">
      <c r="A79" s="48"/>
      <c r="B79" s="48"/>
      <c r="C79" s="48"/>
      <c r="D79" s="48"/>
      <c r="E79" s="188" t="s">
        <v>2075</v>
      </c>
      <c r="F79" s="68" t="str">
        <f t="shared" si="1"/>
        <v>비즈니스직무전략*기획전문과정0072</v>
      </c>
      <c r="G79" s="63" t="str">
        <f>IFERROR(LEN((VLOOKUP(H79,표1[[과정명]:[추천2]],6,FALSE))),"")</f>
        <v/>
      </c>
      <c r="H79" s="220" t="str">
        <f>IFERROR((VLOOKUP($F79,전체과정!$B$2:$G$1794,6,FALSE)),"")</f>
        <v/>
      </c>
      <c r="I79" s="220"/>
      <c r="J79" s="220"/>
      <c r="K79" s="220"/>
      <c r="L79" s="220"/>
      <c r="M79" s="220"/>
      <c r="N79" s="220"/>
      <c r="O79" s="220"/>
      <c r="P79" s="220"/>
      <c r="Q79" s="220"/>
      <c r="R79" s="220"/>
      <c r="S79" s="220"/>
      <c r="T79" s="220"/>
      <c r="U79" s="220"/>
      <c r="V79" s="220"/>
      <c r="W79" s="220"/>
      <c r="X79" s="232" t="str">
        <f>IFERROR((VLOOKUP($F79,표1[[Key2]:[추천2]],5,FALSE)),"")</f>
        <v/>
      </c>
      <c r="Y79" s="232"/>
      <c r="Z79" s="232"/>
      <c r="AA79" s="232" t="str">
        <f>IFERROR((VLOOKUP(X79,index!$B$4:$C$19,2,FALSE)),"")</f>
        <v/>
      </c>
      <c r="AB79" s="232"/>
      <c r="AC79" s="54"/>
      <c r="AD79" s="73" t="str">
        <f>IFERROR((HYPERLINK((VLOOKUP($H79,표1[[과정명]:[상세링크]],7,FALSE)),"상세보기")),"")</f>
        <v/>
      </c>
      <c r="AE79" s="54"/>
      <c r="AF79" s="54"/>
    </row>
    <row r="80" spans="1:32" s="50" customFormat="1" ht="37.5" customHeight="1">
      <c r="A80" s="48"/>
      <c r="B80" s="48"/>
      <c r="C80" s="48"/>
      <c r="D80" s="48"/>
      <c r="E80" s="188" t="s">
        <v>2076</v>
      </c>
      <c r="F80" s="68" t="str">
        <f t="shared" si="1"/>
        <v>비즈니스직무전략*기획전문과정0073</v>
      </c>
      <c r="G80" s="63" t="str">
        <f>IFERROR(LEN((VLOOKUP(H80,표1[[과정명]:[추천2]],6,FALSE))),"")</f>
        <v/>
      </c>
      <c r="H80" s="220" t="str">
        <f>IFERROR((VLOOKUP($F80,전체과정!$B$2:$G$1794,6,FALSE)),"")</f>
        <v/>
      </c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220"/>
      <c r="T80" s="220"/>
      <c r="U80" s="220"/>
      <c r="V80" s="220"/>
      <c r="W80" s="220"/>
      <c r="X80" s="232" t="str">
        <f>IFERROR((VLOOKUP($F80,표1[[Key2]:[추천2]],5,FALSE)),"")</f>
        <v/>
      </c>
      <c r="Y80" s="232"/>
      <c r="Z80" s="232"/>
      <c r="AA80" s="232" t="str">
        <f>IFERROR((VLOOKUP(X80,index!$B$4:$C$19,2,FALSE)),"")</f>
        <v/>
      </c>
      <c r="AB80" s="232"/>
      <c r="AC80" s="54"/>
      <c r="AD80" s="73" t="str">
        <f>IFERROR((HYPERLINK((VLOOKUP($H80,표1[[과정명]:[상세링크]],7,FALSE)),"상세보기")),"")</f>
        <v/>
      </c>
      <c r="AE80" s="54"/>
      <c r="AF80" s="54"/>
    </row>
    <row r="81" spans="1:32" s="50" customFormat="1" ht="37.5" customHeight="1">
      <c r="A81" s="48"/>
      <c r="B81" s="48"/>
      <c r="C81" s="48"/>
      <c r="D81" s="48"/>
      <c r="E81" s="188" t="s">
        <v>2077</v>
      </c>
      <c r="F81" s="68" t="str">
        <f t="shared" si="1"/>
        <v>비즈니스직무전략*기획전문과정0074</v>
      </c>
      <c r="G81" s="63" t="str">
        <f>IFERROR(LEN((VLOOKUP(H81,표1[[과정명]:[추천2]],6,FALSE))),"")</f>
        <v/>
      </c>
      <c r="H81" s="220" t="str">
        <f>IFERROR((VLOOKUP($F81,전체과정!$B$2:$G$1794,6,FALSE)),"")</f>
        <v/>
      </c>
      <c r="I81" s="220"/>
      <c r="J81" s="220"/>
      <c r="K81" s="220"/>
      <c r="L81" s="220"/>
      <c r="M81" s="220"/>
      <c r="N81" s="220"/>
      <c r="O81" s="220"/>
      <c r="P81" s="220"/>
      <c r="Q81" s="220"/>
      <c r="R81" s="220"/>
      <c r="S81" s="220"/>
      <c r="T81" s="220"/>
      <c r="U81" s="220"/>
      <c r="V81" s="220"/>
      <c r="W81" s="220"/>
      <c r="X81" s="232" t="str">
        <f>IFERROR((VLOOKUP($F81,표1[[Key2]:[추천2]],5,FALSE)),"")</f>
        <v/>
      </c>
      <c r="Y81" s="232"/>
      <c r="Z81" s="232"/>
      <c r="AA81" s="232" t="str">
        <f>IFERROR((VLOOKUP(X81,index!$B$4:$C$19,2,FALSE)),"")</f>
        <v/>
      </c>
      <c r="AB81" s="232"/>
      <c r="AC81" s="54"/>
      <c r="AD81" s="73" t="str">
        <f>IFERROR((HYPERLINK((VLOOKUP($H81,표1[[과정명]:[상세링크]],7,FALSE)),"상세보기")),"")</f>
        <v/>
      </c>
      <c r="AE81" s="54"/>
      <c r="AF81" s="54"/>
    </row>
    <row r="82" spans="1:32" s="50" customFormat="1" ht="37.5" customHeight="1">
      <c r="A82" s="48"/>
      <c r="B82" s="48"/>
      <c r="C82" s="48"/>
      <c r="D82" s="48"/>
      <c r="E82" s="188" t="s">
        <v>2078</v>
      </c>
      <c r="F82" s="68" t="str">
        <f t="shared" si="1"/>
        <v>비즈니스직무전략*기획전문과정0075</v>
      </c>
      <c r="G82" s="63" t="str">
        <f>IFERROR(LEN((VLOOKUP(H82,표1[[과정명]:[추천2]],6,FALSE))),"")</f>
        <v/>
      </c>
      <c r="H82" s="220" t="str">
        <f>IFERROR((VLOOKUP($F82,전체과정!$B$2:$G$1794,6,FALSE)),"")</f>
        <v/>
      </c>
      <c r="I82" s="220"/>
      <c r="J82" s="220"/>
      <c r="K82" s="220"/>
      <c r="L82" s="220"/>
      <c r="M82" s="220"/>
      <c r="N82" s="220"/>
      <c r="O82" s="220"/>
      <c r="P82" s="220"/>
      <c r="Q82" s="220"/>
      <c r="R82" s="220"/>
      <c r="S82" s="220"/>
      <c r="T82" s="220"/>
      <c r="U82" s="220"/>
      <c r="V82" s="220"/>
      <c r="W82" s="220"/>
      <c r="X82" s="232" t="str">
        <f>IFERROR((VLOOKUP($F82,표1[[Key2]:[추천2]],5,FALSE)),"")</f>
        <v/>
      </c>
      <c r="Y82" s="232"/>
      <c r="Z82" s="232"/>
      <c r="AA82" s="232" t="str">
        <f>IFERROR((VLOOKUP(X82,index!$B$4:$C$19,2,FALSE)),"")</f>
        <v/>
      </c>
      <c r="AB82" s="232"/>
      <c r="AC82" s="54"/>
      <c r="AD82" s="73" t="str">
        <f>IFERROR((HYPERLINK((VLOOKUP($H82,표1[[과정명]:[상세링크]],7,FALSE)),"상세보기")),"")</f>
        <v/>
      </c>
      <c r="AE82" s="54"/>
      <c r="AF82" s="54"/>
    </row>
    <row r="83" spans="1:32" s="50" customFormat="1" ht="37.5" customHeight="1">
      <c r="A83" s="48"/>
      <c r="B83" s="48"/>
      <c r="C83" s="48"/>
      <c r="D83" s="48"/>
      <c r="E83" s="188" t="s">
        <v>2079</v>
      </c>
      <c r="F83" s="68" t="str">
        <f t="shared" si="1"/>
        <v>비즈니스직무전략*기획전문과정0076</v>
      </c>
      <c r="G83" s="63" t="str">
        <f>IFERROR(LEN((VLOOKUP(H83,표1[[과정명]:[추천2]],6,FALSE))),"")</f>
        <v/>
      </c>
      <c r="H83" s="220" t="str">
        <f>IFERROR((VLOOKUP($F83,전체과정!$B$2:$G$1794,6,FALSE)),"")</f>
        <v/>
      </c>
      <c r="I83" s="220"/>
      <c r="J83" s="220"/>
      <c r="K83" s="220"/>
      <c r="L83" s="220"/>
      <c r="M83" s="220"/>
      <c r="N83" s="220"/>
      <c r="O83" s="220"/>
      <c r="P83" s="220"/>
      <c r="Q83" s="220"/>
      <c r="R83" s="220"/>
      <c r="S83" s="220"/>
      <c r="T83" s="220"/>
      <c r="U83" s="220"/>
      <c r="V83" s="220"/>
      <c r="W83" s="220"/>
      <c r="X83" s="232" t="str">
        <f>IFERROR((VLOOKUP($F83,표1[[Key2]:[추천2]],5,FALSE)),"")</f>
        <v/>
      </c>
      <c r="Y83" s="232"/>
      <c r="Z83" s="232"/>
      <c r="AA83" s="232" t="str">
        <f>IFERROR((VLOOKUP(X83,index!$B$4:$C$19,2,FALSE)),"")</f>
        <v/>
      </c>
      <c r="AB83" s="232"/>
      <c r="AC83" s="54"/>
      <c r="AD83" s="73" t="str">
        <f>IFERROR((HYPERLINK((VLOOKUP($H83,표1[[과정명]:[상세링크]],7,FALSE)),"상세보기")),"")</f>
        <v/>
      </c>
      <c r="AE83" s="54"/>
      <c r="AF83" s="54"/>
    </row>
    <row r="84" spans="1:32" s="50" customFormat="1" ht="37.5" customHeight="1">
      <c r="A84" s="48"/>
      <c r="B84" s="48"/>
      <c r="C84" s="48"/>
      <c r="D84" s="48"/>
      <c r="E84" s="188" t="s">
        <v>2080</v>
      </c>
      <c r="F84" s="68" t="str">
        <f t="shared" si="1"/>
        <v>비즈니스직무전략*기획전문과정0077</v>
      </c>
      <c r="G84" s="63" t="str">
        <f>IFERROR(LEN((VLOOKUP(H84,표1[[과정명]:[추천2]],6,FALSE))),"")</f>
        <v/>
      </c>
      <c r="H84" s="220" t="str">
        <f>IFERROR((VLOOKUP($F84,전체과정!$B$2:$G$1794,6,FALSE)),"")</f>
        <v/>
      </c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220"/>
      <c r="T84" s="220"/>
      <c r="U84" s="220"/>
      <c r="V84" s="220"/>
      <c r="W84" s="220"/>
      <c r="X84" s="232" t="str">
        <f>IFERROR((VLOOKUP($F84,표1[[Key2]:[추천2]],5,FALSE)),"")</f>
        <v/>
      </c>
      <c r="Y84" s="232"/>
      <c r="Z84" s="232"/>
      <c r="AA84" s="232" t="str">
        <f>IFERROR((VLOOKUP(X84,index!$B$4:$C$19,2,FALSE)),"")</f>
        <v/>
      </c>
      <c r="AB84" s="232"/>
      <c r="AC84" s="54"/>
      <c r="AD84" s="73" t="str">
        <f>IFERROR((HYPERLINK((VLOOKUP($H84,표1[[과정명]:[상세링크]],7,FALSE)),"상세보기")),"")</f>
        <v/>
      </c>
      <c r="AE84" s="54"/>
      <c r="AF84" s="54"/>
    </row>
    <row r="85" spans="1:32" s="50" customFormat="1" ht="37.5" customHeight="1">
      <c r="A85" s="48"/>
      <c r="B85" s="48"/>
      <c r="C85" s="48"/>
      <c r="D85" s="48"/>
      <c r="E85" s="188" t="s">
        <v>2081</v>
      </c>
      <c r="F85" s="68" t="str">
        <f t="shared" si="1"/>
        <v>비즈니스직무전략*기획전문과정0078</v>
      </c>
      <c r="G85" s="63" t="str">
        <f>IFERROR(LEN((VLOOKUP(H85,표1[[과정명]:[추천2]],6,FALSE))),"")</f>
        <v/>
      </c>
      <c r="H85" s="220" t="str">
        <f>IFERROR((VLOOKUP($F85,전체과정!$B$2:$G$1794,6,FALSE)),"")</f>
        <v/>
      </c>
      <c r="I85" s="220"/>
      <c r="J85" s="220"/>
      <c r="K85" s="220"/>
      <c r="L85" s="220"/>
      <c r="M85" s="220"/>
      <c r="N85" s="220"/>
      <c r="O85" s="220"/>
      <c r="P85" s="220"/>
      <c r="Q85" s="220"/>
      <c r="R85" s="220"/>
      <c r="S85" s="220"/>
      <c r="T85" s="220"/>
      <c r="U85" s="220"/>
      <c r="V85" s="220"/>
      <c r="W85" s="220"/>
      <c r="X85" s="232" t="str">
        <f>IFERROR((VLOOKUP($F85,표1[[Key2]:[추천2]],5,FALSE)),"")</f>
        <v/>
      </c>
      <c r="Y85" s="232"/>
      <c r="Z85" s="232"/>
      <c r="AA85" s="232" t="str">
        <f>IFERROR((VLOOKUP(X85,index!$B$4:$C$19,2,FALSE)),"")</f>
        <v/>
      </c>
      <c r="AB85" s="232"/>
      <c r="AC85" s="54"/>
      <c r="AD85" s="73" t="str">
        <f>IFERROR((HYPERLINK((VLOOKUP($H85,표1[[과정명]:[상세링크]],7,FALSE)),"상세보기")),"")</f>
        <v/>
      </c>
      <c r="AE85" s="54"/>
      <c r="AF85" s="54"/>
    </row>
    <row r="86" spans="1:32" s="50" customFormat="1" ht="37.5" customHeight="1">
      <c r="A86" s="48"/>
      <c r="B86" s="48"/>
      <c r="C86" s="48"/>
      <c r="D86" s="48"/>
      <c r="E86" s="188" t="s">
        <v>2082</v>
      </c>
      <c r="F86" s="68" t="str">
        <f t="shared" si="1"/>
        <v>비즈니스직무전략*기획전문과정0079</v>
      </c>
      <c r="G86" s="63" t="str">
        <f>IFERROR(LEN((VLOOKUP(H86,표1[[과정명]:[추천2]],6,FALSE))),"")</f>
        <v/>
      </c>
      <c r="H86" s="220" t="str">
        <f>IFERROR((VLOOKUP($F86,전체과정!$B$2:$G$1794,6,FALSE)),"")</f>
        <v/>
      </c>
      <c r="I86" s="220"/>
      <c r="J86" s="220"/>
      <c r="K86" s="220"/>
      <c r="L86" s="220"/>
      <c r="M86" s="220"/>
      <c r="N86" s="220"/>
      <c r="O86" s="220"/>
      <c r="P86" s="220"/>
      <c r="Q86" s="220"/>
      <c r="R86" s="220"/>
      <c r="S86" s="220"/>
      <c r="T86" s="220"/>
      <c r="U86" s="220"/>
      <c r="V86" s="220"/>
      <c r="W86" s="220"/>
      <c r="X86" s="232" t="str">
        <f>IFERROR((VLOOKUP($F86,표1[[Key2]:[추천2]],5,FALSE)),"")</f>
        <v/>
      </c>
      <c r="Y86" s="232"/>
      <c r="Z86" s="232"/>
      <c r="AA86" s="232" t="str">
        <f>IFERROR((VLOOKUP(X86,index!$B$4:$C$19,2,FALSE)),"")</f>
        <v/>
      </c>
      <c r="AB86" s="232"/>
      <c r="AC86" s="54"/>
      <c r="AD86" s="73" t="str">
        <f>IFERROR((HYPERLINK((VLOOKUP($H86,표1[[과정명]:[상세링크]],7,FALSE)),"상세보기")),"")</f>
        <v/>
      </c>
      <c r="AE86" s="54"/>
      <c r="AF86" s="54"/>
    </row>
    <row r="87" spans="1:32" s="50" customFormat="1" ht="37.5" customHeight="1">
      <c r="A87" s="48"/>
      <c r="B87" s="48"/>
      <c r="C87" s="48"/>
      <c r="D87" s="48"/>
      <c r="E87" s="188" t="s">
        <v>2083</v>
      </c>
      <c r="F87" s="68" t="str">
        <f t="shared" si="1"/>
        <v>비즈니스직무전략*기획전문과정0080</v>
      </c>
      <c r="G87" s="63" t="str">
        <f>IFERROR(LEN((VLOOKUP(H87,표1[[과정명]:[추천2]],6,FALSE))),"")</f>
        <v/>
      </c>
      <c r="H87" s="220" t="str">
        <f>IFERROR((VLOOKUP($F87,전체과정!$B$2:$G$1794,6,FALSE)),"")</f>
        <v/>
      </c>
      <c r="I87" s="220"/>
      <c r="J87" s="220"/>
      <c r="K87" s="220"/>
      <c r="L87" s="220"/>
      <c r="M87" s="220"/>
      <c r="N87" s="220"/>
      <c r="O87" s="220"/>
      <c r="P87" s="220"/>
      <c r="Q87" s="220"/>
      <c r="R87" s="220"/>
      <c r="S87" s="220"/>
      <c r="T87" s="220"/>
      <c r="U87" s="220"/>
      <c r="V87" s="220"/>
      <c r="W87" s="220"/>
      <c r="X87" s="232" t="str">
        <f>IFERROR((VLOOKUP($F87,표1[[Key2]:[추천2]],5,FALSE)),"")</f>
        <v/>
      </c>
      <c r="Y87" s="232"/>
      <c r="Z87" s="232"/>
      <c r="AA87" s="232" t="str">
        <f>IFERROR((VLOOKUP(X87,index!$B$4:$C$19,2,FALSE)),"")</f>
        <v/>
      </c>
      <c r="AB87" s="232"/>
      <c r="AC87" s="54"/>
      <c r="AD87" s="73" t="str">
        <f>IFERROR((HYPERLINK((VLOOKUP($H87,표1[[과정명]:[상세링크]],7,FALSE)),"상세보기")),"")</f>
        <v/>
      </c>
      <c r="AE87" s="54"/>
      <c r="AF87" s="54"/>
    </row>
    <row r="88" spans="1:32" s="50" customFormat="1" ht="37.5" customHeight="1">
      <c r="A88" s="48"/>
      <c r="B88" s="48"/>
      <c r="C88" s="48"/>
      <c r="D88" s="48"/>
      <c r="E88" s="188" t="s">
        <v>2084</v>
      </c>
      <c r="F88" s="68" t="str">
        <f t="shared" si="1"/>
        <v>비즈니스직무전략*기획전문과정0081</v>
      </c>
      <c r="G88" s="63" t="str">
        <f>IFERROR(LEN((VLOOKUP(H88,표1[[과정명]:[추천2]],6,FALSE))),"")</f>
        <v/>
      </c>
      <c r="H88" s="220" t="str">
        <f>IFERROR((VLOOKUP($F88,전체과정!$B$2:$G$1794,6,FALSE)),"")</f>
        <v/>
      </c>
      <c r="I88" s="220"/>
      <c r="J88" s="220"/>
      <c r="K88" s="220"/>
      <c r="L88" s="220"/>
      <c r="M88" s="220"/>
      <c r="N88" s="220"/>
      <c r="O88" s="220"/>
      <c r="P88" s="220"/>
      <c r="Q88" s="220"/>
      <c r="R88" s="220"/>
      <c r="S88" s="220"/>
      <c r="T88" s="220"/>
      <c r="U88" s="220"/>
      <c r="V88" s="220"/>
      <c r="W88" s="220"/>
      <c r="X88" s="232" t="str">
        <f>IFERROR((VLOOKUP($F88,표1[[Key2]:[추천2]],5,FALSE)),"")</f>
        <v/>
      </c>
      <c r="Y88" s="232"/>
      <c r="Z88" s="232"/>
      <c r="AA88" s="232" t="str">
        <f>IFERROR((VLOOKUP(X88,index!$B$4:$C$19,2,FALSE)),"")</f>
        <v/>
      </c>
      <c r="AB88" s="232"/>
      <c r="AC88" s="54"/>
      <c r="AD88" s="73" t="str">
        <f>IFERROR((HYPERLINK((VLOOKUP($H88,표1[[과정명]:[상세링크]],7,FALSE)),"상세보기")),"")</f>
        <v/>
      </c>
      <c r="AE88" s="54"/>
      <c r="AF88" s="54"/>
    </row>
    <row r="89" spans="1:32" s="50" customFormat="1" ht="37.5" customHeight="1">
      <c r="A89" s="48"/>
      <c r="B89" s="48"/>
      <c r="C89" s="48"/>
      <c r="D89" s="48"/>
      <c r="E89" s="188" t="s">
        <v>2085</v>
      </c>
      <c r="F89" s="68" t="str">
        <f t="shared" si="1"/>
        <v>비즈니스직무전략*기획전문과정0082</v>
      </c>
      <c r="G89" s="63" t="str">
        <f>IFERROR(LEN((VLOOKUP(H89,표1[[과정명]:[추천2]],6,FALSE))),"")</f>
        <v/>
      </c>
      <c r="H89" s="220" t="str">
        <f>IFERROR((VLOOKUP($F89,전체과정!$B$2:$G$1794,6,FALSE)),"")</f>
        <v/>
      </c>
      <c r="I89" s="220"/>
      <c r="J89" s="220"/>
      <c r="K89" s="220"/>
      <c r="L89" s="220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20"/>
      <c r="X89" s="232" t="str">
        <f>IFERROR((VLOOKUP($F89,표1[[Key2]:[추천2]],5,FALSE)),"")</f>
        <v/>
      </c>
      <c r="Y89" s="232"/>
      <c r="Z89" s="232"/>
      <c r="AA89" s="232" t="str">
        <f>IFERROR((VLOOKUP(X89,index!$B$4:$C$19,2,FALSE)),"")</f>
        <v/>
      </c>
      <c r="AB89" s="232"/>
      <c r="AC89" s="54"/>
      <c r="AD89" s="73" t="str">
        <f>IFERROR((HYPERLINK((VLOOKUP($H89,표1[[과정명]:[상세링크]],7,FALSE)),"상세보기")),"")</f>
        <v/>
      </c>
      <c r="AE89" s="54"/>
      <c r="AF89" s="54"/>
    </row>
    <row r="90" spans="1:32" s="50" customFormat="1" ht="37.5" customHeight="1">
      <c r="A90" s="48"/>
      <c r="B90" s="48"/>
      <c r="C90" s="48"/>
      <c r="D90" s="48"/>
      <c r="E90" s="188" t="s">
        <v>2086</v>
      </c>
      <c r="F90" s="68" t="str">
        <f t="shared" si="1"/>
        <v>비즈니스직무전략*기획전문과정0083</v>
      </c>
      <c r="G90" s="63" t="str">
        <f>IFERROR(LEN((VLOOKUP(H90,표1[[과정명]:[추천2]],6,FALSE))),"")</f>
        <v/>
      </c>
      <c r="H90" s="220" t="str">
        <f>IFERROR((VLOOKUP($F90,전체과정!$B$2:$G$1794,6,FALSE)),"")</f>
        <v/>
      </c>
      <c r="I90" s="220"/>
      <c r="J90" s="220"/>
      <c r="K90" s="220"/>
      <c r="L90" s="220"/>
      <c r="M90" s="220"/>
      <c r="N90" s="220"/>
      <c r="O90" s="220"/>
      <c r="P90" s="220"/>
      <c r="Q90" s="220"/>
      <c r="R90" s="220"/>
      <c r="S90" s="220"/>
      <c r="T90" s="220"/>
      <c r="U90" s="220"/>
      <c r="V90" s="220"/>
      <c r="W90" s="220"/>
      <c r="X90" s="232" t="str">
        <f>IFERROR((VLOOKUP($F90,표1[[Key2]:[추천2]],5,FALSE)),"")</f>
        <v/>
      </c>
      <c r="Y90" s="232"/>
      <c r="Z90" s="232"/>
      <c r="AA90" s="232" t="str">
        <f>IFERROR((VLOOKUP(X90,index!$B$4:$C$19,2,FALSE)),"")</f>
        <v/>
      </c>
      <c r="AB90" s="232"/>
      <c r="AC90" s="54"/>
      <c r="AD90" s="73" t="str">
        <f>IFERROR((HYPERLINK((VLOOKUP($H90,표1[[과정명]:[상세링크]],7,FALSE)),"상세보기")),"")</f>
        <v/>
      </c>
      <c r="AE90" s="54"/>
      <c r="AF90" s="54"/>
    </row>
    <row r="91" spans="1:32" s="50" customFormat="1" ht="37.5" customHeight="1">
      <c r="A91" s="48"/>
      <c r="B91" s="48"/>
      <c r="C91" s="48"/>
      <c r="D91" s="48"/>
      <c r="E91" s="188" t="s">
        <v>2087</v>
      </c>
      <c r="F91" s="68" t="str">
        <f t="shared" si="1"/>
        <v>비즈니스직무전략*기획전문과정0084</v>
      </c>
      <c r="G91" s="63" t="str">
        <f>IFERROR(LEN((VLOOKUP(H91,표1[[과정명]:[추천2]],6,FALSE))),"")</f>
        <v/>
      </c>
      <c r="H91" s="220" t="str">
        <f>IFERROR((VLOOKUP($F91,전체과정!$B$2:$G$1794,6,FALSE)),"")</f>
        <v/>
      </c>
      <c r="I91" s="220"/>
      <c r="J91" s="220"/>
      <c r="K91" s="220"/>
      <c r="L91" s="220"/>
      <c r="M91" s="220"/>
      <c r="N91" s="220"/>
      <c r="O91" s="220"/>
      <c r="P91" s="220"/>
      <c r="Q91" s="220"/>
      <c r="R91" s="220"/>
      <c r="S91" s="220"/>
      <c r="T91" s="220"/>
      <c r="U91" s="220"/>
      <c r="V91" s="220"/>
      <c r="W91" s="220"/>
      <c r="X91" s="232" t="str">
        <f>IFERROR((VLOOKUP($F91,표1[[Key2]:[추천2]],5,FALSE)),"")</f>
        <v/>
      </c>
      <c r="Y91" s="232"/>
      <c r="Z91" s="232"/>
      <c r="AA91" s="232" t="str">
        <f>IFERROR((VLOOKUP(X91,index!$B$4:$C$19,2,FALSE)),"")</f>
        <v/>
      </c>
      <c r="AB91" s="232"/>
      <c r="AC91" s="54"/>
      <c r="AD91" s="73" t="str">
        <f>IFERROR((HYPERLINK((VLOOKUP($H91,표1[[과정명]:[상세링크]],7,FALSE)),"상세보기")),"")</f>
        <v/>
      </c>
      <c r="AE91" s="54"/>
      <c r="AF91" s="54"/>
    </row>
    <row r="92" spans="1:32" s="50" customFormat="1" ht="37.5" customHeight="1">
      <c r="A92" s="48"/>
      <c r="B92" s="48"/>
      <c r="C92" s="48"/>
      <c r="D92" s="48"/>
      <c r="E92" s="188" t="s">
        <v>2088</v>
      </c>
      <c r="F92" s="68" t="str">
        <f t="shared" si="1"/>
        <v>비즈니스직무전략*기획전문과정0085</v>
      </c>
      <c r="G92" s="63" t="str">
        <f>IFERROR(LEN((VLOOKUP(H92,표1[[과정명]:[추천2]],6,FALSE))),"")</f>
        <v/>
      </c>
      <c r="H92" s="220" t="str">
        <f>IFERROR((VLOOKUP($F92,전체과정!$B$2:$G$1794,6,FALSE)),"")</f>
        <v/>
      </c>
      <c r="I92" s="220"/>
      <c r="J92" s="220"/>
      <c r="K92" s="220"/>
      <c r="L92" s="220"/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20"/>
      <c r="X92" s="232" t="str">
        <f>IFERROR((VLOOKUP($F92,표1[[Key2]:[추천2]],5,FALSE)),"")</f>
        <v/>
      </c>
      <c r="Y92" s="232"/>
      <c r="Z92" s="232"/>
      <c r="AA92" s="232" t="str">
        <f>IFERROR((VLOOKUP(X92,index!$B$4:$C$19,2,FALSE)),"")</f>
        <v/>
      </c>
      <c r="AB92" s="232"/>
      <c r="AC92" s="54"/>
      <c r="AD92" s="73" t="str">
        <f>IFERROR((HYPERLINK((VLOOKUP($H92,표1[[과정명]:[상세링크]],7,FALSE)),"상세보기")),"")</f>
        <v/>
      </c>
      <c r="AE92" s="54"/>
      <c r="AF92" s="54"/>
    </row>
    <row r="93" spans="1:32" s="50" customFormat="1" ht="37.5" customHeight="1">
      <c r="A93" s="48"/>
      <c r="B93" s="48"/>
      <c r="C93" s="48"/>
      <c r="D93" s="48"/>
      <c r="E93" s="188" t="s">
        <v>2089</v>
      </c>
      <c r="F93" s="68" t="str">
        <f t="shared" si="1"/>
        <v>비즈니스직무전략*기획전문과정0086</v>
      </c>
      <c r="G93" s="63" t="str">
        <f>IFERROR(LEN((VLOOKUP(H93,표1[[과정명]:[추천2]],6,FALSE))),"")</f>
        <v/>
      </c>
      <c r="H93" s="220" t="str">
        <f>IFERROR((VLOOKUP($F93,전체과정!$B$2:$G$1794,6,FALSE)),"")</f>
        <v/>
      </c>
      <c r="I93" s="220"/>
      <c r="J93" s="220"/>
      <c r="K93" s="220"/>
      <c r="L93" s="220"/>
      <c r="M93" s="220"/>
      <c r="N93" s="220"/>
      <c r="O93" s="220"/>
      <c r="P93" s="220"/>
      <c r="Q93" s="220"/>
      <c r="R93" s="220"/>
      <c r="S93" s="220"/>
      <c r="T93" s="220"/>
      <c r="U93" s="220"/>
      <c r="V93" s="220"/>
      <c r="W93" s="220"/>
      <c r="X93" s="232" t="str">
        <f>IFERROR((VLOOKUP($F93,표1[[Key2]:[추천2]],5,FALSE)),"")</f>
        <v/>
      </c>
      <c r="Y93" s="232"/>
      <c r="Z93" s="232"/>
      <c r="AA93" s="232" t="str">
        <f>IFERROR((VLOOKUP(X93,index!$B$4:$C$19,2,FALSE)),"")</f>
        <v/>
      </c>
      <c r="AB93" s="232"/>
      <c r="AC93" s="54"/>
      <c r="AD93" s="73" t="str">
        <f>IFERROR((HYPERLINK((VLOOKUP($H93,표1[[과정명]:[상세링크]],7,FALSE)),"상세보기")),"")</f>
        <v/>
      </c>
      <c r="AE93" s="54"/>
      <c r="AF93" s="54"/>
    </row>
    <row r="94" spans="1:32" s="50" customFormat="1" ht="37.5" customHeight="1">
      <c r="A94" s="48"/>
      <c r="B94" s="48"/>
      <c r="C94" s="48"/>
      <c r="D94" s="48"/>
      <c r="E94" s="188" t="s">
        <v>2090</v>
      </c>
      <c r="F94" s="68" t="str">
        <f t="shared" si="1"/>
        <v>비즈니스직무전략*기획전문과정0087</v>
      </c>
      <c r="G94" s="63" t="str">
        <f>IFERROR(LEN((VLOOKUP(H94,표1[[과정명]:[추천2]],6,FALSE))),"")</f>
        <v/>
      </c>
      <c r="H94" s="220" t="str">
        <f>IFERROR((VLOOKUP($F94,전체과정!$B$2:$G$1794,6,FALSE)),"")</f>
        <v/>
      </c>
      <c r="I94" s="220"/>
      <c r="J94" s="220"/>
      <c r="K94" s="220"/>
      <c r="L94" s="220"/>
      <c r="M94" s="220"/>
      <c r="N94" s="220"/>
      <c r="O94" s="220"/>
      <c r="P94" s="220"/>
      <c r="Q94" s="220"/>
      <c r="R94" s="220"/>
      <c r="S94" s="220"/>
      <c r="T94" s="220"/>
      <c r="U94" s="220"/>
      <c r="V94" s="220"/>
      <c r="W94" s="220"/>
      <c r="X94" s="232" t="str">
        <f>IFERROR((VLOOKUP($F94,표1[[Key2]:[추천2]],5,FALSE)),"")</f>
        <v/>
      </c>
      <c r="Y94" s="232"/>
      <c r="Z94" s="232"/>
      <c r="AA94" s="232" t="str">
        <f>IFERROR((VLOOKUP(X94,index!$B$4:$C$19,2,FALSE)),"")</f>
        <v/>
      </c>
      <c r="AB94" s="232"/>
      <c r="AC94" s="54"/>
      <c r="AD94" s="73" t="str">
        <f>IFERROR((HYPERLINK((VLOOKUP($H94,표1[[과정명]:[상세링크]],7,FALSE)),"상세보기")),"")</f>
        <v/>
      </c>
      <c r="AE94" s="54"/>
      <c r="AF94" s="54"/>
    </row>
    <row r="95" spans="1:32" s="50" customFormat="1" ht="37.5" customHeight="1">
      <c r="A95" s="48"/>
      <c r="B95" s="48"/>
      <c r="C95" s="48"/>
      <c r="D95" s="48"/>
      <c r="E95" s="188" t="s">
        <v>2091</v>
      </c>
      <c r="F95" s="68" t="str">
        <f t="shared" si="1"/>
        <v>비즈니스직무전략*기획전문과정0088</v>
      </c>
      <c r="G95" s="63" t="str">
        <f>IFERROR(LEN((VLOOKUP(H95,표1[[과정명]:[추천2]],6,FALSE))),"")</f>
        <v/>
      </c>
      <c r="H95" s="220" t="str">
        <f>IFERROR((VLOOKUP($F95,전체과정!$B$2:$G$1794,6,FALSE)),"")</f>
        <v/>
      </c>
      <c r="I95" s="220"/>
      <c r="J95" s="220"/>
      <c r="K95" s="220"/>
      <c r="L95" s="220"/>
      <c r="M95" s="220"/>
      <c r="N95" s="220"/>
      <c r="O95" s="220"/>
      <c r="P95" s="220"/>
      <c r="Q95" s="220"/>
      <c r="R95" s="220"/>
      <c r="S95" s="220"/>
      <c r="T95" s="220"/>
      <c r="U95" s="220"/>
      <c r="V95" s="220"/>
      <c r="W95" s="220"/>
      <c r="X95" s="232" t="str">
        <f>IFERROR((VLOOKUP($F95,표1[[Key2]:[추천2]],5,FALSE)),"")</f>
        <v/>
      </c>
      <c r="Y95" s="232"/>
      <c r="Z95" s="232"/>
      <c r="AA95" s="232" t="str">
        <f>IFERROR((VLOOKUP(X95,index!$B$4:$C$19,2,FALSE)),"")</f>
        <v/>
      </c>
      <c r="AB95" s="232"/>
      <c r="AC95" s="54"/>
      <c r="AD95" s="73" t="str">
        <f>IFERROR((HYPERLINK((VLOOKUP($H95,표1[[과정명]:[상세링크]],7,FALSE)),"상세보기")),"")</f>
        <v/>
      </c>
      <c r="AE95" s="54"/>
      <c r="AF95" s="54"/>
    </row>
    <row r="96" spans="1:32" s="50" customFormat="1" ht="37.5" customHeight="1">
      <c r="A96" s="48"/>
      <c r="B96" s="48"/>
      <c r="C96" s="48"/>
      <c r="D96" s="48"/>
      <c r="E96" s="188" t="s">
        <v>2092</v>
      </c>
      <c r="F96" s="68" t="str">
        <f t="shared" si="1"/>
        <v>비즈니스직무전략*기획전문과정0089</v>
      </c>
      <c r="G96" s="63" t="str">
        <f>IFERROR(LEN((VLOOKUP(H96,표1[[과정명]:[추천2]],6,FALSE))),"")</f>
        <v/>
      </c>
      <c r="H96" s="220" t="str">
        <f>IFERROR((VLOOKUP($F96,전체과정!$B$2:$G$1794,6,FALSE)),"")</f>
        <v/>
      </c>
      <c r="I96" s="220"/>
      <c r="J96" s="220"/>
      <c r="K96" s="220"/>
      <c r="L96" s="220"/>
      <c r="M96" s="220"/>
      <c r="N96" s="220"/>
      <c r="O96" s="220"/>
      <c r="P96" s="220"/>
      <c r="Q96" s="220"/>
      <c r="R96" s="220"/>
      <c r="S96" s="220"/>
      <c r="T96" s="220"/>
      <c r="U96" s="220"/>
      <c r="V96" s="220"/>
      <c r="W96" s="220"/>
      <c r="X96" s="232" t="str">
        <f>IFERROR((VLOOKUP($F96,표1[[Key2]:[추천2]],5,FALSE)),"")</f>
        <v/>
      </c>
      <c r="Y96" s="232"/>
      <c r="Z96" s="232"/>
      <c r="AA96" s="232" t="str">
        <f>IFERROR((VLOOKUP(X96,index!$B$4:$C$19,2,FALSE)),"")</f>
        <v/>
      </c>
      <c r="AB96" s="232"/>
      <c r="AC96" s="54"/>
      <c r="AD96" s="73" t="str">
        <f>IFERROR((HYPERLINK((VLOOKUP($H96,표1[[과정명]:[상세링크]],7,FALSE)),"상세보기")),"")</f>
        <v/>
      </c>
      <c r="AE96" s="54"/>
      <c r="AF96" s="54"/>
    </row>
    <row r="97" spans="1:32" s="50" customFormat="1" ht="37.5" customHeight="1">
      <c r="A97" s="48"/>
      <c r="B97" s="48"/>
      <c r="C97" s="48"/>
      <c r="D97" s="48"/>
      <c r="E97" s="188" t="s">
        <v>2093</v>
      </c>
      <c r="F97" s="68" t="str">
        <f t="shared" si="1"/>
        <v>비즈니스직무전략*기획전문과정0090</v>
      </c>
      <c r="G97" s="63" t="str">
        <f>IFERROR(LEN((VLOOKUP(H97,표1[[과정명]:[추천2]],6,FALSE))),"")</f>
        <v/>
      </c>
      <c r="H97" s="220" t="str">
        <f>IFERROR((VLOOKUP($F97,전체과정!$B$2:$G$1794,6,FALSE)),"")</f>
        <v/>
      </c>
      <c r="I97" s="220"/>
      <c r="J97" s="220"/>
      <c r="K97" s="220"/>
      <c r="L97" s="220"/>
      <c r="M97" s="220"/>
      <c r="N97" s="220"/>
      <c r="O97" s="220"/>
      <c r="P97" s="220"/>
      <c r="Q97" s="220"/>
      <c r="R97" s="220"/>
      <c r="S97" s="220"/>
      <c r="T97" s="220"/>
      <c r="U97" s="220"/>
      <c r="V97" s="220"/>
      <c r="W97" s="220"/>
      <c r="X97" s="232" t="str">
        <f>IFERROR((VLOOKUP($F97,표1[[Key2]:[추천2]],5,FALSE)),"")</f>
        <v/>
      </c>
      <c r="Y97" s="232"/>
      <c r="Z97" s="232"/>
      <c r="AA97" s="232" t="str">
        <f>IFERROR((VLOOKUP(X97,index!$B$4:$C$19,2,FALSE)),"")</f>
        <v/>
      </c>
      <c r="AB97" s="232"/>
      <c r="AC97" s="54"/>
      <c r="AD97" s="73" t="str">
        <f>IFERROR((HYPERLINK((VLOOKUP($H97,표1[[과정명]:[상세링크]],7,FALSE)),"상세보기")),"")</f>
        <v/>
      </c>
      <c r="AE97" s="54"/>
      <c r="AF97" s="54"/>
    </row>
    <row r="98" spans="1:32" s="50" customFormat="1" ht="37.5" customHeight="1">
      <c r="A98" s="48"/>
      <c r="B98" s="48"/>
      <c r="C98" s="48"/>
      <c r="D98" s="48"/>
      <c r="E98" s="188" t="s">
        <v>2094</v>
      </c>
      <c r="F98" s="68" t="str">
        <f t="shared" si="1"/>
        <v>비즈니스직무전략*기획전문과정0091</v>
      </c>
      <c r="G98" s="63" t="str">
        <f>IFERROR(LEN((VLOOKUP(H98,표1[[과정명]:[추천2]],6,FALSE))),"")</f>
        <v/>
      </c>
      <c r="H98" s="220" t="str">
        <f>IFERROR((VLOOKUP($F98,전체과정!$B$2:$G$1794,6,FALSE)),"")</f>
        <v/>
      </c>
      <c r="I98" s="220"/>
      <c r="J98" s="220"/>
      <c r="K98" s="220"/>
      <c r="L98" s="220"/>
      <c r="M98" s="220"/>
      <c r="N98" s="220"/>
      <c r="O98" s="220"/>
      <c r="P98" s="220"/>
      <c r="Q98" s="220"/>
      <c r="R98" s="220"/>
      <c r="S98" s="220"/>
      <c r="T98" s="220"/>
      <c r="U98" s="220"/>
      <c r="V98" s="220"/>
      <c r="W98" s="220"/>
      <c r="X98" s="232" t="str">
        <f>IFERROR((VLOOKUP($F98,표1[[Key2]:[추천2]],5,FALSE)),"")</f>
        <v/>
      </c>
      <c r="Y98" s="232"/>
      <c r="Z98" s="232"/>
      <c r="AA98" s="232" t="str">
        <f>IFERROR((VLOOKUP(X98,index!$B$4:$C$19,2,FALSE)),"")</f>
        <v/>
      </c>
      <c r="AB98" s="232"/>
      <c r="AC98" s="54"/>
      <c r="AD98" s="73" t="str">
        <f>IFERROR((HYPERLINK((VLOOKUP($H98,표1[[과정명]:[상세링크]],7,FALSE)),"상세보기")),"")</f>
        <v/>
      </c>
      <c r="AE98" s="54"/>
      <c r="AF98" s="54"/>
    </row>
    <row r="99" spans="1:32" s="50" customFormat="1" ht="37.5" customHeight="1">
      <c r="A99" s="48"/>
      <c r="B99" s="48"/>
      <c r="C99" s="48"/>
      <c r="D99" s="48"/>
      <c r="E99" s="188" t="s">
        <v>2095</v>
      </c>
      <c r="F99" s="68" t="str">
        <f t="shared" si="1"/>
        <v>비즈니스직무전략*기획전문과정0092</v>
      </c>
      <c r="G99" s="63" t="str">
        <f>IFERROR(LEN((VLOOKUP(H99,표1[[과정명]:[추천2]],6,FALSE))),"")</f>
        <v/>
      </c>
      <c r="H99" s="220" t="str">
        <f>IFERROR((VLOOKUP($F99,전체과정!$B$2:$G$1794,6,FALSE)),"")</f>
        <v/>
      </c>
      <c r="I99" s="220"/>
      <c r="J99" s="220"/>
      <c r="K99" s="220"/>
      <c r="L99" s="220"/>
      <c r="M99" s="220"/>
      <c r="N99" s="220"/>
      <c r="O99" s="220"/>
      <c r="P99" s="220"/>
      <c r="Q99" s="220"/>
      <c r="R99" s="220"/>
      <c r="S99" s="220"/>
      <c r="T99" s="220"/>
      <c r="U99" s="220"/>
      <c r="V99" s="220"/>
      <c r="W99" s="220"/>
      <c r="X99" s="232" t="str">
        <f>IFERROR((VLOOKUP($F99,표1[[Key2]:[추천2]],5,FALSE)),"")</f>
        <v/>
      </c>
      <c r="Y99" s="232"/>
      <c r="Z99" s="232"/>
      <c r="AA99" s="232" t="str">
        <f>IFERROR((VLOOKUP(X99,index!$B$4:$C$19,2,FALSE)),"")</f>
        <v/>
      </c>
      <c r="AB99" s="232"/>
      <c r="AC99" s="54"/>
      <c r="AD99" s="73" t="str">
        <f>IFERROR((HYPERLINK((VLOOKUP($H99,표1[[과정명]:[상세링크]],7,FALSE)),"상세보기")),"")</f>
        <v/>
      </c>
      <c r="AE99" s="54"/>
      <c r="AF99" s="54"/>
    </row>
    <row r="100" spans="1:32" s="50" customFormat="1" ht="37.5" customHeight="1">
      <c r="A100" s="48"/>
      <c r="B100" s="48"/>
      <c r="C100" s="48"/>
      <c r="D100" s="48"/>
      <c r="E100" s="188" t="s">
        <v>2096</v>
      </c>
      <c r="F100" s="68" t="str">
        <f t="shared" si="1"/>
        <v>비즈니스직무전략*기획전문과정0093</v>
      </c>
      <c r="G100" s="63" t="str">
        <f>IFERROR(LEN((VLOOKUP(H100,표1[[과정명]:[추천2]],6,FALSE))),"")</f>
        <v/>
      </c>
      <c r="H100" s="220" t="str">
        <f>IFERROR((VLOOKUP($F100,전체과정!$B$2:$G$1794,6,FALSE)),"")</f>
        <v/>
      </c>
      <c r="I100" s="220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  <c r="T100" s="220"/>
      <c r="U100" s="220"/>
      <c r="V100" s="220"/>
      <c r="W100" s="220"/>
      <c r="X100" s="232" t="str">
        <f>IFERROR((VLOOKUP($F100,표1[[Key2]:[추천2]],5,FALSE)),"")</f>
        <v/>
      </c>
      <c r="Y100" s="232"/>
      <c r="Z100" s="232"/>
      <c r="AA100" s="232" t="str">
        <f>IFERROR((VLOOKUP(X100,index!$B$4:$C$19,2,FALSE)),"")</f>
        <v/>
      </c>
      <c r="AB100" s="232"/>
      <c r="AC100" s="54"/>
      <c r="AD100" s="73" t="str">
        <f>IFERROR((HYPERLINK((VLOOKUP($H100,표1[[과정명]:[상세링크]],7,FALSE)),"상세보기")),"")</f>
        <v/>
      </c>
      <c r="AE100" s="54"/>
      <c r="AF100" s="54"/>
    </row>
    <row r="101" spans="1:32" s="50" customFormat="1" ht="37.5" customHeight="1">
      <c r="A101" s="48"/>
      <c r="B101" s="48"/>
      <c r="C101" s="48"/>
      <c r="D101" s="48"/>
      <c r="E101" s="188" t="s">
        <v>2097</v>
      </c>
      <c r="F101" s="68" t="str">
        <f t="shared" si="1"/>
        <v>비즈니스직무전략*기획전문과정0094</v>
      </c>
      <c r="G101" s="63" t="str">
        <f>IFERROR(LEN((VLOOKUP(H101,표1[[과정명]:[추천2]],6,FALSE))),"")</f>
        <v/>
      </c>
      <c r="H101" s="220" t="str">
        <f>IFERROR((VLOOKUP($F101,전체과정!$B$2:$G$1794,6,FALSE)),"")</f>
        <v/>
      </c>
      <c r="I101" s="220"/>
      <c r="J101" s="220"/>
      <c r="K101" s="220"/>
      <c r="L101" s="220"/>
      <c r="M101" s="220"/>
      <c r="N101" s="220"/>
      <c r="O101" s="220"/>
      <c r="P101" s="220"/>
      <c r="Q101" s="220"/>
      <c r="R101" s="220"/>
      <c r="S101" s="220"/>
      <c r="T101" s="220"/>
      <c r="U101" s="220"/>
      <c r="V101" s="220"/>
      <c r="W101" s="220"/>
      <c r="X101" s="232" t="str">
        <f>IFERROR((VLOOKUP($F101,표1[[Key2]:[추천2]],5,FALSE)),"")</f>
        <v/>
      </c>
      <c r="Y101" s="232"/>
      <c r="Z101" s="232"/>
      <c r="AA101" s="232" t="str">
        <f>IFERROR((VLOOKUP(X101,index!$B$4:$C$19,2,FALSE)),"")</f>
        <v/>
      </c>
      <c r="AB101" s="232"/>
      <c r="AC101" s="54"/>
      <c r="AD101" s="73" t="str">
        <f>IFERROR((HYPERLINK((VLOOKUP($H101,표1[[과정명]:[상세링크]],7,FALSE)),"상세보기")),"")</f>
        <v/>
      </c>
      <c r="AE101" s="54"/>
      <c r="AF101" s="54"/>
    </row>
    <row r="102" spans="1:32" s="50" customFormat="1" ht="37.5" customHeight="1">
      <c r="A102" s="48"/>
      <c r="B102" s="48"/>
      <c r="C102" s="48"/>
      <c r="D102" s="48"/>
      <c r="E102" s="188" t="s">
        <v>2098</v>
      </c>
      <c r="F102" s="68" t="str">
        <f t="shared" si="1"/>
        <v>비즈니스직무전략*기획전문과정0095</v>
      </c>
      <c r="G102" s="63" t="str">
        <f>IFERROR(LEN((VLOOKUP(H102,표1[[과정명]:[추천2]],6,FALSE))),"")</f>
        <v/>
      </c>
      <c r="H102" s="220" t="str">
        <f>IFERROR((VLOOKUP($F102,전체과정!$B$2:$G$1794,6,FALSE)),"")</f>
        <v/>
      </c>
      <c r="I102" s="220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  <c r="T102" s="220"/>
      <c r="U102" s="220"/>
      <c r="V102" s="220"/>
      <c r="W102" s="220"/>
      <c r="X102" s="232" t="str">
        <f>IFERROR((VLOOKUP($F102,표1[[Key2]:[추천2]],5,FALSE)),"")</f>
        <v/>
      </c>
      <c r="Y102" s="232"/>
      <c r="Z102" s="232"/>
      <c r="AA102" s="232" t="str">
        <f>IFERROR((VLOOKUP(X102,index!$B$4:$C$19,2,FALSE)),"")</f>
        <v/>
      </c>
      <c r="AB102" s="232"/>
      <c r="AC102" s="54"/>
      <c r="AD102" s="73" t="str">
        <f>IFERROR((HYPERLINK((VLOOKUP($H102,표1[[과정명]:[상세링크]],7,FALSE)),"상세보기")),"")</f>
        <v/>
      </c>
      <c r="AE102" s="54"/>
      <c r="AF102" s="54"/>
    </row>
    <row r="103" spans="1:32" s="50" customFormat="1" ht="37.5" customHeight="1">
      <c r="A103" s="48"/>
      <c r="B103" s="48"/>
      <c r="C103" s="48"/>
      <c r="D103" s="48"/>
      <c r="E103" s="188" t="s">
        <v>2099</v>
      </c>
      <c r="F103" s="68" t="str">
        <f t="shared" si="1"/>
        <v>비즈니스직무전략*기획전문과정0096</v>
      </c>
      <c r="G103" s="63" t="str">
        <f>IFERROR(LEN((VLOOKUP(H103,표1[[과정명]:[추천2]],6,FALSE))),"")</f>
        <v/>
      </c>
      <c r="H103" s="220" t="str">
        <f>IFERROR((VLOOKUP($F103,전체과정!$B$2:$G$1794,6,FALSE)),"")</f>
        <v/>
      </c>
      <c r="I103" s="220"/>
      <c r="J103" s="220"/>
      <c r="K103" s="220"/>
      <c r="L103" s="220"/>
      <c r="M103" s="220"/>
      <c r="N103" s="220"/>
      <c r="O103" s="220"/>
      <c r="P103" s="220"/>
      <c r="Q103" s="220"/>
      <c r="R103" s="220"/>
      <c r="S103" s="220"/>
      <c r="T103" s="220"/>
      <c r="U103" s="220"/>
      <c r="V103" s="220"/>
      <c r="W103" s="220"/>
      <c r="X103" s="232" t="str">
        <f>IFERROR((VLOOKUP($F103,표1[[Key2]:[추천2]],5,FALSE)),"")</f>
        <v/>
      </c>
      <c r="Y103" s="232"/>
      <c r="Z103" s="232"/>
      <c r="AA103" s="232" t="str">
        <f>IFERROR((VLOOKUP(X103,index!$B$4:$C$19,2,FALSE)),"")</f>
        <v/>
      </c>
      <c r="AB103" s="232"/>
      <c r="AC103" s="54"/>
      <c r="AD103" s="73" t="str">
        <f>IFERROR((HYPERLINK((VLOOKUP($H103,표1[[과정명]:[상세링크]],7,FALSE)),"상세보기")),"")</f>
        <v/>
      </c>
      <c r="AE103" s="54"/>
      <c r="AF103" s="54"/>
    </row>
    <row r="104" spans="1:32" s="50" customFormat="1" ht="37.5" customHeight="1">
      <c r="A104" s="48"/>
      <c r="B104" s="48"/>
      <c r="C104" s="48"/>
      <c r="D104" s="48"/>
      <c r="E104" s="188" t="s">
        <v>2100</v>
      </c>
      <c r="F104" s="68" t="str">
        <f t="shared" si="1"/>
        <v>비즈니스직무전략*기획전문과정0097</v>
      </c>
      <c r="G104" s="63" t="str">
        <f>IFERROR(LEN((VLOOKUP(H104,표1[[과정명]:[추천2]],6,FALSE))),"")</f>
        <v/>
      </c>
      <c r="H104" s="220" t="str">
        <f>IFERROR((VLOOKUP($F104,전체과정!$B$2:$G$1794,6,FALSE)),"")</f>
        <v/>
      </c>
      <c r="I104" s="220"/>
      <c r="J104" s="220"/>
      <c r="K104" s="220"/>
      <c r="L104" s="220"/>
      <c r="M104" s="220"/>
      <c r="N104" s="220"/>
      <c r="O104" s="220"/>
      <c r="P104" s="220"/>
      <c r="Q104" s="220"/>
      <c r="R104" s="220"/>
      <c r="S104" s="220"/>
      <c r="T104" s="220"/>
      <c r="U104" s="220"/>
      <c r="V104" s="220"/>
      <c r="W104" s="220"/>
      <c r="X104" s="232" t="str">
        <f>IFERROR((VLOOKUP($F104,표1[[Key2]:[추천2]],5,FALSE)),"")</f>
        <v/>
      </c>
      <c r="Y104" s="232"/>
      <c r="Z104" s="232"/>
      <c r="AA104" s="232" t="str">
        <f>IFERROR((VLOOKUP(X104,index!$B$4:$C$19,2,FALSE)),"")</f>
        <v/>
      </c>
      <c r="AB104" s="232"/>
      <c r="AC104" s="54"/>
      <c r="AD104" s="73" t="str">
        <f>IFERROR((HYPERLINK((VLOOKUP($H104,표1[[과정명]:[상세링크]],7,FALSE)),"상세보기")),"")</f>
        <v/>
      </c>
      <c r="AE104" s="54"/>
      <c r="AF104" s="54"/>
    </row>
    <row r="105" spans="1:32" s="50" customFormat="1" ht="37.5" customHeight="1">
      <c r="A105" s="48"/>
      <c r="B105" s="48"/>
      <c r="C105" s="48"/>
      <c r="D105" s="48"/>
      <c r="E105" s="188" t="s">
        <v>2101</v>
      </c>
      <c r="F105" s="68" t="str">
        <f t="shared" si="1"/>
        <v>비즈니스직무전략*기획전문과정0098</v>
      </c>
      <c r="G105" s="63" t="str">
        <f>IFERROR(LEN((VLOOKUP(H105,표1[[과정명]:[추천2]],6,FALSE))),"")</f>
        <v/>
      </c>
      <c r="H105" s="220" t="str">
        <f>IFERROR((VLOOKUP($F105,전체과정!$B$2:$G$1794,6,FALSE)),"")</f>
        <v/>
      </c>
      <c r="I105" s="220"/>
      <c r="J105" s="220"/>
      <c r="K105" s="220"/>
      <c r="L105" s="220"/>
      <c r="M105" s="220"/>
      <c r="N105" s="220"/>
      <c r="O105" s="220"/>
      <c r="P105" s="220"/>
      <c r="Q105" s="220"/>
      <c r="R105" s="220"/>
      <c r="S105" s="220"/>
      <c r="T105" s="220"/>
      <c r="U105" s="220"/>
      <c r="V105" s="220"/>
      <c r="W105" s="220"/>
      <c r="X105" s="232" t="str">
        <f>IFERROR((VLOOKUP($F105,표1[[Key2]:[추천2]],5,FALSE)),"")</f>
        <v/>
      </c>
      <c r="Y105" s="232"/>
      <c r="Z105" s="232"/>
      <c r="AA105" s="232" t="str">
        <f>IFERROR((VLOOKUP(X105,index!$B$4:$C$19,2,FALSE)),"")</f>
        <v/>
      </c>
      <c r="AB105" s="232"/>
      <c r="AC105" s="54"/>
      <c r="AD105" s="73" t="str">
        <f>IFERROR((HYPERLINK((VLOOKUP($H105,표1[[과정명]:[상세링크]],7,FALSE)),"상세보기")),"")</f>
        <v/>
      </c>
      <c r="AE105" s="54"/>
      <c r="AF105" s="54"/>
    </row>
    <row r="106" spans="1:32" s="50" customFormat="1" ht="37.5" customHeight="1">
      <c r="A106" s="48"/>
      <c r="B106" s="48"/>
      <c r="C106" s="48"/>
      <c r="D106" s="48"/>
      <c r="E106" s="188" t="s">
        <v>2102</v>
      </c>
      <c r="F106" s="68" t="str">
        <f t="shared" si="1"/>
        <v>비즈니스직무전략*기획전문과정0099</v>
      </c>
      <c r="G106" s="63" t="str">
        <f>IFERROR(LEN((VLOOKUP(H106,표1[[과정명]:[추천2]],6,FALSE))),"")</f>
        <v/>
      </c>
      <c r="H106" s="220" t="str">
        <f>IFERROR((VLOOKUP($F106,전체과정!$B$2:$G$1794,6,FALSE)),"")</f>
        <v/>
      </c>
      <c r="I106" s="220"/>
      <c r="J106" s="220"/>
      <c r="K106" s="220"/>
      <c r="L106" s="220"/>
      <c r="M106" s="220"/>
      <c r="N106" s="220"/>
      <c r="O106" s="220"/>
      <c r="P106" s="220"/>
      <c r="Q106" s="220"/>
      <c r="R106" s="220"/>
      <c r="S106" s="220"/>
      <c r="T106" s="220"/>
      <c r="U106" s="220"/>
      <c r="V106" s="220"/>
      <c r="W106" s="220"/>
      <c r="X106" s="232" t="str">
        <f>IFERROR((VLOOKUP($F106,표1[[Key2]:[추천2]],5,FALSE)),"")</f>
        <v/>
      </c>
      <c r="Y106" s="232"/>
      <c r="Z106" s="232"/>
      <c r="AA106" s="232" t="str">
        <f>IFERROR((VLOOKUP(X106,index!$B$4:$C$19,2,FALSE)),"")</f>
        <v/>
      </c>
      <c r="AB106" s="232"/>
      <c r="AC106" s="54"/>
      <c r="AD106" s="73" t="str">
        <f>IFERROR((HYPERLINK((VLOOKUP($H106,표1[[과정명]:[상세링크]],7,FALSE)),"상세보기")),"")</f>
        <v/>
      </c>
      <c r="AE106" s="54"/>
      <c r="AF106" s="54"/>
    </row>
    <row r="107" spans="1:32" s="50" customFormat="1" ht="37.5" customHeight="1">
      <c r="A107" s="48"/>
      <c r="B107" s="48"/>
      <c r="C107" s="48"/>
      <c r="D107" s="48"/>
      <c r="E107" s="188" t="s">
        <v>2103</v>
      </c>
      <c r="F107" s="68" t="str">
        <f t="shared" si="1"/>
        <v>비즈니스직무전략*기획전문과정0100</v>
      </c>
      <c r="G107" s="63" t="str">
        <f>IFERROR(LEN((VLOOKUP(H107,표1[[과정명]:[추천2]],6,FALSE))),"")</f>
        <v/>
      </c>
      <c r="H107" s="220" t="str">
        <f>IFERROR((VLOOKUP($F107,전체과정!$B$2:$G$1794,6,FALSE)),"")</f>
        <v/>
      </c>
      <c r="I107" s="220"/>
      <c r="J107" s="220"/>
      <c r="K107" s="220"/>
      <c r="L107" s="220"/>
      <c r="M107" s="220"/>
      <c r="N107" s="220"/>
      <c r="O107" s="220"/>
      <c r="P107" s="220"/>
      <c r="Q107" s="220"/>
      <c r="R107" s="220"/>
      <c r="S107" s="220"/>
      <c r="T107" s="220"/>
      <c r="U107" s="220"/>
      <c r="V107" s="220"/>
      <c r="W107" s="220"/>
      <c r="X107" s="232" t="str">
        <f>IFERROR((VLOOKUP($F107,표1[[Key2]:[추천2]],5,FALSE)),"")</f>
        <v/>
      </c>
      <c r="Y107" s="232"/>
      <c r="Z107" s="232"/>
      <c r="AA107" s="232" t="str">
        <f>IFERROR((VLOOKUP(X107,index!$B$4:$C$19,2,FALSE)),"")</f>
        <v/>
      </c>
      <c r="AB107" s="232"/>
      <c r="AC107" s="54"/>
      <c r="AD107" s="73" t="str">
        <f>IFERROR((HYPERLINK((VLOOKUP($H107,표1[[과정명]:[상세링크]],7,FALSE)),"상세보기")),"")</f>
        <v/>
      </c>
      <c r="AE107" s="54"/>
      <c r="AF107" s="54"/>
    </row>
    <row r="108" spans="1:32" s="50" customFormat="1" ht="37.5" customHeight="1">
      <c r="A108" s="48"/>
      <c r="B108" s="48"/>
      <c r="C108" s="48"/>
      <c r="D108" s="48"/>
      <c r="E108" s="188" t="s">
        <v>2104</v>
      </c>
      <c r="F108" s="68" t="str">
        <f t="shared" si="1"/>
        <v>비즈니스직무전략*기획전문과정0101</v>
      </c>
      <c r="G108" s="63" t="str">
        <f>IFERROR(LEN((VLOOKUP(H108,표1[[과정명]:[추천2]],6,FALSE))),"")</f>
        <v/>
      </c>
      <c r="H108" s="220" t="str">
        <f>IFERROR((VLOOKUP($F108,전체과정!$B$2:$G$1794,6,FALSE)),"")</f>
        <v/>
      </c>
      <c r="I108" s="220"/>
      <c r="J108" s="220"/>
      <c r="K108" s="220"/>
      <c r="L108" s="220"/>
      <c r="M108" s="220"/>
      <c r="N108" s="220"/>
      <c r="O108" s="220"/>
      <c r="P108" s="220"/>
      <c r="Q108" s="220"/>
      <c r="R108" s="220"/>
      <c r="S108" s="220"/>
      <c r="T108" s="220"/>
      <c r="U108" s="220"/>
      <c r="V108" s="220"/>
      <c r="W108" s="220"/>
      <c r="X108" s="232" t="str">
        <f>IFERROR((VLOOKUP($F108,표1[[Key2]:[추천2]],5,FALSE)),"")</f>
        <v/>
      </c>
      <c r="Y108" s="232"/>
      <c r="Z108" s="232"/>
      <c r="AA108" s="232" t="str">
        <f>IFERROR((VLOOKUP(X108,index!$B$4:$C$19,2,FALSE)),"")</f>
        <v/>
      </c>
      <c r="AB108" s="232"/>
      <c r="AC108" s="54"/>
      <c r="AD108" s="73" t="str">
        <f>IFERROR((HYPERLINK((VLOOKUP($H108,표1[[과정명]:[상세링크]],7,FALSE)),"상세보기")),"")</f>
        <v/>
      </c>
      <c r="AE108" s="54"/>
      <c r="AF108" s="54"/>
    </row>
    <row r="109" spans="1:32" s="50" customFormat="1" ht="37.5" customHeight="1">
      <c r="A109" s="48"/>
      <c r="B109" s="48"/>
      <c r="C109" s="48"/>
      <c r="D109" s="48"/>
      <c r="E109" s="188" t="s">
        <v>2105</v>
      </c>
      <c r="F109" s="68" t="str">
        <f t="shared" si="1"/>
        <v>비즈니스직무전략*기획전문과정0102</v>
      </c>
      <c r="G109" s="63" t="str">
        <f>IFERROR(LEN((VLOOKUP(H109,표1[[과정명]:[추천2]],6,FALSE))),"")</f>
        <v/>
      </c>
      <c r="H109" s="220" t="str">
        <f>IFERROR((VLOOKUP($F109,전체과정!$B$2:$G$1794,6,FALSE)),"")</f>
        <v/>
      </c>
      <c r="I109" s="220"/>
      <c r="J109" s="220"/>
      <c r="K109" s="220"/>
      <c r="L109" s="220"/>
      <c r="M109" s="220"/>
      <c r="N109" s="220"/>
      <c r="O109" s="220"/>
      <c r="P109" s="220"/>
      <c r="Q109" s="220"/>
      <c r="R109" s="220"/>
      <c r="S109" s="220"/>
      <c r="T109" s="220"/>
      <c r="U109" s="220"/>
      <c r="V109" s="220"/>
      <c r="W109" s="220"/>
      <c r="X109" s="232" t="str">
        <f>IFERROR((VLOOKUP($F109,표1[[Key2]:[추천2]],5,FALSE)),"")</f>
        <v/>
      </c>
      <c r="Y109" s="232"/>
      <c r="Z109" s="232"/>
      <c r="AA109" s="232" t="str">
        <f>IFERROR((VLOOKUP(X109,index!$B$4:$C$19,2,FALSE)),"")</f>
        <v/>
      </c>
      <c r="AB109" s="232"/>
      <c r="AC109" s="54"/>
      <c r="AD109" s="73" t="str">
        <f>IFERROR((HYPERLINK((VLOOKUP($H109,표1[[과정명]:[상세링크]],7,FALSE)),"상세보기")),"")</f>
        <v/>
      </c>
      <c r="AE109" s="54"/>
      <c r="AF109" s="54"/>
    </row>
    <row r="110" spans="1:32" s="50" customFormat="1" ht="37.5" customHeight="1">
      <c r="A110" s="48"/>
      <c r="B110" s="48"/>
      <c r="C110" s="48"/>
      <c r="D110" s="48"/>
      <c r="E110" s="188" t="s">
        <v>2106</v>
      </c>
      <c r="F110" s="68" t="str">
        <f t="shared" si="1"/>
        <v>비즈니스직무전략*기획전문과정0103</v>
      </c>
      <c r="G110" s="63" t="str">
        <f>IFERROR(LEN((VLOOKUP(H110,표1[[과정명]:[추천2]],6,FALSE))),"")</f>
        <v/>
      </c>
      <c r="H110" s="220" t="str">
        <f>IFERROR((VLOOKUP($F110,전체과정!$B$2:$G$1794,6,FALSE)),"")</f>
        <v/>
      </c>
      <c r="I110" s="220"/>
      <c r="J110" s="220"/>
      <c r="K110" s="220"/>
      <c r="L110" s="220"/>
      <c r="M110" s="220"/>
      <c r="N110" s="220"/>
      <c r="O110" s="220"/>
      <c r="P110" s="220"/>
      <c r="Q110" s="220"/>
      <c r="R110" s="220"/>
      <c r="S110" s="220"/>
      <c r="T110" s="220"/>
      <c r="U110" s="220"/>
      <c r="V110" s="220"/>
      <c r="W110" s="220"/>
      <c r="X110" s="232" t="str">
        <f>IFERROR((VLOOKUP($F110,표1[[Key2]:[추천2]],5,FALSE)),"")</f>
        <v/>
      </c>
      <c r="Y110" s="232"/>
      <c r="Z110" s="232"/>
      <c r="AA110" s="232" t="str">
        <f>IFERROR((VLOOKUP(X110,index!$B$4:$C$19,2,FALSE)),"")</f>
        <v/>
      </c>
      <c r="AB110" s="232"/>
      <c r="AC110" s="54"/>
      <c r="AD110" s="73" t="str">
        <f>IFERROR((HYPERLINK((VLOOKUP($H110,표1[[과정명]:[상세링크]],7,FALSE)),"상세보기")),"")</f>
        <v/>
      </c>
      <c r="AE110" s="54"/>
      <c r="AF110" s="54"/>
    </row>
    <row r="111" spans="1:32" s="50" customFormat="1" ht="37.5" customHeight="1">
      <c r="A111" s="48"/>
      <c r="B111" s="48"/>
      <c r="C111" s="48"/>
      <c r="D111" s="48"/>
      <c r="E111" s="188" t="s">
        <v>2107</v>
      </c>
      <c r="F111" s="68" t="str">
        <f t="shared" si="1"/>
        <v>비즈니스직무전략*기획전문과정0104</v>
      </c>
      <c r="G111" s="63" t="str">
        <f>IFERROR(LEN((VLOOKUP(H111,표1[[과정명]:[추천2]],6,FALSE))),"")</f>
        <v/>
      </c>
      <c r="H111" s="220" t="str">
        <f>IFERROR((VLOOKUP($F111,전체과정!$B$2:$G$1794,6,FALSE)),"")</f>
        <v/>
      </c>
      <c r="I111" s="220"/>
      <c r="J111" s="220"/>
      <c r="K111" s="220"/>
      <c r="L111" s="220"/>
      <c r="M111" s="220"/>
      <c r="N111" s="220"/>
      <c r="O111" s="220"/>
      <c r="P111" s="220"/>
      <c r="Q111" s="220"/>
      <c r="R111" s="220"/>
      <c r="S111" s="220"/>
      <c r="T111" s="220"/>
      <c r="U111" s="220"/>
      <c r="V111" s="220"/>
      <c r="W111" s="220"/>
      <c r="X111" s="232" t="str">
        <f>IFERROR((VLOOKUP($F111,표1[[Key2]:[추천2]],5,FALSE)),"")</f>
        <v/>
      </c>
      <c r="Y111" s="232"/>
      <c r="Z111" s="232"/>
      <c r="AA111" s="232" t="str">
        <f>IFERROR((VLOOKUP(X111,index!$B$4:$C$19,2,FALSE)),"")</f>
        <v/>
      </c>
      <c r="AB111" s="232"/>
      <c r="AC111" s="54"/>
      <c r="AD111" s="73" t="str">
        <f>IFERROR((HYPERLINK((VLOOKUP($H111,표1[[과정명]:[상세링크]],7,FALSE)),"상세보기")),"")</f>
        <v/>
      </c>
      <c r="AE111" s="54"/>
      <c r="AF111" s="54"/>
    </row>
    <row r="112" spans="1:32" s="50" customFormat="1" ht="37.5" customHeight="1">
      <c r="A112" s="48"/>
      <c r="B112" s="48"/>
      <c r="C112" s="48"/>
      <c r="D112" s="48"/>
      <c r="E112" s="188" t="s">
        <v>2108</v>
      </c>
      <c r="F112" s="68" t="str">
        <f t="shared" si="1"/>
        <v>비즈니스직무전략*기획전문과정0105</v>
      </c>
      <c r="G112" s="63" t="str">
        <f>IFERROR(LEN((VLOOKUP(H112,표1[[과정명]:[추천2]],6,FALSE))),"")</f>
        <v/>
      </c>
      <c r="H112" s="220" t="str">
        <f>IFERROR((VLOOKUP($F112,전체과정!$B$2:$G$1794,6,FALSE)),"")</f>
        <v/>
      </c>
      <c r="I112" s="220"/>
      <c r="J112" s="220"/>
      <c r="K112" s="220"/>
      <c r="L112" s="220"/>
      <c r="M112" s="220"/>
      <c r="N112" s="220"/>
      <c r="O112" s="220"/>
      <c r="P112" s="220"/>
      <c r="Q112" s="220"/>
      <c r="R112" s="220"/>
      <c r="S112" s="220"/>
      <c r="T112" s="220"/>
      <c r="U112" s="220"/>
      <c r="V112" s="220"/>
      <c r="W112" s="220"/>
      <c r="X112" s="232" t="str">
        <f>IFERROR((VLOOKUP($F112,표1[[Key2]:[추천2]],5,FALSE)),"")</f>
        <v/>
      </c>
      <c r="Y112" s="232"/>
      <c r="Z112" s="232"/>
      <c r="AA112" s="232" t="str">
        <f>IFERROR((VLOOKUP(X112,index!$B$4:$C$19,2,FALSE)),"")</f>
        <v/>
      </c>
      <c r="AB112" s="232"/>
      <c r="AC112" s="54"/>
      <c r="AD112" s="73" t="str">
        <f>IFERROR((HYPERLINK((VLOOKUP($H112,표1[[과정명]:[상세링크]],7,FALSE)),"상세보기")),"")</f>
        <v/>
      </c>
      <c r="AE112" s="54"/>
      <c r="AF112" s="54"/>
    </row>
    <row r="113" spans="1:32" s="50" customFormat="1" ht="37.5" customHeight="1">
      <c r="A113" s="48"/>
      <c r="B113" s="48"/>
      <c r="C113" s="48"/>
      <c r="D113" s="48"/>
      <c r="E113" s="188" t="s">
        <v>2109</v>
      </c>
      <c r="F113" s="68" t="str">
        <f t="shared" si="1"/>
        <v>비즈니스직무전략*기획전문과정0106</v>
      </c>
      <c r="G113" s="63" t="str">
        <f>IFERROR(LEN((VLOOKUP(H113,표1[[과정명]:[추천2]],6,FALSE))),"")</f>
        <v/>
      </c>
      <c r="H113" s="220" t="str">
        <f>IFERROR((VLOOKUP($F113,전체과정!$B$2:$G$1794,6,FALSE)),"")</f>
        <v/>
      </c>
      <c r="I113" s="220"/>
      <c r="J113" s="220"/>
      <c r="K113" s="220"/>
      <c r="L113" s="220"/>
      <c r="M113" s="220"/>
      <c r="N113" s="220"/>
      <c r="O113" s="220"/>
      <c r="P113" s="220"/>
      <c r="Q113" s="220"/>
      <c r="R113" s="220"/>
      <c r="S113" s="220"/>
      <c r="T113" s="220"/>
      <c r="U113" s="220"/>
      <c r="V113" s="220"/>
      <c r="W113" s="220"/>
      <c r="X113" s="232" t="str">
        <f>IFERROR((VLOOKUP($F113,표1[[Key2]:[추천2]],5,FALSE)),"")</f>
        <v/>
      </c>
      <c r="Y113" s="232"/>
      <c r="Z113" s="232"/>
      <c r="AA113" s="232" t="str">
        <f>IFERROR((VLOOKUP(X113,index!$B$4:$C$19,2,FALSE)),"")</f>
        <v/>
      </c>
      <c r="AB113" s="232"/>
      <c r="AC113" s="54"/>
      <c r="AD113" s="73" t="str">
        <f>IFERROR((HYPERLINK((VLOOKUP($H113,표1[[과정명]:[상세링크]],7,FALSE)),"상세보기")),"")</f>
        <v/>
      </c>
      <c r="AE113" s="54"/>
      <c r="AF113" s="54"/>
    </row>
    <row r="114" spans="1:32" s="50" customFormat="1" ht="37.5" customHeight="1">
      <c r="A114" s="48"/>
      <c r="B114" s="48"/>
      <c r="C114" s="48"/>
      <c r="D114" s="48"/>
      <c r="E114" s="188" t="s">
        <v>2110</v>
      </c>
      <c r="F114" s="68" t="str">
        <f t="shared" si="1"/>
        <v>비즈니스직무전략*기획전문과정0107</v>
      </c>
      <c r="G114" s="63" t="str">
        <f>IFERROR(LEN((VLOOKUP(H114,표1[[과정명]:[추천2]],6,FALSE))),"")</f>
        <v/>
      </c>
      <c r="H114" s="220" t="str">
        <f>IFERROR((VLOOKUP($F114,전체과정!$B$2:$G$1794,6,FALSE)),"")</f>
        <v/>
      </c>
      <c r="I114" s="220"/>
      <c r="J114" s="220"/>
      <c r="K114" s="220"/>
      <c r="L114" s="220"/>
      <c r="M114" s="220"/>
      <c r="N114" s="220"/>
      <c r="O114" s="220"/>
      <c r="P114" s="220"/>
      <c r="Q114" s="220"/>
      <c r="R114" s="220"/>
      <c r="S114" s="220"/>
      <c r="T114" s="220"/>
      <c r="U114" s="220"/>
      <c r="V114" s="220"/>
      <c r="W114" s="220"/>
      <c r="X114" s="232" t="str">
        <f>IFERROR((VLOOKUP($F114,표1[[Key2]:[추천2]],5,FALSE)),"")</f>
        <v/>
      </c>
      <c r="Y114" s="232"/>
      <c r="Z114" s="232"/>
      <c r="AA114" s="232" t="str">
        <f>IFERROR((VLOOKUP(X114,index!$B$4:$C$19,2,FALSE)),"")</f>
        <v/>
      </c>
      <c r="AB114" s="232"/>
      <c r="AC114" s="54"/>
      <c r="AD114" s="73" t="str">
        <f>IFERROR((HYPERLINK((VLOOKUP($H114,표1[[과정명]:[상세링크]],7,FALSE)),"상세보기")),"")</f>
        <v/>
      </c>
      <c r="AE114" s="54"/>
      <c r="AF114" s="54"/>
    </row>
    <row r="115" spans="1:32" s="50" customFormat="1" ht="37.5" customHeight="1">
      <c r="A115" s="48"/>
      <c r="B115" s="48"/>
      <c r="C115" s="48"/>
      <c r="D115" s="48"/>
      <c r="E115" s="188" t="s">
        <v>2111</v>
      </c>
      <c r="F115" s="68" t="str">
        <f t="shared" si="1"/>
        <v>비즈니스직무전략*기획전문과정0108</v>
      </c>
      <c r="G115" s="63" t="str">
        <f>IFERROR(LEN((VLOOKUP(H115,표1[[과정명]:[추천2]],6,FALSE))),"")</f>
        <v/>
      </c>
      <c r="H115" s="220" t="str">
        <f>IFERROR((VLOOKUP($F115,전체과정!$B$2:$G$1794,6,FALSE)),"")</f>
        <v/>
      </c>
      <c r="I115" s="220"/>
      <c r="J115" s="220"/>
      <c r="K115" s="220"/>
      <c r="L115" s="220"/>
      <c r="M115" s="220"/>
      <c r="N115" s="220"/>
      <c r="O115" s="220"/>
      <c r="P115" s="220"/>
      <c r="Q115" s="220"/>
      <c r="R115" s="220"/>
      <c r="S115" s="220"/>
      <c r="T115" s="220"/>
      <c r="U115" s="220"/>
      <c r="V115" s="220"/>
      <c r="W115" s="220"/>
      <c r="X115" s="232" t="str">
        <f>IFERROR((VLOOKUP($F115,표1[[Key2]:[추천2]],5,FALSE)),"")</f>
        <v/>
      </c>
      <c r="Y115" s="232"/>
      <c r="Z115" s="232"/>
      <c r="AA115" s="232" t="str">
        <f>IFERROR((VLOOKUP(X115,index!$B$4:$C$19,2,FALSE)),"")</f>
        <v/>
      </c>
      <c r="AB115" s="232"/>
      <c r="AC115" s="54"/>
      <c r="AD115" s="73" t="str">
        <f>IFERROR((HYPERLINK((VLOOKUP($H115,표1[[과정명]:[상세링크]],7,FALSE)),"상세보기")),"")</f>
        <v/>
      </c>
      <c r="AE115" s="54"/>
      <c r="AF115" s="54"/>
    </row>
    <row r="116" spans="1:32" s="50" customFormat="1" ht="37.5" customHeight="1">
      <c r="A116" s="48"/>
      <c r="B116" s="48"/>
      <c r="C116" s="48"/>
      <c r="D116" s="48"/>
      <c r="E116" s="188" t="s">
        <v>2112</v>
      </c>
      <c r="F116" s="68" t="str">
        <f t="shared" si="1"/>
        <v>비즈니스직무전략*기획전문과정0109</v>
      </c>
      <c r="G116" s="63" t="str">
        <f>IFERROR(LEN((VLOOKUP(H116,표1[[과정명]:[추천2]],6,FALSE))),"")</f>
        <v/>
      </c>
      <c r="H116" s="220" t="str">
        <f>IFERROR((VLOOKUP($F116,전체과정!$B$2:$G$1794,6,FALSE)),"")</f>
        <v/>
      </c>
      <c r="I116" s="220"/>
      <c r="J116" s="220"/>
      <c r="K116" s="220"/>
      <c r="L116" s="220"/>
      <c r="M116" s="220"/>
      <c r="N116" s="220"/>
      <c r="O116" s="220"/>
      <c r="P116" s="220"/>
      <c r="Q116" s="220"/>
      <c r="R116" s="220"/>
      <c r="S116" s="220"/>
      <c r="T116" s="220"/>
      <c r="U116" s="220"/>
      <c r="V116" s="220"/>
      <c r="W116" s="220"/>
      <c r="X116" s="232" t="str">
        <f>IFERROR((VLOOKUP($F116,표1[[Key2]:[추천2]],5,FALSE)),"")</f>
        <v/>
      </c>
      <c r="Y116" s="232"/>
      <c r="Z116" s="232"/>
      <c r="AA116" s="232" t="str">
        <f>IFERROR((VLOOKUP(X116,index!$B$4:$C$19,2,FALSE)),"")</f>
        <v/>
      </c>
      <c r="AB116" s="232"/>
      <c r="AC116" s="54"/>
      <c r="AD116" s="73" t="str">
        <f>IFERROR((HYPERLINK((VLOOKUP($H116,표1[[과정명]:[상세링크]],7,FALSE)),"상세보기")),"")</f>
        <v/>
      </c>
      <c r="AE116" s="54"/>
      <c r="AF116" s="54"/>
    </row>
    <row r="117" spans="1:32" s="50" customFormat="1" ht="37.5" customHeight="1">
      <c r="A117" s="48"/>
      <c r="B117" s="48"/>
      <c r="C117" s="48"/>
      <c r="D117" s="48"/>
      <c r="E117" s="188" t="s">
        <v>2113</v>
      </c>
      <c r="F117" s="68" t="str">
        <f t="shared" si="1"/>
        <v>비즈니스직무전략*기획전문과정0110</v>
      </c>
      <c r="G117" s="63" t="str">
        <f>IFERROR(LEN((VLOOKUP(H117,표1[[과정명]:[추천2]],6,FALSE))),"")</f>
        <v/>
      </c>
      <c r="H117" s="220" t="str">
        <f>IFERROR((VLOOKUP($F117,전체과정!$B$2:$G$1794,6,FALSE)),"")</f>
        <v/>
      </c>
      <c r="I117" s="220"/>
      <c r="J117" s="220"/>
      <c r="K117" s="220"/>
      <c r="L117" s="220"/>
      <c r="M117" s="220"/>
      <c r="N117" s="220"/>
      <c r="O117" s="220"/>
      <c r="P117" s="220"/>
      <c r="Q117" s="220"/>
      <c r="R117" s="220"/>
      <c r="S117" s="220"/>
      <c r="T117" s="220"/>
      <c r="U117" s="220"/>
      <c r="V117" s="220"/>
      <c r="W117" s="220"/>
      <c r="X117" s="232" t="str">
        <f>IFERROR((VLOOKUP($F117,표1[[Key2]:[추천2]],5,FALSE)),"")</f>
        <v/>
      </c>
      <c r="Y117" s="232"/>
      <c r="Z117" s="232"/>
      <c r="AA117" s="232" t="str">
        <f>IFERROR((VLOOKUP(X117,index!$B$4:$C$19,2,FALSE)),"")</f>
        <v/>
      </c>
      <c r="AB117" s="232"/>
      <c r="AC117" s="54"/>
      <c r="AD117" s="73" t="str">
        <f>IFERROR((HYPERLINK((VLOOKUP($H117,표1[[과정명]:[상세링크]],7,FALSE)),"상세보기")),"")</f>
        <v/>
      </c>
      <c r="AE117" s="54"/>
      <c r="AF117" s="54"/>
    </row>
    <row r="118" spans="1:32" s="50" customFormat="1" ht="37.5" customHeight="1">
      <c r="A118" s="48"/>
      <c r="B118" s="48"/>
      <c r="C118" s="48"/>
      <c r="D118" s="48"/>
      <c r="E118" s="188" t="s">
        <v>2114</v>
      </c>
      <c r="F118" s="68" t="str">
        <f t="shared" si="1"/>
        <v>비즈니스직무전략*기획전문과정0111</v>
      </c>
      <c r="G118" s="63" t="str">
        <f>IFERROR(LEN((VLOOKUP(H118,표1[[과정명]:[추천2]],6,FALSE))),"")</f>
        <v/>
      </c>
      <c r="H118" s="220" t="str">
        <f>IFERROR((VLOOKUP($F118,전체과정!$B$2:$G$1794,6,FALSE)),"")</f>
        <v/>
      </c>
      <c r="I118" s="220"/>
      <c r="J118" s="220"/>
      <c r="K118" s="220"/>
      <c r="L118" s="220"/>
      <c r="M118" s="220"/>
      <c r="N118" s="220"/>
      <c r="O118" s="220"/>
      <c r="P118" s="220"/>
      <c r="Q118" s="220"/>
      <c r="R118" s="220"/>
      <c r="S118" s="220"/>
      <c r="T118" s="220"/>
      <c r="U118" s="220"/>
      <c r="V118" s="220"/>
      <c r="W118" s="220"/>
      <c r="X118" s="232" t="str">
        <f>IFERROR((VLOOKUP($F118,표1[[Key2]:[추천2]],5,FALSE)),"")</f>
        <v/>
      </c>
      <c r="Y118" s="232"/>
      <c r="Z118" s="232"/>
      <c r="AA118" s="232" t="str">
        <f>IFERROR((VLOOKUP(X118,index!$B$4:$C$19,2,FALSE)),"")</f>
        <v/>
      </c>
      <c r="AB118" s="232"/>
      <c r="AC118" s="54"/>
      <c r="AD118" s="73" t="str">
        <f>IFERROR((HYPERLINK((VLOOKUP($H118,표1[[과정명]:[상세링크]],7,FALSE)),"상세보기")),"")</f>
        <v/>
      </c>
      <c r="AE118" s="54"/>
      <c r="AF118" s="54"/>
    </row>
    <row r="119" spans="1:32" s="50" customFormat="1" ht="37.5" customHeight="1">
      <c r="A119" s="48"/>
      <c r="B119" s="48"/>
      <c r="C119" s="48"/>
      <c r="D119" s="48"/>
      <c r="E119" s="188" t="s">
        <v>2115</v>
      </c>
      <c r="F119" s="68" t="str">
        <f t="shared" si="1"/>
        <v>비즈니스직무전략*기획전문과정0112</v>
      </c>
      <c r="G119" s="63" t="str">
        <f>IFERROR(LEN((VLOOKUP(H119,표1[[과정명]:[추천2]],6,FALSE))),"")</f>
        <v/>
      </c>
      <c r="H119" s="220" t="str">
        <f>IFERROR((VLOOKUP($F119,전체과정!$B$2:$G$1794,6,FALSE)),"")</f>
        <v/>
      </c>
      <c r="I119" s="220"/>
      <c r="J119" s="220"/>
      <c r="K119" s="220"/>
      <c r="L119" s="220"/>
      <c r="M119" s="220"/>
      <c r="N119" s="220"/>
      <c r="O119" s="220"/>
      <c r="P119" s="220"/>
      <c r="Q119" s="220"/>
      <c r="R119" s="220"/>
      <c r="S119" s="220"/>
      <c r="T119" s="220"/>
      <c r="U119" s="220"/>
      <c r="V119" s="220"/>
      <c r="W119" s="220"/>
      <c r="X119" s="232" t="str">
        <f>IFERROR((VLOOKUP($F119,표1[[Key2]:[추천2]],5,FALSE)),"")</f>
        <v/>
      </c>
      <c r="Y119" s="232"/>
      <c r="Z119" s="232"/>
      <c r="AA119" s="232" t="str">
        <f>IFERROR((VLOOKUP(X119,index!$B$4:$C$19,2,FALSE)),"")</f>
        <v/>
      </c>
      <c r="AB119" s="232"/>
      <c r="AC119" s="54"/>
      <c r="AD119" s="73" t="str">
        <f>IFERROR((HYPERLINK((VLOOKUP($H119,표1[[과정명]:[상세링크]],7,FALSE)),"상세보기")),"")</f>
        <v/>
      </c>
      <c r="AE119" s="54"/>
      <c r="AF119" s="54"/>
    </row>
    <row r="120" spans="1:32" s="50" customFormat="1" ht="37.5" customHeight="1">
      <c r="A120" s="48"/>
      <c r="B120" s="48"/>
      <c r="C120" s="48"/>
      <c r="D120" s="48"/>
      <c r="E120" s="188" t="s">
        <v>2116</v>
      </c>
      <c r="F120" s="68" t="str">
        <f t="shared" si="1"/>
        <v>비즈니스직무전략*기획전문과정0113</v>
      </c>
      <c r="G120" s="63" t="str">
        <f>IFERROR(LEN((VLOOKUP(H120,표1[[과정명]:[추천2]],6,FALSE))),"")</f>
        <v/>
      </c>
      <c r="H120" s="220" t="str">
        <f>IFERROR((VLOOKUP($F120,전체과정!$B$2:$G$1794,6,FALSE)),"")</f>
        <v/>
      </c>
      <c r="I120" s="220"/>
      <c r="J120" s="220"/>
      <c r="K120" s="220"/>
      <c r="L120" s="220"/>
      <c r="M120" s="220"/>
      <c r="N120" s="220"/>
      <c r="O120" s="220"/>
      <c r="P120" s="220"/>
      <c r="Q120" s="220"/>
      <c r="R120" s="220"/>
      <c r="S120" s="220"/>
      <c r="T120" s="220"/>
      <c r="U120" s="220"/>
      <c r="V120" s="220"/>
      <c r="W120" s="220"/>
      <c r="X120" s="232" t="str">
        <f>IFERROR((VLOOKUP($F120,표1[[Key2]:[추천2]],5,FALSE)),"")</f>
        <v/>
      </c>
      <c r="Y120" s="232"/>
      <c r="Z120" s="232"/>
      <c r="AA120" s="232" t="str">
        <f>IFERROR((VLOOKUP(X120,index!$B$4:$C$19,2,FALSE)),"")</f>
        <v/>
      </c>
      <c r="AB120" s="232"/>
      <c r="AC120" s="54"/>
      <c r="AD120" s="73" t="str">
        <f>IFERROR((HYPERLINK((VLOOKUP($H120,표1[[과정명]:[상세링크]],7,FALSE)),"상세보기")),"")</f>
        <v/>
      </c>
      <c r="AE120" s="54"/>
      <c r="AF120" s="54"/>
    </row>
    <row r="121" spans="1:32" s="50" customFormat="1" ht="37.5" customHeight="1">
      <c r="A121" s="48"/>
      <c r="B121" s="48"/>
      <c r="C121" s="48"/>
      <c r="D121" s="48"/>
      <c r="E121" s="188" t="s">
        <v>2117</v>
      </c>
      <c r="F121" s="68" t="str">
        <f t="shared" si="1"/>
        <v>비즈니스직무전략*기획전문과정0114</v>
      </c>
      <c r="G121" s="63" t="str">
        <f>IFERROR(LEN((VLOOKUP(H121,표1[[과정명]:[추천2]],6,FALSE))),"")</f>
        <v/>
      </c>
      <c r="H121" s="220" t="str">
        <f>IFERROR((VLOOKUP($F121,전체과정!$B$2:$G$1794,6,FALSE)),"")</f>
        <v/>
      </c>
      <c r="I121" s="220"/>
      <c r="J121" s="220"/>
      <c r="K121" s="220"/>
      <c r="L121" s="220"/>
      <c r="M121" s="220"/>
      <c r="N121" s="220"/>
      <c r="O121" s="220"/>
      <c r="P121" s="220"/>
      <c r="Q121" s="220"/>
      <c r="R121" s="220"/>
      <c r="S121" s="220"/>
      <c r="T121" s="220"/>
      <c r="U121" s="220"/>
      <c r="V121" s="220"/>
      <c r="W121" s="220"/>
      <c r="X121" s="232" t="str">
        <f>IFERROR((VLOOKUP($F121,표1[[Key2]:[추천2]],5,FALSE)),"")</f>
        <v/>
      </c>
      <c r="Y121" s="232"/>
      <c r="Z121" s="232"/>
      <c r="AA121" s="232" t="str">
        <f>IFERROR((VLOOKUP(X121,index!$B$4:$C$19,2,FALSE)),"")</f>
        <v/>
      </c>
      <c r="AB121" s="232"/>
      <c r="AC121" s="54"/>
      <c r="AD121" s="73" t="str">
        <f>IFERROR((HYPERLINK((VLOOKUP($H121,표1[[과정명]:[상세링크]],7,FALSE)),"상세보기")),"")</f>
        <v/>
      </c>
      <c r="AE121" s="54"/>
      <c r="AF121" s="54"/>
    </row>
    <row r="122" spans="1:32" s="50" customFormat="1" ht="37.5" customHeight="1">
      <c r="A122" s="48"/>
      <c r="B122" s="48"/>
      <c r="C122" s="48"/>
      <c r="D122" s="48"/>
      <c r="E122" s="188" t="s">
        <v>2118</v>
      </c>
      <c r="F122" s="68" t="str">
        <f t="shared" si="1"/>
        <v>비즈니스직무전략*기획전문과정0115</v>
      </c>
      <c r="G122" s="63" t="str">
        <f>IFERROR(LEN((VLOOKUP(H122,표1[[과정명]:[추천2]],6,FALSE))),"")</f>
        <v/>
      </c>
      <c r="H122" s="220" t="str">
        <f>IFERROR((VLOOKUP($F122,전체과정!$B$2:$G$1794,6,FALSE)),"")</f>
        <v/>
      </c>
      <c r="I122" s="220"/>
      <c r="J122" s="220"/>
      <c r="K122" s="220"/>
      <c r="L122" s="220"/>
      <c r="M122" s="220"/>
      <c r="N122" s="220"/>
      <c r="O122" s="220"/>
      <c r="P122" s="220"/>
      <c r="Q122" s="220"/>
      <c r="R122" s="220"/>
      <c r="S122" s="220"/>
      <c r="T122" s="220"/>
      <c r="U122" s="220"/>
      <c r="V122" s="220"/>
      <c r="W122" s="220"/>
      <c r="X122" s="232" t="str">
        <f>IFERROR((VLOOKUP($F122,표1[[Key2]:[추천2]],5,FALSE)),"")</f>
        <v/>
      </c>
      <c r="Y122" s="232"/>
      <c r="Z122" s="232"/>
      <c r="AA122" s="232" t="str">
        <f>IFERROR((VLOOKUP(X122,index!$B$4:$C$19,2,FALSE)),"")</f>
        <v/>
      </c>
      <c r="AB122" s="232"/>
      <c r="AC122" s="54"/>
      <c r="AD122" s="73" t="str">
        <f>IFERROR((HYPERLINK((VLOOKUP($H122,표1[[과정명]:[상세링크]],7,FALSE)),"상세보기")),"")</f>
        <v/>
      </c>
      <c r="AE122" s="54"/>
      <c r="AF122" s="54"/>
    </row>
    <row r="123" spans="1:32" s="50" customFormat="1" ht="37.5" customHeight="1">
      <c r="A123" s="48"/>
      <c r="B123" s="48"/>
      <c r="C123" s="48"/>
      <c r="D123" s="48"/>
      <c r="E123" s="188" t="s">
        <v>2119</v>
      </c>
      <c r="F123" s="68" t="str">
        <f t="shared" si="1"/>
        <v>비즈니스직무전략*기획전문과정0116</v>
      </c>
      <c r="G123" s="63" t="str">
        <f>IFERROR(LEN((VLOOKUP(H123,표1[[과정명]:[추천2]],6,FALSE))),"")</f>
        <v/>
      </c>
      <c r="H123" s="220" t="str">
        <f>IFERROR((VLOOKUP($F123,전체과정!$B$2:$G$1794,6,FALSE)),"")</f>
        <v/>
      </c>
      <c r="I123" s="220"/>
      <c r="J123" s="220"/>
      <c r="K123" s="220"/>
      <c r="L123" s="220"/>
      <c r="M123" s="220"/>
      <c r="N123" s="220"/>
      <c r="O123" s="220"/>
      <c r="P123" s="220"/>
      <c r="Q123" s="220"/>
      <c r="R123" s="220"/>
      <c r="S123" s="220"/>
      <c r="T123" s="220"/>
      <c r="U123" s="220"/>
      <c r="V123" s="220"/>
      <c r="W123" s="220"/>
      <c r="X123" s="232" t="str">
        <f>IFERROR((VLOOKUP($F123,표1[[Key2]:[추천2]],5,FALSE)),"")</f>
        <v/>
      </c>
      <c r="Y123" s="232"/>
      <c r="Z123" s="232"/>
      <c r="AA123" s="232" t="str">
        <f>IFERROR((VLOOKUP(X123,index!$B$4:$C$19,2,FALSE)),"")</f>
        <v/>
      </c>
      <c r="AB123" s="232"/>
      <c r="AC123" s="54"/>
      <c r="AD123" s="73" t="str">
        <f>IFERROR((HYPERLINK((VLOOKUP($H123,표1[[과정명]:[상세링크]],7,FALSE)),"상세보기")),"")</f>
        <v/>
      </c>
      <c r="AE123" s="54"/>
      <c r="AF123" s="54"/>
    </row>
    <row r="124" spans="1:32" s="50" customFormat="1" ht="37.5" customHeight="1">
      <c r="A124" s="48"/>
      <c r="B124" s="48"/>
      <c r="C124" s="48"/>
      <c r="D124" s="48"/>
      <c r="E124" s="188" t="s">
        <v>2120</v>
      </c>
      <c r="F124" s="68" t="str">
        <f t="shared" si="1"/>
        <v>비즈니스직무전략*기획전문과정0117</v>
      </c>
      <c r="G124" s="63" t="str">
        <f>IFERROR(LEN((VLOOKUP(H124,표1[[과정명]:[추천2]],6,FALSE))),"")</f>
        <v/>
      </c>
      <c r="H124" s="220" t="str">
        <f>IFERROR((VLOOKUP($F124,전체과정!$B$2:$G$1794,6,FALSE)),"")</f>
        <v/>
      </c>
      <c r="I124" s="220"/>
      <c r="J124" s="220"/>
      <c r="K124" s="220"/>
      <c r="L124" s="220"/>
      <c r="M124" s="220"/>
      <c r="N124" s="220"/>
      <c r="O124" s="220"/>
      <c r="P124" s="220"/>
      <c r="Q124" s="220"/>
      <c r="R124" s="220"/>
      <c r="S124" s="220"/>
      <c r="T124" s="220"/>
      <c r="U124" s="220"/>
      <c r="V124" s="220"/>
      <c r="W124" s="220"/>
      <c r="X124" s="232" t="str">
        <f>IFERROR((VLOOKUP($F124,표1[[Key2]:[추천2]],5,FALSE)),"")</f>
        <v/>
      </c>
      <c r="Y124" s="232"/>
      <c r="Z124" s="232"/>
      <c r="AA124" s="232" t="str">
        <f>IFERROR((VLOOKUP(X124,index!$B$4:$C$19,2,FALSE)),"")</f>
        <v/>
      </c>
      <c r="AB124" s="232"/>
      <c r="AC124" s="54"/>
      <c r="AD124" s="73" t="str">
        <f>IFERROR((HYPERLINK((VLOOKUP($H124,표1[[과정명]:[상세링크]],7,FALSE)),"상세보기")),"")</f>
        <v/>
      </c>
      <c r="AE124" s="54"/>
      <c r="AF124" s="54"/>
    </row>
    <row r="125" spans="1:32" s="50" customFormat="1" ht="37.5" customHeight="1">
      <c r="A125" s="48"/>
      <c r="B125" s="48"/>
      <c r="C125" s="48"/>
      <c r="D125" s="48"/>
      <c r="E125" s="188" t="s">
        <v>2121</v>
      </c>
      <c r="F125" s="68" t="str">
        <f t="shared" si="1"/>
        <v>비즈니스직무전략*기획전문과정0118</v>
      </c>
      <c r="G125" s="63" t="str">
        <f>IFERROR(LEN((VLOOKUP(H125,표1[[과정명]:[추천2]],6,FALSE))),"")</f>
        <v/>
      </c>
      <c r="H125" s="220" t="str">
        <f>IFERROR((VLOOKUP($F125,전체과정!$B$2:$G$1794,6,FALSE)),"")</f>
        <v/>
      </c>
      <c r="I125" s="220"/>
      <c r="J125" s="220"/>
      <c r="K125" s="220"/>
      <c r="L125" s="220"/>
      <c r="M125" s="220"/>
      <c r="N125" s="220"/>
      <c r="O125" s="220"/>
      <c r="P125" s="220"/>
      <c r="Q125" s="220"/>
      <c r="R125" s="220"/>
      <c r="S125" s="220"/>
      <c r="T125" s="220"/>
      <c r="U125" s="220"/>
      <c r="V125" s="220"/>
      <c r="W125" s="220"/>
      <c r="X125" s="232" t="str">
        <f>IFERROR((VLOOKUP($F125,표1[[Key2]:[추천2]],5,FALSE)),"")</f>
        <v/>
      </c>
      <c r="Y125" s="232"/>
      <c r="Z125" s="232"/>
      <c r="AA125" s="232" t="str">
        <f>IFERROR((VLOOKUP(X125,index!$B$4:$C$19,2,FALSE)),"")</f>
        <v/>
      </c>
      <c r="AB125" s="232"/>
      <c r="AC125" s="54"/>
      <c r="AD125" s="73" t="str">
        <f>IFERROR((HYPERLINK((VLOOKUP($H125,표1[[과정명]:[상세링크]],7,FALSE)),"상세보기")),"")</f>
        <v/>
      </c>
      <c r="AE125" s="54"/>
      <c r="AF125" s="54"/>
    </row>
    <row r="126" spans="1:32" s="50" customFormat="1" ht="37.5" customHeight="1">
      <c r="A126" s="48"/>
      <c r="B126" s="48"/>
      <c r="C126" s="48"/>
      <c r="D126" s="48"/>
      <c r="E126" s="188" t="s">
        <v>2122</v>
      </c>
      <c r="F126" s="68" t="str">
        <f t="shared" si="1"/>
        <v>비즈니스직무전략*기획전문과정0119</v>
      </c>
      <c r="G126" s="63" t="str">
        <f>IFERROR(LEN((VLOOKUP(H126,표1[[과정명]:[추천2]],6,FALSE))),"")</f>
        <v/>
      </c>
      <c r="H126" s="220" t="str">
        <f>IFERROR((VLOOKUP($F126,전체과정!$B$2:$G$1794,6,FALSE)),"")</f>
        <v/>
      </c>
      <c r="I126" s="220"/>
      <c r="J126" s="220"/>
      <c r="K126" s="220"/>
      <c r="L126" s="220"/>
      <c r="M126" s="220"/>
      <c r="N126" s="220"/>
      <c r="O126" s="220"/>
      <c r="P126" s="220"/>
      <c r="Q126" s="220"/>
      <c r="R126" s="220"/>
      <c r="S126" s="220"/>
      <c r="T126" s="220"/>
      <c r="U126" s="220"/>
      <c r="V126" s="220"/>
      <c r="W126" s="220"/>
      <c r="X126" s="232" t="str">
        <f>IFERROR((VLOOKUP($F126,표1[[Key2]:[추천2]],5,FALSE)),"")</f>
        <v/>
      </c>
      <c r="Y126" s="232"/>
      <c r="Z126" s="232"/>
      <c r="AA126" s="232" t="str">
        <f>IFERROR((VLOOKUP(X126,index!$B$4:$C$19,2,FALSE)),"")</f>
        <v/>
      </c>
      <c r="AB126" s="232"/>
      <c r="AC126" s="54"/>
      <c r="AD126" s="73" t="str">
        <f>IFERROR((HYPERLINK((VLOOKUP($H126,표1[[과정명]:[상세링크]],7,FALSE)),"상세보기")),"")</f>
        <v/>
      </c>
      <c r="AE126" s="54"/>
      <c r="AF126" s="54"/>
    </row>
    <row r="127" spans="1:32" s="50" customFormat="1" ht="37.5" customHeight="1">
      <c r="A127" s="48"/>
      <c r="B127" s="48"/>
      <c r="C127" s="48"/>
      <c r="D127" s="48"/>
      <c r="E127" s="188" t="s">
        <v>2123</v>
      </c>
      <c r="F127" s="68" t="str">
        <f t="shared" si="1"/>
        <v>비즈니스직무전략*기획전문과정0120</v>
      </c>
      <c r="G127" s="63" t="str">
        <f>IFERROR(LEN((VLOOKUP(H127,표1[[과정명]:[추천2]],6,FALSE))),"")</f>
        <v/>
      </c>
      <c r="H127" s="220" t="str">
        <f>IFERROR((VLOOKUP($F127,전체과정!$B$2:$G$1794,6,FALSE)),"")</f>
        <v/>
      </c>
      <c r="I127" s="220"/>
      <c r="J127" s="220"/>
      <c r="K127" s="220"/>
      <c r="L127" s="220"/>
      <c r="M127" s="220"/>
      <c r="N127" s="220"/>
      <c r="O127" s="220"/>
      <c r="P127" s="220"/>
      <c r="Q127" s="220"/>
      <c r="R127" s="220"/>
      <c r="S127" s="220"/>
      <c r="T127" s="220"/>
      <c r="U127" s="220"/>
      <c r="V127" s="220"/>
      <c r="W127" s="220"/>
      <c r="X127" s="232" t="str">
        <f>IFERROR((VLOOKUP($F127,표1[[Key2]:[추천2]],5,FALSE)),"")</f>
        <v/>
      </c>
      <c r="Y127" s="232"/>
      <c r="Z127" s="232"/>
      <c r="AA127" s="232" t="str">
        <f>IFERROR((VLOOKUP(X127,index!$B$4:$C$19,2,FALSE)),"")</f>
        <v/>
      </c>
      <c r="AB127" s="232"/>
      <c r="AC127" s="54"/>
      <c r="AD127" s="73" t="str">
        <f>IFERROR((HYPERLINK((VLOOKUP($H127,표1[[과정명]:[상세링크]],7,FALSE)),"상세보기")),"")</f>
        <v/>
      </c>
      <c r="AE127" s="54"/>
      <c r="AF127" s="54"/>
    </row>
    <row r="128" spans="1:32" s="50" customFormat="1" ht="37.5" customHeight="1">
      <c r="A128" s="48"/>
      <c r="B128" s="48"/>
      <c r="C128" s="48"/>
      <c r="D128" s="48"/>
      <c r="E128" s="188" t="s">
        <v>2124</v>
      </c>
      <c r="F128" s="68" t="str">
        <f t="shared" si="1"/>
        <v>비즈니스직무전략*기획전문과정0121</v>
      </c>
      <c r="G128" s="63" t="str">
        <f>IFERROR(LEN((VLOOKUP(H128,표1[[과정명]:[추천2]],6,FALSE))),"")</f>
        <v/>
      </c>
      <c r="H128" s="220" t="str">
        <f>IFERROR((VLOOKUP($F128,전체과정!$B$2:$G$1794,6,FALSE)),"")</f>
        <v/>
      </c>
      <c r="I128" s="220"/>
      <c r="J128" s="220"/>
      <c r="K128" s="220"/>
      <c r="L128" s="220"/>
      <c r="M128" s="220"/>
      <c r="N128" s="220"/>
      <c r="O128" s="220"/>
      <c r="P128" s="220"/>
      <c r="Q128" s="220"/>
      <c r="R128" s="220"/>
      <c r="S128" s="220"/>
      <c r="T128" s="220"/>
      <c r="U128" s="220"/>
      <c r="V128" s="220"/>
      <c r="W128" s="220"/>
      <c r="X128" s="232" t="str">
        <f>IFERROR((VLOOKUP($F128,표1[[Key2]:[추천2]],5,FALSE)),"")</f>
        <v/>
      </c>
      <c r="Y128" s="232"/>
      <c r="Z128" s="232"/>
      <c r="AA128" s="232" t="str">
        <f>IFERROR((VLOOKUP(X128,index!$B$4:$C$19,2,FALSE)),"")</f>
        <v/>
      </c>
      <c r="AB128" s="232"/>
      <c r="AC128" s="54"/>
      <c r="AD128" s="73" t="str">
        <f>IFERROR((HYPERLINK((VLOOKUP($H128,표1[[과정명]:[상세링크]],7,FALSE)),"상세보기")),"")</f>
        <v/>
      </c>
      <c r="AE128" s="54"/>
      <c r="AF128" s="54"/>
    </row>
    <row r="129" spans="1:32" s="50" customFormat="1" ht="37.5" customHeight="1">
      <c r="A129" s="48"/>
      <c r="B129" s="48"/>
      <c r="C129" s="48"/>
      <c r="D129" s="48"/>
      <c r="E129" s="188" t="s">
        <v>2125</v>
      </c>
      <c r="F129" s="68" t="str">
        <f t="shared" si="1"/>
        <v>비즈니스직무전략*기획전문과정0122</v>
      </c>
      <c r="G129" s="63" t="str">
        <f>IFERROR(LEN((VLOOKUP(H129,표1[[과정명]:[추천2]],6,FALSE))),"")</f>
        <v/>
      </c>
      <c r="H129" s="220" t="str">
        <f>IFERROR((VLOOKUP($F129,전체과정!$B$2:$G$1794,6,FALSE)),"")</f>
        <v/>
      </c>
      <c r="I129" s="220"/>
      <c r="J129" s="220"/>
      <c r="K129" s="220"/>
      <c r="L129" s="220"/>
      <c r="M129" s="220"/>
      <c r="N129" s="220"/>
      <c r="O129" s="220"/>
      <c r="P129" s="220"/>
      <c r="Q129" s="220"/>
      <c r="R129" s="220"/>
      <c r="S129" s="220"/>
      <c r="T129" s="220"/>
      <c r="U129" s="220"/>
      <c r="V129" s="220"/>
      <c r="W129" s="220"/>
      <c r="X129" s="232" t="str">
        <f>IFERROR((VLOOKUP($F129,표1[[Key2]:[추천2]],5,FALSE)),"")</f>
        <v/>
      </c>
      <c r="Y129" s="232"/>
      <c r="Z129" s="232"/>
      <c r="AA129" s="232" t="str">
        <f>IFERROR((VLOOKUP(X129,index!$B$4:$C$19,2,FALSE)),"")</f>
        <v/>
      </c>
      <c r="AB129" s="232"/>
      <c r="AC129" s="54"/>
      <c r="AD129" s="73" t="str">
        <f>IFERROR((HYPERLINK((VLOOKUP($H129,표1[[과정명]:[상세링크]],7,FALSE)),"상세보기")),"")</f>
        <v/>
      </c>
      <c r="AE129" s="54"/>
      <c r="AF129" s="54"/>
    </row>
    <row r="130" spans="1:32" s="50" customFormat="1" ht="37.5" customHeight="1">
      <c r="A130" s="48"/>
      <c r="B130" s="48"/>
      <c r="C130" s="48"/>
      <c r="D130" s="48"/>
      <c r="E130" s="188" t="s">
        <v>2126</v>
      </c>
      <c r="F130" s="68" t="str">
        <f t="shared" si="1"/>
        <v>비즈니스직무전략*기획전문과정0123</v>
      </c>
      <c r="G130" s="63" t="str">
        <f>IFERROR(LEN((VLOOKUP(H130,표1[[과정명]:[추천2]],6,FALSE))),"")</f>
        <v/>
      </c>
      <c r="H130" s="220" t="str">
        <f>IFERROR((VLOOKUP($F130,전체과정!$B$2:$G$1794,6,FALSE)),"")</f>
        <v/>
      </c>
      <c r="I130" s="220"/>
      <c r="J130" s="220"/>
      <c r="K130" s="220"/>
      <c r="L130" s="220"/>
      <c r="M130" s="220"/>
      <c r="N130" s="220"/>
      <c r="O130" s="220"/>
      <c r="P130" s="220"/>
      <c r="Q130" s="220"/>
      <c r="R130" s="220"/>
      <c r="S130" s="220"/>
      <c r="T130" s="220"/>
      <c r="U130" s="220"/>
      <c r="V130" s="220"/>
      <c r="W130" s="220"/>
      <c r="X130" s="232" t="str">
        <f>IFERROR((VLOOKUP($F130,표1[[Key2]:[추천2]],5,FALSE)),"")</f>
        <v/>
      </c>
      <c r="Y130" s="232"/>
      <c r="Z130" s="232"/>
      <c r="AA130" s="232" t="str">
        <f>IFERROR((VLOOKUP(X130,index!$B$4:$C$19,2,FALSE)),"")</f>
        <v/>
      </c>
      <c r="AB130" s="232"/>
      <c r="AC130" s="54"/>
      <c r="AD130" s="73" t="str">
        <f>IFERROR((HYPERLINK((VLOOKUP($H130,표1[[과정명]:[상세링크]],7,FALSE)),"상세보기")),"")</f>
        <v/>
      </c>
      <c r="AE130" s="54"/>
      <c r="AF130" s="54"/>
    </row>
    <row r="131" spans="1:32" s="50" customFormat="1" ht="37.5" customHeight="1">
      <c r="A131" s="48"/>
      <c r="B131" s="48"/>
      <c r="C131" s="48"/>
      <c r="D131" s="48"/>
      <c r="E131" s="188" t="s">
        <v>2127</v>
      </c>
      <c r="F131" s="68" t="str">
        <f t="shared" si="1"/>
        <v>비즈니스직무전략*기획전문과정0124</v>
      </c>
      <c r="G131" s="63" t="str">
        <f>IFERROR(LEN((VLOOKUP(H131,표1[[과정명]:[추천2]],6,FALSE))),"")</f>
        <v/>
      </c>
      <c r="H131" s="220" t="str">
        <f>IFERROR((VLOOKUP($F131,전체과정!$B$2:$G$1794,6,FALSE)),"")</f>
        <v/>
      </c>
      <c r="I131" s="220"/>
      <c r="J131" s="220"/>
      <c r="K131" s="220"/>
      <c r="L131" s="220"/>
      <c r="M131" s="220"/>
      <c r="N131" s="220"/>
      <c r="O131" s="220"/>
      <c r="P131" s="220"/>
      <c r="Q131" s="220"/>
      <c r="R131" s="220"/>
      <c r="S131" s="220"/>
      <c r="T131" s="220"/>
      <c r="U131" s="220"/>
      <c r="V131" s="220"/>
      <c r="W131" s="220"/>
      <c r="X131" s="232" t="str">
        <f>IFERROR((VLOOKUP($F131,표1[[Key2]:[추천2]],5,FALSE)),"")</f>
        <v/>
      </c>
      <c r="Y131" s="232"/>
      <c r="Z131" s="232"/>
      <c r="AA131" s="232" t="str">
        <f>IFERROR((VLOOKUP(X131,index!$B$4:$C$19,2,FALSE)),"")</f>
        <v/>
      </c>
      <c r="AB131" s="232"/>
      <c r="AC131" s="54"/>
      <c r="AD131" s="73" t="str">
        <f>IFERROR((HYPERLINK((VLOOKUP($H131,표1[[과정명]:[상세링크]],7,FALSE)),"상세보기")),"")</f>
        <v/>
      </c>
      <c r="AE131" s="54"/>
      <c r="AF131" s="54"/>
    </row>
    <row r="132" spans="1:32" s="50" customFormat="1" ht="37.5" customHeight="1">
      <c r="A132" s="48"/>
      <c r="B132" s="48"/>
      <c r="C132" s="48"/>
      <c r="D132" s="48"/>
      <c r="E132" s="188" t="s">
        <v>2128</v>
      </c>
      <c r="F132" s="68" t="str">
        <f t="shared" si="1"/>
        <v>비즈니스직무전략*기획전문과정0125</v>
      </c>
      <c r="G132" s="63" t="str">
        <f>IFERROR(LEN((VLOOKUP(H132,표1[[과정명]:[추천2]],6,FALSE))),"")</f>
        <v/>
      </c>
      <c r="H132" s="220" t="str">
        <f>IFERROR((VLOOKUP($F132,전체과정!$B$2:$G$1794,6,FALSE)),"")</f>
        <v/>
      </c>
      <c r="I132" s="220"/>
      <c r="J132" s="220"/>
      <c r="K132" s="220"/>
      <c r="L132" s="220"/>
      <c r="M132" s="220"/>
      <c r="N132" s="220"/>
      <c r="O132" s="220"/>
      <c r="P132" s="220"/>
      <c r="Q132" s="220"/>
      <c r="R132" s="220"/>
      <c r="S132" s="220"/>
      <c r="T132" s="220"/>
      <c r="U132" s="220"/>
      <c r="V132" s="220"/>
      <c r="W132" s="220"/>
      <c r="X132" s="232" t="str">
        <f>IFERROR((VLOOKUP($F132,표1[[Key2]:[추천2]],5,FALSE)),"")</f>
        <v/>
      </c>
      <c r="Y132" s="232"/>
      <c r="Z132" s="232"/>
      <c r="AA132" s="232" t="str">
        <f>IFERROR((VLOOKUP(X132,index!$B$4:$C$19,2,FALSE)),"")</f>
        <v/>
      </c>
      <c r="AB132" s="232"/>
      <c r="AC132" s="54"/>
      <c r="AD132" s="73" t="str">
        <f>IFERROR((HYPERLINK((VLOOKUP($H132,표1[[과정명]:[상세링크]],7,FALSE)),"상세보기")),"")</f>
        <v/>
      </c>
      <c r="AE132" s="54"/>
      <c r="AF132" s="54"/>
    </row>
    <row r="133" spans="1:32" s="50" customFormat="1" ht="37.5" customHeight="1">
      <c r="A133" s="48"/>
      <c r="B133" s="48"/>
      <c r="C133" s="48"/>
      <c r="D133" s="48"/>
      <c r="E133" s="188" t="s">
        <v>2129</v>
      </c>
      <c r="F133" s="68" t="str">
        <f t="shared" si="1"/>
        <v>비즈니스직무전략*기획전문과정0126</v>
      </c>
      <c r="G133" s="63" t="str">
        <f>IFERROR(LEN((VLOOKUP(H133,표1[[과정명]:[추천2]],6,FALSE))),"")</f>
        <v/>
      </c>
      <c r="H133" s="220" t="str">
        <f>IFERROR((VLOOKUP($F133,전체과정!$B$2:$G$1794,6,FALSE)),"")</f>
        <v/>
      </c>
      <c r="I133" s="220"/>
      <c r="J133" s="220"/>
      <c r="K133" s="220"/>
      <c r="L133" s="220"/>
      <c r="M133" s="220"/>
      <c r="N133" s="220"/>
      <c r="O133" s="220"/>
      <c r="P133" s="220"/>
      <c r="Q133" s="220"/>
      <c r="R133" s="220"/>
      <c r="S133" s="220"/>
      <c r="T133" s="220"/>
      <c r="U133" s="220"/>
      <c r="V133" s="220"/>
      <c r="W133" s="220"/>
      <c r="X133" s="232" t="str">
        <f>IFERROR((VLOOKUP($F133,표1[[Key2]:[추천2]],5,FALSE)),"")</f>
        <v/>
      </c>
      <c r="Y133" s="232"/>
      <c r="Z133" s="232"/>
      <c r="AA133" s="232" t="str">
        <f>IFERROR((VLOOKUP(X133,index!$B$4:$C$19,2,FALSE)),"")</f>
        <v/>
      </c>
      <c r="AB133" s="232"/>
      <c r="AC133" s="54"/>
      <c r="AD133" s="73" t="str">
        <f>IFERROR((HYPERLINK((VLOOKUP($H133,표1[[과정명]:[상세링크]],7,FALSE)),"상세보기")),"")</f>
        <v/>
      </c>
      <c r="AE133" s="54"/>
      <c r="AF133" s="54"/>
    </row>
    <row r="134" spans="1:32" s="50" customFormat="1" ht="37.5" customHeight="1">
      <c r="A134" s="48"/>
      <c r="B134" s="48"/>
      <c r="C134" s="48"/>
      <c r="D134" s="48"/>
      <c r="E134" s="188" t="s">
        <v>2130</v>
      </c>
      <c r="F134" s="68" t="str">
        <f t="shared" si="1"/>
        <v>비즈니스직무전략*기획전문과정0127</v>
      </c>
      <c r="G134" s="63" t="str">
        <f>IFERROR(LEN((VLOOKUP(H134,표1[[과정명]:[추천2]],6,FALSE))),"")</f>
        <v/>
      </c>
      <c r="H134" s="220" t="str">
        <f>IFERROR((VLOOKUP($F134,전체과정!$B$2:$G$1794,6,FALSE)),"")</f>
        <v/>
      </c>
      <c r="I134" s="220"/>
      <c r="J134" s="220"/>
      <c r="K134" s="220"/>
      <c r="L134" s="220"/>
      <c r="M134" s="220"/>
      <c r="N134" s="220"/>
      <c r="O134" s="220"/>
      <c r="P134" s="220"/>
      <c r="Q134" s="220"/>
      <c r="R134" s="220"/>
      <c r="S134" s="220"/>
      <c r="T134" s="220"/>
      <c r="U134" s="220"/>
      <c r="V134" s="220"/>
      <c r="W134" s="220"/>
      <c r="X134" s="232" t="str">
        <f>IFERROR((VLOOKUP($F134,표1[[Key2]:[추천2]],5,FALSE)),"")</f>
        <v/>
      </c>
      <c r="Y134" s="232"/>
      <c r="Z134" s="232"/>
      <c r="AA134" s="232" t="str">
        <f>IFERROR((VLOOKUP(X134,index!$B$4:$C$19,2,FALSE)),"")</f>
        <v/>
      </c>
      <c r="AB134" s="232"/>
      <c r="AC134" s="54"/>
      <c r="AD134" s="73" t="str">
        <f>IFERROR((HYPERLINK((VLOOKUP($H134,표1[[과정명]:[상세링크]],7,FALSE)),"상세보기")),"")</f>
        <v/>
      </c>
      <c r="AE134" s="54"/>
      <c r="AF134" s="54"/>
    </row>
    <row r="135" spans="1:32" s="50" customFormat="1" ht="37.5" customHeight="1">
      <c r="A135" s="48"/>
      <c r="B135" s="48"/>
      <c r="C135" s="48"/>
      <c r="D135" s="48"/>
      <c r="E135" s="188" t="s">
        <v>2131</v>
      </c>
      <c r="F135" s="68" t="str">
        <f t="shared" si="1"/>
        <v>비즈니스직무전략*기획전문과정0128</v>
      </c>
      <c r="G135" s="63" t="str">
        <f>IFERROR(LEN((VLOOKUP(H135,표1[[과정명]:[추천2]],6,FALSE))),"")</f>
        <v/>
      </c>
      <c r="H135" s="220" t="str">
        <f>IFERROR((VLOOKUP($F135,전체과정!$B$2:$G$1794,6,FALSE)),"")</f>
        <v/>
      </c>
      <c r="I135" s="220"/>
      <c r="J135" s="220"/>
      <c r="K135" s="220"/>
      <c r="L135" s="220"/>
      <c r="M135" s="220"/>
      <c r="N135" s="220"/>
      <c r="O135" s="220"/>
      <c r="P135" s="220"/>
      <c r="Q135" s="220"/>
      <c r="R135" s="220"/>
      <c r="S135" s="220"/>
      <c r="T135" s="220"/>
      <c r="U135" s="220"/>
      <c r="V135" s="220"/>
      <c r="W135" s="220"/>
      <c r="X135" s="232" t="str">
        <f>IFERROR((VLOOKUP($F135,표1[[Key2]:[추천2]],5,FALSE)),"")</f>
        <v/>
      </c>
      <c r="Y135" s="232"/>
      <c r="Z135" s="232"/>
      <c r="AA135" s="232" t="str">
        <f>IFERROR((VLOOKUP(X135,index!$B$4:$C$19,2,FALSE)),"")</f>
        <v/>
      </c>
      <c r="AB135" s="232"/>
      <c r="AC135" s="54"/>
      <c r="AD135" s="73" t="str">
        <f>IFERROR((HYPERLINK((VLOOKUP($H135,표1[[과정명]:[상세링크]],7,FALSE)),"상세보기")),"")</f>
        <v/>
      </c>
      <c r="AE135" s="54"/>
      <c r="AF135" s="54"/>
    </row>
    <row r="136" spans="1:32" s="50" customFormat="1" ht="37.5" customHeight="1">
      <c r="A136" s="48"/>
      <c r="B136" s="48"/>
      <c r="C136" s="48"/>
      <c r="D136" s="48"/>
      <c r="E136" s="188" t="s">
        <v>2132</v>
      </c>
      <c r="F136" s="68" t="str">
        <f t="shared" si="1"/>
        <v>비즈니스직무전략*기획전문과정0129</v>
      </c>
      <c r="G136" s="63" t="str">
        <f>IFERROR(LEN((VLOOKUP(H136,표1[[과정명]:[추천2]],6,FALSE))),"")</f>
        <v/>
      </c>
      <c r="H136" s="220" t="str">
        <f>IFERROR((VLOOKUP($F136,전체과정!$B$2:$G$1794,6,FALSE)),"")</f>
        <v/>
      </c>
      <c r="I136" s="220"/>
      <c r="J136" s="220"/>
      <c r="K136" s="220"/>
      <c r="L136" s="220"/>
      <c r="M136" s="220"/>
      <c r="N136" s="220"/>
      <c r="O136" s="220"/>
      <c r="P136" s="220"/>
      <c r="Q136" s="220"/>
      <c r="R136" s="220"/>
      <c r="S136" s="220"/>
      <c r="T136" s="220"/>
      <c r="U136" s="220"/>
      <c r="V136" s="220"/>
      <c r="W136" s="220"/>
      <c r="X136" s="232" t="str">
        <f>IFERROR((VLOOKUP($F136,표1[[Key2]:[추천2]],5,FALSE)),"")</f>
        <v/>
      </c>
      <c r="Y136" s="232"/>
      <c r="Z136" s="232"/>
      <c r="AA136" s="232" t="str">
        <f>IFERROR((VLOOKUP(X136,index!$B$4:$C$16,2,FALSE)),"")</f>
        <v/>
      </c>
      <c r="AB136" s="232"/>
      <c r="AC136" s="54"/>
      <c r="AD136" s="73" t="str">
        <f>IFERROR((HYPERLINK((VLOOKUP($H136,표1[[과정명]:[상세링크]],7,FALSE)),"상세보기")),"")</f>
        <v/>
      </c>
      <c r="AE136" s="54"/>
      <c r="AF136" s="54"/>
    </row>
  </sheetData>
  <protectedRanges>
    <protectedRange sqref="G3 M3 S3 Y3" name="범위1"/>
  </protectedRanges>
  <mergeCells count="403">
    <mergeCell ref="H121:W121"/>
    <mergeCell ref="H122:W122"/>
    <mergeCell ref="H123:W123"/>
    <mergeCell ref="H124:W124"/>
    <mergeCell ref="H125:W125"/>
    <mergeCell ref="H126:W126"/>
    <mergeCell ref="H115:W115"/>
    <mergeCell ref="H116:W116"/>
    <mergeCell ref="H117:W117"/>
    <mergeCell ref="H118:W118"/>
    <mergeCell ref="H119:W119"/>
    <mergeCell ref="H120:W120"/>
    <mergeCell ref="H133:W133"/>
    <mergeCell ref="H134:W134"/>
    <mergeCell ref="H135:W135"/>
    <mergeCell ref="H136:W136"/>
    <mergeCell ref="H127:W127"/>
    <mergeCell ref="H128:W128"/>
    <mergeCell ref="H129:W129"/>
    <mergeCell ref="H130:W130"/>
    <mergeCell ref="H131:W131"/>
    <mergeCell ref="H132:W132"/>
    <mergeCell ref="H109:W109"/>
    <mergeCell ref="H110:W110"/>
    <mergeCell ref="H111:W111"/>
    <mergeCell ref="H112:W112"/>
    <mergeCell ref="H113:W113"/>
    <mergeCell ref="H114:W114"/>
    <mergeCell ref="H103:W103"/>
    <mergeCell ref="H104:W104"/>
    <mergeCell ref="H105:W105"/>
    <mergeCell ref="H106:W106"/>
    <mergeCell ref="H107:W107"/>
    <mergeCell ref="H108:W108"/>
    <mergeCell ref="H97:W97"/>
    <mergeCell ref="H98:W98"/>
    <mergeCell ref="H99:W99"/>
    <mergeCell ref="H100:W100"/>
    <mergeCell ref="H101:W101"/>
    <mergeCell ref="H102:W102"/>
    <mergeCell ref="H91:W91"/>
    <mergeCell ref="H92:W92"/>
    <mergeCell ref="H93:W93"/>
    <mergeCell ref="H94:W94"/>
    <mergeCell ref="H95:W95"/>
    <mergeCell ref="H96:W96"/>
    <mergeCell ref="H85:W85"/>
    <mergeCell ref="H86:W86"/>
    <mergeCell ref="H87:W87"/>
    <mergeCell ref="H88:W88"/>
    <mergeCell ref="H89:W89"/>
    <mergeCell ref="H90:W90"/>
    <mergeCell ref="H79:W79"/>
    <mergeCell ref="H80:W80"/>
    <mergeCell ref="H81:W81"/>
    <mergeCell ref="H82:W82"/>
    <mergeCell ref="H83:W83"/>
    <mergeCell ref="H84:W84"/>
    <mergeCell ref="H73:W73"/>
    <mergeCell ref="H74:W74"/>
    <mergeCell ref="H75:W75"/>
    <mergeCell ref="H76:W76"/>
    <mergeCell ref="H77:W77"/>
    <mergeCell ref="H78:W78"/>
    <mergeCell ref="H67:W67"/>
    <mergeCell ref="H68:W68"/>
    <mergeCell ref="H69:W69"/>
    <mergeCell ref="H70:W70"/>
    <mergeCell ref="H71:W71"/>
    <mergeCell ref="H72:W72"/>
    <mergeCell ref="H61:W61"/>
    <mergeCell ref="H62:W62"/>
    <mergeCell ref="H63:W63"/>
    <mergeCell ref="H64:W64"/>
    <mergeCell ref="H65:W65"/>
    <mergeCell ref="H66:W66"/>
    <mergeCell ref="H55:W55"/>
    <mergeCell ref="H56:W56"/>
    <mergeCell ref="H57:W57"/>
    <mergeCell ref="H58:W58"/>
    <mergeCell ref="H59:W59"/>
    <mergeCell ref="H60:W60"/>
    <mergeCell ref="H49:W49"/>
    <mergeCell ref="H50:W50"/>
    <mergeCell ref="H51:W51"/>
    <mergeCell ref="H52:W52"/>
    <mergeCell ref="H53:W53"/>
    <mergeCell ref="H54:W54"/>
    <mergeCell ref="H43:W43"/>
    <mergeCell ref="H44:W44"/>
    <mergeCell ref="H45:W45"/>
    <mergeCell ref="H46:W46"/>
    <mergeCell ref="H47:W47"/>
    <mergeCell ref="H48:W48"/>
    <mergeCell ref="H37:W37"/>
    <mergeCell ref="H38:W38"/>
    <mergeCell ref="H39:W39"/>
    <mergeCell ref="H40:W40"/>
    <mergeCell ref="H41:W41"/>
    <mergeCell ref="H42:W42"/>
    <mergeCell ref="H31:W31"/>
    <mergeCell ref="H32:W32"/>
    <mergeCell ref="H33:W33"/>
    <mergeCell ref="H34:W34"/>
    <mergeCell ref="H35:W35"/>
    <mergeCell ref="H36:W36"/>
    <mergeCell ref="H25:W25"/>
    <mergeCell ref="H26:W26"/>
    <mergeCell ref="H27:W27"/>
    <mergeCell ref="H28:W28"/>
    <mergeCell ref="H29:W29"/>
    <mergeCell ref="H30:W30"/>
    <mergeCell ref="H19:W19"/>
    <mergeCell ref="H20:W20"/>
    <mergeCell ref="H21:W21"/>
    <mergeCell ref="H22:W22"/>
    <mergeCell ref="H23:W23"/>
    <mergeCell ref="H24:W24"/>
    <mergeCell ref="X134:Z134"/>
    <mergeCell ref="AA134:AB134"/>
    <mergeCell ref="X135:Z135"/>
    <mergeCell ref="AA135:AB135"/>
    <mergeCell ref="X136:Z136"/>
    <mergeCell ref="AA136:AB136"/>
    <mergeCell ref="X131:Z131"/>
    <mergeCell ref="AA131:AB131"/>
    <mergeCell ref="X132:Z132"/>
    <mergeCell ref="AA132:AB132"/>
    <mergeCell ref="X133:Z133"/>
    <mergeCell ref="AA133:AB133"/>
    <mergeCell ref="X128:Z128"/>
    <mergeCell ref="AA128:AB128"/>
    <mergeCell ref="X129:Z129"/>
    <mergeCell ref="AA129:AB129"/>
    <mergeCell ref="X130:Z130"/>
    <mergeCell ref="AA130:AB130"/>
    <mergeCell ref="X125:Z125"/>
    <mergeCell ref="AA125:AB125"/>
    <mergeCell ref="X126:Z126"/>
    <mergeCell ref="AA126:AB126"/>
    <mergeCell ref="X127:Z127"/>
    <mergeCell ref="AA127:AB127"/>
    <mergeCell ref="X122:Z122"/>
    <mergeCell ref="AA122:AB122"/>
    <mergeCell ref="X123:Z123"/>
    <mergeCell ref="AA123:AB123"/>
    <mergeCell ref="X124:Z124"/>
    <mergeCell ref="AA124:AB124"/>
    <mergeCell ref="X119:Z119"/>
    <mergeCell ref="AA119:AB119"/>
    <mergeCell ref="X120:Z120"/>
    <mergeCell ref="AA120:AB120"/>
    <mergeCell ref="X121:Z121"/>
    <mergeCell ref="AA121:AB121"/>
    <mergeCell ref="X116:Z116"/>
    <mergeCell ref="AA116:AB116"/>
    <mergeCell ref="X117:Z117"/>
    <mergeCell ref="AA117:AB117"/>
    <mergeCell ref="X118:Z118"/>
    <mergeCell ref="AA118:AB118"/>
    <mergeCell ref="X113:Z113"/>
    <mergeCell ref="AA113:AB113"/>
    <mergeCell ref="X114:Z114"/>
    <mergeCell ref="AA114:AB114"/>
    <mergeCell ref="X115:Z115"/>
    <mergeCell ref="AA115:AB115"/>
    <mergeCell ref="X110:Z110"/>
    <mergeCell ref="AA110:AB110"/>
    <mergeCell ref="X111:Z111"/>
    <mergeCell ref="AA111:AB111"/>
    <mergeCell ref="X112:Z112"/>
    <mergeCell ref="AA112:AB112"/>
    <mergeCell ref="X107:Z107"/>
    <mergeCell ref="AA107:AB107"/>
    <mergeCell ref="X108:Z108"/>
    <mergeCell ref="AA108:AB108"/>
    <mergeCell ref="X109:Z109"/>
    <mergeCell ref="AA109:AB109"/>
    <mergeCell ref="X104:Z104"/>
    <mergeCell ref="AA104:AB104"/>
    <mergeCell ref="X105:Z105"/>
    <mergeCell ref="AA105:AB105"/>
    <mergeCell ref="X106:Z106"/>
    <mergeCell ref="AA106:AB106"/>
    <mergeCell ref="X101:Z101"/>
    <mergeCell ref="AA101:AB101"/>
    <mergeCell ref="X102:Z102"/>
    <mergeCell ref="AA102:AB102"/>
    <mergeCell ref="X103:Z103"/>
    <mergeCell ref="AA103:AB103"/>
    <mergeCell ref="X98:Z98"/>
    <mergeCell ref="AA98:AB98"/>
    <mergeCell ref="X99:Z99"/>
    <mergeCell ref="AA99:AB99"/>
    <mergeCell ref="X100:Z100"/>
    <mergeCell ref="AA100:AB100"/>
    <mergeCell ref="X95:Z95"/>
    <mergeCell ref="AA95:AB95"/>
    <mergeCell ref="X96:Z96"/>
    <mergeCell ref="AA96:AB96"/>
    <mergeCell ref="X97:Z97"/>
    <mergeCell ref="AA97:AB97"/>
    <mergeCell ref="X92:Z92"/>
    <mergeCell ref="AA92:AB92"/>
    <mergeCell ref="X93:Z93"/>
    <mergeCell ref="AA93:AB93"/>
    <mergeCell ref="X94:Z94"/>
    <mergeCell ref="AA94:AB94"/>
    <mergeCell ref="X89:Z89"/>
    <mergeCell ref="AA89:AB89"/>
    <mergeCell ref="X90:Z90"/>
    <mergeCell ref="AA90:AB90"/>
    <mergeCell ref="X91:Z91"/>
    <mergeCell ref="AA91:AB91"/>
    <mergeCell ref="X86:Z86"/>
    <mergeCell ref="AA86:AB86"/>
    <mergeCell ref="X87:Z87"/>
    <mergeCell ref="AA87:AB87"/>
    <mergeCell ref="X88:Z88"/>
    <mergeCell ref="AA88:AB88"/>
    <mergeCell ref="X83:Z83"/>
    <mergeCell ref="AA83:AB83"/>
    <mergeCell ref="X84:Z84"/>
    <mergeCell ref="AA84:AB84"/>
    <mergeCell ref="X85:Z85"/>
    <mergeCell ref="AA85:AB85"/>
    <mergeCell ref="X80:Z80"/>
    <mergeCell ref="AA80:AB80"/>
    <mergeCell ref="X81:Z81"/>
    <mergeCell ref="AA81:AB81"/>
    <mergeCell ref="X82:Z82"/>
    <mergeCell ref="AA82:AB82"/>
    <mergeCell ref="X77:Z77"/>
    <mergeCell ref="AA77:AB77"/>
    <mergeCell ref="X78:Z78"/>
    <mergeCell ref="AA78:AB78"/>
    <mergeCell ref="X79:Z79"/>
    <mergeCell ref="AA79:AB79"/>
    <mergeCell ref="X74:Z74"/>
    <mergeCell ref="AA74:AB74"/>
    <mergeCell ref="X75:Z75"/>
    <mergeCell ref="AA75:AB75"/>
    <mergeCell ref="X76:Z76"/>
    <mergeCell ref="AA76:AB76"/>
    <mergeCell ref="X71:Z71"/>
    <mergeCell ref="AA71:AB71"/>
    <mergeCell ref="X72:Z72"/>
    <mergeCell ref="AA72:AB72"/>
    <mergeCell ref="X73:Z73"/>
    <mergeCell ref="AA73:AB73"/>
    <mergeCell ref="X68:Z68"/>
    <mergeCell ref="AA68:AB68"/>
    <mergeCell ref="X69:Z69"/>
    <mergeCell ref="AA69:AB69"/>
    <mergeCell ref="X70:Z70"/>
    <mergeCell ref="AA70:AB70"/>
    <mergeCell ref="X65:Z65"/>
    <mergeCell ref="AA65:AB65"/>
    <mergeCell ref="X66:Z66"/>
    <mergeCell ref="AA66:AB66"/>
    <mergeCell ref="X67:Z67"/>
    <mergeCell ref="AA67:AB67"/>
    <mergeCell ref="X62:Z62"/>
    <mergeCell ref="AA62:AB62"/>
    <mergeCell ref="X63:Z63"/>
    <mergeCell ref="AA63:AB63"/>
    <mergeCell ref="X64:Z64"/>
    <mergeCell ref="AA64:AB64"/>
    <mergeCell ref="X59:Z59"/>
    <mergeCell ref="AA59:AB59"/>
    <mergeCell ref="X60:Z60"/>
    <mergeCell ref="AA60:AB60"/>
    <mergeCell ref="X61:Z61"/>
    <mergeCell ref="AA61:AB61"/>
    <mergeCell ref="X56:Z56"/>
    <mergeCell ref="AA56:AB56"/>
    <mergeCell ref="X57:Z57"/>
    <mergeCell ref="AA57:AB57"/>
    <mergeCell ref="X58:Z58"/>
    <mergeCell ref="AA58:AB58"/>
    <mergeCell ref="X53:Z53"/>
    <mergeCell ref="AA53:AB53"/>
    <mergeCell ref="X54:Z54"/>
    <mergeCell ref="AA54:AB54"/>
    <mergeCell ref="X55:Z55"/>
    <mergeCell ref="AA55:AB55"/>
    <mergeCell ref="X50:Z50"/>
    <mergeCell ref="AA50:AB50"/>
    <mergeCell ref="X51:Z51"/>
    <mergeCell ref="AA51:AB51"/>
    <mergeCell ref="X52:Z52"/>
    <mergeCell ref="AA52:AB52"/>
    <mergeCell ref="X47:Z47"/>
    <mergeCell ref="AA47:AB47"/>
    <mergeCell ref="X48:Z48"/>
    <mergeCell ref="AA48:AB48"/>
    <mergeCell ref="X49:Z49"/>
    <mergeCell ref="AA49:AB49"/>
    <mergeCell ref="X44:Z44"/>
    <mergeCell ref="AA44:AB44"/>
    <mergeCell ref="X45:Z45"/>
    <mergeCell ref="AA45:AB45"/>
    <mergeCell ref="X46:Z46"/>
    <mergeCell ref="AA46:AB46"/>
    <mergeCell ref="X41:Z41"/>
    <mergeCell ref="AA41:AB41"/>
    <mergeCell ref="X42:Z42"/>
    <mergeCell ref="AA42:AB42"/>
    <mergeCell ref="X43:Z43"/>
    <mergeCell ref="AA43:AB43"/>
    <mergeCell ref="X38:Z38"/>
    <mergeCell ref="AA38:AB38"/>
    <mergeCell ref="X39:Z39"/>
    <mergeCell ref="AA39:AB39"/>
    <mergeCell ref="X40:Z40"/>
    <mergeCell ref="AA40:AB40"/>
    <mergeCell ref="X35:Z35"/>
    <mergeCell ref="AA35:AB35"/>
    <mergeCell ref="X36:Z36"/>
    <mergeCell ref="AA36:AB36"/>
    <mergeCell ref="X37:Z37"/>
    <mergeCell ref="AA37:AB37"/>
    <mergeCell ref="X32:Z32"/>
    <mergeCell ref="AA32:AB32"/>
    <mergeCell ref="X33:Z33"/>
    <mergeCell ref="AA33:AB33"/>
    <mergeCell ref="X34:Z34"/>
    <mergeCell ref="AA34:AB34"/>
    <mergeCell ref="X29:Z29"/>
    <mergeCell ref="AA29:AB29"/>
    <mergeCell ref="X30:Z30"/>
    <mergeCell ref="AA30:AB30"/>
    <mergeCell ref="X31:Z31"/>
    <mergeCell ref="AA31:AB31"/>
    <mergeCell ref="X26:Z26"/>
    <mergeCell ref="AA26:AB26"/>
    <mergeCell ref="X27:Z27"/>
    <mergeCell ref="AA27:AB27"/>
    <mergeCell ref="X28:Z28"/>
    <mergeCell ref="AA28:AB28"/>
    <mergeCell ref="X23:Z23"/>
    <mergeCell ref="AA23:AB23"/>
    <mergeCell ref="X24:Z24"/>
    <mergeCell ref="AA24:AB24"/>
    <mergeCell ref="X25:Z25"/>
    <mergeCell ref="AA25:AB25"/>
    <mergeCell ref="X21:Z21"/>
    <mergeCell ref="AA21:AB21"/>
    <mergeCell ref="X22:Z22"/>
    <mergeCell ref="AA22:AB22"/>
    <mergeCell ref="X17:Z17"/>
    <mergeCell ref="AA17:AB17"/>
    <mergeCell ref="X18:Z18"/>
    <mergeCell ref="AA18:AB18"/>
    <mergeCell ref="X19:Z19"/>
    <mergeCell ref="AA19:AB19"/>
    <mergeCell ref="AA7:AE7"/>
    <mergeCell ref="I7:Z7"/>
    <mergeCell ref="AA10:AB10"/>
    <mergeCell ref="X10:Z10"/>
    <mergeCell ref="AA9:AB9"/>
    <mergeCell ref="X9:Z9"/>
    <mergeCell ref="H14:W14"/>
    <mergeCell ref="X20:Z20"/>
    <mergeCell ref="AA20:AB20"/>
    <mergeCell ref="X14:Z14"/>
    <mergeCell ref="AA14:AB14"/>
    <mergeCell ref="AA8:AB8"/>
    <mergeCell ref="X8:Z8"/>
    <mergeCell ref="X15:Z15"/>
    <mergeCell ref="AA15:AB15"/>
    <mergeCell ref="X16:Z16"/>
    <mergeCell ref="AA16:AB16"/>
    <mergeCell ref="X11:Z11"/>
    <mergeCell ref="AA11:AB11"/>
    <mergeCell ref="X12:Z12"/>
    <mergeCell ref="AA12:AB12"/>
    <mergeCell ref="X13:Z13"/>
    <mergeCell ref="AA13:AB13"/>
    <mergeCell ref="Y4:Z4"/>
    <mergeCell ref="Y5:Z5"/>
    <mergeCell ref="H18:W18"/>
    <mergeCell ref="A1:D2"/>
    <mergeCell ref="A5:D5"/>
    <mergeCell ref="A8:D8"/>
    <mergeCell ref="A6:D6"/>
    <mergeCell ref="G3:K3"/>
    <mergeCell ref="M3:Q3"/>
    <mergeCell ref="F7:H7"/>
    <mergeCell ref="S3:W3"/>
    <mergeCell ref="H13:W13"/>
    <mergeCell ref="H12:W12"/>
    <mergeCell ref="H11:W11"/>
    <mergeCell ref="H10:W10"/>
    <mergeCell ref="H9:W9"/>
    <mergeCell ref="H8:W8"/>
    <mergeCell ref="Y3:AC3"/>
    <mergeCell ref="AA4:AC4"/>
    <mergeCell ref="AA5:AC5"/>
    <mergeCell ref="AA6:AD6"/>
    <mergeCell ref="H15:W15"/>
    <mergeCell ref="H16:W16"/>
    <mergeCell ref="H17:W17"/>
  </mergeCells>
  <phoneticPr fontId="1" type="noConversion"/>
  <conditionalFormatting sqref="AD8:AD136">
    <cfRule type="notContainsBlanks" dxfId="39" priority="11">
      <formula>LEN(TRIM(AD8))&gt;0</formula>
    </cfRule>
  </conditionalFormatting>
  <dataValidations count="2">
    <dataValidation type="list" allowBlank="1" showInputMessage="1" showErrorMessage="1" sqref="M3">
      <formula1>INDIRECT($G$3)</formula1>
    </dataValidation>
    <dataValidation type="list" allowBlank="1" showInputMessage="1" showErrorMessage="1" sqref="S3">
      <formula1>INDIRECT($M$3)</formula1>
    </dataValidation>
  </dataValidations>
  <pageMargins left="0.7" right="0.7" top="0.75" bottom="0.75" header="0.3" footer="0.3"/>
  <pageSetup paperSize="9" orientation="portrait" r:id="rId1"/>
  <ignoredErrors>
    <ignoredError sqref="E8:E136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D5F2549B-47CE-41EC-8121-AC9F234A1AFE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tars" iconId="0"/>
              <x14:cfIcon iconSet="NoIcons" iconId="0"/>
              <x14:cfIcon iconSet="3Stars" iconId="2"/>
            </x14:iconSet>
          </x14:cfRule>
          <xm:sqref>E12:E22</xm:sqref>
        </x14:conditionalFormatting>
        <x14:conditionalFormatting xmlns:xm="http://schemas.microsoft.com/office/excel/2006/main">
          <x14:cfRule type="iconSet" priority="5" id="{95A5AAD1-CC26-4CD1-87B5-328647F090CA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tars" iconId="0"/>
              <x14:cfIcon iconSet="NoIcons" iconId="0"/>
              <x14:cfIcon iconSet="3Stars" iconId="2"/>
            </x14:iconSet>
          </x14:cfRule>
          <xm:sqref>G8:G136</xm:sqref>
        </x14:conditionalFormatting>
        <x14:conditionalFormatting xmlns:xm="http://schemas.microsoft.com/office/excel/2006/main">
          <x14:cfRule type="iconSet" priority="3" id="{54DDE018-8E89-4FA4-8F72-96533C87E87C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tars" iconId="0"/>
              <x14:cfIcon iconSet="NoIcons" iconId="0"/>
              <x14:cfIcon iconSet="3Stars" iconId="2"/>
            </x14:iconSet>
          </x14:cfRule>
          <xm:sqref>F6</xm:sqref>
        </x14:conditionalFormatting>
        <x14:conditionalFormatting xmlns:xm="http://schemas.microsoft.com/office/excel/2006/main">
          <x14:cfRule type="iconSet" priority="1" id="{7DF7E8E4-F3EC-4A71-A10B-0227845E9B1A}">
            <x14:iconSet iconSet="5Rating" showValue="0" custom="1">
              <x14:cfvo type="percent">
                <xm:f>0</xm:f>
              </x14:cfvo>
              <x14:cfvo type="num">
                <xm:f>1</xm:f>
              </x14:cfvo>
              <x14:cfvo type="num">
                <xm:f>5</xm:f>
              </x14:cfvo>
              <x14:cfvo type="num">
                <xm:f>6</xm:f>
              </x14:cfvo>
              <x14:cfvo type="num">
                <xm:f>10</xm:f>
              </x14:cfvo>
              <x14:cfIcon iconSet="NoIcons" iconId="0"/>
              <x14:cfIcon iconSet="5Rating" iconId="1"/>
              <x14:cfIcon iconSet="5Rating" iconId="2"/>
              <x14:cfIcon iconSet="5Rating" iconId="3"/>
              <x14:cfIcon iconSet="5Rating" iconId="4"/>
            </x14:iconSet>
          </x14:cfRule>
          <xm:sqref>AD3:AF3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index!$B$24:$B$26</xm:f>
          </x14:formula1>
          <xm:sqref>Y3</xm:sqref>
        </x14:dataValidation>
        <x14:dataValidation type="list" allowBlank="1" showInputMessage="1" showErrorMessage="1">
          <x14:formula1>
            <xm:f>index!$A$34:$A$35</xm:f>
          </x14:formula1>
          <xm:sqref>G3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9"/>
  <sheetViews>
    <sheetView showGridLines="0" showRowColHeaders="0" zoomScaleNormal="100" workbookViewId="0">
      <pane ySplit="5" topLeftCell="A6" activePane="bottomLeft" state="frozen"/>
      <selection activeCell="C15" sqref="C15"/>
      <selection pane="bottomLeft" activeCell="A5" sqref="A5:D5"/>
    </sheetView>
  </sheetViews>
  <sheetFormatPr defaultColWidth="5.375" defaultRowHeight="16.5"/>
  <cols>
    <col min="1" max="4" width="5.375" style="64"/>
    <col min="5" max="5" width="5.375" style="77"/>
    <col min="6" max="6" width="5.375" style="37"/>
    <col min="7" max="7" width="5.375" style="43"/>
    <col min="8" max="18" width="5.375" style="37"/>
    <col min="19" max="19" width="5.375" style="37" customWidth="1"/>
    <col min="20" max="24" width="5.375" style="37"/>
    <col min="25" max="25" width="5.375" style="71"/>
    <col min="26" max="16384" width="5.375" style="37"/>
  </cols>
  <sheetData>
    <row r="1" spans="1:32" ht="32.25" customHeight="1">
      <c r="A1" s="197"/>
      <c r="B1" s="197"/>
      <c r="C1" s="197"/>
      <c r="D1" s="198"/>
      <c r="Y1" s="37"/>
    </row>
    <row r="2" spans="1:32" ht="32.25" customHeight="1">
      <c r="A2" s="197"/>
      <c r="B2" s="197"/>
      <c r="C2" s="197"/>
      <c r="D2" s="198"/>
      <c r="F2" s="51"/>
      <c r="G2" s="76" t="s">
        <v>3659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76" t="s">
        <v>3642</v>
      </c>
      <c r="T2" s="51"/>
      <c r="U2" s="51"/>
      <c r="V2" s="51"/>
      <c r="W2" s="51"/>
      <c r="X2" s="51"/>
      <c r="Y2" s="117"/>
      <c r="Z2" s="118"/>
      <c r="AA2" s="118"/>
      <c r="AB2" s="118"/>
      <c r="AC2" s="118"/>
      <c r="AD2" s="118"/>
      <c r="AE2" s="118"/>
      <c r="AF2" s="51"/>
    </row>
    <row r="3" spans="1:32" ht="32.25" customHeight="1">
      <c r="A3" s="40"/>
      <c r="B3" s="40"/>
      <c r="C3" s="40"/>
      <c r="D3" s="40"/>
      <c r="F3" s="51"/>
      <c r="G3" s="235" t="s">
        <v>1895</v>
      </c>
      <c r="H3" s="236"/>
      <c r="I3" s="236"/>
      <c r="J3" s="236"/>
      <c r="K3" s="236"/>
      <c r="L3" s="236"/>
      <c r="M3" s="236"/>
      <c r="N3" s="236"/>
      <c r="O3" s="236"/>
      <c r="P3" s="236"/>
      <c r="Q3" s="237"/>
      <c r="R3" s="58"/>
      <c r="S3" s="221" t="s">
        <v>137</v>
      </c>
      <c r="T3" s="222"/>
      <c r="U3" s="222"/>
      <c r="V3" s="222"/>
      <c r="W3" s="223"/>
      <c r="X3" s="51"/>
      <c r="Y3" s="233"/>
      <c r="Z3" s="233"/>
      <c r="AA3" s="233"/>
      <c r="AB3" s="233"/>
      <c r="AC3" s="233"/>
      <c r="AD3" s="118"/>
      <c r="AE3" s="118"/>
      <c r="AF3" s="51"/>
    </row>
    <row r="4" spans="1:32" ht="32.25" customHeight="1">
      <c r="A4" s="48"/>
      <c r="B4" s="48"/>
      <c r="C4" s="48"/>
      <c r="D4" s="48"/>
      <c r="F4" s="51"/>
      <c r="G4" s="122"/>
      <c r="H4" s="123" t="str">
        <f>VLOOKUP(G3,index!$B$4:$C$19,2,FALSE)</f>
        <v>역삼역 or 신촌역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120" t="str">
        <f>IF(F7=0,"다른 주제를 선택해 주세요","")</f>
        <v/>
      </c>
      <c r="T4" s="51"/>
      <c r="U4" s="51"/>
      <c r="V4" s="51"/>
      <c r="W4" s="51"/>
      <c r="X4" s="51"/>
      <c r="Y4" s="238"/>
      <c r="Z4" s="238"/>
      <c r="AA4" s="234"/>
      <c r="AB4" s="234"/>
      <c r="AC4" s="234"/>
      <c r="AD4" s="119"/>
      <c r="AE4" s="118"/>
      <c r="AF4" s="51"/>
    </row>
    <row r="5" spans="1:32" ht="32.25" customHeight="1">
      <c r="A5" s="197"/>
      <c r="B5" s="197"/>
      <c r="C5" s="197"/>
      <c r="D5" s="198"/>
      <c r="F5" s="51"/>
      <c r="G5" s="52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76"/>
      <c r="T5" s="51"/>
      <c r="U5" s="51"/>
      <c r="V5" s="51"/>
      <c r="W5" s="60" t="str">
        <f>CONCATENATE($G$3,$M$3,$S$3)&amp;$Y$5</f>
        <v>코리아IT아카데미프로그래밍</v>
      </c>
      <c r="X5" s="51"/>
      <c r="Y5" s="219"/>
      <c r="Z5" s="219"/>
      <c r="AA5" s="229"/>
      <c r="AB5" s="229"/>
      <c r="AC5" s="229"/>
      <c r="AD5" s="57"/>
      <c r="AE5" s="51"/>
      <c r="AF5" s="51"/>
    </row>
    <row r="6" spans="1:32" ht="32.25" customHeight="1">
      <c r="A6" s="197"/>
      <c r="B6" s="197"/>
      <c r="C6" s="197"/>
      <c r="D6" s="197"/>
      <c r="F6" s="125">
        <v>1</v>
      </c>
      <c r="G6" s="126" t="s">
        <v>3684</v>
      </c>
      <c r="H6" s="74"/>
      <c r="I6" s="74"/>
      <c r="J6" s="75"/>
      <c r="N6" s="50"/>
      <c r="O6" s="50"/>
      <c r="P6" s="50"/>
      <c r="Q6" s="50"/>
      <c r="R6" s="50"/>
      <c r="S6" s="50"/>
      <c r="T6" s="50"/>
      <c r="U6" s="50"/>
      <c r="V6" s="50"/>
      <c r="Y6" s="37"/>
      <c r="AA6" s="213"/>
      <c r="AB6" s="213"/>
      <c r="AC6" s="213"/>
      <c r="AD6" s="213"/>
    </row>
    <row r="7" spans="1:32" ht="32.25" customHeight="1">
      <c r="A7" s="48"/>
      <c r="B7" s="48"/>
      <c r="C7" s="48"/>
      <c r="D7" s="48"/>
      <c r="E7" s="187">
        <f ca="1">1+RANDBETWEEN(0,120)</f>
        <v>119</v>
      </c>
      <c r="F7" s="214">
        <f>COUNTIF(전체과정!$E:$E,(CONCATENATE($G$3,$S$3)))</f>
        <v>17</v>
      </c>
      <c r="G7" s="214"/>
      <c r="H7" s="214"/>
      <c r="I7" s="72" t="s">
        <v>3643</v>
      </c>
      <c r="J7" s="55"/>
      <c r="K7" s="53"/>
      <c r="L7" s="53"/>
      <c r="M7" s="53"/>
      <c r="N7" s="54"/>
      <c r="O7" s="54"/>
      <c r="P7" s="54"/>
      <c r="Q7" s="54"/>
      <c r="R7" s="54"/>
      <c r="S7" s="54"/>
      <c r="T7" s="54"/>
      <c r="U7" s="54"/>
      <c r="V7" s="54"/>
      <c r="W7" s="53"/>
      <c r="X7" s="53"/>
      <c r="Y7" s="53"/>
      <c r="Z7" s="53"/>
      <c r="AA7" s="215">
        <f>개정이력!$B$2</f>
        <v>43916</v>
      </c>
      <c r="AB7" s="215"/>
      <c r="AC7" s="215"/>
      <c r="AD7" s="215"/>
      <c r="AE7" s="215"/>
      <c r="AF7" s="53"/>
    </row>
    <row r="8" spans="1:32" ht="32.25" customHeight="1">
      <c r="A8" s="197"/>
      <c r="B8" s="197"/>
      <c r="C8" s="197"/>
      <c r="D8" s="197"/>
      <c r="E8" s="188" t="s">
        <v>3644</v>
      </c>
      <c r="F8" s="62" t="str">
        <f t="shared" ref="F8:F72" si="0">CONCATENATE($G$3,$S$3,$E8)</f>
        <v>코리아IT아카데미프로그래밍0001</v>
      </c>
      <c r="G8" s="63">
        <f>IFERROR(LEN((VLOOKUP(M8,표1[[과정명]:[추천2]],6,FALSE))),"")</f>
        <v>0</v>
      </c>
      <c r="H8" s="205" t="str">
        <f>IFERROR((CONCATENATE(VLOOKUP($M8,전체과정!$G$2:$K$1806,3,FALSE)," &gt; ",(VLOOKUP($M8,전체과정!$G$2:$K$1806,4,FALSE)))),"")</f>
        <v>프로그래밍 &gt; Android</v>
      </c>
      <c r="I8" s="205"/>
      <c r="J8" s="205"/>
      <c r="K8" s="205"/>
      <c r="L8" s="205"/>
      <c r="M8" s="206" t="str">
        <f>IFERROR((VLOOKUP($F8,전체과정!$C$2:$G$1806,5,FALSE)),"")</f>
        <v>안드로이드 과정</v>
      </c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53"/>
      <c r="AD8" s="73" t="str">
        <f>IFERROR((HYPERLINK((VLOOKUP($M8,표1[[과정명]:[상세링크]],7,FALSE)),"상세보기")),"")</f>
        <v>상세보기</v>
      </c>
      <c r="AE8" s="53"/>
      <c r="AF8" s="53"/>
    </row>
    <row r="9" spans="1:32" s="50" customFormat="1" ht="37.5" customHeight="1">
      <c r="A9" s="48"/>
      <c r="B9" s="48"/>
      <c r="C9" s="48"/>
      <c r="D9" s="48"/>
      <c r="E9" s="188" t="s">
        <v>3645</v>
      </c>
      <c r="F9" s="62" t="str">
        <f t="shared" si="0"/>
        <v>코리아IT아카데미프로그래밍0002</v>
      </c>
      <c r="G9" s="63">
        <f>IFERROR(LEN((VLOOKUP(M9,표1[[과정명]:[추천2]],6,FALSE))),"")</f>
        <v>0</v>
      </c>
      <c r="H9" s="205" t="str">
        <f>IFERROR((CONCATENATE(VLOOKUP($M9,전체과정!$G$2:$K$1794,3,FALSE)," &gt; ",(VLOOKUP($M9,전체과정!$G$2:$K$1794,4,FALSE)))),"")</f>
        <v>프로그래밍 &gt; Android</v>
      </c>
      <c r="I9" s="205"/>
      <c r="J9" s="205"/>
      <c r="K9" s="205"/>
      <c r="L9" s="205"/>
      <c r="M9" s="207" t="str">
        <f>IFERROR((VLOOKUP($F9,전체과정!$C$2:$G$1794,5,FALSE)),"")</f>
        <v>안드로이드앱 개발 과정</v>
      </c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54"/>
      <c r="AD9" s="73" t="str">
        <f>IFERROR((HYPERLINK((VLOOKUP($M9,표1[[과정명]:[상세링크]],7,FALSE)),"상세보기")),"")</f>
        <v>상세보기</v>
      </c>
      <c r="AE9" s="54"/>
      <c r="AF9" s="54"/>
    </row>
    <row r="10" spans="1:32" s="50" customFormat="1" ht="37.5" customHeight="1">
      <c r="A10" s="48"/>
      <c r="B10" s="48"/>
      <c r="C10" s="48"/>
      <c r="D10" s="48"/>
      <c r="E10" s="188" t="s">
        <v>3646</v>
      </c>
      <c r="F10" s="62" t="str">
        <f t="shared" si="0"/>
        <v>코리아IT아카데미프로그래밍0003</v>
      </c>
      <c r="G10" s="63">
        <f>IFERROR(LEN((VLOOKUP(M10,표1[[과정명]:[추천2]],6,FALSE))),"")</f>
        <v>0</v>
      </c>
      <c r="H10" s="205" t="str">
        <f>IFERROR((CONCATENATE(VLOOKUP($M10,전체과정!$G$2:$K$1794,3,FALSE)," &gt; ",(VLOOKUP($M10,전체과정!$G$2:$K$1794,4,FALSE)))),"")</f>
        <v>프로그래밍 &gt; C#</v>
      </c>
      <c r="I10" s="205"/>
      <c r="J10" s="205"/>
      <c r="K10" s="205"/>
      <c r="L10" s="205"/>
      <c r="M10" s="207" t="str">
        <f>IFERROR((VLOOKUP($F10,전체과정!$C$2:$G$1794,5,FALSE)),"")</f>
        <v>C# 과정</v>
      </c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54"/>
      <c r="AD10" s="73" t="str">
        <f>IFERROR((HYPERLINK((VLOOKUP($M10,표1[[과정명]:[상세링크]],7,FALSE)),"상세보기")),"")</f>
        <v>상세보기</v>
      </c>
      <c r="AE10" s="54"/>
      <c r="AF10" s="54"/>
    </row>
    <row r="11" spans="1:32" s="50" customFormat="1" ht="37.5" customHeight="1">
      <c r="A11" s="48"/>
      <c r="B11" s="48"/>
      <c r="C11" s="48"/>
      <c r="D11" s="48"/>
      <c r="E11" s="188" t="s">
        <v>3647</v>
      </c>
      <c r="F11" s="62" t="str">
        <f t="shared" si="0"/>
        <v>코리아IT아카데미프로그래밍0004</v>
      </c>
      <c r="G11" s="63">
        <f>IFERROR(LEN((VLOOKUP(M11,표1[[과정명]:[추천2]],6,FALSE))),"")</f>
        <v>0</v>
      </c>
      <c r="H11" s="205" t="str">
        <f>IFERROR((CONCATENATE(VLOOKUP($M11,전체과정!$G$2:$K$1794,3,FALSE)," &gt; ",(VLOOKUP($M11,전체과정!$G$2:$K$1794,4,FALSE)))),"")</f>
        <v>프로그래밍 &gt; C/C++</v>
      </c>
      <c r="I11" s="205"/>
      <c r="J11" s="205"/>
      <c r="K11" s="205"/>
      <c r="L11" s="205"/>
      <c r="M11" s="207" t="str">
        <f>IFERROR((VLOOKUP($F11,전체과정!$C$2:$G$1794,5,FALSE)),"")</f>
        <v>c언어 과정</v>
      </c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54"/>
      <c r="AD11" s="73" t="str">
        <f>IFERROR((HYPERLINK((VLOOKUP($M11,표1[[과정명]:[상세링크]],7,FALSE)),"상세보기")),"")</f>
        <v>상세보기</v>
      </c>
      <c r="AE11" s="54"/>
      <c r="AF11" s="54"/>
    </row>
    <row r="12" spans="1:32" s="50" customFormat="1" ht="37.5" customHeight="1">
      <c r="A12" s="48"/>
      <c r="B12" s="48"/>
      <c r="C12" s="48"/>
      <c r="D12" s="48"/>
      <c r="E12" s="188" t="s">
        <v>3648</v>
      </c>
      <c r="F12" s="62" t="str">
        <f t="shared" si="0"/>
        <v>코리아IT아카데미프로그래밍0005</v>
      </c>
      <c r="G12" s="63">
        <f>IFERROR(LEN((VLOOKUP(M12,표1[[과정명]:[추천2]],6,FALSE))),"")</f>
        <v>0</v>
      </c>
      <c r="H12" s="205" t="str">
        <f>IFERROR((CONCATENATE(VLOOKUP($M12,전체과정!$G$2:$K$1794,3,FALSE)," &gt; ",(VLOOKUP($M12,전체과정!$G$2:$K$1794,4,FALSE)))),"")</f>
        <v>프로그래밍 &gt; C/C++</v>
      </c>
      <c r="I12" s="205"/>
      <c r="J12" s="205"/>
      <c r="K12" s="205"/>
      <c r="L12" s="205"/>
      <c r="M12" s="207" t="str">
        <f>IFERROR((VLOOKUP($F12,전체과정!$C$2:$G$1794,5,FALSE)),"")</f>
        <v>C++언어 과정</v>
      </c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54"/>
      <c r="AD12" s="73" t="str">
        <f>IFERROR((HYPERLINK((VLOOKUP($M12,표1[[과정명]:[상세링크]],7,FALSE)),"상세보기")),"")</f>
        <v>상세보기</v>
      </c>
      <c r="AE12" s="54"/>
      <c r="AF12" s="54"/>
    </row>
    <row r="13" spans="1:32" s="50" customFormat="1" ht="37.5" customHeight="1">
      <c r="A13" s="48"/>
      <c r="B13" s="48"/>
      <c r="C13" s="48"/>
      <c r="D13" s="48"/>
      <c r="E13" s="189" t="s">
        <v>3649</v>
      </c>
      <c r="F13" s="62" t="str">
        <f t="shared" si="0"/>
        <v>코리아IT아카데미프로그래밍0006</v>
      </c>
      <c r="G13" s="63">
        <f>IFERROR(LEN((VLOOKUP(M13,표1[[과정명]:[추천2]],6,FALSE))),"")</f>
        <v>0</v>
      </c>
      <c r="H13" s="205" t="str">
        <f>IFERROR((CONCATENATE(VLOOKUP($M13,전체과정!$G$2:$K$1794,3,FALSE)," &gt; ",(VLOOKUP($M13,전체과정!$G$2:$K$1794,4,FALSE)))),"")</f>
        <v>프로그래밍 &gt; iOS</v>
      </c>
      <c r="I13" s="205"/>
      <c r="J13" s="205"/>
      <c r="K13" s="205"/>
      <c r="L13" s="205"/>
      <c r="M13" s="207" t="str">
        <f>IFERROR((VLOOKUP($F13,전체과정!$C$2:$G$1794,5,FALSE)),"")</f>
        <v>아이폰앱 개발 과정</v>
      </c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54"/>
      <c r="AD13" s="73" t="str">
        <f>IFERROR((HYPERLINK((VLOOKUP($M13,표1[[과정명]:[상세링크]],7,FALSE)),"상세보기")),"")</f>
        <v>상세보기</v>
      </c>
      <c r="AE13" s="54"/>
      <c r="AF13" s="54"/>
    </row>
    <row r="14" spans="1:32" s="50" customFormat="1" ht="37.5" customHeight="1">
      <c r="A14" s="48"/>
      <c r="B14" s="48"/>
      <c r="C14" s="48"/>
      <c r="D14" s="48"/>
      <c r="E14" s="189" t="s">
        <v>3650</v>
      </c>
      <c r="F14" s="62" t="str">
        <f t="shared" si="0"/>
        <v>코리아IT아카데미프로그래밍0007</v>
      </c>
      <c r="G14" s="63">
        <f>IFERROR(LEN((VLOOKUP(M14,표1[[과정명]:[추천2]],6,FALSE))),"")</f>
        <v>0</v>
      </c>
      <c r="H14" s="205" t="str">
        <f>IFERROR((CONCATENATE(VLOOKUP($M14,전체과정!$G$2:$K$1794,3,FALSE)," &gt; ",(VLOOKUP($M14,전체과정!$G$2:$K$1794,4,FALSE)))),"")</f>
        <v>프로그래밍 &gt; Java</v>
      </c>
      <c r="I14" s="205"/>
      <c r="J14" s="205"/>
      <c r="K14" s="205"/>
      <c r="L14" s="205"/>
      <c r="M14" s="207" t="str">
        <f>IFERROR((VLOOKUP($F14,전체과정!$C$2:$G$1794,5,FALSE)),"")</f>
        <v>JAVA 과정</v>
      </c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54"/>
      <c r="AD14" s="73" t="str">
        <f>IFERROR((HYPERLINK((VLOOKUP($M14,표1[[과정명]:[상세링크]],7,FALSE)),"상세보기")),"")</f>
        <v>상세보기</v>
      </c>
      <c r="AE14" s="54"/>
      <c r="AF14" s="54"/>
    </row>
    <row r="15" spans="1:32" s="50" customFormat="1" ht="37.5" customHeight="1">
      <c r="A15" s="48"/>
      <c r="B15" s="48"/>
      <c r="C15" s="48"/>
      <c r="D15" s="48"/>
      <c r="E15" s="189" t="s">
        <v>3651</v>
      </c>
      <c r="F15" s="62" t="str">
        <f t="shared" si="0"/>
        <v>코리아IT아카데미프로그래밍0008</v>
      </c>
      <c r="G15" s="63">
        <f>IFERROR(LEN((VLOOKUP(M15,표1[[과정명]:[추천2]],6,FALSE))),"")</f>
        <v>0</v>
      </c>
      <c r="H15" s="205" t="str">
        <f>IFERROR((CONCATENATE(VLOOKUP($M15,전체과정!$G$2:$K$1794,3,FALSE)," &gt; ",(VLOOKUP($M15,전체과정!$G$2:$K$1794,4,FALSE)))),"")</f>
        <v>프로그래밍 &gt; Java</v>
      </c>
      <c r="I15" s="205"/>
      <c r="J15" s="205"/>
      <c r="K15" s="205"/>
      <c r="L15" s="205"/>
      <c r="M15" s="207" t="str">
        <f>IFERROR((VLOOKUP($F15,전체과정!$C$2:$G$1794,5,FALSE)),"")</f>
        <v>JSP 과정</v>
      </c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54"/>
      <c r="AD15" s="73" t="str">
        <f>IFERROR((HYPERLINK((VLOOKUP($M15,표1[[과정명]:[상세링크]],7,FALSE)),"상세보기")),"")</f>
        <v>상세보기</v>
      </c>
      <c r="AE15" s="54"/>
      <c r="AF15" s="54"/>
    </row>
    <row r="16" spans="1:32" s="50" customFormat="1" ht="37.5" customHeight="1">
      <c r="A16" s="48"/>
      <c r="B16" s="48"/>
      <c r="C16" s="48"/>
      <c r="D16" s="48"/>
      <c r="E16" s="189" t="s">
        <v>3652</v>
      </c>
      <c r="F16" s="62" t="str">
        <f t="shared" si="0"/>
        <v>코리아IT아카데미프로그래밍0009</v>
      </c>
      <c r="G16" s="63">
        <f>IFERROR(LEN((VLOOKUP(M16,표1[[과정명]:[추천2]],6,FALSE))),"")</f>
        <v>0</v>
      </c>
      <c r="H16" s="205" t="str">
        <f>IFERROR((CONCATENATE(VLOOKUP($M16,전체과정!$G$2:$K$1794,3,FALSE)," &gt; ",(VLOOKUP($M16,전체과정!$G$2:$K$1794,4,FALSE)))),"")</f>
        <v>프로그래밍 &gt; Java</v>
      </c>
      <c r="I16" s="205"/>
      <c r="J16" s="205"/>
      <c r="K16" s="205"/>
      <c r="L16" s="205"/>
      <c r="M16" s="207" t="str">
        <f>IFERROR((VLOOKUP($F16,전체과정!$C$2:$G$1794,5,FALSE)),"")</f>
        <v>Spring 과정</v>
      </c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54"/>
      <c r="AD16" s="73" t="str">
        <f>IFERROR((HYPERLINK((VLOOKUP($M16,표1[[과정명]:[상세링크]],7,FALSE)),"상세보기")),"")</f>
        <v>상세보기</v>
      </c>
      <c r="AE16" s="54"/>
      <c r="AF16" s="54"/>
    </row>
    <row r="17" spans="1:32" s="50" customFormat="1" ht="37.5" customHeight="1">
      <c r="A17" s="48"/>
      <c r="B17" s="48"/>
      <c r="C17" s="48"/>
      <c r="D17" s="48"/>
      <c r="E17" s="189" t="s">
        <v>3653</v>
      </c>
      <c r="F17" s="62" t="str">
        <f t="shared" si="0"/>
        <v>코리아IT아카데미프로그래밍0010</v>
      </c>
      <c r="G17" s="63">
        <f>IFERROR(LEN((VLOOKUP(M17,표1[[과정명]:[추천2]],6,FALSE))),"")</f>
        <v>6</v>
      </c>
      <c r="H17" s="205" t="str">
        <f>IFERROR((CONCATENATE(VLOOKUP($M17,전체과정!$G$2:$K$1806,3,FALSE)," &gt; ",(VLOOKUP($M17,전체과정!$G$2:$K$1806,4,FALSE)))),"")</f>
        <v>프로그래밍 &gt; Java</v>
      </c>
      <c r="I17" s="205"/>
      <c r="J17" s="205"/>
      <c r="K17" s="205"/>
      <c r="L17" s="205"/>
      <c r="M17" s="206" t="str">
        <f>IFERROR((VLOOKUP($F17,전체과정!$C$2:$G$1806,5,FALSE)),"")</f>
        <v>백엔드 개발(웹개발) 과정</v>
      </c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54"/>
      <c r="AD17" s="73" t="str">
        <f>IFERROR((HYPERLINK((VLOOKUP($M17,표1[[과정명]:[상세링크]],7,FALSE)),"상세보기")),"")</f>
        <v>상세보기</v>
      </c>
      <c r="AE17" s="54"/>
      <c r="AF17" s="54"/>
    </row>
    <row r="18" spans="1:32" s="50" customFormat="1" ht="37.5" customHeight="1">
      <c r="A18" s="48"/>
      <c r="B18" s="48"/>
      <c r="C18" s="48"/>
      <c r="D18" s="48"/>
      <c r="E18" s="189" t="s">
        <v>3654</v>
      </c>
      <c r="F18" s="62" t="str">
        <f t="shared" si="0"/>
        <v>코리아IT아카데미프로그래밍0011</v>
      </c>
      <c r="G18" s="63">
        <f>IFERROR(LEN((VLOOKUP(M18,표1[[과정명]:[추천2]],6,FALSE))),"")</f>
        <v>0</v>
      </c>
      <c r="H18" s="205" t="str">
        <f>IFERROR((CONCATENATE(VLOOKUP($M18,전체과정!$G$2:$K$1794,3,FALSE)," &gt; ",(VLOOKUP($M18,전체과정!$G$2:$K$1794,4,FALSE)))),"")</f>
        <v>프로그래밍 &gt; Java</v>
      </c>
      <c r="I18" s="205"/>
      <c r="J18" s="205"/>
      <c r="K18" s="205"/>
      <c r="L18" s="205"/>
      <c r="M18" s="207" t="str">
        <f>IFERROR((VLOOKUP($F18,전체과정!$C$2:$G$1794,5,FALSE)),"")</f>
        <v>웹&amp;앱 개발자 과정</v>
      </c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  <c r="AC18" s="54"/>
      <c r="AD18" s="73" t="str">
        <f>IFERROR((HYPERLINK((VLOOKUP($M18,표1[[과정명]:[상세링크]],7,FALSE)),"상세보기")),"")</f>
        <v>상세보기</v>
      </c>
      <c r="AE18" s="54"/>
      <c r="AF18" s="54"/>
    </row>
    <row r="19" spans="1:32" s="50" customFormat="1" ht="37.5" customHeight="1">
      <c r="A19" s="48"/>
      <c r="B19" s="48"/>
      <c r="C19" s="48"/>
      <c r="D19" s="48"/>
      <c r="E19" s="189" t="s">
        <v>3655</v>
      </c>
      <c r="F19" s="62" t="str">
        <f t="shared" si="0"/>
        <v>코리아IT아카데미프로그래밍0012</v>
      </c>
      <c r="G19" s="63">
        <f>IFERROR(LEN((VLOOKUP(M19,표1[[과정명]:[추천2]],6,FALSE))),"")</f>
        <v>6</v>
      </c>
      <c r="H19" s="205" t="str">
        <f>IFERROR((CONCATENATE(VLOOKUP($M19,전체과정!$G$2:$K$1794,3,FALSE)," &gt; ",(VLOOKUP($M19,전체과정!$G$2:$K$1794,4,FALSE)))),"")</f>
        <v>프로그래밍 &gt; Javascript</v>
      </c>
      <c r="I19" s="205"/>
      <c r="J19" s="205"/>
      <c r="K19" s="205"/>
      <c r="L19" s="205"/>
      <c r="M19" s="207" t="str">
        <f>IFERROR((VLOOKUP($F19,전체과정!$C$2:$G$1794,5,FALSE)),"")</f>
        <v>JavaScript 과정</v>
      </c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54"/>
      <c r="AD19" s="73" t="str">
        <f>IFERROR((HYPERLINK((VLOOKUP($M19,표1[[과정명]:[상세링크]],7,FALSE)),"상세보기")),"")</f>
        <v>상세보기</v>
      </c>
      <c r="AE19" s="54"/>
      <c r="AF19" s="54"/>
    </row>
    <row r="20" spans="1:32" s="50" customFormat="1" ht="37.5" customHeight="1">
      <c r="A20" s="48"/>
      <c r="B20" s="48"/>
      <c r="C20" s="48"/>
      <c r="D20" s="48"/>
      <c r="E20" s="189" t="s">
        <v>3656</v>
      </c>
      <c r="F20" s="62" t="str">
        <f t="shared" si="0"/>
        <v>코리아IT아카데미프로그래밍0013</v>
      </c>
      <c r="G20" s="63">
        <f>IFERROR(LEN((VLOOKUP(M20,표1[[과정명]:[추천2]],6,FALSE))),"")</f>
        <v>0</v>
      </c>
      <c r="H20" s="205" t="str">
        <f>IFERROR((CONCATENATE(VLOOKUP($M20,전체과정!$G$2:$K$1794,3,FALSE)," &gt; ",(VLOOKUP($M20,전체과정!$G$2:$K$1794,4,FALSE)))),"")</f>
        <v>프로그래밍 &gt; Javascript</v>
      </c>
      <c r="I20" s="205"/>
      <c r="J20" s="205"/>
      <c r="K20" s="205"/>
      <c r="L20" s="205"/>
      <c r="M20" s="207" t="str">
        <f>IFERROR((VLOOKUP($F20,전체과정!$C$2:$G$1794,5,FALSE)),"")</f>
        <v>프론트엔드 개발(웹코딩) 과정</v>
      </c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54"/>
      <c r="AD20" s="73" t="str">
        <f>IFERROR((HYPERLINK((VLOOKUP($M20,표1[[과정명]:[상세링크]],7,FALSE)),"상세보기")),"")</f>
        <v>상세보기</v>
      </c>
      <c r="AE20" s="54"/>
      <c r="AF20" s="54"/>
    </row>
    <row r="21" spans="1:32" s="50" customFormat="1" ht="37.5" customHeight="1">
      <c r="A21" s="48"/>
      <c r="B21" s="48"/>
      <c r="C21" s="48"/>
      <c r="D21" s="48"/>
      <c r="E21" s="189" t="s">
        <v>3657</v>
      </c>
      <c r="F21" s="62" t="str">
        <f t="shared" si="0"/>
        <v>코리아IT아카데미프로그래밍0014</v>
      </c>
      <c r="G21" s="63">
        <f>IFERROR(LEN((VLOOKUP(M21,표1[[과정명]:[추천2]],6,FALSE))),"")</f>
        <v>0</v>
      </c>
      <c r="H21" s="205" t="str">
        <f>IFERROR((CONCATENATE(VLOOKUP($M21,전체과정!$G$2:$K$1794,3,FALSE)," &gt; ",(VLOOKUP($M21,전체과정!$G$2:$K$1794,4,FALSE)))),"")</f>
        <v>프로그래밍 &gt; PHP</v>
      </c>
      <c r="I21" s="205"/>
      <c r="J21" s="205"/>
      <c r="K21" s="205"/>
      <c r="L21" s="205"/>
      <c r="M21" s="207" t="str">
        <f>IFERROR((VLOOKUP($F21,전체과정!$C$2:$G$1794,5,FALSE)),"")</f>
        <v>PHP/SQL 과정</v>
      </c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54"/>
      <c r="AD21" s="73" t="str">
        <f>IFERROR((HYPERLINK((VLOOKUP($M21,표1[[과정명]:[상세링크]],7,FALSE)),"상세보기")),"")</f>
        <v>상세보기</v>
      </c>
      <c r="AE21" s="54"/>
      <c r="AF21" s="54"/>
    </row>
    <row r="22" spans="1:32" s="50" customFormat="1" ht="37.5" customHeight="1">
      <c r="A22" s="48"/>
      <c r="B22" s="48"/>
      <c r="C22" s="48"/>
      <c r="D22" s="48"/>
      <c r="E22" s="189" t="s">
        <v>3658</v>
      </c>
      <c r="F22" s="62" t="str">
        <f t="shared" si="0"/>
        <v>코리아IT아카데미프로그래밍0015</v>
      </c>
      <c r="G22" s="63">
        <f>IFERROR(LEN((VLOOKUP(M22,표1[[과정명]:[추천2]],6,FALSE))),"")</f>
        <v>0</v>
      </c>
      <c r="H22" s="205" t="str">
        <f>IFERROR((CONCATENATE(VLOOKUP($M22,전체과정!$G$2:$K$1794,3,FALSE)," &gt; ",(VLOOKUP($M22,전체과정!$G$2:$K$1794,4,FALSE)))),"")</f>
        <v>프로그래밍 &gt; Python</v>
      </c>
      <c r="I22" s="205"/>
      <c r="J22" s="205"/>
      <c r="K22" s="205"/>
      <c r="L22" s="205"/>
      <c r="M22" s="207" t="str">
        <f>IFERROR((VLOOKUP($F22,전체과정!$C$2:$G$1794,5,FALSE)),"")</f>
        <v>Python 과정</v>
      </c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54"/>
      <c r="AD22" s="73" t="str">
        <f>IFERROR((HYPERLINK((VLOOKUP($M22,표1[[과정명]:[상세링크]],7,FALSE)),"상세보기")),"")</f>
        <v>상세보기</v>
      </c>
      <c r="AE22" s="54"/>
      <c r="AF22" s="54"/>
    </row>
    <row r="23" spans="1:32" s="50" customFormat="1" ht="37.5" customHeight="1">
      <c r="A23" s="48"/>
      <c r="B23" s="48"/>
      <c r="C23" s="48"/>
      <c r="D23" s="48"/>
      <c r="E23" s="188" t="s">
        <v>2019</v>
      </c>
      <c r="F23" s="62" t="str">
        <f t="shared" si="0"/>
        <v>코리아IT아카데미프로그래밍0016</v>
      </c>
      <c r="G23" s="63">
        <f>IFERROR(LEN((VLOOKUP(M23,표1[[과정명]:[추천2]],6,FALSE))),"")</f>
        <v>0</v>
      </c>
      <c r="H23" s="205" t="str">
        <f>IFERROR((CONCATENATE(VLOOKUP($M23,전체과정!$G$2:$K$1794,3,FALSE)," &gt; ",(VLOOKUP($M23,전체과정!$G$2:$K$1794,4,FALSE)))),"")</f>
        <v>프로그래밍 &gt; 퍼블리싱</v>
      </c>
      <c r="I23" s="205"/>
      <c r="J23" s="205"/>
      <c r="K23" s="205"/>
      <c r="L23" s="205"/>
      <c r="M23" s="207" t="str">
        <f>IFERROR((VLOOKUP($F23,전체과정!$C$2:$G$1794,5,FALSE)),"")</f>
        <v>반응형 웹 프로젝트</v>
      </c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54"/>
      <c r="AD23" s="73" t="str">
        <f>IFERROR((HYPERLINK((VLOOKUP($M23,표1[[과정명]:[상세링크]],7,FALSE)),"상세보기")),"")</f>
        <v>상세보기</v>
      </c>
      <c r="AE23" s="54"/>
      <c r="AF23" s="54"/>
    </row>
    <row r="24" spans="1:32" s="50" customFormat="1" ht="37.5" customHeight="1">
      <c r="A24" s="48"/>
      <c r="B24" s="48"/>
      <c r="C24" s="48"/>
      <c r="D24" s="48"/>
      <c r="E24" s="188" t="s">
        <v>2020</v>
      </c>
      <c r="F24" s="62" t="str">
        <f t="shared" si="0"/>
        <v>코리아IT아카데미프로그래밍0017</v>
      </c>
      <c r="G24" s="63">
        <f>IFERROR(LEN((VLOOKUP(M24,표1[[과정명]:[추천2]],6,FALSE))),"")</f>
        <v>0</v>
      </c>
      <c r="H24" s="205" t="str">
        <f>IFERROR((CONCATENATE(VLOOKUP($M24,전체과정!$G$2:$K$1794,3,FALSE)," &gt; ",(VLOOKUP($M24,전체과정!$G$2:$K$1794,4,FALSE)))),"")</f>
        <v>프로그래밍 &gt; 퍼블리싱</v>
      </c>
      <c r="I24" s="205"/>
      <c r="J24" s="205"/>
      <c r="K24" s="205"/>
      <c r="L24" s="205"/>
      <c r="M24" s="207" t="str">
        <f>IFERROR((VLOOKUP($F24,전체과정!$C$2:$G$1794,5,FALSE)),"")</f>
        <v>웹표준 과정</v>
      </c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54"/>
      <c r="AD24" s="73" t="str">
        <f>IFERROR((HYPERLINK((VLOOKUP($M24,표1[[과정명]:[상세링크]],7,FALSE)),"상세보기")),"")</f>
        <v>상세보기</v>
      </c>
      <c r="AE24" s="54"/>
      <c r="AF24" s="54"/>
    </row>
    <row r="25" spans="1:32" s="50" customFormat="1" ht="37.5" customHeight="1">
      <c r="A25" s="48"/>
      <c r="B25" s="48"/>
      <c r="C25" s="48"/>
      <c r="D25" s="48"/>
      <c r="E25" s="188" t="s">
        <v>2021</v>
      </c>
      <c r="F25" s="62" t="str">
        <f t="shared" si="0"/>
        <v>코리아IT아카데미프로그래밍0018</v>
      </c>
      <c r="G25" s="63" t="str">
        <f>IFERROR(LEN((VLOOKUP(M25,표1[[과정명]:[추천2]],6,FALSE))),"")</f>
        <v/>
      </c>
      <c r="H25" s="205" t="str">
        <f>IFERROR((CONCATENATE(VLOOKUP($M25,전체과정!$G$2:$K$1794,3,FALSE)," &gt; ",(VLOOKUP($M25,전체과정!$G$2:$K$1794,4,FALSE)))),"")</f>
        <v/>
      </c>
      <c r="I25" s="205"/>
      <c r="J25" s="205"/>
      <c r="K25" s="205"/>
      <c r="L25" s="205"/>
      <c r="M25" s="207" t="str">
        <f>IFERROR((VLOOKUP($F25,전체과정!$C$2:$G$1794,5,FALSE)),"")</f>
        <v/>
      </c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54"/>
      <c r="AD25" s="73" t="str">
        <f>IFERROR((HYPERLINK((VLOOKUP($M25,표1[[과정명]:[상세링크]],7,FALSE)),"상세보기")),"")</f>
        <v/>
      </c>
      <c r="AE25" s="54"/>
      <c r="AF25" s="54"/>
    </row>
    <row r="26" spans="1:32" s="50" customFormat="1" ht="37.5" customHeight="1">
      <c r="A26" s="48"/>
      <c r="B26" s="48"/>
      <c r="C26" s="48"/>
      <c r="D26" s="48"/>
      <c r="E26" s="188" t="s">
        <v>2022</v>
      </c>
      <c r="F26" s="62" t="str">
        <f t="shared" si="0"/>
        <v>코리아IT아카데미프로그래밍0019</v>
      </c>
      <c r="G26" s="63" t="str">
        <f>IFERROR(LEN((VLOOKUP(M26,표1[[과정명]:[추천2]],6,FALSE))),"")</f>
        <v/>
      </c>
      <c r="H26" s="205" t="str">
        <f>IFERROR((CONCATENATE(VLOOKUP($M26,전체과정!$G$2:$K$1794,3,FALSE)," &gt; ",(VLOOKUP($M26,전체과정!$G$2:$K$1794,4,FALSE)))),"")</f>
        <v/>
      </c>
      <c r="I26" s="205"/>
      <c r="J26" s="205"/>
      <c r="K26" s="205"/>
      <c r="L26" s="205"/>
      <c r="M26" s="207" t="str">
        <f>IFERROR((VLOOKUP($F26,전체과정!$C$2:$G$1794,5,FALSE)),"")</f>
        <v/>
      </c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54"/>
      <c r="AD26" s="73" t="str">
        <f>IFERROR((HYPERLINK((VLOOKUP($M26,표1[[과정명]:[상세링크]],7,FALSE)),"상세보기")),"")</f>
        <v/>
      </c>
      <c r="AE26" s="54"/>
      <c r="AF26" s="54"/>
    </row>
    <row r="27" spans="1:32" s="50" customFormat="1" ht="37.5" customHeight="1">
      <c r="A27" s="48"/>
      <c r="B27" s="48"/>
      <c r="C27" s="48"/>
      <c r="D27" s="48"/>
      <c r="E27" s="188" t="s">
        <v>2023</v>
      </c>
      <c r="F27" s="62" t="str">
        <f t="shared" si="0"/>
        <v>코리아IT아카데미프로그래밍0020</v>
      </c>
      <c r="G27" s="63" t="str">
        <f>IFERROR(LEN((VLOOKUP(M27,표1[[과정명]:[추천2]],6,FALSE))),"")</f>
        <v/>
      </c>
      <c r="H27" s="205" t="str">
        <f>IFERROR((CONCATENATE(VLOOKUP($M27,전체과정!$G$2:$K$1794,3,FALSE)," &gt; ",(VLOOKUP($M27,전체과정!$G$2:$K$1794,4,FALSE)))),"")</f>
        <v/>
      </c>
      <c r="I27" s="205"/>
      <c r="J27" s="205"/>
      <c r="K27" s="205"/>
      <c r="L27" s="205"/>
      <c r="M27" s="207" t="str">
        <f>IFERROR((VLOOKUP($F27,전체과정!$C$2:$G$1794,5,FALSE)),"")</f>
        <v/>
      </c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  <c r="AC27" s="54"/>
      <c r="AD27" s="73" t="str">
        <f>IFERROR((HYPERLINK((VLOOKUP($M27,표1[[과정명]:[상세링크]],7,FALSE)),"상세보기")),"")</f>
        <v/>
      </c>
      <c r="AE27" s="54"/>
      <c r="AF27" s="54"/>
    </row>
    <row r="28" spans="1:32" s="50" customFormat="1" ht="37.5" customHeight="1">
      <c r="A28" s="48"/>
      <c r="B28" s="48"/>
      <c r="C28" s="48"/>
      <c r="D28" s="48"/>
      <c r="E28" s="188" t="s">
        <v>2024</v>
      </c>
      <c r="F28" s="62" t="str">
        <f t="shared" si="0"/>
        <v>코리아IT아카데미프로그래밍0021</v>
      </c>
      <c r="G28" s="63" t="str">
        <f>IFERROR(LEN((VLOOKUP(M28,표1[[과정명]:[추천2]],6,FALSE))),"")</f>
        <v/>
      </c>
      <c r="H28" s="205" t="str">
        <f>IFERROR((CONCATENATE(VLOOKUP($M28,전체과정!$G$2:$K$1794,3,FALSE)," &gt; ",(VLOOKUP($M28,전체과정!$G$2:$K$1794,4,FALSE)))),"")</f>
        <v/>
      </c>
      <c r="I28" s="205"/>
      <c r="J28" s="205"/>
      <c r="K28" s="205"/>
      <c r="L28" s="205"/>
      <c r="M28" s="207" t="str">
        <f>IFERROR((VLOOKUP($F28,전체과정!$C$2:$G$1794,5,FALSE)),"")</f>
        <v/>
      </c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  <c r="AC28" s="54"/>
      <c r="AD28" s="73" t="str">
        <f>IFERROR((HYPERLINK((VLOOKUP($M28,표1[[과정명]:[상세링크]],7,FALSE)),"상세보기")),"")</f>
        <v/>
      </c>
      <c r="AE28" s="54"/>
      <c r="AF28" s="54"/>
    </row>
    <row r="29" spans="1:32" s="50" customFormat="1" ht="37.5" customHeight="1">
      <c r="A29" s="48"/>
      <c r="B29" s="48"/>
      <c r="C29" s="48"/>
      <c r="D29" s="48"/>
      <c r="E29" s="188" t="s">
        <v>2025</v>
      </c>
      <c r="F29" s="62" t="str">
        <f t="shared" si="0"/>
        <v>코리아IT아카데미프로그래밍0022</v>
      </c>
      <c r="G29" s="63" t="str">
        <f>IFERROR(LEN((VLOOKUP(M29,표1[[과정명]:[추천2]],6,FALSE))),"")</f>
        <v/>
      </c>
      <c r="H29" s="205" t="str">
        <f>IFERROR((CONCATENATE(VLOOKUP($M29,전체과정!$G$2:$K$1794,3,FALSE)," &gt; ",(VLOOKUP($M29,전체과정!$G$2:$K$1794,4,FALSE)))),"")</f>
        <v/>
      </c>
      <c r="I29" s="205"/>
      <c r="J29" s="205"/>
      <c r="K29" s="205"/>
      <c r="L29" s="205"/>
      <c r="M29" s="207" t="str">
        <f>IFERROR((VLOOKUP($F29,전체과정!$C$2:$G$1794,5,FALSE)),"")</f>
        <v/>
      </c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  <c r="AC29" s="54"/>
      <c r="AD29" s="73" t="str">
        <f>IFERROR((HYPERLINK((VLOOKUP($M29,표1[[과정명]:[상세링크]],7,FALSE)),"상세보기")),"")</f>
        <v/>
      </c>
      <c r="AE29" s="54"/>
      <c r="AF29" s="54"/>
    </row>
    <row r="30" spans="1:32" s="50" customFormat="1" ht="37.5" customHeight="1">
      <c r="A30" s="48"/>
      <c r="B30" s="48"/>
      <c r="C30" s="48"/>
      <c r="D30" s="48"/>
      <c r="E30" s="188" t="s">
        <v>2026</v>
      </c>
      <c r="F30" s="62" t="str">
        <f t="shared" si="0"/>
        <v>코리아IT아카데미프로그래밍0023</v>
      </c>
      <c r="G30" s="63" t="str">
        <f>IFERROR(LEN((VLOOKUP(M30,표1[[과정명]:[추천2]],6,FALSE))),"")</f>
        <v/>
      </c>
      <c r="H30" s="205" t="str">
        <f>IFERROR((CONCATENATE(VLOOKUP($M30,전체과정!$G$2:$K$1794,3,FALSE)," &gt; ",(VLOOKUP($M30,전체과정!$G$2:$K$1794,4,FALSE)))),"")</f>
        <v/>
      </c>
      <c r="I30" s="205"/>
      <c r="J30" s="205"/>
      <c r="K30" s="205"/>
      <c r="L30" s="205"/>
      <c r="M30" s="207" t="str">
        <f>IFERROR((VLOOKUP($F30,전체과정!$C$2:$G$1794,5,FALSE)),"")</f>
        <v/>
      </c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54"/>
      <c r="AD30" s="73" t="str">
        <f>IFERROR((HYPERLINK((VLOOKUP($M30,표1[[과정명]:[상세링크]],7,FALSE)),"상세보기")),"")</f>
        <v/>
      </c>
      <c r="AE30" s="54"/>
      <c r="AF30" s="54"/>
    </row>
    <row r="31" spans="1:32" s="50" customFormat="1" ht="37.5" customHeight="1">
      <c r="A31" s="48"/>
      <c r="B31" s="48"/>
      <c r="C31" s="48"/>
      <c r="D31" s="48"/>
      <c r="E31" s="188" t="s">
        <v>2027</v>
      </c>
      <c r="F31" s="62" t="str">
        <f t="shared" si="0"/>
        <v>코리아IT아카데미프로그래밍0024</v>
      </c>
      <c r="G31" s="63" t="str">
        <f>IFERROR(LEN((VLOOKUP(M31,표1[[과정명]:[추천2]],6,FALSE))),"")</f>
        <v/>
      </c>
      <c r="H31" s="205" t="str">
        <f>IFERROR((CONCATENATE(VLOOKUP($M31,전체과정!$G$2:$K$1794,3,FALSE)," &gt; ",(VLOOKUP($M31,전체과정!$G$2:$K$1794,4,FALSE)))),"")</f>
        <v/>
      </c>
      <c r="I31" s="205"/>
      <c r="J31" s="205"/>
      <c r="K31" s="205"/>
      <c r="L31" s="205"/>
      <c r="M31" s="207" t="str">
        <f>IFERROR((VLOOKUP($F31,전체과정!$C$2:$G$1794,5,FALSE)),"")</f>
        <v/>
      </c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  <c r="AC31" s="54"/>
      <c r="AD31" s="73" t="str">
        <f>IFERROR((HYPERLINK((VLOOKUP($M31,표1[[과정명]:[상세링크]],7,FALSE)),"상세보기")),"")</f>
        <v/>
      </c>
      <c r="AE31" s="54"/>
      <c r="AF31" s="54"/>
    </row>
    <row r="32" spans="1:32" s="50" customFormat="1" ht="37.5" customHeight="1">
      <c r="A32" s="48"/>
      <c r="B32" s="48"/>
      <c r="C32" s="48"/>
      <c r="D32" s="48"/>
      <c r="E32" s="188" t="s">
        <v>2028</v>
      </c>
      <c r="F32" s="62" t="str">
        <f t="shared" si="0"/>
        <v>코리아IT아카데미프로그래밍0025</v>
      </c>
      <c r="G32" s="63" t="str">
        <f>IFERROR(LEN((VLOOKUP(M32,표1[[과정명]:[추천2]],6,FALSE))),"")</f>
        <v/>
      </c>
      <c r="H32" s="205" t="str">
        <f>IFERROR((CONCATENATE(VLOOKUP($M32,전체과정!$G$2:$K$1794,3,FALSE)," &gt; ",(VLOOKUP($M32,전체과정!$G$2:$K$1794,4,FALSE)))),"")</f>
        <v/>
      </c>
      <c r="I32" s="205"/>
      <c r="J32" s="205"/>
      <c r="K32" s="205"/>
      <c r="L32" s="205"/>
      <c r="M32" s="207" t="str">
        <f>IFERROR((VLOOKUP($F32,전체과정!$C$2:$G$1794,5,FALSE)),"")</f>
        <v/>
      </c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54"/>
      <c r="AD32" s="73" t="str">
        <f>IFERROR((HYPERLINK((VLOOKUP($M32,표1[[과정명]:[상세링크]],7,FALSE)),"상세보기")),"")</f>
        <v/>
      </c>
      <c r="AE32" s="54"/>
      <c r="AF32" s="54"/>
    </row>
    <row r="33" spans="1:32" s="70" customFormat="1" ht="37.5" customHeight="1">
      <c r="A33" s="48"/>
      <c r="B33" s="48"/>
      <c r="C33" s="48"/>
      <c r="D33" s="48"/>
      <c r="E33" s="188" t="s">
        <v>2029</v>
      </c>
      <c r="F33" s="62" t="str">
        <f t="shared" si="0"/>
        <v>코리아IT아카데미프로그래밍0026</v>
      </c>
      <c r="G33" s="63" t="str">
        <f>IFERROR(LEN((VLOOKUP(M33,표1[[과정명]:[추천2]],6,FALSE))),"")</f>
        <v/>
      </c>
      <c r="H33" s="205" t="str">
        <f>IFERROR((CONCATENATE(VLOOKUP($M33,전체과정!$G$2:$K$1794,3,FALSE)," &gt; ",(VLOOKUP($M33,전체과정!$G$2:$K$1794,4,FALSE)))),"")</f>
        <v/>
      </c>
      <c r="I33" s="205"/>
      <c r="J33" s="205"/>
      <c r="K33" s="205"/>
      <c r="L33" s="205"/>
      <c r="M33" s="207" t="str">
        <f>IFERROR((VLOOKUP($F33,전체과정!$C$2:$G$1794,5,FALSE)),"")</f>
        <v/>
      </c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  <c r="AC33" s="48"/>
      <c r="AD33" s="73" t="str">
        <f>IFERROR((HYPERLINK((VLOOKUP($M33,표1[[과정명]:[상세링크]],7,FALSE)),"상세보기")),"")</f>
        <v/>
      </c>
      <c r="AE33" s="48"/>
      <c r="AF33" s="48"/>
    </row>
    <row r="34" spans="1:32" s="70" customFormat="1" ht="37.5" customHeight="1">
      <c r="A34" s="48"/>
      <c r="B34" s="48"/>
      <c r="C34" s="48"/>
      <c r="D34" s="48"/>
      <c r="E34" s="188" t="s">
        <v>2030</v>
      </c>
      <c r="F34" s="62" t="str">
        <f t="shared" si="0"/>
        <v>코리아IT아카데미프로그래밍0027</v>
      </c>
      <c r="G34" s="63" t="str">
        <f>IFERROR(LEN((VLOOKUP(M34,표1[[과정명]:[추천2]],6,FALSE))),"")</f>
        <v/>
      </c>
      <c r="H34" s="205" t="str">
        <f>IFERROR((CONCATENATE(VLOOKUP($M34,전체과정!$G$2:$K$1794,3,FALSE)," &gt; ",(VLOOKUP($M34,전체과정!$G$2:$K$1794,4,FALSE)))),"")</f>
        <v/>
      </c>
      <c r="I34" s="205"/>
      <c r="J34" s="205"/>
      <c r="K34" s="205"/>
      <c r="L34" s="205"/>
      <c r="M34" s="207" t="str">
        <f>IFERROR((VLOOKUP($F34,전체과정!$C$2:$G$1794,5,FALSE)),"")</f>
        <v/>
      </c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  <c r="AC34" s="48"/>
      <c r="AD34" s="73" t="str">
        <f>IFERROR((HYPERLINK((VLOOKUP($M34,표1[[과정명]:[상세링크]],7,FALSE)),"상세보기")),"")</f>
        <v/>
      </c>
      <c r="AE34" s="48"/>
      <c r="AF34" s="48"/>
    </row>
    <row r="35" spans="1:32" s="70" customFormat="1" ht="37.5" customHeight="1">
      <c r="A35" s="48"/>
      <c r="B35" s="48"/>
      <c r="C35" s="48"/>
      <c r="D35" s="48"/>
      <c r="E35" s="188" t="s">
        <v>2031</v>
      </c>
      <c r="F35" s="62" t="str">
        <f t="shared" si="0"/>
        <v>코리아IT아카데미프로그래밍0028</v>
      </c>
      <c r="G35" s="63" t="str">
        <f>IFERROR(LEN((VLOOKUP(M35,표1[[과정명]:[추천2]],6,FALSE))),"")</f>
        <v/>
      </c>
      <c r="H35" s="205" t="str">
        <f>IFERROR((CONCATENATE(VLOOKUP($M35,전체과정!$G$2:$K$1794,3,FALSE)," &gt; ",(VLOOKUP($M35,전체과정!$G$2:$K$1794,4,FALSE)))),"")</f>
        <v/>
      </c>
      <c r="I35" s="205"/>
      <c r="J35" s="205"/>
      <c r="K35" s="205"/>
      <c r="L35" s="205"/>
      <c r="M35" s="207" t="str">
        <f>IFERROR((VLOOKUP($F35,전체과정!$C$2:$G$1794,5,FALSE)),"")</f>
        <v/>
      </c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  <c r="AC35" s="48"/>
      <c r="AD35" s="73" t="str">
        <f>IFERROR((HYPERLINK((VLOOKUP($M35,표1[[과정명]:[상세링크]],7,FALSE)),"상세보기")),"")</f>
        <v/>
      </c>
      <c r="AE35" s="48"/>
      <c r="AF35" s="48"/>
    </row>
    <row r="36" spans="1:32" s="50" customFormat="1" ht="37.5" customHeight="1">
      <c r="A36" s="48"/>
      <c r="B36" s="48"/>
      <c r="C36" s="48"/>
      <c r="D36" s="48"/>
      <c r="E36" s="188" t="s">
        <v>2032</v>
      </c>
      <c r="F36" s="62" t="str">
        <f t="shared" si="0"/>
        <v>코리아IT아카데미프로그래밍0029</v>
      </c>
      <c r="G36" s="63" t="str">
        <f>IFERROR(LEN((VLOOKUP(M36,표1[[과정명]:[추천2]],6,FALSE))),"")</f>
        <v/>
      </c>
      <c r="H36" s="205" t="str">
        <f>IFERROR((CONCATENATE(VLOOKUP($M36,전체과정!$G$2:$K$1794,3,FALSE)," &gt; ",(VLOOKUP($M36,전체과정!$G$2:$K$1794,4,FALSE)))),"")</f>
        <v/>
      </c>
      <c r="I36" s="205"/>
      <c r="J36" s="205"/>
      <c r="K36" s="205"/>
      <c r="L36" s="205"/>
      <c r="M36" s="207" t="str">
        <f>IFERROR((VLOOKUP($F36,전체과정!$C$2:$G$1794,5,FALSE)),"")</f>
        <v/>
      </c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  <c r="AC36" s="54"/>
      <c r="AD36" s="73" t="str">
        <f>IFERROR((HYPERLINK((VLOOKUP($M36,표1[[과정명]:[상세링크]],7,FALSE)),"상세보기")),"")</f>
        <v/>
      </c>
      <c r="AE36" s="54"/>
      <c r="AF36" s="54"/>
    </row>
    <row r="37" spans="1:32" s="50" customFormat="1" ht="37.5" customHeight="1">
      <c r="A37" s="48"/>
      <c r="B37" s="48"/>
      <c r="C37" s="48"/>
      <c r="D37" s="48"/>
      <c r="E37" s="188" t="s">
        <v>2033</v>
      </c>
      <c r="F37" s="62" t="str">
        <f t="shared" si="0"/>
        <v>코리아IT아카데미프로그래밍0030</v>
      </c>
      <c r="G37" s="63" t="str">
        <f>IFERROR(LEN((VLOOKUP(M37,표1[[과정명]:[추천2]],6,FALSE))),"")</f>
        <v/>
      </c>
      <c r="H37" s="205" t="str">
        <f>IFERROR((CONCATENATE(VLOOKUP($M37,전체과정!$G$2:$K$1794,3,FALSE)," &gt; ",(VLOOKUP($M37,전체과정!$G$2:$K$1794,4,FALSE)))),"")</f>
        <v/>
      </c>
      <c r="I37" s="205"/>
      <c r="J37" s="205"/>
      <c r="K37" s="205"/>
      <c r="L37" s="205"/>
      <c r="M37" s="207" t="str">
        <f>IFERROR((VLOOKUP($F37,전체과정!$C$2:$G$1794,5,FALSE)),"")</f>
        <v/>
      </c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  <c r="AC37" s="54"/>
      <c r="AD37" s="73" t="str">
        <f>IFERROR((HYPERLINK((VLOOKUP($M37,표1[[과정명]:[상세링크]],7,FALSE)),"상세보기")),"")</f>
        <v/>
      </c>
      <c r="AE37" s="54"/>
      <c r="AF37" s="54"/>
    </row>
    <row r="38" spans="1:32" s="50" customFormat="1" ht="37.5" customHeight="1">
      <c r="A38" s="48"/>
      <c r="B38" s="48"/>
      <c r="C38" s="48"/>
      <c r="D38" s="48"/>
      <c r="E38" s="188" t="s">
        <v>2034</v>
      </c>
      <c r="F38" s="62" t="str">
        <f t="shared" si="0"/>
        <v>코리아IT아카데미프로그래밍0031</v>
      </c>
      <c r="G38" s="63" t="str">
        <f>IFERROR(LEN((VLOOKUP(M38,표1[[과정명]:[추천2]],6,FALSE))),"")</f>
        <v/>
      </c>
      <c r="H38" s="205" t="str">
        <f>IFERROR((CONCATENATE(VLOOKUP($M38,전체과정!$G$2:$K$1794,3,FALSE)," &gt; ",(VLOOKUP($M38,전체과정!$G$2:$K$1794,4,FALSE)))),"")</f>
        <v/>
      </c>
      <c r="I38" s="205"/>
      <c r="J38" s="205"/>
      <c r="K38" s="205"/>
      <c r="L38" s="205"/>
      <c r="M38" s="207" t="str">
        <f>IFERROR((VLOOKUP($F38,전체과정!$C$2:$G$1794,5,FALSE)),"")</f>
        <v/>
      </c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  <c r="Z38" s="207"/>
      <c r="AA38" s="207"/>
      <c r="AB38" s="207"/>
      <c r="AC38" s="54"/>
      <c r="AD38" s="73" t="str">
        <f>IFERROR((HYPERLINK((VLOOKUP($M38,표1[[과정명]:[상세링크]],7,FALSE)),"상세보기")),"")</f>
        <v/>
      </c>
      <c r="AE38" s="54"/>
      <c r="AF38" s="54"/>
    </row>
    <row r="39" spans="1:32" s="50" customFormat="1" ht="37.5" customHeight="1">
      <c r="A39" s="48"/>
      <c r="B39" s="48"/>
      <c r="C39" s="48"/>
      <c r="D39" s="48"/>
      <c r="E39" s="188" t="s">
        <v>2035</v>
      </c>
      <c r="F39" s="62" t="str">
        <f t="shared" si="0"/>
        <v>코리아IT아카데미프로그래밍0032</v>
      </c>
      <c r="G39" s="63" t="str">
        <f>IFERROR(LEN((VLOOKUP(M39,표1[[과정명]:[추천2]],6,FALSE))),"")</f>
        <v/>
      </c>
      <c r="H39" s="205" t="str">
        <f>IFERROR((CONCATENATE(VLOOKUP($M39,전체과정!$G$2:$K$1794,3,FALSE)," &gt; ",(VLOOKUP($M39,전체과정!$G$2:$K$1794,4,FALSE)))),"")</f>
        <v/>
      </c>
      <c r="I39" s="205"/>
      <c r="J39" s="205"/>
      <c r="K39" s="205"/>
      <c r="L39" s="205"/>
      <c r="M39" s="207" t="str">
        <f>IFERROR((VLOOKUP($F39,전체과정!$C$2:$G$1794,5,FALSE)),"")</f>
        <v/>
      </c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  <c r="AC39" s="54"/>
      <c r="AD39" s="73" t="str">
        <f>IFERROR((HYPERLINK((VLOOKUP($M39,표1[[과정명]:[상세링크]],7,FALSE)),"상세보기")),"")</f>
        <v/>
      </c>
      <c r="AE39" s="54"/>
      <c r="AF39" s="54"/>
    </row>
    <row r="40" spans="1:32" s="50" customFormat="1" ht="37.5" customHeight="1">
      <c r="A40" s="48"/>
      <c r="B40" s="48"/>
      <c r="C40" s="48"/>
      <c r="D40" s="48"/>
      <c r="E40" s="188" t="s">
        <v>2036</v>
      </c>
      <c r="F40" s="62" t="str">
        <f t="shared" si="0"/>
        <v>코리아IT아카데미프로그래밍0033</v>
      </c>
      <c r="G40" s="63" t="str">
        <f>IFERROR(LEN((VLOOKUP(M40,표1[[과정명]:[추천2]],6,FALSE))),"")</f>
        <v/>
      </c>
      <c r="H40" s="205" t="str">
        <f>IFERROR((CONCATENATE(VLOOKUP($M40,전체과정!$G$2:$K$1794,3,FALSE)," &gt; ",(VLOOKUP($M40,전체과정!$G$2:$K$1794,4,FALSE)))),"")</f>
        <v/>
      </c>
      <c r="I40" s="205"/>
      <c r="J40" s="205"/>
      <c r="K40" s="205"/>
      <c r="L40" s="205"/>
      <c r="M40" s="207" t="str">
        <f>IFERROR((VLOOKUP($F40,전체과정!$C$2:$G$1794,5,FALSE)),"")</f>
        <v/>
      </c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  <c r="AC40" s="54"/>
      <c r="AD40" s="73" t="str">
        <f>IFERROR((HYPERLINK((VLOOKUP($M40,표1[[과정명]:[상세링크]],7,FALSE)),"상세보기")),"")</f>
        <v/>
      </c>
      <c r="AE40" s="54"/>
      <c r="AF40" s="54"/>
    </row>
    <row r="41" spans="1:32" s="50" customFormat="1" ht="37.5" customHeight="1">
      <c r="A41" s="48"/>
      <c r="B41" s="48"/>
      <c r="C41" s="48"/>
      <c r="D41" s="48"/>
      <c r="E41" s="188" t="s">
        <v>2037</v>
      </c>
      <c r="F41" s="62" t="str">
        <f t="shared" si="0"/>
        <v>코리아IT아카데미프로그래밍0034</v>
      </c>
      <c r="G41" s="63" t="str">
        <f>IFERROR(LEN((VLOOKUP(M41,표1[[과정명]:[추천2]],6,FALSE))),"")</f>
        <v/>
      </c>
      <c r="H41" s="205" t="str">
        <f>IFERROR((CONCATENATE(VLOOKUP($M41,전체과정!$G$2:$K$1794,3,FALSE)," &gt; ",(VLOOKUP($M41,전체과정!$G$2:$K$1794,4,FALSE)))),"")</f>
        <v/>
      </c>
      <c r="I41" s="205"/>
      <c r="J41" s="205"/>
      <c r="K41" s="205"/>
      <c r="L41" s="205"/>
      <c r="M41" s="207" t="str">
        <f>IFERROR((VLOOKUP($F41,전체과정!$C$2:$G$1794,5,FALSE)),"")</f>
        <v/>
      </c>
      <c r="N41" s="207"/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  <c r="AC41" s="54"/>
      <c r="AD41" s="73" t="str">
        <f>IFERROR((HYPERLINK((VLOOKUP($M41,표1[[과정명]:[상세링크]],7,FALSE)),"상세보기")),"")</f>
        <v/>
      </c>
      <c r="AE41" s="54"/>
      <c r="AF41" s="54"/>
    </row>
    <row r="42" spans="1:32" s="50" customFormat="1" ht="37.5" customHeight="1">
      <c r="A42" s="48"/>
      <c r="B42" s="48"/>
      <c r="C42" s="48"/>
      <c r="D42" s="48"/>
      <c r="E42" s="188" t="s">
        <v>2038</v>
      </c>
      <c r="F42" s="62" t="str">
        <f t="shared" si="0"/>
        <v>코리아IT아카데미프로그래밍0035</v>
      </c>
      <c r="G42" s="63" t="str">
        <f>IFERROR(LEN((VLOOKUP(M42,표1[[과정명]:[추천2]],6,FALSE))),"")</f>
        <v/>
      </c>
      <c r="H42" s="205" t="str">
        <f>IFERROR((CONCATENATE(VLOOKUP($M42,전체과정!$G$2:$K$1794,3,FALSE)," &gt; ",(VLOOKUP($M42,전체과정!$G$2:$K$1794,4,FALSE)))),"")</f>
        <v/>
      </c>
      <c r="I42" s="205"/>
      <c r="J42" s="205"/>
      <c r="K42" s="205"/>
      <c r="L42" s="205"/>
      <c r="M42" s="207" t="str">
        <f>IFERROR((VLOOKUP($F42,전체과정!$C$2:$G$1794,5,FALSE)),"")</f>
        <v/>
      </c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  <c r="AA42" s="207"/>
      <c r="AB42" s="207"/>
      <c r="AC42" s="54"/>
      <c r="AD42" s="73" t="str">
        <f>IFERROR((HYPERLINK((VLOOKUP($M42,표1[[과정명]:[상세링크]],7,FALSE)),"상세보기")),"")</f>
        <v/>
      </c>
      <c r="AE42" s="54"/>
      <c r="AF42" s="54"/>
    </row>
    <row r="43" spans="1:32" s="50" customFormat="1" ht="37.5" customHeight="1">
      <c r="A43" s="48"/>
      <c r="B43" s="48"/>
      <c r="C43" s="48"/>
      <c r="D43" s="48"/>
      <c r="E43" s="188" t="s">
        <v>2039</v>
      </c>
      <c r="F43" s="62" t="str">
        <f t="shared" si="0"/>
        <v>코리아IT아카데미프로그래밍0036</v>
      </c>
      <c r="G43" s="63" t="str">
        <f>IFERROR(LEN((VLOOKUP(M43,표1[[과정명]:[추천2]],6,FALSE))),"")</f>
        <v/>
      </c>
      <c r="H43" s="205" t="str">
        <f>IFERROR((CONCATENATE(VLOOKUP($M43,전체과정!$G$2:$K$1794,3,FALSE)," &gt; ",(VLOOKUP($M43,전체과정!$G$2:$K$1794,4,FALSE)))),"")</f>
        <v/>
      </c>
      <c r="I43" s="205"/>
      <c r="J43" s="205"/>
      <c r="K43" s="205"/>
      <c r="L43" s="205"/>
      <c r="M43" s="207" t="str">
        <f>IFERROR((VLOOKUP($F43,전체과정!$C$2:$G$1794,5,FALSE)),"")</f>
        <v/>
      </c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  <c r="AA43" s="207"/>
      <c r="AB43" s="207"/>
      <c r="AC43" s="54"/>
      <c r="AD43" s="73" t="str">
        <f>IFERROR((HYPERLINK((VLOOKUP($M43,표1[[과정명]:[상세링크]],7,FALSE)),"상세보기")),"")</f>
        <v/>
      </c>
      <c r="AE43" s="54"/>
      <c r="AF43" s="54"/>
    </row>
    <row r="44" spans="1:32" s="50" customFormat="1" ht="37.5" customHeight="1">
      <c r="A44" s="48"/>
      <c r="B44" s="48"/>
      <c r="C44" s="48"/>
      <c r="D44" s="48"/>
      <c r="E44" s="188" t="s">
        <v>2040</v>
      </c>
      <c r="F44" s="62" t="str">
        <f t="shared" si="0"/>
        <v>코리아IT아카데미프로그래밍0037</v>
      </c>
      <c r="G44" s="63" t="str">
        <f>IFERROR(LEN((VLOOKUP(M44,표1[[과정명]:[추천2]],6,FALSE))),"")</f>
        <v/>
      </c>
      <c r="H44" s="205" t="str">
        <f>IFERROR((CONCATENATE(VLOOKUP($M44,전체과정!$G$2:$K$1794,3,FALSE)," &gt; ",(VLOOKUP($M44,전체과정!$G$2:$K$1794,4,FALSE)))),"")</f>
        <v/>
      </c>
      <c r="I44" s="205"/>
      <c r="J44" s="205"/>
      <c r="K44" s="205"/>
      <c r="L44" s="205"/>
      <c r="M44" s="207" t="str">
        <f>IFERROR((VLOOKUP($F44,전체과정!$C$2:$G$1794,5,FALSE)),"")</f>
        <v/>
      </c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  <c r="Z44" s="207"/>
      <c r="AA44" s="207"/>
      <c r="AB44" s="207"/>
      <c r="AC44" s="54"/>
      <c r="AD44" s="73" t="str">
        <f>IFERROR((HYPERLINK((VLOOKUP($M44,표1[[과정명]:[상세링크]],7,FALSE)),"상세보기")),"")</f>
        <v/>
      </c>
      <c r="AE44" s="54"/>
      <c r="AF44" s="54"/>
    </row>
    <row r="45" spans="1:32" s="50" customFormat="1" ht="37.5" customHeight="1">
      <c r="A45" s="48"/>
      <c r="B45" s="48"/>
      <c r="C45" s="48"/>
      <c r="D45" s="48"/>
      <c r="E45" s="188" t="s">
        <v>2041</v>
      </c>
      <c r="F45" s="62" t="str">
        <f t="shared" si="0"/>
        <v>코리아IT아카데미프로그래밍0038</v>
      </c>
      <c r="G45" s="63" t="str">
        <f>IFERROR(LEN((VLOOKUP(M45,표1[[과정명]:[추천2]],6,FALSE))),"")</f>
        <v/>
      </c>
      <c r="H45" s="205" t="str">
        <f>IFERROR((CONCATENATE(VLOOKUP($M45,전체과정!$G$2:$K$1794,3,FALSE)," &gt; ",(VLOOKUP($M45,전체과정!$G$2:$K$1794,4,FALSE)))),"")</f>
        <v/>
      </c>
      <c r="I45" s="205"/>
      <c r="J45" s="205"/>
      <c r="K45" s="205"/>
      <c r="L45" s="205"/>
      <c r="M45" s="207" t="str">
        <f>IFERROR((VLOOKUP($F45,전체과정!$C$2:$G$1794,5,FALSE)),"")</f>
        <v/>
      </c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  <c r="AA45" s="207"/>
      <c r="AB45" s="207"/>
      <c r="AC45" s="54"/>
      <c r="AD45" s="73" t="str">
        <f>IFERROR((HYPERLINK((VLOOKUP($M45,표1[[과정명]:[상세링크]],7,FALSE)),"상세보기")),"")</f>
        <v/>
      </c>
      <c r="AE45" s="54"/>
      <c r="AF45" s="54"/>
    </row>
    <row r="46" spans="1:32" s="50" customFormat="1" ht="37.5" customHeight="1">
      <c r="A46" s="48"/>
      <c r="B46" s="48"/>
      <c r="C46" s="48"/>
      <c r="D46" s="48"/>
      <c r="E46" s="188" t="s">
        <v>2042</v>
      </c>
      <c r="F46" s="62" t="str">
        <f t="shared" si="0"/>
        <v>코리아IT아카데미프로그래밍0039</v>
      </c>
      <c r="G46" s="63" t="str">
        <f>IFERROR(LEN((VLOOKUP(M46,표1[[과정명]:[추천2]],6,FALSE))),"")</f>
        <v/>
      </c>
      <c r="H46" s="205" t="str">
        <f>IFERROR((CONCATENATE(VLOOKUP($M46,전체과정!$G$2:$K$1794,3,FALSE)," &gt; ",(VLOOKUP($M46,전체과정!$G$2:$K$1794,4,FALSE)))),"")</f>
        <v/>
      </c>
      <c r="I46" s="205"/>
      <c r="J46" s="205"/>
      <c r="K46" s="205"/>
      <c r="L46" s="205"/>
      <c r="M46" s="207" t="str">
        <f>IFERROR((VLOOKUP($F46,전체과정!$C$2:$G$1794,5,FALSE)),"")</f>
        <v/>
      </c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  <c r="AA46" s="207"/>
      <c r="AB46" s="207"/>
      <c r="AC46" s="54"/>
      <c r="AD46" s="73" t="str">
        <f>IFERROR((HYPERLINK((VLOOKUP($M46,표1[[과정명]:[상세링크]],7,FALSE)),"상세보기")),"")</f>
        <v/>
      </c>
      <c r="AE46" s="54"/>
      <c r="AF46" s="54"/>
    </row>
    <row r="47" spans="1:32" s="50" customFormat="1" ht="37.5" customHeight="1">
      <c r="A47" s="48"/>
      <c r="B47" s="48"/>
      <c r="C47" s="48"/>
      <c r="D47" s="48"/>
      <c r="E47" s="188" t="s">
        <v>2043</v>
      </c>
      <c r="F47" s="62" t="str">
        <f t="shared" si="0"/>
        <v>코리아IT아카데미프로그래밍0040</v>
      </c>
      <c r="G47" s="63" t="str">
        <f>IFERROR(LEN((VLOOKUP(M47,표1[[과정명]:[추천2]],6,FALSE))),"")</f>
        <v/>
      </c>
      <c r="H47" s="205" t="str">
        <f>IFERROR((CONCATENATE(VLOOKUP($M47,전체과정!$G$2:$K$1794,3,FALSE)," &gt; ",(VLOOKUP($M47,전체과정!$G$2:$K$1794,4,FALSE)))),"")</f>
        <v/>
      </c>
      <c r="I47" s="205"/>
      <c r="J47" s="205"/>
      <c r="K47" s="205"/>
      <c r="L47" s="205"/>
      <c r="M47" s="207" t="str">
        <f>IFERROR((VLOOKUP($F47,전체과정!$C$2:$G$1794,5,FALSE)),"")</f>
        <v/>
      </c>
      <c r="N47" s="207"/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  <c r="Z47" s="207"/>
      <c r="AA47" s="207"/>
      <c r="AB47" s="207"/>
      <c r="AC47" s="54"/>
      <c r="AD47" s="73" t="str">
        <f>IFERROR((HYPERLINK((VLOOKUP($M47,표1[[과정명]:[상세링크]],7,FALSE)),"상세보기")),"")</f>
        <v/>
      </c>
      <c r="AE47" s="54"/>
      <c r="AF47" s="54"/>
    </row>
    <row r="48" spans="1:32" s="50" customFormat="1" ht="37.5" customHeight="1">
      <c r="A48" s="48"/>
      <c r="B48" s="48"/>
      <c r="C48" s="48"/>
      <c r="D48" s="48"/>
      <c r="E48" s="188" t="s">
        <v>2044</v>
      </c>
      <c r="F48" s="62" t="str">
        <f t="shared" si="0"/>
        <v>코리아IT아카데미프로그래밍0041</v>
      </c>
      <c r="G48" s="63" t="str">
        <f>IFERROR(LEN((VLOOKUP(M48,표1[[과정명]:[추천2]],6,FALSE))),"")</f>
        <v/>
      </c>
      <c r="H48" s="205" t="str">
        <f>IFERROR((CONCATENATE(VLOOKUP($M48,전체과정!$G$2:$K$1794,3,FALSE)," &gt; ",(VLOOKUP($M48,전체과정!$G$2:$K$1794,4,FALSE)))),"")</f>
        <v/>
      </c>
      <c r="I48" s="205"/>
      <c r="J48" s="205"/>
      <c r="K48" s="205"/>
      <c r="L48" s="205"/>
      <c r="M48" s="207" t="str">
        <f>IFERROR((VLOOKUP($F48,전체과정!$C$2:$G$1794,5,FALSE)),"")</f>
        <v/>
      </c>
      <c r="N48" s="207"/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7"/>
      <c r="Z48" s="207"/>
      <c r="AA48" s="207"/>
      <c r="AB48" s="207"/>
      <c r="AC48" s="54"/>
      <c r="AD48" s="73" t="str">
        <f>IFERROR((HYPERLINK((VLOOKUP($M48,표1[[과정명]:[상세링크]],7,FALSE)),"상세보기")),"")</f>
        <v/>
      </c>
      <c r="AE48" s="54"/>
      <c r="AF48" s="54"/>
    </row>
    <row r="49" spans="1:32" s="50" customFormat="1" ht="37.5" customHeight="1">
      <c r="A49" s="48"/>
      <c r="B49" s="48"/>
      <c r="C49" s="48"/>
      <c r="D49" s="48"/>
      <c r="E49" s="188" t="s">
        <v>2045</v>
      </c>
      <c r="F49" s="62" t="str">
        <f t="shared" si="0"/>
        <v>코리아IT아카데미프로그래밍0042</v>
      </c>
      <c r="G49" s="63" t="str">
        <f>IFERROR(LEN((VLOOKUP(M49,표1[[과정명]:[추천2]],6,FALSE))),"")</f>
        <v/>
      </c>
      <c r="H49" s="205" t="str">
        <f>IFERROR((CONCATENATE(VLOOKUP($M49,전체과정!$G$2:$K$1794,3,FALSE)," &gt; ",(VLOOKUP($M49,전체과정!$G$2:$K$1794,4,FALSE)))),"")</f>
        <v/>
      </c>
      <c r="I49" s="205"/>
      <c r="J49" s="205"/>
      <c r="K49" s="205"/>
      <c r="L49" s="205"/>
      <c r="M49" s="207" t="str">
        <f>IFERROR((VLOOKUP($F49,전체과정!$C$2:$G$1794,5,FALSE)),"")</f>
        <v/>
      </c>
      <c r="N49" s="207"/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  <c r="Z49" s="207"/>
      <c r="AA49" s="207"/>
      <c r="AB49" s="207"/>
      <c r="AC49" s="54"/>
      <c r="AD49" s="73" t="str">
        <f>IFERROR((HYPERLINK((VLOOKUP($M49,표1[[과정명]:[상세링크]],7,FALSE)),"상세보기")),"")</f>
        <v/>
      </c>
      <c r="AE49" s="54"/>
      <c r="AF49" s="54"/>
    </row>
    <row r="50" spans="1:32" s="50" customFormat="1" ht="37.5" customHeight="1">
      <c r="A50" s="48"/>
      <c r="B50" s="48"/>
      <c r="C50" s="48"/>
      <c r="D50" s="48"/>
      <c r="E50" s="188" t="s">
        <v>2046</v>
      </c>
      <c r="F50" s="62" t="str">
        <f t="shared" si="0"/>
        <v>코리아IT아카데미프로그래밍0043</v>
      </c>
      <c r="G50" s="63" t="str">
        <f>IFERROR(LEN((VLOOKUP(M50,표1[[과정명]:[추천2]],6,FALSE))),"")</f>
        <v/>
      </c>
      <c r="H50" s="205" t="str">
        <f>IFERROR((CONCATENATE(VLOOKUP($M50,전체과정!$G$2:$K$1794,3,FALSE)," &gt; ",(VLOOKUP($M50,전체과정!$G$2:$K$1794,4,FALSE)))),"")</f>
        <v/>
      </c>
      <c r="I50" s="205"/>
      <c r="J50" s="205"/>
      <c r="K50" s="205"/>
      <c r="L50" s="205"/>
      <c r="M50" s="207" t="str">
        <f>IFERROR((VLOOKUP($F50,전체과정!$C$2:$G$1794,5,FALSE)),"")</f>
        <v/>
      </c>
      <c r="N50" s="207"/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  <c r="Z50" s="207"/>
      <c r="AA50" s="207"/>
      <c r="AB50" s="207"/>
      <c r="AC50" s="54"/>
      <c r="AD50" s="73" t="str">
        <f>IFERROR((HYPERLINK((VLOOKUP($M50,표1[[과정명]:[상세링크]],7,FALSE)),"상세보기")),"")</f>
        <v/>
      </c>
      <c r="AE50" s="54"/>
      <c r="AF50" s="54"/>
    </row>
    <row r="51" spans="1:32" s="50" customFormat="1" ht="37.5" customHeight="1">
      <c r="A51" s="48"/>
      <c r="B51" s="48"/>
      <c r="C51" s="48"/>
      <c r="D51" s="48"/>
      <c r="E51" s="188" t="s">
        <v>2047</v>
      </c>
      <c r="F51" s="62" t="str">
        <f t="shared" si="0"/>
        <v>코리아IT아카데미프로그래밍0044</v>
      </c>
      <c r="G51" s="63" t="str">
        <f>IFERROR(LEN((VLOOKUP(M51,표1[[과정명]:[추천2]],6,FALSE))),"")</f>
        <v/>
      </c>
      <c r="H51" s="205" t="str">
        <f>IFERROR((CONCATENATE(VLOOKUP($M51,전체과정!$G$2:$K$1794,3,FALSE)," &gt; ",(VLOOKUP($M51,전체과정!$G$2:$K$1794,4,FALSE)))),"")</f>
        <v/>
      </c>
      <c r="I51" s="205"/>
      <c r="J51" s="205"/>
      <c r="K51" s="205"/>
      <c r="L51" s="205"/>
      <c r="M51" s="207" t="str">
        <f>IFERROR((VLOOKUP($F51,전체과정!$C$2:$G$1794,5,FALSE)),"")</f>
        <v/>
      </c>
      <c r="N51" s="207"/>
      <c r="O51" s="207"/>
      <c r="P51" s="207"/>
      <c r="Q51" s="207"/>
      <c r="R51" s="207"/>
      <c r="S51" s="207"/>
      <c r="T51" s="207"/>
      <c r="U51" s="207"/>
      <c r="V51" s="207"/>
      <c r="W51" s="207"/>
      <c r="X51" s="207"/>
      <c r="Y51" s="207"/>
      <c r="Z51" s="207"/>
      <c r="AA51" s="207"/>
      <c r="AB51" s="207"/>
      <c r="AC51" s="54"/>
      <c r="AD51" s="73" t="str">
        <f>IFERROR((HYPERLINK((VLOOKUP($M51,표1[[과정명]:[상세링크]],7,FALSE)),"상세보기")),"")</f>
        <v/>
      </c>
      <c r="AE51" s="54"/>
      <c r="AF51" s="54"/>
    </row>
    <row r="52" spans="1:32" s="50" customFormat="1" ht="37.5" customHeight="1">
      <c r="A52" s="48"/>
      <c r="B52" s="48"/>
      <c r="C52" s="48"/>
      <c r="D52" s="48"/>
      <c r="E52" s="188" t="s">
        <v>2048</v>
      </c>
      <c r="F52" s="62" t="str">
        <f t="shared" si="0"/>
        <v>코리아IT아카데미프로그래밍0045</v>
      </c>
      <c r="G52" s="63" t="str">
        <f>IFERROR(LEN((VLOOKUP(M52,표1[[과정명]:[추천2]],6,FALSE))),"")</f>
        <v/>
      </c>
      <c r="H52" s="205" t="str">
        <f>IFERROR((CONCATENATE(VLOOKUP($M52,전체과정!$G$2:$K$1794,3,FALSE)," &gt; ",(VLOOKUP($M52,전체과정!$G$2:$K$1794,4,FALSE)))),"")</f>
        <v/>
      </c>
      <c r="I52" s="205"/>
      <c r="J52" s="205"/>
      <c r="K52" s="205"/>
      <c r="L52" s="205"/>
      <c r="M52" s="207" t="str">
        <f>IFERROR((VLOOKUP($F52,전체과정!$C$2:$G$1794,5,FALSE)),"")</f>
        <v/>
      </c>
      <c r="N52" s="207"/>
      <c r="O52" s="207"/>
      <c r="P52" s="207"/>
      <c r="Q52" s="207"/>
      <c r="R52" s="207"/>
      <c r="S52" s="207"/>
      <c r="T52" s="207"/>
      <c r="U52" s="207"/>
      <c r="V52" s="207"/>
      <c r="W52" s="207"/>
      <c r="X52" s="207"/>
      <c r="Y52" s="207"/>
      <c r="Z52" s="207"/>
      <c r="AA52" s="207"/>
      <c r="AB52" s="207"/>
      <c r="AC52" s="54"/>
      <c r="AD52" s="73" t="str">
        <f>IFERROR((HYPERLINK((VLOOKUP($M52,표1[[과정명]:[상세링크]],7,FALSE)),"상세보기")),"")</f>
        <v/>
      </c>
      <c r="AE52" s="54"/>
      <c r="AF52" s="54"/>
    </row>
    <row r="53" spans="1:32" s="50" customFormat="1" ht="37.5" customHeight="1">
      <c r="A53" s="48"/>
      <c r="B53" s="48"/>
      <c r="C53" s="48"/>
      <c r="D53" s="48"/>
      <c r="E53" s="188" t="s">
        <v>2049</v>
      </c>
      <c r="F53" s="62" t="str">
        <f t="shared" si="0"/>
        <v>코리아IT아카데미프로그래밍0046</v>
      </c>
      <c r="G53" s="63" t="str">
        <f>IFERROR(LEN((VLOOKUP(M53,표1[[과정명]:[추천2]],6,FALSE))),"")</f>
        <v/>
      </c>
      <c r="H53" s="205" t="str">
        <f>IFERROR((CONCATENATE(VLOOKUP($M53,전체과정!$G$2:$K$1794,3,FALSE)," &gt; ",(VLOOKUP($M53,전체과정!$G$2:$K$1794,4,FALSE)))),"")</f>
        <v/>
      </c>
      <c r="I53" s="205"/>
      <c r="J53" s="205"/>
      <c r="K53" s="205"/>
      <c r="L53" s="205"/>
      <c r="M53" s="207" t="str">
        <f>IFERROR((VLOOKUP($F53,전체과정!$C$2:$G$1794,5,FALSE)),"")</f>
        <v/>
      </c>
      <c r="N53" s="207"/>
      <c r="O53" s="207"/>
      <c r="P53" s="207"/>
      <c r="Q53" s="207"/>
      <c r="R53" s="207"/>
      <c r="S53" s="207"/>
      <c r="T53" s="207"/>
      <c r="U53" s="207"/>
      <c r="V53" s="207"/>
      <c r="W53" s="207"/>
      <c r="X53" s="207"/>
      <c r="Y53" s="207"/>
      <c r="Z53" s="207"/>
      <c r="AA53" s="207"/>
      <c r="AB53" s="207"/>
      <c r="AC53" s="54"/>
      <c r="AD53" s="73" t="str">
        <f>IFERROR((HYPERLINK((VLOOKUP($M53,표1[[과정명]:[상세링크]],7,FALSE)),"상세보기")),"")</f>
        <v/>
      </c>
      <c r="AE53" s="54"/>
      <c r="AF53" s="54"/>
    </row>
    <row r="54" spans="1:32" s="50" customFormat="1" ht="37.5" customHeight="1">
      <c r="A54" s="48"/>
      <c r="B54" s="48"/>
      <c r="C54" s="48"/>
      <c r="D54" s="48"/>
      <c r="E54" s="188" t="s">
        <v>2050</v>
      </c>
      <c r="F54" s="62" t="str">
        <f t="shared" si="0"/>
        <v>코리아IT아카데미프로그래밍0047</v>
      </c>
      <c r="G54" s="63" t="str">
        <f>IFERROR(LEN((VLOOKUP(M54,표1[[과정명]:[추천2]],6,FALSE))),"")</f>
        <v/>
      </c>
      <c r="H54" s="205" t="str">
        <f>IFERROR((CONCATENATE(VLOOKUP($M54,전체과정!$G$2:$K$1794,3,FALSE)," &gt; ",(VLOOKUP($M54,전체과정!$G$2:$K$1794,4,FALSE)))),"")</f>
        <v/>
      </c>
      <c r="I54" s="205"/>
      <c r="J54" s="205"/>
      <c r="K54" s="205"/>
      <c r="L54" s="205"/>
      <c r="M54" s="207" t="str">
        <f>IFERROR((VLOOKUP($F54,전체과정!$C$2:$G$1794,5,FALSE)),"")</f>
        <v/>
      </c>
      <c r="N54" s="207"/>
      <c r="O54" s="207"/>
      <c r="P54" s="207"/>
      <c r="Q54" s="207"/>
      <c r="R54" s="207"/>
      <c r="S54" s="207"/>
      <c r="T54" s="207"/>
      <c r="U54" s="207"/>
      <c r="V54" s="207"/>
      <c r="W54" s="207"/>
      <c r="X54" s="207"/>
      <c r="Y54" s="207"/>
      <c r="Z54" s="207"/>
      <c r="AA54" s="207"/>
      <c r="AB54" s="207"/>
      <c r="AC54" s="54"/>
      <c r="AD54" s="73" t="str">
        <f>IFERROR((HYPERLINK((VLOOKUP($M54,표1[[과정명]:[상세링크]],7,FALSE)),"상세보기")),"")</f>
        <v/>
      </c>
      <c r="AE54" s="54"/>
      <c r="AF54" s="54"/>
    </row>
    <row r="55" spans="1:32" s="50" customFormat="1" ht="37.5" customHeight="1">
      <c r="A55" s="48"/>
      <c r="B55" s="48"/>
      <c r="C55" s="48"/>
      <c r="D55" s="48"/>
      <c r="E55" s="188" t="s">
        <v>2051</v>
      </c>
      <c r="F55" s="62" t="str">
        <f t="shared" si="0"/>
        <v>코리아IT아카데미프로그래밍0048</v>
      </c>
      <c r="G55" s="63" t="str">
        <f>IFERROR(LEN((VLOOKUP(M55,표1[[과정명]:[추천2]],6,FALSE))),"")</f>
        <v/>
      </c>
      <c r="H55" s="205" t="str">
        <f>IFERROR((CONCATENATE(VLOOKUP($M55,전체과정!$G$2:$K$1794,3,FALSE)," &gt; ",(VLOOKUP($M55,전체과정!$G$2:$K$1794,4,FALSE)))),"")</f>
        <v/>
      </c>
      <c r="I55" s="205"/>
      <c r="J55" s="205"/>
      <c r="K55" s="205"/>
      <c r="L55" s="205"/>
      <c r="M55" s="207" t="str">
        <f>IFERROR((VLOOKUP($F55,전체과정!$C$2:$G$1794,5,FALSE)),"")</f>
        <v/>
      </c>
      <c r="N55" s="207"/>
      <c r="O55" s="207"/>
      <c r="P55" s="207"/>
      <c r="Q55" s="207"/>
      <c r="R55" s="207"/>
      <c r="S55" s="207"/>
      <c r="T55" s="207"/>
      <c r="U55" s="207"/>
      <c r="V55" s="207"/>
      <c r="W55" s="207"/>
      <c r="X55" s="207"/>
      <c r="Y55" s="207"/>
      <c r="Z55" s="207"/>
      <c r="AA55" s="207"/>
      <c r="AB55" s="207"/>
      <c r="AC55" s="54"/>
      <c r="AD55" s="73" t="str">
        <f>IFERROR((HYPERLINK((VLOOKUP($M55,표1[[과정명]:[상세링크]],7,FALSE)),"상세보기")),"")</f>
        <v/>
      </c>
      <c r="AE55" s="54"/>
      <c r="AF55" s="54"/>
    </row>
    <row r="56" spans="1:32" s="50" customFormat="1" ht="37.5" customHeight="1">
      <c r="A56" s="48"/>
      <c r="B56" s="48"/>
      <c r="C56" s="48"/>
      <c r="D56" s="48"/>
      <c r="E56" s="188" t="s">
        <v>2052</v>
      </c>
      <c r="F56" s="62" t="str">
        <f t="shared" si="0"/>
        <v>코리아IT아카데미프로그래밍0049</v>
      </c>
      <c r="G56" s="63" t="str">
        <f>IFERROR(LEN((VLOOKUP(M56,표1[[과정명]:[추천2]],6,FALSE))),"")</f>
        <v/>
      </c>
      <c r="H56" s="205" t="str">
        <f>IFERROR((CONCATENATE(VLOOKUP($M56,전체과정!$G$2:$K$1794,3,FALSE)," &gt; ",(VLOOKUP($M56,전체과정!$G$2:$K$1794,4,FALSE)))),"")</f>
        <v/>
      </c>
      <c r="I56" s="205"/>
      <c r="J56" s="205"/>
      <c r="K56" s="205"/>
      <c r="L56" s="205"/>
      <c r="M56" s="207" t="str">
        <f>IFERROR((VLOOKUP($F56,전체과정!$C$2:$G$1794,5,FALSE)),"")</f>
        <v/>
      </c>
      <c r="N56" s="207"/>
      <c r="O56" s="207"/>
      <c r="P56" s="207"/>
      <c r="Q56" s="207"/>
      <c r="R56" s="207"/>
      <c r="S56" s="207"/>
      <c r="T56" s="207"/>
      <c r="U56" s="207"/>
      <c r="V56" s="207"/>
      <c r="W56" s="207"/>
      <c r="X56" s="207"/>
      <c r="Y56" s="207"/>
      <c r="Z56" s="207"/>
      <c r="AA56" s="207"/>
      <c r="AB56" s="207"/>
      <c r="AC56" s="54"/>
      <c r="AD56" s="73" t="str">
        <f>IFERROR((HYPERLINK((VLOOKUP($M56,표1[[과정명]:[상세링크]],7,FALSE)),"상세보기")),"")</f>
        <v/>
      </c>
      <c r="AE56" s="54"/>
      <c r="AF56" s="54"/>
    </row>
    <row r="57" spans="1:32" s="50" customFormat="1" ht="37.5" customHeight="1">
      <c r="A57" s="48"/>
      <c r="B57" s="48"/>
      <c r="C57" s="48"/>
      <c r="D57" s="48"/>
      <c r="E57" s="188" t="s">
        <v>2053</v>
      </c>
      <c r="F57" s="62" t="str">
        <f t="shared" si="0"/>
        <v>코리아IT아카데미프로그래밍0050</v>
      </c>
      <c r="G57" s="63" t="str">
        <f>IFERROR(LEN((VLOOKUP(M57,표1[[과정명]:[추천2]],6,FALSE))),"")</f>
        <v/>
      </c>
      <c r="H57" s="205" t="str">
        <f>IFERROR((CONCATENATE(VLOOKUP($M57,전체과정!$G$2:$K$1794,3,FALSE)," &gt; ",(VLOOKUP($M57,전체과정!$G$2:$K$1794,4,FALSE)))),"")</f>
        <v/>
      </c>
      <c r="I57" s="205"/>
      <c r="J57" s="205"/>
      <c r="K57" s="205"/>
      <c r="L57" s="205"/>
      <c r="M57" s="207" t="str">
        <f>IFERROR((VLOOKUP($F57,전체과정!$C$2:$G$1794,5,FALSE)),"")</f>
        <v/>
      </c>
      <c r="N57" s="207"/>
      <c r="O57" s="207"/>
      <c r="P57" s="207"/>
      <c r="Q57" s="207"/>
      <c r="R57" s="207"/>
      <c r="S57" s="207"/>
      <c r="T57" s="207"/>
      <c r="U57" s="207"/>
      <c r="V57" s="207"/>
      <c r="W57" s="207"/>
      <c r="X57" s="207"/>
      <c r="Y57" s="207"/>
      <c r="Z57" s="207"/>
      <c r="AA57" s="207"/>
      <c r="AB57" s="207"/>
      <c r="AC57" s="54"/>
      <c r="AD57" s="73" t="str">
        <f>IFERROR((HYPERLINK((VLOOKUP($M57,표1[[과정명]:[상세링크]],7,FALSE)),"상세보기")),"")</f>
        <v/>
      </c>
      <c r="AE57" s="54"/>
      <c r="AF57" s="54"/>
    </row>
    <row r="58" spans="1:32" s="50" customFormat="1" ht="37.5" customHeight="1">
      <c r="A58" s="48"/>
      <c r="B58" s="48"/>
      <c r="C58" s="48"/>
      <c r="D58" s="48"/>
      <c r="E58" s="188" t="s">
        <v>2054</v>
      </c>
      <c r="F58" s="62" t="str">
        <f t="shared" si="0"/>
        <v>코리아IT아카데미프로그래밍0051</v>
      </c>
      <c r="G58" s="63" t="str">
        <f>IFERROR(LEN((VLOOKUP(M58,표1[[과정명]:[추천2]],6,FALSE))),"")</f>
        <v/>
      </c>
      <c r="H58" s="205" t="str">
        <f>IFERROR((CONCATENATE(VLOOKUP($M58,전체과정!$G$2:$K$1794,3,FALSE)," &gt; ",(VLOOKUP($M58,전체과정!$G$2:$K$1794,4,FALSE)))),"")</f>
        <v/>
      </c>
      <c r="I58" s="205"/>
      <c r="J58" s="205"/>
      <c r="K58" s="205"/>
      <c r="L58" s="205"/>
      <c r="M58" s="207" t="str">
        <f>IFERROR((VLOOKUP($F58,전체과정!$C$2:$G$1794,5,FALSE)),"")</f>
        <v/>
      </c>
      <c r="N58" s="207"/>
      <c r="O58" s="207"/>
      <c r="P58" s="207"/>
      <c r="Q58" s="207"/>
      <c r="R58" s="207"/>
      <c r="S58" s="207"/>
      <c r="T58" s="207"/>
      <c r="U58" s="207"/>
      <c r="V58" s="207"/>
      <c r="W58" s="207"/>
      <c r="X58" s="207"/>
      <c r="Y58" s="207"/>
      <c r="Z58" s="207"/>
      <c r="AA58" s="207"/>
      <c r="AB58" s="207"/>
      <c r="AC58" s="54"/>
      <c r="AD58" s="73" t="str">
        <f>IFERROR((HYPERLINK((VLOOKUP($M58,표1[[과정명]:[상세링크]],7,FALSE)),"상세보기")),"")</f>
        <v/>
      </c>
      <c r="AE58" s="54"/>
      <c r="AF58" s="54"/>
    </row>
    <row r="59" spans="1:32" s="50" customFormat="1" ht="37.5" customHeight="1">
      <c r="A59" s="48"/>
      <c r="B59" s="48"/>
      <c r="C59" s="48"/>
      <c r="D59" s="48"/>
      <c r="E59" s="188" t="s">
        <v>2055</v>
      </c>
      <c r="F59" s="62" t="str">
        <f t="shared" si="0"/>
        <v>코리아IT아카데미프로그래밍0052</v>
      </c>
      <c r="G59" s="63" t="str">
        <f>IFERROR(LEN((VLOOKUP(M59,표1[[과정명]:[추천2]],6,FALSE))),"")</f>
        <v/>
      </c>
      <c r="H59" s="205" t="str">
        <f>IFERROR((CONCATENATE(VLOOKUP($M59,전체과정!$G$2:$K$1794,3,FALSE)," &gt; ",(VLOOKUP($M59,전체과정!$G$2:$K$1794,4,FALSE)))),"")</f>
        <v/>
      </c>
      <c r="I59" s="205"/>
      <c r="J59" s="205"/>
      <c r="K59" s="205"/>
      <c r="L59" s="205"/>
      <c r="M59" s="207" t="str">
        <f>IFERROR((VLOOKUP($F59,전체과정!$C$2:$G$1794,5,FALSE)),"")</f>
        <v/>
      </c>
      <c r="N59" s="207"/>
      <c r="O59" s="207"/>
      <c r="P59" s="207"/>
      <c r="Q59" s="207"/>
      <c r="R59" s="207"/>
      <c r="S59" s="207"/>
      <c r="T59" s="207"/>
      <c r="U59" s="207"/>
      <c r="V59" s="207"/>
      <c r="W59" s="207"/>
      <c r="X59" s="207"/>
      <c r="Y59" s="207"/>
      <c r="Z59" s="207"/>
      <c r="AA59" s="207"/>
      <c r="AB59" s="207"/>
      <c r="AC59" s="54"/>
      <c r="AD59" s="73" t="str">
        <f>IFERROR((HYPERLINK((VLOOKUP($M59,표1[[과정명]:[상세링크]],7,FALSE)),"상세보기")),"")</f>
        <v/>
      </c>
      <c r="AE59" s="54"/>
      <c r="AF59" s="54"/>
    </row>
    <row r="60" spans="1:32" s="50" customFormat="1" ht="37.5" customHeight="1">
      <c r="A60" s="48"/>
      <c r="B60" s="48"/>
      <c r="C60" s="48"/>
      <c r="D60" s="48"/>
      <c r="E60" s="188" t="s">
        <v>2056</v>
      </c>
      <c r="F60" s="62" t="str">
        <f t="shared" si="0"/>
        <v>코리아IT아카데미프로그래밍0053</v>
      </c>
      <c r="G60" s="63" t="str">
        <f>IFERROR(LEN((VLOOKUP(M60,표1[[과정명]:[추천2]],6,FALSE))),"")</f>
        <v/>
      </c>
      <c r="H60" s="205" t="str">
        <f>IFERROR((CONCATENATE(VLOOKUP($M60,전체과정!$G$2:$K$1794,3,FALSE)," &gt; ",(VLOOKUP($M60,전체과정!$G$2:$K$1794,4,FALSE)))),"")</f>
        <v/>
      </c>
      <c r="I60" s="205"/>
      <c r="J60" s="205"/>
      <c r="K60" s="205"/>
      <c r="L60" s="205"/>
      <c r="M60" s="207" t="str">
        <f>IFERROR((VLOOKUP($F60,전체과정!$C$2:$G$1794,5,FALSE)),"")</f>
        <v/>
      </c>
      <c r="N60" s="207"/>
      <c r="O60" s="207"/>
      <c r="P60" s="207"/>
      <c r="Q60" s="207"/>
      <c r="R60" s="207"/>
      <c r="S60" s="207"/>
      <c r="T60" s="207"/>
      <c r="U60" s="207"/>
      <c r="V60" s="207"/>
      <c r="W60" s="207"/>
      <c r="X60" s="207"/>
      <c r="Y60" s="207"/>
      <c r="Z60" s="207"/>
      <c r="AA60" s="207"/>
      <c r="AB60" s="207"/>
      <c r="AC60" s="54"/>
      <c r="AD60" s="73" t="str">
        <f>IFERROR((HYPERLINK((VLOOKUP($M60,표1[[과정명]:[상세링크]],7,FALSE)),"상세보기")),"")</f>
        <v/>
      </c>
      <c r="AE60" s="54"/>
      <c r="AF60" s="54"/>
    </row>
    <row r="61" spans="1:32" s="50" customFormat="1" ht="37.5" customHeight="1">
      <c r="A61" s="48"/>
      <c r="B61" s="48"/>
      <c r="C61" s="48"/>
      <c r="D61" s="48"/>
      <c r="E61" s="188" t="s">
        <v>2057</v>
      </c>
      <c r="F61" s="62" t="str">
        <f t="shared" si="0"/>
        <v>코리아IT아카데미프로그래밍0054</v>
      </c>
      <c r="G61" s="63" t="str">
        <f>IFERROR(LEN((VLOOKUP(M61,표1[[과정명]:[추천2]],6,FALSE))),"")</f>
        <v/>
      </c>
      <c r="H61" s="205" t="str">
        <f>IFERROR((CONCATENATE(VLOOKUP($M61,전체과정!$G$2:$K$1794,3,FALSE)," &gt; ",(VLOOKUP($M61,전체과정!$G$2:$K$1794,4,FALSE)))),"")</f>
        <v/>
      </c>
      <c r="I61" s="205"/>
      <c r="J61" s="205"/>
      <c r="K61" s="205"/>
      <c r="L61" s="205"/>
      <c r="M61" s="207" t="str">
        <f>IFERROR((VLOOKUP($F61,전체과정!$C$2:$G$1794,5,FALSE)),"")</f>
        <v/>
      </c>
      <c r="N61" s="207"/>
      <c r="O61" s="207"/>
      <c r="P61" s="207"/>
      <c r="Q61" s="207"/>
      <c r="R61" s="207"/>
      <c r="S61" s="207"/>
      <c r="T61" s="207"/>
      <c r="U61" s="207"/>
      <c r="V61" s="207"/>
      <c r="W61" s="207"/>
      <c r="X61" s="207"/>
      <c r="Y61" s="207"/>
      <c r="Z61" s="207"/>
      <c r="AA61" s="207"/>
      <c r="AB61" s="207"/>
      <c r="AC61" s="54"/>
      <c r="AD61" s="73" t="str">
        <f>IFERROR((HYPERLINK((VLOOKUP($M61,표1[[과정명]:[상세링크]],7,FALSE)),"상세보기")),"")</f>
        <v/>
      </c>
      <c r="AE61" s="54"/>
      <c r="AF61" s="54"/>
    </row>
    <row r="62" spans="1:32" s="50" customFormat="1" ht="37.5" customHeight="1">
      <c r="A62" s="48"/>
      <c r="B62" s="48"/>
      <c r="C62" s="48"/>
      <c r="D62" s="48"/>
      <c r="E62" s="188" t="s">
        <v>2058</v>
      </c>
      <c r="F62" s="62" t="str">
        <f t="shared" si="0"/>
        <v>코리아IT아카데미프로그래밍0055</v>
      </c>
      <c r="G62" s="63" t="str">
        <f>IFERROR(LEN((VLOOKUP(M62,표1[[과정명]:[추천2]],6,FALSE))),"")</f>
        <v/>
      </c>
      <c r="H62" s="205" t="str">
        <f>IFERROR((CONCATENATE(VLOOKUP($M62,전체과정!$G$2:$K$1794,3,FALSE)," &gt; ",(VLOOKUP($M62,전체과정!$G$2:$K$1794,4,FALSE)))),"")</f>
        <v/>
      </c>
      <c r="I62" s="205"/>
      <c r="J62" s="205"/>
      <c r="K62" s="205"/>
      <c r="L62" s="205"/>
      <c r="M62" s="207" t="str">
        <f>IFERROR((VLOOKUP($F62,전체과정!$C$2:$G$1794,5,FALSE)),"")</f>
        <v/>
      </c>
      <c r="N62" s="207"/>
      <c r="O62" s="207"/>
      <c r="P62" s="207"/>
      <c r="Q62" s="207"/>
      <c r="R62" s="207"/>
      <c r="S62" s="207"/>
      <c r="T62" s="207"/>
      <c r="U62" s="207"/>
      <c r="V62" s="207"/>
      <c r="W62" s="207"/>
      <c r="X62" s="207"/>
      <c r="Y62" s="207"/>
      <c r="Z62" s="207"/>
      <c r="AA62" s="207"/>
      <c r="AB62" s="207"/>
      <c r="AC62" s="54"/>
      <c r="AD62" s="73" t="str">
        <f>IFERROR((HYPERLINK((VLOOKUP($M62,표1[[과정명]:[상세링크]],7,FALSE)),"상세보기")),"")</f>
        <v/>
      </c>
      <c r="AE62" s="54"/>
      <c r="AF62" s="54"/>
    </row>
    <row r="63" spans="1:32" s="50" customFormat="1" ht="37.5" customHeight="1">
      <c r="A63" s="48"/>
      <c r="B63" s="48"/>
      <c r="C63" s="48"/>
      <c r="D63" s="48"/>
      <c r="E63" s="188" t="s">
        <v>2059</v>
      </c>
      <c r="F63" s="62" t="str">
        <f t="shared" si="0"/>
        <v>코리아IT아카데미프로그래밍0056</v>
      </c>
      <c r="G63" s="63" t="str">
        <f>IFERROR(LEN((VLOOKUP(M63,표1[[과정명]:[추천2]],6,FALSE))),"")</f>
        <v/>
      </c>
      <c r="H63" s="205" t="str">
        <f>IFERROR((CONCATENATE(VLOOKUP($M63,전체과정!$G$2:$K$1794,3,FALSE)," &gt; ",(VLOOKUP($M63,전체과정!$G$2:$K$1794,4,FALSE)))),"")</f>
        <v/>
      </c>
      <c r="I63" s="205"/>
      <c r="J63" s="205"/>
      <c r="K63" s="205"/>
      <c r="L63" s="205"/>
      <c r="M63" s="207" t="str">
        <f>IFERROR((VLOOKUP($F63,전체과정!$C$2:$G$1794,5,FALSE)),"")</f>
        <v/>
      </c>
      <c r="N63" s="207"/>
      <c r="O63" s="207"/>
      <c r="P63" s="207"/>
      <c r="Q63" s="207"/>
      <c r="R63" s="207"/>
      <c r="S63" s="207"/>
      <c r="T63" s="207"/>
      <c r="U63" s="207"/>
      <c r="V63" s="207"/>
      <c r="W63" s="207"/>
      <c r="X63" s="207"/>
      <c r="Y63" s="207"/>
      <c r="Z63" s="207"/>
      <c r="AA63" s="207"/>
      <c r="AB63" s="207"/>
      <c r="AC63" s="54"/>
      <c r="AD63" s="73" t="str">
        <f>IFERROR((HYPERLINK((VLOOKUP($M63,표1[[과정명]:[상세링크]],7,FALSE)),"상세보기")),"")</f>
        <v/>
      </c>
      <c r="AE63" s="54"/>
      <c r="AF63" s="54"/>
    </row>
    <row r="64" spans="1:32" s="50" customFormat="1" ht="37.5" customHeight="1">
      <c r="A64" s="48"/>
      <c r="B64" s="48"/>
      <c r="C64" s="48"/>
      <c r="D64" s="48"/>
      <c r="E64" s="188" t="s">
        <v>2060</v>
      </c>
      <c r="F64" s="62" t="str">
        <f t="shared" si="0"/>
        <v>코리아IT아카데미프로그래밍0057</v>
      </c>
      <c r="G64" s="63" t="str">
        <f>IFERROR(LEN((VLOOKUP(M64,표1[[과정명]:[추천2]],6,FALSE))),"")</f>
        <v/>
      </c>
      <c r="H64" s="205" t="str">
        <f>IFERROR((CONCATENATE(VLOOKUP($M64,전체과정!$G$2:$K$1794,3,FALSE)," &gt; ",(VLOOKUP($M64,전체과정!$G$2:$K$1794,4,FALSE)))),"")</f>
        <v/>
      </c>
      <c r="I64" s="205"/>
      <c r="J64" s="205"/>
      <c r="K64" s="205"/>
      <c r="L64" s="205"/>
      <c r="M64" s="207" t="str">
        <f>IFERROR((VLOOKUP($F64,전체과정!$C$2:$G$1794,5,FALSE)),"")</f>
        <v/>
      </c>
      <c r="N64" s="207"/>
      <c r="O64" s="207"/>
      <c r="P64" s="207"/>
      <c r="Q64" s="207"/>
      <c r="R64" s="207"/>
      <c r="S64" s="207"/>
      <c r="T64" s="207"/>
      <c r="U64" s="207"/>
      <c r="V64" s="207"/>
      <c r="W64" s="207"/>
      <c r="X64" s="207"/>
      <c r="Y64" s="207"/>
      <c r="Z64" s="207"/>
      <c r="AA64" s="207"/>
      <c r="AB64" s="207"/>
      <c r="AC64" s="54"/>
      <c r="AD64" s="73" t="str">
        <f>IFERROR((HYPERLINK((VLOOKUP($M64,표1[[과정명]:[상세링크]],7,FALSE)),"상세보기")),"")</f>
        <v/>
      </c>
      <c r="AE64" s="54"/>
      <c r="AF64" s="54"/>
    </row>
    <row r="65" spans="1:32" s="50" customFormat="1" ht="37.5" customHeight="1">
      <c r="A65" s="48"/>
      <c r="B65" s="48"/>
      <c r="C65" s="48"/>
      <c r="D65" s="48"/>
      <c r="E65" s="188" t="s">
        <v>2061</v>
      </c>
      <c r="F65" s="62" t="str">
        <f t="shared" si="0"/>
        <v>코리아IT아카데미프로그래밍0058</v>
      </c>
      <c r="G65" s="63" t="str">
        <f>IFERROR(LEN((VLOOKUP(M65,표1[[과정명]:[추천2]],6,FALSE))),"")</f>
        <v/>
      </c>
      <c r="H65" s="205" t="str">
        <f>IFERROR((CONCATENATE(VLOOKUP($M65,전체과정!$G$2:$K$1794,3,FALSE)," &gt; ",(VLOOKUP($M65,전체과정!$G$2:$K$1794,4,FALSE)))),"")</f>
        <v/>
      </c>
      <c r="I65" s="205"/>
      <c r="J65" s="205"/>
      <c r="K65" s="205"/>
      <c r="L65" s="205"/>
      <c r="M65" s="207" t="str">
        <f>IFERROR((VLOOKUP($F65,전체과정!$C$2:$G$1794,5,FALSE)),"")</f>
        <v/>
      </c>
      <c r="N65" s="207"/>
      <c r="O65" s="207"/>
      <c r="P65" s="207"/>
      <c r="Q65" s="207"/>
      <c r="R65" s="207"/>
      <c r="S65" s="207"/>
      <c r="T65" s="207"/>
      <c r="U65" s="207"/>
      <c r="V65" s="207"/>
      <c r="W65" s="207"/>
      <c r="X65" s="207"/>
      <c r="Y65" s="207"/>
      <c r="Z65" s="207"/>
      <c r="AA65" s="207"/>
      <c r="AB65" s="207"/>
      <c r="AC65" s="54"/>
      <c r="AD65" s="73" t="str">
        <f>IFERROR((HYPERLINK((VLOOKUP($M65,표1[[과정명]:[상세링크]],7,FALSE)),"상세보기")),"")</f>
        <v/>
      </c>
      <c r="AE65" s="54"/>
      <c r="AF65" s="54"/>
    </row>
    <row r="66" spans="1:32" s="50" customFormat="1" ht="37.5" customHeight="1">
      <c r="A66" s="48"/>
      <c r="B66" s="48"/>
      <c r="C66" s="48"/>
      <c r="D66" s="48"/>
      <c r="E66" s="188" t="s">
        <v>2062</v>
      </c>
      <c r="F66" s="62" t="str">
        <f t="shared" si="0"/>
        <v>코리아IT아카데미프로그래밍0059</v>
      </c>
      <c r="G66" s="63" t="str">
        <f>IFERROR(LEN((VLOOKUP(M66,표1[[과정명]:[추천2]],6,FALSE))),"")</f>
        <v/>
      </c>
      <c r="H66" s="205" t="str">
        <f>IFERROR((CONCATENATE(VLOOKUP($M66,전체과정!$G$2:$K$1794,3,FALSE)," &gt; ",(VLOOKUP($M66,전체과정!$G$2:$K$1794,4,FALSE)))),"")</f>
        <v/>
      </c>
      <c r="I66" s="205"/>
      <c r="J66" s="205"/>
      <c r="K66" s="205"/>
      <c r="L66" s="205"/>
      <c r="M66" s="207" t="str">
        <f>IFERROR((VLOOKUP($F66,전체과정!$C$2:$G$1794,5,FALSE)),"")</f>
        <v/>
      </c>
      <c r="N66" s="207"/>
      <c r="O66" s="207"/>
      <c r="P66" s="207"/>
      <c r="Q66" s="207"/>
      <c r="R66" s="207"/>
      <c r="S66" s="207"/>
      <c r="T66" s="207"/>
      <c r="U66" s="207"/>
      <c r="V66" s="207"/>
      <c r="W66" s="207"/>
      <c r="X66" s="207"/>
      <c r="Y66" s="207"/>
      <c r="Z66" s="207"/>
      <c r="AA66" s="207"/>
      <c r="AB66" s="207"/>
      <c r="AC66" s="54"/>
      <c r="AD66" s="73" t="str">
        <f>IFERROR((HYPERLINK((VLOOKUP($M66,표1[[과정명]:[상세링크]],7,FALSE)),"상세보기")),"")</f>
        <v/>
      </c>
      <c r="AE66" s="54"/>
      <c r="AF66" s="54"/>
    </row>
    <row r="67" spans="1:32" s="50" customFormat="1" ht="37.5" customHeight="1">
      <c r="A67" s="48"/>
      <c r="B67" s="48"/>
      <c r="C67" s="48"/>
      <c r="D67" s="48"/>
      <c r="E67" s="188" t="s">
        <v>2063</v>
      </c>
      <c r="F67" s="62" t="str">
        <f t="shared" si="0"/>
        <v>코리아IT아카데미프로그래밍0060</v>
      </c>
      <c r="G67" s="63" t="str">
        <f>IFERROR(LEN((VLOOKUP(M67,표1[[과정명]:[추천2]],6,FALSE))),"")</f>
        <v/>
      </c>
      <c r="H67" s="205" t="str">
        <f>IFERROR((CONCATENATE(VLOOKUP($M67,전체과정!$G$2:$K$1794,3,FALSE)," &gt; ",(VLOOKUP($M67,전체과정!$G$2:$K$1794,4,FALSE)))),"")</f>
        <v/>
      </c>
      <c r="I67" s="205"/>
      <c r="J67" s="205"/>
      <c r="K67" s="205"/>
      <c r="L67" s="205"/>
      <c r="M67" s="207" t="str">
        <f>IFERROR((VLOOKUP($F67,전체과정!$C$2:$G$1794,5,FALSE)),"")</f>
        <v/>
      </c>
      <c r="N67" s="207"/>
      <c r="O67" s="207"/>
      <c r="P67" s="207"/>
      <c r="Q67" s="207"/>
      <c r="R67" s="207"/>
      <c r="S67" s="207"/>
      <c r="T67" s="207"/>
      <c r="U67" s="207"/>
      <c r="V67" s="207"/>
      <c r="W67" s="207"/>
      <c r="X67" s="207"/>
      <c r="Y67" s="207"/>
      <c r="Z67" s="207"/>
      <c r="AA67" s="207"/>
      <c r="AB67" s="207"/>
      <c r="AC67" s="54"/>
      <c r="AD67" s="73" t="str">
        <f>IFERROR((HYPERLINK((VLOOKUP($M67,표1[[과정명]:[상세링크]],7,FALSE)),"상세보기")),"")</f>
        <v/>
      </c>
      <c r="AE67" s="54"/>
      <c r="AF67" s="54"/>
    </row>
    <row r="68" spans="1:32" s="50" customFormat="1" ht="37.5" customHeight="1">
      <c r="A68" s="48"/>
      <c r="B68" s="48"/>
      <c r="C68" s="48"/>
      <c r="D68" s="48"/>
      <c r="E68" s="188" t="s">
        <v>2064</v>
      </c>
      <c r="F68" s="62" t="str">
        <f t="shared" si="0"/>
        <v>코리아IT아카데미프로그래밍0061</v>
      </c>
      <c r="G68" s="63" t="str">
        <f>IFERROR(LEN((VLOOKUP(M68,표1[[과정명]:[추천2]],6,FALSE))),"")</f>
        <v/>
      </c>
      <c r="H68" s="205" t="str">
        <f>IFERROR((CONCATENATE(VLOOKUP($M68,전체과정!$G$2:$K$1794,3,FALSE)," &gt; ",(VLOOKUP($M68,전체과정!$G$2:$K$1794,4,FALSE)))),"")</f>
        <v/>
      </c>
      <c r="I68" s="205"/>
      <c r="J68" s="205"/>
      <c r="K68" s="205"/>
      <c r="L68" s="205"/>
      <c r="M68" s="207" t="str">
        <f>IFERROR((VLOOKUP($F68,전체과정!$C$2:$G$1794,5,FALSE)),"")</f>
        <v/>
      </c>
      <c r="N68" s="207"/>
      <c r="O68" s="207"/>
      <c r="P68" s="207"/>
      <c r="Q68" s="207"/>
      <c r="R68" s="207"/>
      <c r="S68" s="207"/>
      <c r="T68" s="207"/>
      <c r="U68" s="207"/>
      <c r="V68" s="207"/>
      <c r="W68" s="207"/>
      <c r="X68" s="207"/>
      <c r="Y68" s="207"/>
      <c r="Z68" s="207"/>
      <c r="AA68" s="207"/>
      <c r="AB68" s="207"/>
      <c r="AC68" s="54"/>
      <c r="AD68" s="73" t="str">
        <f>IFERROR((HYPERLINK((VLOOKUP($M68,표1[[과정명]:[상세링크]],7,FALSE)),"상세보기")),"")</f>
        <v/>
      </c>
      <c r="AE68" s="54"/>
      <c r="AF68" s="54"/>
    </row>
    <row r="69" spans="1:32" s="50" customFormat="1" ht="37.5" customHeight="1">
      <c r="A69" s="48"/>
      <c r="B69" s="48"/>
      <c r="C69" s="48"/>
      <c r="D69" s="48"/>
      <c r="E69" s="188" t="s">
        <v>2065</v>
      </c>
      <c r="F69" s="62" t="str">
        <f t="shared" si="0"/>
        <v>코리아IT아카데미프로그래밍0062</v>
      </c>
      <c r="G69" s="63" t="str">
        <f>IFERROR(LEN((VLOOKUP(M69,표1[[과정명]:[추천2]],6,FALSE))),"")</f>
        <v/>
      </c>
      <c r="H69" s="205" t="str">
        <f>IFERROR((CONCATENATE(VLOOKUP($M69,전체과정!$G$2:$K$1794,3,FALSE)," &gt; ",(VLOOKUP($M69,전체과정!$G$2:$K$1794,4,FALSE)))),"")</f>
        <v/>
      </c>
      <c r="I69" s="205"/>
      <c r="J69" s="205"/>
      <c r="K69" s="205"/>
      <c r="L69" s="205"/>
      <c r="M69" s="207" t="str">
        <f>IFERROR((VLOOKUP($F69,전체과정!$C$2:$G$1794,5,FALSE)),"")</f>
        <v/>
      </c>
      <c r="N69" s="207"/>
      <c r="O69" s="207"/>
      <c r="P69" s="207"/>
      <c r="Q69" s="207"/>
      <c r="R69" s="207"/>
      <c r="S69" s="207"/>
      <c r="T69" s="207"/>
      <c r="U69" s="207"/>
      <c r="V69" s="207"/>
      <c r="W69" s="207"/>
      <c r="X69" s="207"/>
      <c r="Y69" s="207"/>
      <c r="Z69" s="207"/>
      <c r="AA69" s="207"/>
      <c r="AB69" s="207"/>
      <c r="AC69" s="54"/>
      <c r="AD69" s="73" t="str">
        <f>IFERROR((HYPERLINK((VLOOKUP($M69,표1[[과정명]:[상세링크]],7,FALSE)),"상세보기")),"")</f>
        <v/>
      </c>
      <c r="AE69" s="54"/>
      <c r="AF69" s="54"/>
    </row>
    <row r="70" spans="1:32" s="50" customFormat="1" ht="37.5" customHeight="1">
      <c r="A70" s="48"/>
      <c r="B70" s="48"/>
      <c r="C70" s="48"/>
      <c r="D70" s="48"/>
      <c r="E70" s="188" t="s">
        <v>2066</v>
      </c>
      <c r="F70" s="62" t="str">
        <f t="shared" si="0"/>
        <v>코리아IT아카데미프로그래밍0063</v>
      </c>
      <c r="G70" s="63" t="str">
        <f>IFERROR(LEN((VLOOKUP(M70,표1[[과정명]:[추천2]],6,FALSE))),"")</f>
        <v/>
      </c>
      <c r="H70" s="205" t="str">
        <f>IFERROR((CONCATENATE(VLOOKUP($M70,전체과정!$G$2:$K$1794,3,FALSE)," &gt; ",(VLOOKUP($M70,전체과정!$G$2:$K$1794,4,FALSE)))),"")</f>
        <v/>
      </c>
      <c r="I70" s="205"/>
      <c r="J70" s="205"/>
      <c r="K70" s="205"/>
      <c r="L70" s="205"/>
      <c r="M70" s="207" t="str">
        <f>IFERROR((VLOOKUP($F70,전체과정!$C$2:$G$1794,5,FALSE)),"")</f>
        <v/>
      </c>
      <c r="N70" s="207"/>
      <c r="O70" s="207"/>
      <c r="P70" s="207"/>
      <c r="Q70" s="207"/>
      <c r="R70" s="207"/>
      <c r="S70" s="207"/>
      <c r="T70" s="207"/>
      <c r="U70" s="207"/>
      <c r="V70" s="207"/>
      <c r="W70" s="207"/>
      <c r="X70" s="207"/>
      <c r="Y70" s="207"/>
      <c r="Z70" s="207"/>
      <c r="AA70" s="207"/>
      <c r="AB70" s="207"/>
      <c r="AC70" s="54"/>
      <c r="AD70" s="73" t="str">
        <f>IFERROR((HYPERLINK((VLOOKUP($M70,표1[[과정명]:[상세링크]],7,FALSE)),"상세보기")),"")</f>
        <v/>
      </c>
      <c r="AE70" s="54"/>
      <c r="AF70" s="54"/>
    </row>
    <row r="71" spans="1:32" s="50" customFormat="1" ht="37.5" customHeight="1">
      <c r="A71" s="48"/>
      <c r="B71" s="48"/>
      <c r="C71" s="48"/>
      <c r="D71" s="48"/>
      <c r="E71" s="188" t="s">
        <v>2067</v>
      </c>
      <c r="F71" s="62" t="str">
        <f t="shared" si="0"/>
        <v>코리아IT아카데미프로그래밍0064</v>
      </c>
      <c r="G71" s="63" t="str">
        <f>IFERROR(LEN((VLOOKUP(M71,표1[[과정명]:[추천2]],6,FALSE))),"")</f>
        <v/>
      </c>
      <c r="H71" s="205" t="str">
        <f>IFERROR((CONCATENATE(VLOOKUP($M71,전체과정!$G$2:$K$1794,3,FALSE)," &gt; ",(VLOOKUP($M71,전체과정!$G$2:$K$1794,4,FALSE)))),"")</f>
        <v/>
      </c>
      <c r="I71" s="205"/>
      <c r="J71" s="205"/>
      <c r="K71" s="205"/>
      <c r="L71" s="205"/>
      <c r="M71" s="207" t="str">
        <f>IFERROR((VLOOKUP($F71,전체과정!$C$2:$G$1794,5,FALSE)),"")</f>
        <v/>
      </c>
      <c r="N71" s="207"/>
      <c r="O71" s="207"/>
      <c r="P71" s="207"/>
      <c r="Q71" s="207"/>
      <c r="R71" s="207"/>
      <c r="S71" s="207"/>
      <c r="T71" s="207"/>
      <c r="U71" s="207"/>
      <c r="V71" s="207"/>
      <c r="W71" s="207"/>
      <c r="X71" s="207"/>
      <c r="Y71" s="207"/>
      <c r="Z71" s="207"/>
      <c r="AA71" s="207"/>
      <c r="AB71" s="207"/>
      <c r="AC71" s="54"/>
      <c r="AD71" s="73" t="str">
        <f>IFERROR((HYPERLINK((VLOOKUP($M71,표1[[과정명]:[상세링크]],7,FALSE)),"상세보기")),"")</f>
        <v/>
      </c>
      <c r="AE71" s="54"/>
      <c r="AF71" s="54"/>
    </row>
    <row r="72" spans="1:32" s="50" customFormat="1" ht="37.5" customHeight="1">
      <c r="A72" s="48"/>
      <c r="B72" s="48"/>
      <c r="C72" s="48"/>
      <c r="D72" s="48"/>
      <c r="E72" s="188" t="s">
        <v>2068</v>
      </c>
      <c r="F72" s="62" t="str">
        <f t="shared" si="0"/>
        <v>코리아IT아카데미프로그래밍0065</v>
      </c>
      <c r="G72" s="63" t="str">
        <f>IFERROR(LEN((VLOOKUP(M72,표1[[과정명]:[추천2]],6,FALSE))),"")</f>
        <v/>
      </c>
      <c r="H72" s="205" t="str">
        <f>IFERROR((CONCATENATE(VLOOKUP($M72,전체과정!$G$2:$K$1794,3,FALSE)," &gt; ",(VLOOKUP($M72,전체과정!$G$2:$K$1794,4,FALSE)))),"")</f>
        <v/>
      </c>
      <c r="I72" s="205"/>
      <c r="J72" s="205"/>
      <c r="K72" s="205"/>
      <c r="L72" s="205"/>
      <c r="M72" s="207" t="str">
        <f>IFERROR((VLOOKUP($F72,전체과정!$C$2:$G$1794,5,FALSE)),"")</f>
        <v/>
      </c>
      <c r="N72" s="207"/>
      <c r="O72" s="207"/>
      <c r="P72" s="207"/>
      <c r="Q72" s="207"/>
      <c r="R72" s="207"/>
      <c r="S72" s="207"/>
      <c r="T72" s="207"/>
      <c r="U72" s="207"/>
      <c r="V72" s="207"/>
      <c r="W72" s="207"/>
      <c r="X72" s="207"/>
      <c r="Y72" s="207"/>
      <c r="Z72" s="207"/>
      <c r="AA72" s="207"/>
      <c r="AB72" s="207"/>
      <c r="AC72" s="54"/>
      <c r="AD72" s="73" t="str">
        <f>IFERROR((HYPERLINK((VLOOKUP($M72,표1[[과정명]:[상세링크]],7,FALSE)),"상세보기")),"")</f>
        <v/>
      </c>
      <c r="AE72" s="54"/>
      <c r="AF72" s="54"/>
    </row>
    <row r="73" spans="1:32" s="50" customFormat="1" ht="37.5" customHeight="1">
      <c r="A73" s="48"/>
      <c r="B73" s="48"/>
      <c r="C73" s="48"/>
      <c r="D73" s="48"/>
      <c r="E73" s="188" t="s">
        <v>2069</v>
      </c>
      <c r="F73" s="62" t="str">
        <f t="shared" ref="F73:F137" si="1">CONCATENATE($G$3,$S$3,$E73)</f>
        <v>코리아IT아카데미프로그래밍0066</v>
      </c>
      <c r="G73" s="63" t="str">
        <f>IFERROR(LEN((VLOOKUP(M73,표1[[과정명]:[추천2]],6,FALSE))),"")</f>
        <v/>
      </c>
      <c r="H73" s="205" t="str">
        <f>IFERROR((CONCATENATE(VLOOKUP($M73,전체과정!$G$2:$K$1794,3,FALSE)," &gt; ",(VLOOKUP($M73,전체과정!$G$2:$K$1794,4,FALSE)))),"")</f>
        <v/>
      </c>
      <c r="I73" s="205"/>
      <c r="J73" s="205"/>
      <c r="K73" s="205"/>
      <c r="L73" s="205"/>
      <c r="M73" s="207" t="str">
        <f>IFERROR((VLOOKUP($F73,전체과정!$C$2:$G$1794,5,FALSE)),"")</f>
        <v/>
      </c>
      <c r="N73" s="207"/>
      <c r="O73" s="207"/>
      <c r="P73" s="207"/>
      <c r="Q73" s="207"/>
      <c r="R73" s="207"/>
      <c r="S73" s="207"/>
      <c r="T73" s="207"/>
      <c r="U73" s="207"/>
      <c r="V73" s="207"/>
      <c r="W73" s="207"/>
      <c r="X73" s="207"/>
      <c r="Y73" s="207"/>
      <c r="Z73" s="207"/>
      <c r="AA73" s="207"/>
      <c r="AB73" s="207"/>
      <c r="AC73" s="54"/>
      <c r="AD73" s="73" t="str">
        <f>IFERROR((HYPERLINK((VLOOKUP($M73,표1[[과정명]:[상세링크]],7,FALSE)),"상세보기")),"")</f>
        <v/>
      </c>
      <c r="AE73" s="54"/>
      <c r="AF73" s="54"/>
    </row>
    <row r="74" spans="1:32" s="50" customFormat="1" ht="37.5" customHeight="1">
      <c r="A74" s="48"/>
      <c r="B74" s="48"/>
      <c r="C74" s="48"/>
      <c r="D74" s="48"/>
      <c r="E74" s="188" t="s">
        <v>2070</v>
      </c>
      <c r="F74" s="62" t="str">
        <f t="shared" si="1"/>
        <v>코리아IT아카데미프로그래밍0067</v>
      </c>
      <c r="G74" s="63" t="str">
        <f>IFERROR(LEN((VLOOKUP(M74,표1[[과정명]:[추천2]],6,FALSE))),"")</f>
        <v/>
      </c>
      <c r="H74" s="205" t="str">
        <f>IFERROR((CONCATENATE(VLOOKUP($M74,전체과정!$G$2:$K$1794,3,FALSE)," &gt; ",(VLOOKUP($M74,전체과정!$G$2:$K$1794,4,FALSE)))),"")</f>
        <v/>
      </c>
      <c r="I74" s="205"/>
      <c r="J74" s="205"/>
      <c r="K74" s="205"/>
      <c r="L74" s="205"/>
      <c r="M74" s="207" t="str">
        <f>IFERROR((VLOOKUP($F74,전체과정!$C$2:$G$1794,5,FALSE)),"")</f>
        <v/>
      </c>
      <c r="N74" s="207"/>
      <c r="O74" s="207"/>
      <c r="P74" s="207"/>
      <c r="Q74" s="207"/>
      <c r="R74" s="207"/>
      <c r="S74" s="207"/>
      <c r="T74" s="207"/>
      <c r="U74" s="207"/>
      <c r="V74" s="207"/>
      <c r="W74" s="207"/>
      <c r="X74" s="207"/>
      <c r="Y74" s="207"/>
      <c r="Z74" s="207"/>
      <c r="AA74" s="207"/>
      <c r="AB74" s="207"/>
      <c r="AC74" s="54"/>
      <c r="AD74" s="73" t="str">
        <f>IFERROR((HYPERLINK((VLOOKUP($M74,표1[[과정명]:[상세링크]],7,FALSE)),"상세보기")),"")</f>
        <v/>
      </c>
      <c r="AE74" s="54"/>
      <c r="AF74" s="54"/>
    </row>
    <row r="75" spans="1:32" s="50" customFormat="1" ht="37.5" customHeight="1">
      <c r="A75" s="48"/>
      <c r="B75" s="48"/>
      <c r="C75" s="48"/>
      <c r="D75" s="48"/>
      <c r="E75" s="188" t="s">
        <v>2071</v>
      </c>
      <c r="F75" s="62" t="str">
        <f t="shared" si="1"/>
        <v>코리아IT아카데미프로그래밍0068</v>
      </c>
      <c r="G75" s="63" t="str">
        <f>IFERROR(LEN((VLOOKUP(M75,표1[[과정명]:[추천2]],6,FALSE))),"")</f>
        <v/>
      </c>
      <c r="H75" s="205" t="str">
        <f>IFERROR((CONCATENATE(VLOOKUP($M75,전체과정!$G$2:$K$1794,3,FALSE)," &gt; ",(VLOOKUP($M75,전체과정!$G$2:$K$1794,4,FALSE)))),"")</f>
        <v/>
      </c>
      <c r="I75" s="205"/>
      <c r="J75" s="205"/>
      <c r="K75" s="205"/>
      <c r="L75" s="205"/>
      <c r="M75" s="207" t="str">
        <f>IFERROR((VLOOKUP($F75,전체과정!$C$2:$G$1794,5,FALSE)),"")</f>
        <v/>
      </c>
      <c r="N75" s="207"/>
      <c r="O75" s="207"/>
      <c r="P75" s="207"/>
      <c r="Q75" s="207"/>
      <c r="R75" s="207"/>
      <c r="S75" s="207"/>
      <c r="T75" s="207"/>
      <c r="U75" s="207"/>
      <c r="V75" s="207"/>
      <c r="W75" s="207"/>
      <c r="X75" s="207"/>
      <c r="Y75" s="207"/>
      <c r="Z75" s="207"/>
      <c r="AA75" s="207"/>
      <c r="AB75" s="207"/>
      <c r="AC75" s="54"/>
      <c r="AD75" s="73" t="str">
        <f>IFERROR((HYPERLINK((VLOOKUP($M75,표1[[과정명]:[상세링크]],7,FALSE)),"상세보기")),"")</f>
        <v/>
      </c>
      <c r="AE75" s="54"/>
      <c r="AF75" s="54"/>
    </row>
    <row r="76" spans="1:32" s="50" customFormat="1" ht="37.5" customHeight="1">
      <c r="A76" s="48"/>
      <c r="B76" s="48"/>
      <c r="C76" s="48"/>
      <c r="D76" s="48"/>
      <c r="E76" s="188" t="s">
        <v>2072</v>
      </c>
      <c r="F76" s="62" t="str">
        <f t="shared" si="1"/>
        <v>코리아IT아카데미프로그래밍0069</v>
      </c>
      <c r="G76" s="63" t="str">
        <f>IFERROR(LEN((VLOOKUP(M76,표1[[과정명]:[추천2]],6,FALSE))),"")</f>
        <v/>
      </c>
      <c r="H76" s="205" t="str">
        <f>IFERROR((CONCATENATE(VLOOKUP($M76,전체과정!$G$2:$K$1794,3,FALSE)," &gt; ",(VLOOKUP($M76,전체과정!$G$2:$K$1794,4,FALSE)))),"")</f>
        <v/>
      </c>
      <c r="I76" s="205"/>
      <c r="J76" s="205"/>
      <c r="K76" s="205"/>
      <c r="L76" s="205"/>
      <c r="M76" s="207" t="str">
        <f>IFERROR((VLOOKUP($F76,전체과정!$C$2:$G$1794,5,FALSE)),"")</f>
        <v/>
      </c>
      <c r="N76" s="207"/>
      <c r="O76" s="207"/>
      <c r="P76" s="207"/>
      <c r="Q76" s="207"/>
      <c r="R76" s="207"/>
      <c r="S76" s="207"/>
      <c r="T76" s="207"/>
      <c r="U76" s="207"/>
      <c r="V76" s="207"/>
      <c r="W76" s="207"/>
      <c r="X76" s="207"/>
      <c r="Y76" s="207"/>
      <c r="Z76" s="207"/>
      <c r="AA76" s="207"/>
      <c r="AB76" s="207"/>
      <c r="AC76" s="54"/>
      <c r="AD76" s="73" t="str">
        <f>IFERROR((HYPERLINK((VLOOKUP($M76,표1[[과정명]:[상세링크]],7,FALSE)),"상세보기")),"")</f>
        <v/>
      </c>
      <c r="AE76" s="54"/>
      <c r="AF76" s="54"/>
    </row>
    <row r="77" spans="1:32" s="50" customFormat="1" ht="37.5" customHeight="1">
      <c r="A77" s="48"/>
      <c r="B77" s="48"/>
      <c r="C77" s="48"/>
      <c r="D77" s="48"/>
      <c r="E77" s="188" t="s">
        <v>2073</v>
      </c>
      <c r="F77" s="62" t="str">
        <f t="shared" si="1"/>
        <v>코리아IT아카데미프로그래밍0070</v>
      </c>
      <c r="G77" s="63" t="str">
        <f>IFERROR(LEN((VLOOKUP(M77,표1[[과정명]:[추천2]],6,FALSE))),"")</f>
        <v/>
      </c>
      <c r="H77" s="205" t="str">
        <f>IFERROR((CONCATENATE(VLOOKUP($M77,전체과정!$G$2:$K$1794,3,FALSE)," &gt; ",(VLOOKUP($M77,전체과정!$G$2:$K$1794,4,FALSE)))),"")</f>
        <v/>
      </c>
      <c r="I77" s="205"/>
      <c r="J77" s="205"/>
      <c r="K77" s="205"/>
      <c r="L77" s="205"/>
      <c r="M77" s="207" t="str">
        <f>IFERROR((VLOOKUP($F77,전체과정!$C$2:$G$1794,5,FALSE)),"")</f>
        <v/>
      </c>
      <c r="N77" s="207"/>
      <c r="O77" s="207"/>
      <c r="P77" s="207"/>
      <c r="Q77" s="207"/>
      <c r="R77" s="207"/>
      <c r="S77" s="207"/>
      <c r="T77" s="207"/>
      <c r="U77" s="207"/>
      <c r="V77" s="207"/>
      <c r="W77" s="207"/>
      <c r="X77" s="207"/>
      <c r="Y77" s="207"/>
      <c r="Z77" s="207"/>
      <c r="AA77" s="207"/>
      <c r="AB77" s="207"/>
      <c r="AC77" s="54"/>
      <c r="AD77" s="73" t="str">
        <f>IFERROR((HYPERLINK((VLOOKUP($M77,표1[[과정명]:[상세링크]],7,FALSE)),"상세보기")),"")</f>
        <v/>
      </c>
      <c r="AE77" s="54"/>
      <c r="AF77" s="54"/>
    </row>
    <row r="78" spans="1:32" s="50" customFormat="1" ht="37.5" customHeight="1">
      <c r="A78" s="48"/>
      <c r="B78" s="48"/>
      <c r="C78" s="48"/>
      <c r="D78" s="48"/>
      <c r="E78" s="188" t="s">
        <v>2074</v>
      </c>
      <c r="F78" s="62" t="str">
        <f t="shared" si="1"/>
        <v>코리아IT아카데미프로그래밍0071</v>
      </c>
      <c r="G78" s="63" t="str">
        <f>IFERROR(LEN((VLOOKUP(M78,표1[[과정명]:[추천2]],6,FALSE))),"")</f>
        <v/>
      </c>
      <c r="H78" s="205" t="str">
        <f>IFERROR((CONCATENATE(VLOOKUP($M78,전체과정!$G$2:$K$1794,3,FALSE)," &gt; ",(VLOOKUP($M78,전체과정!$G$2:$K$1794,4,FALSE)))),"")</f>
        <v/>
      </c>
      <c r="I78" s="205"/>
      <c r="J78" s="205"/>
      <c r="K78" s="205"/>
      <c r="L78" s="205"/>
      <c r="M78" s="207" t="str">
        <f>IFERROR((VLOOKUP($F78,전체과정!$C$2:$G$1794,5,FALSE)),"")</f>
        <v/>
      </c>
      <c r="N78" s="207"/>
      <c r="O78" s="207"/>
      <c r="P78" s="207"/>
      <c r="Q78" s="207"/>
      <c r="R78" s="207"/>
      <c r="S78" s="207"/>
      <c r="T78" s="207"/>
      <c r="U78" s="207"/>
      <c r="V78" s="207"/>
      <c r="W78" s="207"/>
      <c r="X78" s="207"/>
      <c r="Y78" s="207"/>
      <c r="Z78" s="207"/>
      <c r="AA78" s="207"/>
      <c r="AB78" s="207"/>
      <c r="AC78" s="54"/>
      <c r="AD78" s="73" t="str">
        <f>IFERROR((HYPERLINK((VLOOKUP($M78,표1[[과정명]:[상세링크]],7,FALSE)),"상세보기")),"")</f>
        <v/>
      </c>
      <c r="AE78" s="54"/>
      <c r="AF78" s="54"/>
    </row>
    <row r="79" spans="1:32" s="50" customFormat="1" ht="37.5" customHeight="1">
      <c r="A79" s="48"/>
      <c r="B79" s="48"/>
      <c r="C79" s="48"/>
      <c r="D79" s="48"/>
      <c r="E79" s="188" t="s">
        <v>2075</v>
      </c>
      <c r="F79" s="62" t="str">
        <f t="shared" si="1"/>
        <v>코리아IT아카데미프로그래밍0072</v>
      </c>
      <c r="G79" s="63" t="str">
        <f>IFERROR(LEN((VLOOKUP(M79,표1[[과정명]:[추천2]],6,FALSE))),"")</f>
        <v/>
      </c>
      <c r="H79" s="205" t="str">
        <f>IFERROR((CONCATENATE(VLOOKUP($M79,전체과정!$G$2:$K$1794,3,FALSE)," &gt; ",(VLOOKUP($M79,전체과정!$G$2:$K$1794,4,FALSE)))),"")</f>
        <v/>
      </c>
      <c r="I79" s="205"/>
      <c r="J79" s="205"/>
      <c r="K79" s="205"/>
      <c r="L79" s="205"/>
      <c r="M79" s="207" t="str">
        <f>IFERROR((VLOOKUP($F79,전체과정!$C$2:$G$1794,5,FALSE)),"")</f>
        <v/>
      </c>
      <c r="N79" s="207"/>
      <c r="O79" s="207"/>
      <c r="P79" s="207"/>
      <c r="Q79" s="207"/>
      <c r="R79" s="207"/>
      <c r="S79" s="207"/>
      <c r="T79" s="207"/>
      <c r="U79" s="207"/>
      <c r="V79" s="207"/>
      <c r="W79" s="207"/>
      <c r="X79" s="207"/>
      <c r="Y79" s="207"/>
      <c r="Z79" s="207"/>
      <c r="AA79" s="207"/>
      <c r="AB79" s="207"/>
      <c r="AC79" s="54"/>
      <c r="AD79" s="73" t="str">
        <f>IFERROR((HYPERLINK((VLOOKUP($M79,표1[[과정명]:[상세링크]],7,FALSE)),"상세보기")),"")</f>
        <v/>
      </c>
      <c r="AE79" s="54"/>
      <c r="AF79" s="54"/>
    </row>
    <row r="80" spans="1:32" s="50" customFormat="1" ht="37.5" customHeight="1">
      <c r="A80" s="48"/>
      <c r="B80" s="48"/>
      <c r="C80" s="48"/>
      <c r="D80" s="48"/>
      <c r="E80" s="188" t="s">
        <v>2076</v>
      </c>
      <c r="F80" s="62" t="str">
        <f t="shared" si="1"/>
        <v>코리아IT아카데미프로그래밍0073</v>
      </c>
      <c r="G80" s="63" t="str">
        <f>IFERROR(LEN((VLOOKUP(M80,표1[[과정명]:[추천2]],6,FALSE))),"")</f>
        <v/>
      </c>
      <c r="H80" s="205" t="str">
        <f>IFERROR((CONCATENATE(VLOOKUP($M80,전체과정!$G$2:$K$1794,3,FALSE)," &gt; ",(VLOOKUP($M80,전체과정!$G$2:$K$1794,4,FALSE)))),"")</f>
        <v/>
      </c>
      <c r="I80" s="205"/>
      <c r="J80" s="205"/>
      <c r="K80" s="205"/>
      <c r="L80" s="205"/>
      <c r="M80" s="207" t="str">
        <f>IFERROR((VLOOKUP($F80,전체과정!$C$2:$G$1794,5,FALSE)),"")</f>
        <v/>
      </c>
      <c r="N80" s="207"/>
      <c r="O80" s="207"/>
      <c r="P80" s="207"/>
      <c r="Q80" s="207"/>
      <c r="R80" s="207"/>
      <c r="S80" s="207"/>
      <c r="T80" s="207"/>
      <c r="U80" s="207"/>
      <c r="V80" s="207"/>
      <c r="W80" s="207"/>
      <c r="X80" s="207"/>
      <c r="Y80" s="207"/>
      <c r="Z80" s="207"/>
      <c r="AA80" s="207"/>
      <c r="AB80" s="207"/>
      <c r="AC80" s="54"/>
      <c r="AD80" s="73" t="str">
        <f>IFERROR((HYPERLINK((VLOOKUP($M80,표1[[과정명]:[상세링크]],7,FALSE)),"상세보기")),"")</f>
        <v/>
      </c>
      <c r="AE80" s="54"/>
      <c r="AF80" s="54"/>
    </row>
    <row r="81" spans="1:32" s="50" customFormat="1" ht="37.5" customHeight="1">
      <c r="A81" s="48"/>
      <c r="B81" s="48"/>
      <c r="C81" s="48"/>
      <c r="D81" s="48"/>
      <c r="E81" s="188" t="s">
        <v>2077</v>
      </c>
      <c r="F81" s="62" t="str">
        <f t="shared" si="1"/>
        <v>코리아IT아카데미프로그래밍0074</v>
      </c>
      <c r="G81" s="63" t="str">
        <f>IFERROR(LEN((VLOOKUP(M81,표1[[과정명]:[추천2]],6,FALSE))),"")</f>
        <v/>
      </c>
      <c r="H81" s="205" t="str">
        <f>IFERROR((CONCATENATE(VLOOKUP($M81,전체과정!$G$2:$K$1794,3,FALSE)," &gt; ",(VLOOKUP($M81,전체과정!$G$2:$K$1794,4,FALSE)))),"")</f>
        <v/>
      </c>
      <c r="I81" s="205"/>
      <c r="J81" s="205"/>
      <c r="K81" s="205"/>
      <c r="L81" s="205"/>
      <c r="M81" s="207" t="str">
        <f>IFERROR((VLOOKUP($F81,전체과정!$C$2:$G$1794,5,FALSE)),"")</f>
        <v/>
      </c>
      <c r="N81" s="207"/>
      <c r="O81" s="207"/>
      <c r="P81" s="207"/>
      <c r="Q81" s="207"/>
      <c r="R81" s="207"/>
      <c r="S81" s="207"/>
      <c r="T81" s="207"/>
      <c r="U81" s="207"/>
      <c r="V81" s="207"/>
      <c r="W81" s="207"/>
      <c r="X81" s="207"/>
      <c r="Y81" s="207"/>
      <c r="Z81" s="207"/>
      <c r="AA81" s="207"/>
      <c r="AB81" s="207"/>
      <c r="AC81" s="54"/>
      <c r="AD81" s="73" t="str">
        <f>IFERROR((HYPERLINK((VLOOKUP($M81,표1[[과정명]:[상세링크]],7,FALSE)),"상세보기")),"")</f>
        <v/>
      </c>
      <c r="AE81" s="54"/>
      <c r="AF81" s="54"/>
    </row>
    <row r="82" spans="1:32" s="50" customFormat="1" ht="37.5" customHeight="1">
      <c r="A82" s="48"/>
      <c r="B82" s="48"/>
      <c r="C82" s="48"/>
      <c r="D82" s="48"/>
      <c r="E82" s="188" t="s">
        <v>2078</v>
      </c>
      <c r="F82" s="62" t="str">
        <f t="shared" si="1"/>
        <v>코리아IT아카데미프로그래밍0075</v>
      </c>
      <c r="G82" s="63" t="str">
        <f>IFERROR(LEN((VLOOKUP(M82,표1[[과정명]:[추천2]],6,FALSE))),"")</f>
        <v/>
      </c>
      <c r="H82" s="205" t="str">
        <f>IFERROR((CONCATENATE(VLOOKUP($M82,전체과정!$G$2:$K$1794,3,FALSE)," &gt; ",(VLOOKUP($M82,전체과정!$G$2:$K$1794,4,FALSE)))),"")</f>
        <v/>
      </c>
      <c r="I82" s="205"/>
      <c r="J82" s="205"/>
      <c r="K82" s="205"/>
      <c r="L82" s="205"/>
      <c r="M82" s="207" t="str">
        <f>IFERROR((VLOOKUP($F82,전체과정!$C$2:$G$1794,5,FALSE)),"")</f>
        <v/>
      </c>
      <c r="N82" s="207"/>
      <c r="O82" s="207"/>
      <c r="P82" s="207"/>
      <c r="Q82" s="207"/>
      <c r="R82" s="207"/>
      <c r="S82" s="207"/>
      <c r="T82" s="207"/>
      <c r="U82" s="207"/>
      <c r="V82" s="207"/>
      <c r="W82" s="207"/>
      <c r="X82" s="207"/>
      <c r="Y82" s="207"/>
      <c r="Z82" s="207"/>
      <c r="AA82" s="207"/>
      <c r="AB82" s="207"/>
      <c r="AC82" s="54"/>
      <c r="AD82" s="73" t="str">
        <f>IFERROR((HYPERLINK((VLOOKUP($M82,표1[[과정명]:[상세링크]],7,FALSE)),"상세보기")),"")</f>
        <v/>
      </c>
      <c r="AE82" s="54"/>
      <c r="AF82" s="54"/>
    </row>
    <row r="83" spans="1:32" s="50" customFormat="1" ht="37.5" customHeight="1">
      <c r="A83" s="48"/>
      <c r="B83" s="48"/>
      <c r="C83" s="48"/>
      <c r="D83" s="48"/>
      <c r="E83" s="188" t="s">
        <v>2079</v>
      </c>
      <c r="F83" s="62" t="str">
        <f t="shared" si="1"/>
        <v>코리아IT아카데미프로그래밍0076</v>
      </c>
      <c r="G83" s="63" t="str">
        <f>IFERROR(LEN((VLOOKUP(M83,표1[[과정명]:[추천2]],6,FALSE))),"")</f>
        <v/>
      </c>
      <c r="H83" s="205" t="str">
        <f>IFERROR((CONCATENATE(VLOOKUP($M83,전체과정!$G$2:$K$1794,3,FALSE)," &gt; ",(VLOOKUP($M83,전체과정!$G$2:$K$1794,4,FALSE)))),"")</f>
        <v/>
      </c>
      <c r="I83" s="205"/>
      <c r="J83" s="205"/>
      <c r="K83" s="205"/>
      <c r="L83" s="205"/>
      <c r="M83" s="207" t="str">
        <f>IFERROR((VLOOKUP($F83,전체과정!$C$2:$G$1794,5,FALSE)),"")</f>
        <v/>
      </c>
      <c r="N83" s="207"/>
      <c r="O83" s="207"/>
      <c r="P83" s="207"/>
      <c r="Q83" s="207"/>
      <c r="R83" s="207"/>
      <c r="S83" s="207"/>
      <c r="T83" s="207"/>
      <c r="U83" s="207"/>
      <c r="V83" s="207"/>
      <c r="W83" s="207"/>
      <c r="X83" s="207"/>
      <c r="Y83" s="207"/>
      <c r="Z83" s="207"/>
      <c r="AA83" s="207"/>
      <c r="AB83" s="207"/>
      <c r="AC83" s="54"/>
      <c r="AD83" s="73" t="str">
        <f>IFERROR((HYPERLINK((VLOOKUP($M83,표1[[과정명]:[상세링크]],7,FALSE)),"상세보기")),"")</f>
        <v/>
      </c>
      <c r="AE83" s="54"/>
      <c r="AF83" s="54"/>
    </row>
    <row r="84" spans="1:32" s="50" customFormat="1" ht="37.5" customHeight="1">
      <c r="A84" s="48"/>
      <c r="B84" s="48"/>
      <c r="C84" s="48"/>
      <c r="D84" s="48"/>
      <c r="E84" s="188" t="s">
        <v>2080</v>
      </c>
      <c r="F84" s="62" t="str">
        <f>CONCATENATE($G$3,$S$3,$E84)</f>
        <v>코리아IT아카데미프로그래밍0077</v>
      </c>
      <c r="G84" s="63" t="str">
        <f>IFERROR(LEN((VLOOKUP(M84,표1[[과정명]:[추천2]],6,FALSE))),"")</f>
        <v/>
      </c>
      <c r="H84" s="205" t="str">
        <f>IFERROR((CONCATENATE(VLOOKUP($M84,전체과정!$G$2:$K$1794,3,FALSE)," &gt; ",(VLOOKUP($M84,전체과정!$G$2:$K$1794,4,FALSE)))),"")</f>
        <v/>
      </c>
      <c r="I84" s="205"/>
      <c r="J84" s="205"/>
      <c r="K84" s="205"/>
      <c r="L84" s="205"/>
      <c r="M84" s="206" t="str">
        <f>IFERROR((VLOOKUP($F84,전체과정!$C$2:$G$1806,5,FALSE)),"")</f>
        <v/>
      </c>
      <c r="N84" s="207"/>
      <c r="O84" s="207"/>
      <c r="P84" s="207"/>
      <c r="Q84" s="207"/>
      <c r="R84" s="207"/>
      <c r="S84" s="207"/>
      <c r="T84" s="207"/>
      <c r="U84" s="207"/>
      <c r="V84" s="207"/>
      <c r="W84" s="207"/>
      <c r="X84" s="207"/>
      <c r="Y84" s="207"/>
      <c r="Z84" s="207"/>
      <c r="AA84" s="207"/>
      <c r="AB84" s="207"/>
      <c r="AC84" s="54"/>
      <c r="AD84" s="73" t="str">
        <f>IFERROR((HYPERLINK((VLOOKUP($M84,표1[[과정명]:[상세링크]],7,FALSE)),"상세보기")),"")</f>
        <v/>
      </c>
      <c r="AE84" s="54"/>
      <c r="AF84" s="54"/>
    </row>
    <row r="85" spans="1:32" s="50" customFormat="1" ht="37.5" customHeight="1">
      <c r="A85" s="48"/>
      <c r="B85" s="48"/>
      <c r="C85" s="48"/>
      <c r="D85" s="48"/>
      <c r="E85" s="188" t="s">
        <v>2081</v>
      </c>
      <c r="F85" s="62" t="str">
        <f t="shared" si="1"/>
        <v>코리아IT아카데미프로그래밍0078</v>
      </c>
      <c r="G85" s="63" t="str">
        <f>IFERROR(LEN((VLOOKUP(M85,표1[[과정명]:[추천2]],6,FALSE))),"")</f>
        <v/>
      </c>
      <c r="H85" s="205" t="str">
        <f>IFERROR((CONCATENATE(VLOOKUP($M85,전체과정!$G$2:$K$1794,3,FALSE)," &gt; ",(VLOOKUP($M85,전체과정!$G$2:$K$1794,4,FALSE)))),"")</f>
        <v/>
      </c>
      <c r="I85" s="205"/>
      <c r="J85" s="205"/>
      <c r="K85" s="205"/>
      <c r="L85" s="205"/>
      <c r="M85" s="207" t="str">
        <f>IFERROR((VLOOKUP($F85,전체과정!$C$2:$G$1794,5,FALSE)),"")</f>
        <v/>
      </c>
      <c r="N85" s="207"/>
      <c r="O85" s="207"/>
      <c r="P85" s="207"/>
      <c r="Q85" s="207"/>
      <c r="R85" s="207"/>
      <c r="S85" s="207"/>
      <c r="T85" s="207"/>
      <c r="U85" s="207"/>
      <c r="V85" s="207"/>
      <c r="W85" s="207"/>
      <c r="X85" s="207"/>
      <c r="Y85" s="207"/>
      <c r="Z85" s="207"/>
      <c r="AA85" s="207"/>
      <c r="AB85" s="207"/>
      <c r="AC85" s="54"/>
      <c r="AD85" s="73" t="str">
        <f>IFERROR((HYPERLINK((VLOOKUP($M85,표1[[과정명]:[상세링크]],7,FALSE)),"상세보기")),"")</f>
        <v/>
      </c>
      <c r="AE85" s="54"/>
      <c r="AF85" s="54"/>
    </row>
    <row r="86" spans="1:32" s="50" customFormat="1" ht="37.5" customHeight="1">
      <c r="A86" s="48"/>
      <c r="B86" s="48"/>
      <c r="C86" s="48"/>
      <c r="D86" s="48"/>
      <c r="E86" s="188" t="s">
        <v>2082</v>
      </c>
      <c r="F86" s="62" t="str">
        <f t="shared" si="1"/>
        <v>코리아IT아카데미프로그래밍0079</v>
      </c>
      <c r="G86" s="63" t="str">
        <f>IFERROR(LEN((VLOOKUP(M86,표1[[과정명]:[추천2]],6,FALSE))),"")</f>
        <v/>
      </c>
      <c r="H86" s="205" t="str">
        <f>IFERROR((CONCATENATE(VLOOKUP($M86,전체과정!$G$2:$K$1794,3,FALSE)," &gt; ",(VLOOKUP($M86,전체과정!$G$2:$K$1794,4,FALSE)))),"")</f>
        <v/>
      </c>
      <c r="I86" s="205"/>
      <c r="J86" s="205"/>
      <c r="K86" s="205"/>
      <c r="L86" s="205"/>
      <c r="M86" s="207" t="str">
        <f>IFERROR((VLOOKUP($F86,전체과정!$C$2:$G$1794,5,FALSE)),"")</f>
        <v/>
      </c>
      <c r="N86" s="207"/>
      <c r="O86" s="207"/>
      <c r="P86" s="207"/>
      <c r="Q86" s="207"/>
      <c r="R86" s="207"/>
      <c r="S86" s="207"/>
      <c r="T86" s="207"/>
      <c r="U86" s="207"/>
      <c r="V86" s="207"/>
      <c r="W86" s="207"/>
      <c r="X86" s="207"/>
      <c r="Y86" s="207"/>
      <c r="Z86" s="207"/>
      <c r="AA86" s="207"/>
      <c r="AB86" s="207"/>
      <c r="AC86" s="54"/>
      <c r="AD86" s="73" t="str">
        <f>IFERROR((HYPERLINK((VLOOKUP($M86,표1[[과정명]:[상세링크]],7,FALSE)),"상세보기")),"")</f>
        <v/>
      </c>
      <c r="AE86" s="54"/>
      <c r="AF86" s="54"/>
    </row>
    <row r="87" spans="1:32" s="50" customFormat="1" ht="37.5" customHeight="1">
      <c r="A87" s="48"/>
      <c r="B87" s="48"/>
      <c r="C87" s="48"/>
      <c r="D87" s="48"/>
      <c r="E87" s="188" t="s">
        <v>2083</v>
      </c>
      <c r="F87" s="62" t="str">
        <f t="shared" si="1"/>
        <v>코리아IT아카데미프로그래밍0080</v>
      </c>
      <c r="G87" s="63" t="str">
        <f>IFERROR(LEN((VLOOKUP(M87,표1[[과정명]:[추천2]],6,FALSE))),"")</f>
        <v/>
      </c>
      <c r="H87" s="205" t="str">
        <f>IFERROR((CONCATENATE(VLOOKUP($M87,전체과정!$G$2:$K$1794,3,FALSE)," &gt; ",(VLOOKUP($M87,전체과정!$G$2:$K$1794,4,FALSE)))),"")</f>
        <v/>
      </c>
      <c r="I87" s="205"/>
      <c r="J87" s="205"/>
      <c r="K87" s="205"/>
      <c r="L87" s="205"/>
      <c r="M87" s="207" t="str">
        <f>IFERROR((VLOOKUP($F87,전체과정!$C$2:$G$1794,5,FALSE)),"")</f>
        <v/>
      </c>
      <c r="N87" s="207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  <c r="AB87" s="207"/>
      <c r="AC87" s="54"/>
      <c r="AD87" s="73" t="str">
        <f>IFERROR((HYPERLINK((VLOOKUP($M87,표1[[과정명]:[상세링크]],7,FALSE)),"상세보기")),"")</f>
        <v/>
      </c>
      <c r="AE87" s="54"/>
      <c r="AF87" s="54"/>
    </row>
    <row r="88" spans="1:32" s="50" customFormat="1" ht="37.5" customHeight="1">
      <c r="A88" s="48"/>
      <c r="B88" s="48"/>
      <c r="C88" s="48"/>
      <c r="D88" s="48"/>
      <c r="E88" s="188" t="s">
        <v>2084</v>
      </c>
      <c r="F88" s="62" t="str">
        <f t="shared" si="1"/>
        <v>코리아IT아카데미프로그래밍0081</v>
      </c>
      <c r="G88" s="63" t="str">
        <f>IFERROR(LEN((VLOOKUP(M88,표1[[과정명]:[추천2]],6,FALSE))),"")</f>
        <v/>
      </c>
      <c r="H88" s="205" t="str">
        <f>IFERROR((CONCATENATE(VLOOKUP($M88,전체과정!$G$2:$K$1794,3,FALSE)," &gt; ",(VLOOKUP($M88,전체과정!$G$2:$K$1794,4,FALSE)))),"")</f>
        <v/>
      </c>
      <c r="I88" s="205"/>
      <c r="J88" s="205"/>
      <c r="K88" s="205"/>
      <c r="L88" s="205"/>
      <c r="M88" s="207" t="str">
        <f>IFERROR((VLOOKUP($F88,전체과정!$C$2:$G$1794,5,FALSE)),"")</f>
        <v/>
      </c>
      <c r="N88" s="207"/>
      <c r="O88" s="207"/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7"/>
      <c r="AA88" s="207"/>
      <c r="AB88" s="207"/>
      <c r="AC88" s="54"/>
      <c r="AD88" s="73" t="str">
        <f>IFERROR((HYPERLINK((VLOOKUP($M88,표1[[과정명]:[상세링크]],7,FALSE)),"상세보기")),"")</f>
        <v/>
      </c>
      <c r="AE88" s="54"/>
      <c r="AF88" s="54"/>
    </row>
    <row r="89" spans="1:32" s="50" customFormat="1" ht="37.5" customHeight="1">
      <c r="A89" s="48"/>
      <c r="B89" s="48"/>
      <c r="C89" s="48"/>
      <c r="D89" s="48"/>
      <c r="E89" s="188" t="s">
        <v>2085</v>
      </c>
      <c r="F89" s="62" t="str">
        <f t="shared" si="1"/>
        <v>코리아IT아카데미프로그래밍0082</v>
      </c>
      <c r="G89" s="63" t="str">
        <f>IFERROR(LEN((VLOOKUP(M89,표1[[과정명]:[추천2]],6,FALSE))),"")</f>
        <v/>
      </c>
      <c r="H89" s="205" t="str">
        <f>IFERROR((CONCATENATE(VLOOKUP($M89,전체과정!$G$2:$K$1794,3,FALSE)," &gt; ",(VLOOKUP($M89,전체과정!$G$2:$K$1794,4,FALSE)))),"")</f>
        <v/>
      </c>
      <c r="I89" s="205"/>
      <c r="J89" s="205"/>
      <c r="K89" s="205"/>
      <c r="L89" s="205"/>
      <c r="M89" s="207" t="str">
        <f>IFERROR((VLOOKUP($F89,전체과정!$C$2:$G$1794,5,FALSE)),"")</f>
        <v/>
      </c>
      <c r="N89" s="207"/>
      <c r="O89" s="207"/>
      <c r="P89" s="207"/>
      <c r="Q89" s="207"/>
      <c r="R89" s="207"/>
      <c r="S89" s="207"/>
      <c r="T89" s="207"/>
      <c r="U89" s="207"/>
      <c r="V89" s="207"/>
      <c r="W89" s="207"/>
      <c r="X89" s="207"/>
      <c r="Y89" s="207"/>
      <c r="Z89" s="207"/>
      <c r="AA89" s="207"/>
      <c r="AB89" s="207"/>
      <c r="AC89" s="54"/>
      <c r="AD89" s="73" t="str">
        <f>IFERROR((HYPERLINK((VLOOKUP($M89,표1[[과정명]:[상세링크]],7,FALSE)),"상세보기")),"")</f>
        <v/>
      </c>
      <c r="AE89" s="54"/>
      <c r="AF89" s="54"/>
    </row>
    <row r="90" spans="1:32" s="50" customFormat="1" ht="37.5" customHeight="1">
      <c r="A90" s="48"/>
      <c r="B90" s="48"/>
      <c r="C90" s="48"/>
      <c r="D90" s="48"/>
      <c r="E90" s="188" t="s">
        <v>2086</v>
      </c>
      <c r="F90" s="62" t="str">
        <f t="shared" si="1"/>
        <v>코리아IT아카데미프로그래밍0083</v>
      </c>
      <c r="G90" s="63" t="str">
        <f>IFERROR(LEN((VLOOKUP(M90,표1[[과정명]:[추천2]],6,FALSE))),"")</f>
        <v/>
      </c>
      <c r="H90" s="205" t="str">
        <f>IFERROR((CONCATENATE(VLOOKUP($M90,전체과정!$G$2:$K$1794,3,FALSE)," &gt; ",(VLOOKUP($M90,전체과정!$G$2:$K$1794,4,FALSE)))),"")</f>
        <v/>
      </c>
      <c r="I90" s="205"/>
      <c r="J90" s="205"/>
      <c r="K90" s="205"/>
      <c r="L90" s="205"/>
      <c r="M90" s="207" t="str">
        <f>IFERROR((VLOOKUP($F90,전체과정!$C$2:$G$1794,5,FALSE)),"")</f>
        <v/>
      </c>
      <c r="N90" s="207"/>
      <c r="O90" s="207"/>
      <c r="P90" s="207"/>
      <c r="Q90" s="207"/>
      <c r="R90" s="207"/>
      <c r="S90" s="207"/>
      <c r="T90" s="207"/>
      <c r="U90" s="207"/>
      <c r="V90" s="207"/>
      <c r="W90" s="207"/>
      <c r="X90" s="207"/>
      <c r="Y90" s="207"/>
      <c r="Z90" s="207"/>
      <c r="AA90" s="207"/>
      <c r="AB90" s="207"/>
      <c r="AC90" s="54"/>
      <c r="AD90" s="73" t="str">
        <f>IFERROR((HYPERLINK((VLOOKUP($M90,표1[[과정명]:[상세링크]],7,FALSE)),"상세보기")),"")</f>
        <v/>
      </c>
      <c r="AE90" s="54"/>
      <c r="AF90" s="54"/>
    </row>
    <row r="91" spans="1:32" s="50" customFormat="1" ht="37.5" customHeight="1">
      <c r="A91" s="48"/>
      <c r="B91" s="48"/>
      <c r="C91" s="48"/>
      <c r="D91" s="48"/>
      <c r="E91" s="188" t="s">
        <v>2087</v>
      </c>
      <c r="F91" s="62" t="str">
        <f t="shared" si="1"/>
        <v>코리아IT아카데미프로그래밍0084</v>
      </c>
      <c r="G91" s="63" t="str">
        <f>IFERROR(LEN((VLOOKUP(M91,표1[[과정명]:[추천2]],6,FALSE))),"")</f>
        <v/>
      </c>
      <c r="H91" s="205" t="str">
        <f>IFERROR((CONCATENATE(VLOOKUP($M91,전체과정!$G$2:$K$1794,3,FALSE)," &gt; ",(VLOOKUP($M91,전체과정!$G$2:$K$1794,4,FALSE)))),"")</f>
        <v/>
      </c>
      <c r="I91" s="205"/>
      <c r="J91" s="205"/>
      <c r="K91" s="205"/>
      <c r="L91" s="205"/>
      <c r="M91" s="207" t="str">
        <f>IFERROR((VLOOKUP($F91,전체과정!$C$2:$G$1794,5,FALSE)),"")</f>
        <v/>
      </c>
      <c r="N91" s="207"/>
      <c r="O91" s="207"/>
      <c r="P91" s="207"/>
      <c r="Q91" s="207"/>
      <c r="R91" s="207"/>
      <c r="S91" s="207"/>
      <c r="T91" s="207"/>
      <c r="U91" s="207"/>
      <c r="V91" s="207"/>
      <c r="W91" s="207"/>
      <c r="X91" s="207"/>
      <c r="Y91" s="207"/>
      <c r="Z91" s="207"/>
      <c r="AA91" s="207"/>
      <c r="AB91" s="207"/>
      <c r="AC91" s="54"/>
      <c r="AD91" s="73" t="str">
        <f>IFERROR((HYPERLINK((VLOOKUP($M91,표1[[과정명]:[상세링크]],7,FALSE)),"상세보기")),"")</f>
        <v/>
      </c>
      <c r="AE91" s="54"/>
      <c r="AF91" s="54"/>
    </row>
    <row r="92" spans="1:32" s="50" customFormat="1" ht="37.5" customHeight="1">
      <c r="A92" s="48"/>
      <c r="B92" s="48"/>
      <c r="C92" s="48"/>
      <c r="D92" s="48"/>
      <c r="E92" s="188" t="s">
        <v>2088</v>
      </c>
      <c r="F92" s="62" t="str">
        <f t="shared" si="1"/>
        <v>코리아IT아카데미프로그래밍0085</v>
      </c>
      <c r="G92" s="63" t="str">
        <f>IFERROR(LEN((VLOOKUP(M92,표1[[과정명]:[추천2]],6,FALSE))),"")</f>
        <v/>
      </c>
      <c r="H92" s="205" t="str">
        <f>IFERROR((CONCATENATE(VLOOKUP($M92,전체과정!$G$2:$K$1794,3,FALSE)," &gt; ",(VLOOKUP($M92,전체과정!$G$2:$K$1794,4,FALSE)))),"")</f>
        <v/>
      </c>
      <c r="I92" s="205"/>
      <c r="J92" s="205"/>
      <c r="K92" s="205"/>
      <c r="L92" s="205"/>
      <c r="M92" s="207" t="str">
        <f>IFERROR((VLOOKUP($F92,전체과정!$C$2:$G$1794,5,FALSE)),"")</f>
        <v/>
      </c>
      <c r="N92" s="207"/>
      <c r="O92" s="207"/>
      <c r="P92" s="207"/>
      <c r="Q92" s="207"/>
      <c r="R92" s="207"/>
      <c r="S92" s="207"/>
      <c r="T92" s="207"/>
      <c r="U92" s="207"/>
      <c r="V92" s="207"/>
      <c r="W92" s="207"/>
      <c r="X92" s="207"/>
      <c r="Y92" s="207"/>
      <c r="Z92" s="207"/>
      <c r="AA92" s="207"/>
      <c r="AB92" s="207"/>
      <c r="AC92" s="54"/>
      <c r="AD92" s="73" t="str">
        <f>IFERROR((HYPERLINK((VLOOKUP($M92,표1[[과정명]:[상세링크]],7,FALSE)),"상세보기")),"")</f>
        <v/>
      </c>
      <c r="AE92" s="54"/>
      <c r="AF92" s="54"/>
    </row>
    <row r="93" spans="1:32" s="50" customFormat="1" ht="37.5" customHeight="1">
      <c r="A93" s="48"/>
      <c r="B93" s="48"/>
      <c r="C93" s="48"/>
      <c r="D93" s="48"/>
      <c r="E93" s="188" t="s">
        <v>2089</v>
      </c>
      <c r="F93" s="62" t="str">
        <f t="shared" si="1"/>
        <v>코리아IT아카데미프로그래밍0086</v>
      </c>
      <c r="G93" s="63" t="str">
        <f>IFERROR(LEN((VLOOKUP(M93,표1[[과정명]:[추천2]],6,FALSE))),"")</f>
        <v/>
      </c>
      <c r="H93" s="205" t="str">
        <f>IFERROR((CONCATENATE(VLOOKUP($M93,전체과정!$G$2:$K$1794,3,FALSE)," &gt; ",(VLOOKUP($M93,전체과정!$G$2:$K$1794,4,FALSE)))),"")</f>
        <v/>
      </c>
      <c r="I93" s="205"/>
      <c r="J93" s="205"/>
      <c r="K93" s="205"/>
      <c r="L93" s="205"/>
      <c r="M93" s="207" t="str">
        <f>IFERROR((VLOOKUP($F93,전체과정!$C$2:$G$1794,5,FALSE)),"")</f>
        <v/>
      </c>
      <c r="N93" s="207"/>
      <c r="O93" s="207"/>
      <c r="P93" s="207"/>
      <c r="Q93" s="207"/>
      <c r="R93" s="207"/>
      <c r="S93" s="207"/>
      <c r="T93" s="207"/>
      <c r="U93" s="207"/>
      <c r="V93" s="207"/>
      <c r="W93" s="207"/>
      <c r="X93" s="207"/>
      <c r="Y93" s="207"/>
      <c r="Z93" s="207"/>
      <c r="AA93" s="207"/>
      <c r="AB93" s="207"/>
      <c r="AC93" s="54"/>
      <c r="AD93" s="73" t="str">
        <f>IFERROR((HYPERLINK((VLOOKUP($M93,표1[[과정명]:[상세링크]],7,FALSE)),"상세보기")),"")</f>
        <v/>
      </c>
      <c r="AE93" s="54"/>
      <c r="AF93" s="54"/>
    </row>
    <row r="94" spans="1:32" s="50" customFormat="1" ht="37.5" customHeight="1">
      <c r="A94" s="48"/>
      <c r="B94" s="48"/>
      <c r="C94" s="48"/>
      <c r="D94" s="48"/>
      <c r="E94" s="188" t="s">
        <v>2090</v>
      </c>
      <c r="F94" s="62" t="str">
        <f t="shared" si="1"/>
        <v>코리아IT아카데미프로그래밍0087</v>
      </c>
      <c r="G94" s="63" t="str">
        <f>IFERROR(LEN((VLOOKUP(M94,표1[[과정명]:[추천2]],6,FALSE))),"")</f>
        <v/>
      </c>
      <c r="H94" s="205" t="str">
        <f>IFERROR((CONCATENATE(VLOOKUP($M94,전체과정!$G$2:$K$1794,3,FALSE)," &gt; ",(VLOOKUP($M94,전체과정!$G$2:$K$1794,4,FALSE)))),"")</f>
        <v/>
      </c>
      <c r="I94" s="205"/>
      <c r="J94" s="205"/>
      <c r="K94" s="205"/>
      <c r="L94" s="205"/>
      <c r="M94" s="207" t="str">
        <f>IFERROR((VLOOKUP($F94,전체과정!$C$2:$G$1794,5,FALSE)),"")</f>
        <v/>
      </c>
      <c r="N94" s="207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54"/>
      <c r="AD94" s="73" t="str">
        <f>IFERROR((HYPERLINK((VLOOKUP($M94,표1[[과정명]:[상세링크]],7,FALSE)),"상세보기")),"")</f>
        <v/>
      </c>
      <c r="AE94" s="54"/>
      <c r="AF94" s="54"/>
    </row>
    <row r="95" spans="1:32" s="50" customFormat="1" ht="37.5" customHeight="1">
      <c r="A95" s="48"/>
      <c r="B95" s="48"/>
      <c r="C95" s="48"/>
      <c r="D95" s="48"/>
      <c r="E95" s="188" t="s">
        <v>2091</v>
      </c>
      <c r="F95" s="62" t="str">
        <f t="shared" si="1"/>
        <v>코리아IT아카데미프로그래밍0088</v>
      </c>
      <c r="G95" s="63" t="str">
        <f>IFERROR(LEN((VLOOKUP(M95,표1[[과정명]:[추천2]],6,FALSE))),"")</f>
        <v/>
      </c>
      <c r="H95" s="205" t="str">
        <f>IFERROR((CONCATENATE(VLOOKUP($M95,전체과정!$G$2:$K$1794,3,FALSE)," &gt; ",(VLOOKUP($M95,전체과정!$G$2:$K$1794,4,FALSE)))),"")</f>
        <v/>
      </c>
      <c r="I95" s="205"/>
      <c r="J95" s="205"/>
      <c r="K95" s="205"/>
      <c r="L95" s="205"/>
      <c r="M95" s="207" t="str">
        <f>IFERROR((VLOOKUP($F95,전체과정!$C$2:$G$1794,5,FALSE)),"")</f>
        <v/>
      </c>
      <c r="N95" s="207"/>
      <c r="O95" s="207"/>
      <c r="P95" s="207"/>
      <c r="Q95" s="207"/>
      <c r="R95" s="207"/>
      <c r="S95" s="207"/>
      <c r="T95" s="207"/>
      <c r="U95" s="207"/>
      <c r="V95" s="207"/>
      <c r="W95" s="207"/>
      <c r="X95" s="207"/>
      <c r="Y95" s="207"/>
      <c r="Z95" s="207"/>
      <c r="AA95" s="207"/>
      <c r="AB95" s="207"/>
      <c r="AC95" s="54"/>
      <c r="AD95" s="73" t="str">
        <f>IFERROR((HYPERLINK((VLOOKUP($M95,표1[[과정명]:[상세링크]],7,FALSE)),"상세보기")),"")</f>
        <v/>
      </c>
      <c r="AE95" s="54"/>
      <c r="AF95" s="54"/>
    </row>
    <row r="96" spans="1:32" s="50" customFormat="1" ht="37.5" customHeight="1">
      <c r="A96" s="48"/>
      <c r="B96" s="48"/>
      <c r="C96" s="48"/>
      <c r="D96" s="48"/>
      <c r="E96" s="188" t="s">
        <v>2092</v>
      </c>
      <c r="F96" s="62" t="str">
        <f t="shared" si="1"/>
        <v>코리아IT아카데미프로그래밍0089</v>
      </c>
      <c r="G96" s="63" t="str">
        <f>IFERROR(LEN((VLOOKUP(M96,표1[[과정명]:[추천2]],6,FALSE))),"")</f>
        <v/>
      </c>
      <c r="H96" s="205" t="str">
        <f>IFERROR((CONCATENATE(VLOOKUP($M96,전체과정!$G$2:$K$1794,3,FALSE)," &gt; ",(VLOOKUP($M96,전체과정!$G$2:$K$1794,4,FALSE)))),"")</f>
        <v/>
      </c>
      <c r="I96" s="205"/>
      <c r="J96" s="205"/>
      <c r="K96" s="205"/>
      <c r="L96" s="205"/>
      <c r="M96" s="207" t="str">
        <f>IFERROR((VLOOKUP($F96,전체과정!$C$2:$G$1794,5,FALSE)),"")</f>
        <v/>
      </c>
      <c r="N96" s="207"/>
      <c r="O96" s="207"/>
      <c r="P96" s="207"/>
      <c r="Q96" s="207"/>
      <c r="R96" s="207"/>
      <c r="S96" s="207"/>
      <c r="T96" s="207"/>
      <c r="U96" s="207"/>
      <c r="V96" s="207"/>
      <c r="W96" s="207"/>
      <c r="X96" s="207"/>
      <c r="Y96" s="207"/>
      <c r="Z96" s="207"/>
      <c r="AA96" s="207"/>
      <c r="AB96" s="207"/>
      <c r="AC96" s="54"/>
      <c r="AD96" s="73" t="str">
        <f>IFERROR((HYPERLINK((VLOOKUP($M96,표1[[과정명]:[상세링크]],7,FALSE)),"상세보기")),"")</f>
        <v/>
      </c>
      <c r="AE96" s="54"/>
      <c r="AF96" s="54"/>
    </row>
    <row r="97" spans="1:32" s="50" customFormat="1" ht="37.5" customHeight="1">
      <c r="A97" s="48"/>
      <c r="B97" s="48"/>
      <c r="C97" s="48"/>
      <c r="D97" s="48"/>
      <c r="E97" s="188" t="s">
        <v>2093</v>
      </c>
      <c r="F97" s="62" t="str">
        <f t="shared" si="1"/>
        <v>코리아IT아카데미프로그래밍0090</v>
      </c>
      <c r="G97" s="63" t="str">
        <f>IFERROR(LEN((VLOOKUP(M97,표1[[과정명]:[추천2]],6,FALSE))),"")</f>
        <v/>
      </c>
      <c r="H97" s="205" t="str">
        <f>IFERROR((CONCATENATE(VLOOKUP($M97,전체과정!$G$2:$K$1794,3,FALSE)," &gt; ",(VLOOKUP($M97,전체과정!$G$2:$K$1794,4,FALSE)))),"")</f>
        <v/>
      </c>
      <c r="I97" s="205"/>
      <c r="J97" s="205"/>
      <c r="K97" s="205"/>
      <c r="L97" s="205"/>
      <c r="M97" s="207" t="str">
        <f>IFERROR((VLOOKUP($F97,전체과정!$C$2:$G$1794,5,FALSE)),"")</f>
        <v/>
      </c>
      <c r="N97" s="207"/>
      <c r="O97" s="207"/>
      <c r="P97" s="207"/>
      <c r="Q97" s="207"/>
      <c r="R97" s="207"/>
      <c r="S97" s="207"/>
      <c r="T97" s="207"/>
      <c r="U97" s="207"/>
      <c r="V97" s="207"/>
      <c r="W97" s="207"/>
      <c r="X97" s="207"/>
      <c r="Y97" s="207"/>
      <c r="Z97" s="207"/>
      <c r="AA97" s="207"/>
      <c r="AB97" s="207"/>
      <c r="AC97" s="54"/>
      <c r="AD97" s="73" t="str">
        <f>IFERROR((HYPERLINK((VLOOKUP($M97,표1[[과정명]:[상세링크]],7,FALSE)),"상세보기")),"")</f>
        <v/>
      </c>
      <c r="AE97" s="54"/>
      <c r="AF97" s="54"/>
    </row>
    <row r="98" spans="1:32" s="50" customFormat="1" ht="37.5" customHeight="1">
      <c r="A98" s="48"/>
      <c r="B98" s="48"/>
      <c r="C98" s="48"/>
      <c r="D98" s="48"/>
      <c r="E98" s="188" t="s">
        <v>2094</v>
      </c>
      <c r="F98" s="62" t="str">
        <f t="shared" si="1"/>
        <v>코리아IT아카데미프로그래밍0091</v>
      </c>
      <c r="G98" s="63" t="str">
        <f>IFERROR(LEN((VLOOKUP(M98,표1[[과정명]:[추천2]],6,FALSE))),"")</f>
        <v/>
      </c>
      <c r="H98" s="205" t="str">
        <f>IFERROR((CONCATENATE(VLOOKUP($M98,전체과정!$G$2:$K$1794,3,FALSE)," &gt; ",(VLOOKUP($M98,전체과정!$G$2:$K$1794,4,FALSE)))),"")</f>
        <v/>
      </c>
      <c r="I98" s="205"/>
      <c r="J98" s="205"/>
      <c r="K98" s="205"/>
      <c r="L98" s="205"/>
      <c r="M98" s="207" t="str">
        <f>IFERROR((VLOOKUP($F98,전체과정!$C$2:$G$1794,5,FALSE)),"")</f>
        <v/>
      </c>
      <c r="N98" s="207"/>
      <c r="O98" s="207"/>
      <c r="P98" s="207"/>
      <c r="Q98" s="207"/>
      <c r="R98" s="207"/>
      <c r="S98" s="207"/>
      <c r="T98" s="207"/>
      <c r="U98" s="207"/>
      <c r="V98" s="207"/>
      <c r="W98" s="207"/>
      <c r="X98" s="207"/>
      <c r="Y98" s="207"/>
      <c r="Z98" s="207"/>
      <c r="AA98" s="207"/>
      <c r="AB98" s="207"/>
      <c r="AC98" s="54"/>
      <c r="AD98" s="73" t="str">
        <f>IFERROR((HYPERLINK((VLOOKUP($M98,표1[[과정명]:[상세링크]],7,FALSE)),"상세보기")),"")</f>
        <v/>
      </c>
      <c r="AE98" s="54"/>
      <c r="AF98" s="54"/>
    </row>
    <row r="99" spans="1:32" s="50" customFormat="1" ht="37.5" customHeight="1">
      <c r="A99" s="48"/>
      <c r="B99" s="48"/>
      <c r="C99" s="48"/>
      <c r="D99" s="48"/>
      <c r="E99" s="188" t="s">
        <v>2095</v>
      </c>
      <c r="F99" s="62" t="str">
        <f t="shared" si="1"/>
        <v>코리아IT아카데미프로그래밍0092</v>
      </c>
      <c r="G99" s="63" t="str">
        <f>IFERROR(LEN((VLOOKUP(M99,표1[[과정명]:[추천2]],6,FALSE))),"")</f>
        <v/>
      </c>
      <c r="H99" s="205" t="str">
        <f>IFERROR((CONCATENATE(VLOOKUP($M99,전체과정!$G$2:$K$1794,3,FALSE)," &gt; ",(VLOOKUP($M99,전체과정!$G$2:$K$1794,4,FALSE)))),"")</f>
        <v/>
      </c>
      <c r="I99" s="205"/>
      <c r="J99" s="205"/>
      <c r="K99" s="205"/>
      <c r="L99" s="205"/>
      <c r="M99" s="207" t="str">
        <f>IFERROR((VLOOKUP($F99,전체과정!$C$2:$G$1794,5,FALSE)),"")</f>
        <v/>
      </c>
      <c r="N99" s="207"/>
      <c r="O99" s="207"/>
      <c r="P99" s="207"/>
      <c r="Q99" s="207"/>
      <c r="R99" s="207"/>
      <c r="S99" s="207"/>
      <c r="T99" s="207"/>
      <c r="U99" s="207"/>
      <c r="V99" s="207"/>
      <c r="W99" s="207"/>
      <c r="X99" s="207"/>
      <c r="Y99" s="207"/>
      <c r="Z99" s="207"/>
      <c r="AA99" s="207"/>
      <c r="AB99" s="207"/>
      <c r="AC99" s="54"/>
      <c r="AD99" s="73" t="str">
        <f>IFERROR((HYPERLINK((VLOOKUP($M99,표1[[과정명]:[상세링크]],7,FALSE)),"상세보기")),"")</f>
        <v/>
      </c>
      <c r="AE99" s="54"/>
      <c r="AF99" s="54"/>
    </row>
    <row r="100" spans="1:32" s="50" customFormat="1" ht="37.5" customHeight="1">
      <c r="A100" s="48"/>
      <c r="B100" s="48"/>
      <c r="C100" s="48"/>
      <c r="D100" s="48"/>
      <c r="E100" s="188" t="s">
        <v>2096</v>
      </c>
      <c r="F100" s="62" t="str">
        <f t="shared" si="1"/>
        <v>코리아IT아카데미프로그래밍0093</v>
      </c>
      <c r="G100" s="63" t="str">
        <f>IFERROR(LEN((VLOOKUP(M100,표1[[과정명]:[추천2]],6,FALSE))),"")</f>
        <v/>
      </c>
      <c r="H100" s="205" t="str">
        <f>IFERROR((CONCATENATE(VLOOKUP($M100,전체과정!$G$2:$K$1794,3,FALSE)," &gt; ",(VLOOKUP($M100,전체과정!$G$2:$K$1794,4,FALSE)))),"")</f>
        <v/>
      </c>
      <c r="I100" s="205"/>
      <c r="J100" s="205"/>
      <c r="K100" s="205"/>
      <c r="L100" s="205"/>
      <c r="M100" s="207" t="str">
        <f>IFERROR((VLOOKUP($F100,전체과정!$C$2:$G$1794,5,FALSE)),"")</f>
        <v/>
      </c>
      <c r="N100" s="207"/>
      <c r="O100" s="207"/>
      <c r="P100" s="207"/>
      <c r="Q100" s="207"/>
      <c r="R100" s="207"/>
      <c r="S100" s="207"/>
      <c r="T100" s="207"/>
      <c r="U100" s="207"/>
      <c r="V100" s="207"/>
      <c r="W100" s="207"/>
      <c r="X100" s="207"/>
      <c r="Y100" s="207"/>
      <c r="Z100" s="207"/>
      <c r="AA100" s="207"/>
      <c r="AB100" s="207"/>
      <c r="AC100" s="54"/>
      <c r="AD100" s="73" t="str">
        <f>IFERROR((HYPERLINK((VLOOKUP($M100,표1[[과정명]:[상세링크]],7,FALSE)),"상세보기")),"")</f>
        <v/>
      </c>
      <c r="AE100" s="54"/>
      <c r="AF100" s="54"/>
    </row>
    <row r="101" spans="1:32" s="50" customFormat="1" ht="37.5" customHeight="1">
      <c r="A101" s="48"/>
      <c r="B101" s="48"/>
      <c r="C101" s="48"/>
      <c r="D101" s="48"/>
      <c r="E101" s="188" t="s">
        <v>2097</v>
      </c>
      <c r="F101" s="62" t="str">
        <f t="shared" si="1"/>
        <v>코리아IT아카데미프로그래밍0094</v>
      </c>
      <c r="G101" s="63" t="str">
        <f>IFERROR(LEN((VLOOKUP(M101,표1[[과정명]:[추천2]],6,FALSE))),"")</f>
        <v/>
      </c>
      <c r="H101" s="205" t="str">
        <f>IFERROR((CONCATENATE(VLOOKUP($M101,전체과정!$G$2:$K$1794,3,FALSE)," &gt; ",(VLOOKUP($M101,전체과정!$G$2:$K$1794,4,FALSE)))),"")</f>
        <v/>
      </c>
      <c r="I101" s="205"/>
      <c r="J101" s="205"/>
      <c r="K101" s="205"/>
      <c r="L101" s="205"/>
      <c r="M101" s="207" t="str">
        <f>IFERROR((VLOOKUP($F101,전체과정!$C$2:$G$1794,5,FALSE)),"")</f>
        <v/>
      </c>
      <c r="N101" s="207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54"/>
      <c r="AD101" s="73" t="str">
        <f>IFERROR((HYPERLINK((VLOOKUP($M101,표1[[과정명]:[상세링크]],7,FALSE)),"상세보기")),"")</f>
        <v/>
      </c>
      <c r="AE101" s="54"/>
      <c r="AF101" s="54"/>
    </row>
    <row r="102" spans="1:32" s="50" customFormat="1" ht="37.5" customHeight="1">
      <c r="A102" s="48"/>
      <c r="B102" s="48"/>
      <c r="C102" s="48"/>
      <c r="D102" s="48"/>
      <c r="E102" s="188" t="s">
        <v>2098</v>
      </c>
      <c r="F102" s="62" t="str">
        <f t="shared" si="1"/>
        <v>코리아IT아카데미프로그래밍0095</v>
      </c>
      <c r="G102" s="63" t="str">
        <f>IFERROR(LEN((VLOOKUP(M102,표1[[과정명]:[추천2]],6,FALSE))),"")</f>
        <v/>
      </c>
      <c r="H102" s="205" t="str">
        <f>IFERROR((CONCATENATE(VLOOKUP($M102,전체과정!$G$2:$K$1794,3,FALSE)," &gt; ",(VLOOKUP($M102,전체과정!$G$2:$K$1794,4,FALSE)))),"")</f>
        <v/>
      </c>
      <c r="I102" s="205"/>
      <c r="J102" s="205"/>
      <c r="K102" s="205"/>
      <c r="L102" s="205"/>
      <c r="M102" s="207" t="str">
        <f>IFERROR((VLOOKUP($F102,전체과정!$C$2:$G$1794,5,FALSE)),"")</f>
        <v/>
      </c>
      <c r="N102" s="207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  <c r="AB102" s="207"/>
      <c r="AC102" s="54"/>
      <c r="AD102" s="73" t="str">
        <f>IFERROR((HYPERLINK((VLOOKUP($M102,표1[[과정명]:[상세링크]],7,FALSE)),"상세보기")),"")</f>
        <v/>
      </c>
      <c r="AE102" s="54"/>
      <c r="AF102" s="54"/>
    </row>
    <row r="103" spans="1:32" s="50" customFormat="1" ht="37.5" customHeight="1">
      <c r="A103" s="48"/>
      <c r="B103" s="48"/>
      <c r="C103" s="48"/>
      <c r="D103" s="48"/>
      <c r="E103" s="188" t="s">
        <v>2099</v>
      </c>
      <c r="F103" s="62" t="str">
        <f t="shared" si="1"/>
        <v>코리아IT아카데미프로그래밍0096</v>
      </c>
      <c r="G103" s="63" t="str">
        <f>IFERROR(LEN((VLOOKUP(M103,표1[[과정명]:[추천2]],6,FALSE))),"")</f>
        <v/>
      </c>
      <c r="H103" s="205" t="str">
        <f>IFERROR((CONCATENATE(VLOOKUP($M103,전체과정!$G$2:$K$1794,3,FALSE)," &gt; ",(VLOOKUP($M103,전체과정!$G$2:$K$1794,4,FALSE)))),"")</f>
        <v/>
      </c>
      <c r="I103" s="205"/>
      <c r="J103" s="205"/>
      <c r="K103" s="205"/>
      <c r="L103" s="205"/>
      <c r="M103" s="207" t="str">
        <f>IFERROR((VLOOKUP($F103,전체과정!$C$2:$G$1794,5,FALSE)),"")</f>
        <v/>
      </c>
      <c r="N103" s="207"/>
      <c r="O103" s="207"/>
      <c r="P103" s="207"/>
      <c r="Q103" s="207"/>
      <c r="R103" s="207"/>
      <c r="S103" s="207"/>
      <c r="T103" s="207"/>
      <c r="U103" s="207"/>
      <c r="V103" s="207"/>
      <c r="W103" s="207"/>
      <c r="X103" s="207"/>
      <c r="Y103" s="207"/>
      <c r="Z103" s="207"/>
      <c r="AA103" s="207"/>
      <c r="AB103" s="207"/>
      <c r="AC103" s="54"/>
      <c r="AD103" s="73" t="str">
        <f>IFERROR((HYPERLINK((VLOOKUP($M103,표1[[과정명]:[상세링크]],7,FALSE)),"상세보기")),"")</f>
        <v/>
      </c>
      <c r="AE103" s="54"/>
      <c r="AF103" s="54"/>
    </row>
    <row r="104" spans="1:32" s="50" customFormat="1" ht="37.5" customHeight="1">
      <c r="A104" s="48"/>
      <c r="B104" s="48"/>
      <c r="C104" s="48"/>
      <c r="D104" s="48"/>
      <c r="E104" s="188" t="s">
        <v>2100</v>
      </c>
      <c r="F104" s="62" t="str">
        <f t="shared" si="1"/>
        <v>코리아IT아카데미프로그래밍0097</v>
      </c>
      <c r="G104" s="63" t="str">
        <f>IFERROR(LEN((VLOOKUP(M104,표1[[과정명]:[추천2]],6,FALSE))),"")</f>
        <v/>
      </c>
      <c r="H104" s="205" t="str">
        <f>IFERROR((CONCATENATE(VLOOKUP($M104,전체과정!$G$2:$K$1794,3,FALSE)," &gt; ",(VLOOKUP($M104,전체과정!$G$2:$K$1794,4,FALSE)))),"")</f>
        <v/>
      </c>
      <c r="I104" s="205"/>
      <c r="J104" s="205"/>
      <c r="K104" s="205"/>
      <c r="L104" s="205"/>
      <c r="M104" s="207" t="str">
        <f>IFERROR((VLOOKUP($F104,전체과정!$C$2:$G$1794,5,FALSE)),"")</f>
        <v/>
      </c>
      <c r="N104" s="207"/>
      <c r="O104" s="207"/>
      <c r="P104" s="207"/>
      <c r="Q104" s="207"/>
      <c r="R104" s="207"/>
      <c r="S104" s="207"/>
      <c r="T104" s="207"/>
      <c r="U104" s="207"/>
      <c r="V104" s="207"/>
      <c r="W104" s="207"/>
      <c r="X104" s="207"/>
      <c r="Y104" s="207"/>
      <c r="Z104" s="207"/>
      <c r="AA104" s="207"/>
      <c r="AB104" s="207"/>
      <c r="AC104" s="54"/>
      <c r="AD104" s="73" t="str">
        <f>IFERROR((HYPERLINK((VLOOKUP($M104,표1[[과정명]:[상세링크]],7,FALSE)),"상세보기")),"")</f>
        <v/>
      </c>
      <c r="AE104" s="54"/>
      <c r="AF104" s="54"/>
    </row>
    <row r="105" spans="1:32" s="50" customFormat="1" ht="37.5" customHeight="1">
      <c r="A105" s="48"/>
      <c r="B105" s="48"/>
      <c r="C105" s="48"/>
      <c r="D105" s="48"/>
      <c r="E105" s="188" t="s">
        <v>2101</v>
      </c>
      <c r="F105" s="62" t="str">
        <f t="shared" si="1"/>
        <v>코리아IT아카데미프로그래밍0098</v>
      </c>
      <c r="G105" s="63" t="str">
        <f>IFERROR(LEN((VLOOKUP(M105,표1[[과정명]:[추천2]],6,FALSE))),"")</f>
        <v/>
      </c>
      <c r="H105" s="205" t="str">
        <f>IFERROR((CONCATENATE(VLOOKUP($M105,전체과정!$G$2:$K$1794,3,FALSE)," &gt; ",(VLOOKUP($M105,전체과정!$G$2:$K$1794,4,FALSE)))),"")</f>
        <v/>
      </c>
      <c r="I105" s="205"/>
      <c r="J105" s="205"/>
      <c r="K105" s="205"/>
      <c r="L105" s="205"/>
      <c r="M105" s="207" t="str">
        <f>IFERROR((VLOOKUP($F105,전체과정!$C$2:$G$1794,5,FALSE)),"")</f>
        <v/>
      </c>
      <c r="N105" s="207"/>
      <c r="O105" s="207"/>
      <c r="P105" s="207"/>
      <c r="Q105" s="207"/>
      <c r="R105" s="207"/>
      <c r="S105" s="207"/>
      <c r="T105" s="207"/>
      <c r="U105" s="207"/>
      <c r="V105" s="207"/>
      <c r="W105" s="207"/>
      <c r="X105" s="207"/>
      <c r="Y105" s="207"/>
      <c r="Z105" s="207"/>
      <c r="AA105" s="207"/>
      <c r="AB105" s="207"/>
      <c r="AC105" s="54"/>
      <c r="AD105" s="73" t="str">
        <f>IFERROR((HYPERLINK((VLOOKUP($M105,표1[[과정명]:[상세링크]],7,FALSE)),"상세보기")),"")</f>
        <v/>
      </c>
      <c r="AE105" s="54"/>
      <c r="AF105" s="54"/>
    </row>
    <row r="106" spans="1:32" s="50" customFormat="1" ht="37.5" customHeight="1">
      <c r="A106" s="48"/>
      <c r="B106" s="48"/>
      <c r="C106" s="48"/>
      <c r="D106" s="48"/>
      <c r="E106" s="188" t="s">
        <v>2102</v>
      </c>
      <c r="F106" s="62" t="str">
        <f t="shared" si="1"/>
        <v>코리아IT아카데미프로그래밍0099</v>
      </c>
      <c r="G106" s="63" t="str">
        <f>IFERROR(LEN((VLOOKUP(M106,표1[[과정명]:[추천2]],6,FALSE))),"")</f>
        <v/>
      </c>
      <c r="H106" s="205" t="str">
        <f>IFERROR((CONCATENATE(VLOOKUP($M106,전체과정!$G$2:$K$1794,3,FALSE)," &gt; ",(VLOOKUP($M106,전체과정!$G$2:$K$1794,4,FALSE)))),"")</f>
        <v/>
      </c>
      <c r="I106" s="205"/>
      <c r="J106" s="205"/>
      <c r="K106" s="205"/>
      <c r="L106" s="205"/>
      <c r="M106" s="207" t="str">
        <f>IFERROR((VLOOKUP($F106,전체과정!$C$2:$G$1794,5,FALSE)),"")</f>
        <v/>
      </c>
      <c r="N106" s="207"/>
      <c r="O106" s="207"/>
      <c r="P106" s="207"/>
      <c r="Q106" s="207"/>
      <c r="R106" s="207"/>
      <c r="S106" s="207"/>
      <c r="T106" s="207"/>
      <c r="U106" s="207"/>
      <c r="V106" s="207"/>
      <c r="W106" s="207"/>
      <c r="X106" s="207"/>
      <c r="Y106" s="207"/>
      <c r="Z106" s="207"/>
      <c r="AA106" s="207"/>
      <c r="AB106" s="207"/>
      <c r="AC106" s="54"/>
      <c r="AD106" s="73" t="str">
        <f>IFERROR((HYPERLINK((VLOOKUP($M106,표1[[과정명]:[상세링크]],7,FALSE)),"상세보기")),"")</f>
        <v/>
      </c>
      <c r="AE106" s="54"/>
      <c r="AF106" s="54"/>
    </row>
    <row r="107" spans="1:32" s="50" customFormat="1" ht="37.5" customHeight="1">
      <c r="A107" s="48"/>
      <c r="B107" s="48"/>
      <c r="C107" s="48"/>
      <c r="D107" s="48"/>
      <c r="E107" s="188" t="s">
        <v>2103</v>
      </c>
      <c r="F107" s="62" t="str">
        <f t="shared" si="1"/>
        <v>코리아IT아카데미프로그래밍0100</v>
      </c>
      <c r="G107" s="63" t="str">
        <f>IFERROR(LEN((VLOOKUP(M107,표1[[과정명]:[추천2]],6,FALSE))),"")</f>
        <v/>
      </c>
      <c r="H107" s="205" t="str">
        <f>IFERROR((CONCATENATE(VLOOKUP($M107,전체과정!$G$2:$K$1794,3,FALSE)," &gt; ",(VLOOKUP($M107,전체과정!$G$2:$K$1794,4,FALSE)))),"")</f>
        <v/>
      </c>
      <c r="I107" s="205"/>
      <c r="J107" s="205"/>
      <c r="K107" s="205"/>
      <c r="L107" s="205"/>
      <c r="M107" s="207" t="str">
        <f>IFERROR((VLOOKUP($F107,전체과정!$C$2:$G$1794,5,FALSE)),"")</f>
        <v/>
      </c>
      <c r="N107" s="207"/>
      <c r="O107" s="207"/>
      <c r="P107" s="207"/>
      <c r="Q107" s="207"/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  <c r="AB107" s="207"/>
      <c r="AC107" s="54"/>
      <c r="AD107" s="73" t="str">
        <f>IFERROR((HYPERLINK((VLOOKUP($M107,표1[[과정명]:[상세링크]],7,FALSE)),"상세보기")),"")</f>
        <v/>
      </c>
      <c r="AE107" s="54"/>
      <c r="AF107" s="54"/>
    </row>
    <row r="108" spans="1:32" s="50" customFormat="1" ht="37.5" customHeight="1">
      <c r="A108" s="48"/>
      <c r="B108" s="48"/>
      <c r="C108" s="48"/>
      <c r="D108" s="48"/>
      <c r="E108" s="188" t="s">
        <v>2104</v>
      </c>
      <c r="F108" s="62" t="str">
        <f t="shared" si="1"/>
        <v>코리아IT아카데미프로그래밍0101</v>
      </c>
      <c r="G108" s="63" t="str">
        <f>IFERROR(LEN((VLOOKUP(M108,표1[[과정명]:[추천2]],6,FALSE))),"")</f>
        <v/>
      </c>
      <c r="H108" s="205" t="str">
        <f>IFERROR((CONCATENATE(VLOOKUP($M108,전체과정!$G$2:$K$1794,3,FALSE)," &gt; ",(VLOOKUP($M108,전체과정!$G$2:$K$1794,4,FALSE)))),"")</f>
        <v/>
      </c>
      <c r="I108" s="205"/>
      <c r="J108" s="205"/>
      <c r="K108" s="205"/>
      <c r="L108" s="205"/>
      <c r="M108" s="207" t="str">
        <f>IFERROR((VLOOKUP($F108,전체과정!$C$2:$G$1794,5,FALSE)),"")</f>
        <v/>
      </c>
      <c r="N108" s="207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54"/>
      <c r="AD108" s="73" t="str">
        <f>IFERROR((HYPERLINK((VLOOKUP($M108,표1[[과정명]:[상세링크]],7,FALSE)),"상세보기")),"")</f>
        <v/>
      </c>
      <c r="AE108" s="54"/>
      <c r="AF108" s="54"/>
    </row>
    <row r="109" spans="1:32" s="50" customFormat="1" ht="37.5" customHeight="1">
      <c r="A109" s="48"/>
      <c r="B109" s="48"/>
      <c r="C109" s="48"/>
      <c r="D109" s="48"/>
      <c r="E109" s="188" t="s">
        <v>2105</v>
      </c>
      <c r="F109" s="62" t="str">
        <f t="shared" si="1"/>
        <v>코리아IT아카데미프로그래밍0102</v>
      </c>
      <c r="G109" s="63" t="str">
        <f>IFERROR(LEN((VLOOKUP(M109,표1[[과정명]:[추천2]],6,FALSE))),"")</f>
        <v/>
      </c>
      <c r="H109" s="205" t="str">
        <f>IFERROR((CONCATENATE(VLOOKUP($M109,전체과정!$G$2:$K$1794,3,FALSE)," &gt; ",(VLOOKUP($M109,전체과정!$G$2:$K$1794,4,FALSE)))),"")</f>
        <v/>
      </c>
      <c r="I109" s="205"/>
      <c r="J109" s="205"/>
      <c r="K109" s="205"/>
      <c r="L109" s="205"/>
      <c r="M109" s="207" t="str">
        <f>IFERROR((VLOOKUP($F109,전체과정!$C$2:$G$1794,5,FALSE)),"")</f>
        <v/>
      </c>
      <c r="N109" s="207"/>
      <c r="O109" s="207"/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  <c r="AB109" s="207"/>
      <c r="AC109" s="54"/>
      <c r="AD109" s="73" t="str">
        <f>IFERROR((HYPERLINK((VLOOKUP($M109,표1[[과정명]:[상세링크]],7,FALSE)),"상세보기")),"")</f>
        <v/>
      </c>
      <c r="AE109" s="54"/>
      <c r="AF109" s="54"/>
    </row>
    <row r="110" spans="1:32" s="50" customFormat="1" ht="37.5" customHeight="1">
      <c r="A110" s="48"/>
      <c r="B110" s="48"/>
      <c r="C110" s="48"/>
      <c r="D110" s="48"/>
      <c r="E110" s="188" t="s">
        <v>2106</v>
      </c>
      <c r="F110" s="62" t="str">
        <f t="shared" si="1"/>
        <v>코리아IT아카데미프로그래밍0103</v>
      </c>
      <c r="G110" s="63" t="str">
        <f>IFERROR(LEN((VLOOKUP(M110,표1[[과정명]:[추천2]],6,FALSE))),"")</f>
        <v/>
      </c>
      <c r="H110" s="205" t="str">
        <f>IFERROR((CONCATENATE(VLOOKUP($M110,전체과정!$G$2:$K$1794,3,FALSE)," &gt; ",(VLOOKUP($M110,전체과정!$G$2:$K$1794,4,FALSE)))),"")</f>
        <v/>
      </c>
      <c r="I110" s="205"/>
      <c r="J110" s="205"/>
      <c r="K110" s="205"/>
      <c r="L110" s="205"/>
      <c r="M110" s="207" t="str">
        <f>IFERROR((VLOOKUP($F110,전체과정!$C$2:$G$1794,5,FALSE)),"")</f>
        <v/>
      </c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54"/>
      <c r="AD110" s="73" t="str">
        <f>IFERROR((HYPERLINK((VLOOKUP($M110,표1[[과정명]:[상세링크]],7,FALSE)),"상세보기")),"")</f>
        <v/>
      </c>
      <c r="AE110" s="54"/>
      <c r="AF110" s="54"/>
    </row>
    <row r="111" spans="1:32" s="50" customFormat="1" ht="37.5" customHeight="1">
      <c r="A111" s="48"/>
      <c r="B111" s="48"/>
      <c r="C111" s="48"/>
      <c r="D111" s="48"/>
      <c r="E111" s="188" t="s">
        <v>2107</v>
      </c>
      <c r="F111" s="62" t="str">
        <f t="shared" si="1"/>
        <v>코리아IT아카데미프로그래밍0104</v>
      </c>
      <c r="G111" s="63" t="str">
        <f>IFERROR(LEN((VLOOKUP(M111,표1[[과정명]:[추천2]],6,FALSE))),"")</f>
        <v/>
      </c>
      <c r="H111" s="205" t="str">
        <f>IFERROR((CONCATENATE(VLOOKUP($M111,전체과정!$G$2:$K$1794,3,FALSE)," &gt; ",(VLOOKUP($M111,전체과정!$G$2:$K$1794,4,FALSE)))),"")</f>
        <v/>
      </c>
      <c r="I111" s="205"/>
      <c r="J111" s="205"/>
      <c r="K111" s="205"/>
      <c r="L111" s="205"/>
      <c r="M111" s="207" t="str">
        <f>IFERROR((VLOOKUP($F111,전체과정!$C$2:$G$1794,5,FALSE)),"")</f>
        <v/>
      </c>
      <c r="N111" s="207"/>
      <c r="O111" s="207"/>
      <c r="P111" s="207"/>
      <c r="Q111" s="207"/>
      <c r="R111" s="207"/>
      <c r="S111" s="207"/>
      <c r="T111" s="207"/>
      <c r="U111" s="207"/>
      <c r="V111" s="207"/>
      <c r="W111" s="207"/>
      <c r="X111" s="207"/>
      <c r="Y111" s="207"/>
      <c r="Z111" s="207"/>
      <c r="AA111" s="207"/>
      <c r="AB111" s="207"/>
      <c r="AC111" s="54"/>
      <c r="AD111" s="73" t="str">
        <f>IFERROR((HYPERLINK((VLOOKUP($M111,표1[[과정명]:[상세링크]],7,FALSE)),"상세보기")),"")</f>
        <v/>
      </c>
      <c r="AE111" s="54"/>
      <c r="AF111" s="54"/>
    </row>
    <row r="112" spans="1:32" s="50" customFormat="1" ht="37.5" customHeight="1">
      <c r="A112" s="48"/>
      <c r="B112" s="48"/>
      <c r="C112" s="48"/>
      <c r="D112" s="48"/>
      <c r="E112" s="188" t="s">
        <v>2108</v>
      </c>
      <c r="F112" s="62" t="str">
        <f t="shared" si="1"/>
        <v>코리아IT아카데미프로그래밍0105</v>
      </c>
      <c r="G112" s="63" t="str">
        <f>IFERROR(LEN((VLOOKUP(M112,표1[[과정명]:[추천2]],6,FALSE))),"")</f>
        <v/>
      </c>
      <c r="H112" s="205" t="str">
        <f>IFERROR((CONCATENATE(VLOOKUP($M112,전체과정!$G$2:$K$1794,3,FALSE)," &gt; ",(VLOOKUP($M112,전체과정!$G$2:$K$1794,4,FALSE)))),"")</f>
        <v/>
      </c>
      <c r="I112" s="205"/>
      <c r="J112" s="205"/>
      <c r="K112" s="205"/>
      <c r="L112" s="205"/>
      <c r="M112" s="207" t="str">
        <f>IFERROR((VLOOKUP($F112,전체과정!$C$2:$G$1794,5,FALSE)),"")</f>
        <v/>
      </c>
      <c r="N112" s="207"/>
      <c r="O112" s="207"/>
      <c r="P112" s="207"/>
      <c r="Q112" s="207"/>
      <c r="R112" s="207"/>
      <c r="S112" s="207"/>
      <c r="T112" s="207"/>
      <c r="U112" s="207"/>
      <c r="V112" s="207"/>
      <c r="W112" s="207"/>
      <c r="X112" s="207"/>
      <c r="Y112" s="207"/>
      <c r="Z112" s="207"/>
      <c r="AA112" s="207"/>
      <c r="AB112" s="207"/>
      <c r="AC112" s="54"/>
      <c r="AD112" s="73" t="str">
        <f>IFERROR((HYPERLINK((VLOOKUP($M112,표1[[과정명]:[상세링크]],7,FALSE)),"상세보기")),"")</f>
        <v/>
      </c>
      <c r="AE112" s="54"/>
      <c r="AF112" s="54"/>
    </row>
    <row r="113" spans="1:32" s="50" customFormat="1" ht="37.5" customHeight="1">
      <c r="A113" s="48"/>
      <c r="B113" s="48"/>
      <c r="C113" s="48"/>
      <c r="D113" s="48"/>
      <c r="E113" s="188" t="s">
        <v>2109</v>
      </c>
      <c r="F113" s="62" t="str">
        <f t="shared" si="1"/>
        <v>코리아IT아카데미프로그래밍0106</v>
      </c>
      <c r="G113" s="63" t="str">
        <f>IFERROR(LEN((VLOOKUP(M113,표1[[과정명]:[추천2]],6,FALSE))),"")</f>
        <v/>
      </c>
      <c r="H113" s="205" t="str">
        <f>IFERROR((CONCATENATE(VLOOKUP($M113,전체과정!$G$2:$K$1794,3,FALSE)," &gt; ",(VLOOKUP($M113,전체과정!$G$2:$K$1794,4,FALSE)))),"")</f>
        <v/>
      </c>
      <c r="I113" s="205"/>
      <c r="J113" s="205"/>
      <c r="K113" s="205"/>
      <c r="L113" s="205"/>
      <c r="M113" s="207" t="str">
        <f>IFERROR((VLOOKUP($F113,전체과정!$C$2:$G$1794,5,FALSE)),"")</f>
        <v/>
      </c>
      <c r="N113" s="207"/>
      <c r="O113" s="207"/>
      <c r="P113" s="207"/>
      <c r="Q113" s="207"/>
      <c r="R113" s="207"/>
      <c r="S113" s="207"/>
      <c r="T113" s="207"/>
      <c r="U113" s="207"/>
      <c r="V113" s="207"/>
      <c r="W113" s="207"/>
      <c r="X113" s="207"/>
      <c r="Y113" s="207"/>
      <c r="Z113" s="207"/>
      <c r="AA113" s="207"/>
      <c r="AB113" s="207"/>
      <c r="AC113" s="54"/>
      <c r="AD113" s="73" t="str">
        <f>IFERROR((HYPERLINK((VLOOKUP($M113,표1[[과정명]:[상세링크]],7,FALSE)),"상세보기")),"")</f>
        <v/>
      </c>
      <c r="AE113" s="54"/>
      <c r="AF113" s="54"/>
    </row>
    <row r="114" spans="1:32" s="50" customFormat="1" ht="37.5" customHeight="1">
      <c r="A114" s="48"/>
      <c r="B114" s="48"/>
      <c r="C114" s="48"/>
      <c r="D114" s="48"/>
      <c r="E114" s="188" t="s">
        <v>2110</v>
      </c>
      <c r="F114" s="62" t="str">
        <f t="shared" si="1"/>
        <v>코리아IT아카데미프로그래밍0107</v>
      </c>
      <c r="G114" s="63" t="str">
        <f>IFERROR(LEN((VLOOKUP(M114,표1[[과정명]:[추천2]],6,FALSE))),"")</f>
        <v/>
      </c>
      <c r="H114" s="205" t="str">
        <f>IFERROR((CONCATENATE(VLOOKUP($M114,전체과정!$G$2:$K$1794,3,FALSE)," &gt; ",(VLOOKUP($M114,전체과정!$G$2:$K$1794,4,FALSE)))),"")</f>
        <v/>
      </c>
      <c r="I114" s="205"/>
      <c r="J114" s="205"/>
      <c r="K114" s="205"/>
      <c r="L114" s="205"/>
      <c r="M114" s="207" t="str">
        <f>IFERROR((VLOOKUP($F114,전체과정!$C$2:$G$1794,5,FALSE)),"")</f>
        <v/>
      </c>
      <c r="N114" s="207"/>
      <c r="O114" s="207"/>
      <c r="P114" s="207"/>
      <c r="Q114" s="207"/>
      <c r="R114" s="207"/>
      <c r="S114" s="207"/>
      <c r="T114" s="207"/>
      <c r="U114" s="207"/>
      <c r="V114" s="207"/>
      <c r="W114" s="207"/>
      <c r="X114" s="207"/>
      <c r="Y114" s="207"/>
      <c r="Z114" s="207"/>
      <c r="AA114" s="207"/>
      <c r="AB114" s="207"/>
      <c r="AC114" s="54"/>
      <c r="AD114" s="73" t="str">
        <f>IFERROR((HYPERLINK((VLOOKUP($M114,표1[[과정명]:[상세링크]],7,FALSE)),"상세보기")),"")</f>
        <v/>
      </c>
      <c r="AE114" s="54"/>
      <c r="AF114" s="54"/>
    </row>
    <row r="115" spans="1:32" s="50" customFormat="1" ht="37.5" customHeight="1">
      <c r="A115" s="48"/>
      <c r="B115" s="48"/>
      <c r="C115" s="48"/>
      <c r="D115" s="48"/>
      <c r="E115" s="188" t="s">
        <v>2111</v>
      </c>
      <c r="F115" s="62" t="str">
        <f t="shared" si="1"/>
        <v>코리아IT아카데미프로그래밍0108</v>
      </c>
      <c r="G115" s="63" t="str">
        <f>IFERROR(LEN((VLOOKUP(M115,표1[[과정명]:[추천2]],6,FALSE))),"")</f>
        <v/>
      </c>
      <c r="H115" s="205" t="str">
        <f>IFERROR((CONCATENATE(VLOOKUP($M115,전체과정!$G$2:$K$1794,3,FALSE)," &gt; ",(VLOOKUP($M115,전체과정!$G$2:$K$1794,4,FALSE)))),"")</f>
        <v/>
      </c>
      <c r="I115" s="205"/>
      <c r="J115" s="205"/>
      <c r="K115" s="205"/>
      <c r="L115" s="205"/>
      <c r="M115" s="207" t="str">
        <f>IFERROR((VLOOKUP($F115,전체과정!$C$2:$G$1794,5,FALSE)),"")</f>
        <v/>
      </c>
      <c r="N115" s="207"/>
      <c r="O115" s="207"/>
      <c r="P115" s="207"/>
      <c r="Q115" s="207"/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07"/>
      <c r="AC115" s="54"/>
      <c r="AD115" s="73" t="str">
        <f>IFERROR((HYPERLINK((VLOOKUP($M115,표1[[과정명]:[상세링크]],7,FALSE)),"상세보기")),"")</f>
        <v/>
      </c>
      <c r="AE115" s="54"/>
      <c r="AF115" s="54"/>
    </row>
    <row r="116" spans="1:32" s="50" customFormat="1" ht="37.5" customHeight="1">
      <c r="A116" s="48"/>
      <c r="B116" s="48"/>
      <c r="C116" s="48"/>
      <c r="D116" s="48"/>
      <c r="E116" s="188" t="s">
        <v>2112</v>
      </c>
      <c r="F116" s="62" t="str">
        <f t="shared" si="1"/>
        <v>코리아IT아카데미프로그래밍0109</v>
      </c>
      <c r="G116" s="63" t="str">
        <f>IFERROR(LEN((VLOOKUP(M116,표1[[과정명]:[추천2]],6,FALSE))),"")</f>
        <v/>
      </c>
      <c r="H116" s="205" t="str">
        <f>IFERROR((CONCATENATE(VLOOKUP($M116,전체과정!$G$2:$K$1794,3,FALSE)," &gt; ",(VLOOKUP($M116,전체과정!$G$2:$K$1794,4,FALSE)))),"")</f>
        <v/>
      </c>
      <c r="I116" s="205"/>
      <c r="J116" s="205"/>
      <c r="K116" s="205"/>
      <c r="L116" s="205"/>
      <c r="M116" s="207" t="str">
        <f>IFERROR((VLOOKUP($F116,전체과정!$C$2:$G$1794,5,FALSE)),"")</f>
        <v/>
      </c>
      <c r="N116" s="207"/>
      <c r="O116" s="207"/>
      <c r="P116" s="207"/>
      <c r="Q116" s="207"/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  <c r="AB116" s="207"/>
      <c r="AC116" s="54"/>
      <c r="AD116" s="73" t="str">
        <f>IFERROR((HYPERLINK((VLOOKUP($M116,표1[[과정명]:[상세링크]],7,FALSE)),"상세보기")),"")</f>
        <v/>
      </c>
      <c r="AE116" s="54"/>
      <c r="AF116" s="54"/>
    </row>
    <row r="117" spans="1:32" s="50" customFormat="1" ht="37.5" customHeight="1">
      <c r="A117" s="48"/>
      <c r="B117" s="48"/>
      <c r="C117" s="48"/>
      <c r="D117" s="48"/>
      <c r="E117" s="188" t="s">
        <v>2113</v>
      </c>
      <c r="F117" s="62" t="str">
        <f t="shared" si="1"/>
        <v>코리아IT아카데미프로그래밍0110</v>
      </c>
      <c r="G117" s="63" t="str">
        <f>IFERROR(LEN((VLOOKUP(M117,표1[[과정명]:[추천2]],6,FALSE))),"")</f>
        <v/>
      </c>
      <c r="H117" s="205" t="str">
        <f>IFERROR((CONCATENATE(VLOOKUP($M117,전체과정!$G$2:$K$1794,3,FALSE)," &gt; ",(VLOOKUP($M117,전체과정!$G$2:$K$1794,4,FALSE)))),"")</f>
        <v/>
      </c>
      <c r="I117" s="205"/>
      <c r="J117" s="205"/>
      <c r="K117" s="205"/>
      <c r="L117" s="205"/>
      <c r="M117" s="207" t="str">
        <f>IFERROR((VLOOKUP($F117,전체과정!$C$2:$G$1794,5,FALSE)),"")</f>
        <v/>
      </c>
      <c r="N117" s="207"/>
      <c r="O117" s="207"/>
      <c r="P117" s="207"/>
      <c r="Q117" s="207"/>
      <c r="R117" s="207"/>
      <c r="S117" s="207"/>
      <c r="T117" s="207"/>
      <c r="U117" s="207"/>
      <c r="V117" s="207"/>
      <c r="W117" s="207"/>
      <c r="X117" s="207"/>
      <c r="Y117" s="207"/>
      <c r="Z117" s="207"/>
      <c r="AA117" s="207"/>
      <c r="AB117" s="207"/>
      <c r="AC117" s="54"/>
      <c r="AD117" s="73" t="str">
        <f>IFERROR((HYPERLINK((VLOOKUP($M117,표1[[과정명]:[상세링크]],7,FALSE)),"상세보기")),"")</f>
        <v/>
      </c>
      <c r="AE117" s="54"/>
      <c r="AF117" s="54"/>
    </row>
    <row r="118" spans="1:32" s="50" customFormat="1" ht="37.5" customHeight="1">
      <c r="A118" s="48"/>
      <c r="B118" s="48"/>
      <c r="C118" s="48"/>
      <c r="D118" s="48"/>
      <c r="E118" s="188" t="s">
        <v>2114</v>
      </c>
      <c r="F118" s="62" t="str">
        <f t="shared" si="1"/>
        <v>코리아IT아카데미프로그래밍0111</v>
      </c>
      <c r="G118" s="63" t="str">
        <f>IFERROR(LEN((VLOOKUP(M118,표1[[과정명]:[추천2]],6,FALSE))),"")</f>
        <v/>
      </c>
      <c r="H118" s="205" t="str">
        <f>IFERROR((CONCATENATE(VLOOKUP($M118,전체과정!$G$2:$K$1794,3,FALSE)," &gt; ",(VLOOKUP($M118,전체과정!$G$2:$K$1794,4,FALSE)))),"")</f>
        <v/>
      </c>
      <c r="I118" s="205"/>
      <c r="J118" s="205"/>
      <c r="K118" s="205"/>
      <c r="L118" s="205"/>
      <c r="M118" s="207" t="str">
        <f>IFERROR((VLOOKUP($F118,전체과정!$C$2:$G$1794,5,FALSE)),"")</f>
        <v/>
      </c>
      <c r="N118" s="207"/>
      <c r="O118" s="207"/>
      <c r="P118" s="207"/>
      <c r="Q118" s="207"/>
      <c r="R118" s="207"/>
      <c r="S118" s="207"/>
      <c r="T118" s="207"/>
      <c r="U118" s="207"/>
      <c r="V118" s="207"/>
      <c r="W118" s="207"/>
      <c r="X118" s="207"/>
      <c r="Y118" s="207"/>
      <c r="Z118" s="207"/>
      <c r="AA118" s="207"/>
      <c r="AB118" s="207"/>
      <c r="AC118" s="54"/>
      <c r="AD118" s="73" t="str">
        <f>IFERROR((HYPERLINK((VLOOKUP($M118,표1[[과정명]:[상세링크]],7,FALSE)),"상세보기")),"")</f>
        <v/>
      </c>
      <c r="AE118" s="54"/>
      <c r="AF118" s="54"/>
    </row>
    <row r="119" spans="1:32" s="50" customFormat="1" ht="37.5" customHeight="1">
      <c r="A119" s="48"/>
      <c r="B119" s="48"/>
      <c r="C119" s="48"/>
      <c r="D119" s="48"/>
      <c r="E119" s="188" t="s">
        <v>2115</v>
      </c>
      <c r="F119" s="62" t="str">
        <f t="shared" si="1"/>
        <v>코리아IT아카데미프로그래밍0112</v>
      </c>
      <c r="G119" s="63" t="str">
        <f>IFERROR(LEN((VLOOKUP(M119,표1[[과정명]:[추천2]],6,FALSE))),"")</f>
        <v/>
      </c>
      <c r="H119" s="205" t="str">
        <f>IFERROR((CONCATENATE(VLOOKUP($M119,전체과정!$G$2:$K$1794,3,FALSE)," &gt; ",(VLOOKUP($M119,전체과정!$G$2:$K$1794,4,FALSE)))),"")</f>
        <v/>
      </c>
      <c r="I119" s="205"/>
      <c r="J119" s="205"/>
      <c r="K119" s="205"/>
      <c r="L119" s="205"/>
      <c r="M119" s="207" t="str">
        <f>IFERROR((VLOOKUP($F119,전체과정!$C$2:$G$1794,5,FALSE)),"")</f>
        <v/>
      </c>
      <c r="N119" s="207"/>
      <c r="O119" s="207"/>
      <c r="P119" s="207"/>
      <c r="Q119" s="207"/>
      <c r="R119" s="207"/>
      <c r="S119" s="207"/>
      <c r="T119" s="207"/>
      <c r="U119" s="207"/>
      <c r="V119" s="207"/>
      <c r="W119" s="207"/>
      <c r="X119" s="207"/>
      <c r="Y119" s="207"/>
      <c r="Z119" s="207"/>
      <c r="AA119" s="207"/>
      <c r="AB119" s="207"/>
      <c r="AC119" s="54"/>
      <c r="AD119" s="73" t="str">
        <f>IFERROR((HYPERLINK((VLOOKUP($M119,표1[[과정명]:[상세링크]],7,FALSE)),"상세보기")),"")</f>
        <v/>
      </c>
      <c r="AE119" s="54"/>
      <c r="AF119" s="54"/>
    </row>
    <row r="120" spans="1:32" s="50" customFormat="1" ht="37.5" customHeight="1">
      <c r="A120" s="48"/>
      <c r="B120" s="48"/>
      <c r="C120" s="48"/>
      <c r="D120" s="48"/>
      <c r="E120" s="188" t="s">
        <v>2116</v>
      </c>
      <c r="F120" s="62" t="str">
        <f t="shared" si="1"/>
        <v>코리아IT아카데미프로그래밍0113</v>
      </c>
      <c r="G120" s="63" t="str">
        <f>IFERROR(LEN((VLOOKUP(M120,표1[[과정명]:[추천2]],6,FALSE))),"")</f>
        <v/>
      </c>
      <c r="H120" s="205" t="str">
        <f>IFERROR((CONCATENATE(VLOOKUP($M120,전체과정!$G$2:$K$1794,3,FALSE)," &gt; ",(VLOOKUP($M120,전체과정!$G$2:$K$1794,4,FALSE)))),"")</f>
        <v/>
      </c>
      <c r="I120" s="205"/>
      <c r="J120" s="205"/>
      <c r="K120" s="205"/>
      <c r="L120" s="205"/>
      <c r="M120" s="207" t="str">
        <f>IFERROR((VLOOKUP($F120,전체과정!$C$2:$G$1794,5,FALSE)),"")</f>
        <v/>
      </c>
      <c r="N120" s="207"/>
      <c r="O120" s="207"/>
      <c r="P120" s="207"/>
      <c r="Q120" s="207"/>
      <c r="R120" s="207"/>
      <c r="S120" s="207"/>
      <c r="T120" s="207"/>
      <c r="U120" s="207"/>
      <c r="V120" s="207"/>
      <c r="W120" s="207"/>
      <c r="X120" s="207"/>
      <c r="Y120" s="207"/>
      <c r="Z120" s="207"/>
      <c r="AA120" s="207"/>
      <c r="AB120" s="207"/>
      <c r="AC120" s="54"/>
      <c r="AD120" s="73" t="str">
        <f>IFERROR((HYPERLINK((VLOOKUP($M120,표1[[과정명]:[상세링크]],7,FALSE)),"상세보기")),"")</f>
        <v/>
      </c>
      <c r="AE120" s="54"/>
      <c r="AF120" s="54"/>
    </row>
    <row r="121" spans="1:32" s="50" customFormat="1" ht="37.5" customHeight="1">
      <c r="A121" s="48"/>
      <c r="B121" s="48"/>
      <c r="C121" s="48"/>
      <c r="D121" s="48"/>
      <c r="E121" s="188" t="s">
        <v>2117</v>
      </c>
      <c r="F121" s="62" t="str">
        <f t="shared" si="1"/>
        <v>코리아IT아카데미프로그래밍0114</v>
      </c>
      <c r="G121" s="63" t="str">
        <f>IFERROR(LEN((VLOOKUP(M121,표1[[과정명]:[추천2]],6,FALSE))),"")</f>
        <v/>
      </c>
      <c r="H121" s="205" t="str">
        <f>IFERROR((CONCATENATE(VLOOKUP($M121,전체과정!$G$2:$K$1794,3,FALSE)," &gt; ",(VLOOKUP($M121,전체과정!$G$2:$K$1794,4,FALSE)))),"")</f>
        <v/>
      </c>
      <c r="I121" s="205"/>
      <c r="J121" s="205"/>
      <c r="K121" s="205"/>
      <c r="L121" s="205"/>
      <c r="M121" s="207" t="str">
        <f>IFERROR((VLOOKUP($F121,전체과정!$C$2:$G$1794,5,FALSE)),"")</f>
        <v/>
      </c>
      <c r="N121" s="207"/>
      <c r="O121" s="207"/>
      <c r="P121" s="207"/>
      <c r="Q121" s="207"/>
      <c r="R121" s="207"/>
      <c r="S121" s="207"/>
      <c r="T121" s="207"/>
      <c r="U121" s="207"/>
      <c r="V121" s="207"/>
      <c r="W121" s="207"/>
      <c r="X121" s="207"/>
      <c r="Y121" s="207"/>
      <c r="Z121" s="207"/>
      <c r="AA121" s="207"/>
      <c r="AB121" s="207"/>
      <c r="AC121" s="54"/>
      <c r="AD121" s="73" t="str">
        <f>IFERROR((HYPERLINK((VLOOKUP($M121,표1[[과정명]:[상세링크]],7,FALSE)),"상세보기")),"")</f>
        <v/>
      </c>
      <c r="AE121" s="54"/>
      <c r="AF121" s="54"/>
    </row>
    <row r="122" spans="1:32" s="50" customFormat="1" ht="37.5" customHeight="1">
      <c r="A122" s="48"/>
      <c r="B122" s="48"/>
      <c r="C122" s="48"/>
      <c r="D122" s="48"/>
      <c r="E122" s="188" t="s">
        <v>2118</v>
      </c>
      <c r="F122" s="62" t="str">
        <f t="shared" si="1"/>
        <v>코리아IT아카데미프로그래밍0115</v>
      </c>
      <c r="G122" s="63" t="str">
        <f>IFERROR(LEN((VLOOKUP(M122,표1[[과정명]:[추천2]],6,FALSE))),"")</f>
        <v/>
      </c>
      <c r="H122" s="205" t="str">
        <f>IFERROR((CONCATENATE(VLOOKUP($M122,전체과정!$G$2:$K$1794,3,FALSE)," &gt; ",(VLOOKUP($M122,전체과정!$G$2:$K$1794,4,FALSE)))),"")</f>
        <v/>
      </c>
      <c r="I122" s="205"/>
      <c r="J122" s="205"/>
      <c r="K122" s="205"/>
      <c r="L122" s="205"/>
      <c r="M122" s="207" t="str">
        <f>IFERROR((VLOOKUP($F122,전체과정!$C$2:$G$1794,5,FALSE)),"")</f>
        <v/>
      </c>
      <c r="N122" s="207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07"/>
      <c r="AC122" s="54"/>
      <c r="AD122" s="73" t="str">
        <f>IFERROR((HYPERLINK((VLOOKUP($M122,표1[[과정명]:[상세링크]],7,FALSE)),"상세보기")),"")</f>
        <v/>
      </c>
      <c r="AE122" s="54"/>
      <c r="AF122" s="54"/>
    </row>
    <row r="123" spans="1:32" s="50" customFormat="1" ht="37.5" customHeight="1">
      <c r="A123" s="48"/>
      <c r="B123" s="48"/>
      <c r="C123" s="48"/>
      <c r="D123" s="48"/>
      <c r="E123" s="188" t="s">
        <v>2119</v>
      </c>
      <c r="F123" s="62" t="str">
        <f t="shared" si="1"/>
        <v>코리아IT아카데미프로그래밍0116</v>
      </c>
      <c r="G123" s="63" t="str">
        <f>IFERROR(LEN((VLOOKUP(M123,표1[[과정명]:[추천2]],6,FALSE))),"")</f>
        <v/>
      </c>
      <c r="H123" s="205" t="str">
        <f>IFERROR((CONCATENATE(VLOOKUP($M123,전체과정!$G$2:$K$1794,3,FALSE)," &gt; ",(VLOOKUP($M123,전체과정!$G$2:$K$1794,4,FALSE)))),"")</f>
        <v/>
      </c>
      <c r="I123" s="205"/>
      <c r="J123" s="205"/>
      <c r="K123" s="205"/>
      <c r="L123" s="205"/>
      <c r="M123" s="207" t="str">
        <f>IFERROR((VLOOKUP($F123,전체과정!$C$2:$G$1794,5,FALSE)),"")</f>
        <v/>
      </c>
      <c r="N123" s="207"/>
      <c r="O123" s="207"/>
      <c r="P123" s="207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07"/>
      <c r="AC123" s="54"/>
      <c r="AD123" s="73" t="str">
        <f>IFERROR((HYPERLINK((VLOOKUP($M123,표1[[과정명]:[상세링크]],7,FALSE)),"상세보기")),"")</f>
        <v/>
      </c>
      <c r="AE123" s="54"/>
      <c r="AF123" s="54"/>
    </row>
    <row r="124" spans="1:32" s="50" customFormat="1" ht="37.5" customHeight="1">
      <c r="A124" s="48"/>
      <c r="B124" s="48"/>
      <c r="C124" s="48"/>
      <c r="D124" s="48"/>
      <c r="E124" s="188" t="s">
        <v>2120</v>
      </c>
      <c r="F124" s="62" t="str">
        <f t="shared" si="1"/>
        <v>코리아IT아카데미프로그래밍0117</v>
      </c>
      <c r="G124" s="63" t="str">
        <f>IFERROR(LEN((VLOOKUP(M124,표1[[과정명]:[추천2]],6,FALSE))),"")</f>
        <v/>
      </c>
      <c r="H124" s="205" t="str">
        <f>IFERROR((CONCATENATE(VLOOKUP($M124,전체과정!$G$2:$K$1794,3,FALSE)," &gt; ",(VLOOKUP($M124,전체과정!$G$2:$K$1794,4,FALSE)))),"")</f>
        <v/>
      </c>
      <c r="I124" s="205"/>
      <c r="J124" s="205"/>
      <c r="K124" s="205"/>
      <c r="L124" s="205"/>
      <c r="M124" s="207" t="str">
        <f>IFERROR((VLOOKUP($F124,전체과정!$C$2:$G$1794,5,FALSE)),"")</f>
        <v/>
      </c>
      <c r="N124" s="207"/>
      <c r="O124" s="207"/>
      <c r="P124" s="207"/>
      <c r="Q124" s="207"/>
      <c r="R124" s="207"/>
      <c r="S124" s="207"/>
      <c r="T124" s="207"/>
      <c r="U124" s="207"/>
      <c r="V124" s="207"/>
      <c r="W124" s="207"/>
      <c r="X124" s="207"/>
      <c r="Y124" s="207"/>
      <c r="Z124" s="207"/>
      <c r="AA124" s="207"/>
      <c r="AB124" s="207"/>
      <c r="AC124" s="54"/>
      <c r="AD124" s="73" t="str">
        <f>IFERROR((HYPERLINK((VLOOKUP($M124,표1[[과정명]:[상세링크]],7,FALSE)),"상세보기")),"")</f>
        <v/>
      </c>
      <c r="AE124" s="54"/>
      <c r="AF124" s="54"/>
    </row>
    <row r="125" spans="1:32" s="50" customFormat="1" ht="37.5" customHeight="1">
      <c r="A125" s="48"/>
      <c r="B125" s="48"/>
      <c r="C125" s="48"/>
      <c r="D125" s="48"/>
      <c r="E125" s="188" t="s">
        <v>2121</v>
      </c>
      <c r="F125" s="62" t="str">
        <f t="shared" si="1"/>
        <v>코리아IT아카데미프로그래밍0118</v>
      </c>
      <c r="G125" s="63" t="str">
        <f>IFERROR(LEN((VLOOKUP(M125,표1[[과정명]:[추천2]],6,FALSE))),"")</f>
        <v/>
      </c>
      <c r="H125" s="205" t="str">
        <f>IFERROR((CONCATENATE(VLOOKUP($M125,전체과정!$G$2:$K$1794,3,FALSE)," &gt; ",(VLOOKUP($M125,전체과정!$G$2:$K$1794,4,FALSE)))),"")</f>
        <v/>
      </c>
      <c r="I125" s="205"/>
      <c r="J125" s="205"/>
      <c r="K125" s="205"/>
      <c r="L125" s="205"/>
      <c r="M125" s="207" t="str">
        <f>IFERROR((VLOOKUP($F125,전체과정!$C$2:$G$1794,5,FALSE)),"")</f>
        <v/>
      </c>
      <c r="N125" s="207"/>
      <c r="O125" s="207"/>
      <c r="P125" s="207"/>
      <c r="Q125" s="207"/>
      <c r="R125" s="207"/>
      <c r="S125" s="207"/>
      <c r="T125" s="207"/>
      <c r="U125" s="207"/>
      <c r="V125" s="207"/>
      <c r="W125" s="207"/>
      <c r="X125" s="207"/>
      <c r="Y125" s="207"/>
      <c r="Z125" s="207"/>
      <c r="AA125" s="207"/>
      <c r="AB125" s="207"/>
      <c r="AC125" s="54"/>
      <c r="AD125" s="73" t="str">
        <f>IFERROR((HYPERLINK((VLOOKUP($M125,표1[[과정명]:[상세링크]],7,FALSE)),"상세보기")),"")</f>
        <v/>
      </c>
      <c r="AE125" s="54"/>
      <c r="AF125" s="54"/>
    </row>
    <row r="126" spans="1:32" s="50" customFormat="1" ht="37.5" customHeight="1">
      <c r="A126" s="48"/>
      <c r="B126" s="48"/>
      <c r="C126" s="48"/>
      <c r="D126" s="48"/>
      <c r="E126" s="188" t="s">
        <v>2122</v>
      </c>
      <c r="F126" s="62" t="str">
        <f t="shared" si="1"/>
        <v>코리아IT아카데미프로그래밍0119</v>
      </c>
      <c r="G126" s="63" t="str">
        <f>IFERROR(LEN((VLOOKUP(M126,표1[[과정명]:[추천2]],6,FALSE))),"")</f>
        <v/>
      </c>
      <c r="H126" s="205" t="str">
        <f>IFERROR((CONCATENATE(VLOOKUP($M126,전체과정!$G$2:$K$1794,3,FALSE)," &gt; ",(VLOOKUP($M126,전체과정!$G$2:$K$1794,4,FALSE)))),"")</f>
        <v/>
      </c>
      <c r="I126" s="205"/>
      <c r="J126" s="205"/>
      <c r="K126" s="205"/>
      <c r="L126" s="205"/>
      <c r="M126" s="207" t="str">
        <f>IFERROR((VLOOKUP($F126,전체과정!$C$2:$G$1794,5,FALSE)),"")</f>
        <v/>
      </c>
      <c r="N126" s="207"/>
      <c r="O126" s="207"/>
      <c r="P126" s="207"/>
      <c r="Q126" s="207"/>
      <c r="R126" s="207"/>
      <c r="S126" s="207"/>
      <c r="T126" s="207"/>
      <c r="U126" s="207"/>
      <c r="V126" s="207"/>
      <c r="W126" s="207"/>
      <c r="X126" s="207"/>
      <c r="Y126" s="207"/>
      <c r="Z126" s="207"/>
      <c r="AA126" s="207"/>
      <c r="AB126" s="207"/>
      <c r="AC126" s="54"/>
      <c r="AD126" s="73" t="str">
        <f>IFERROR((HYPERLINK((VLOOKUP($M126,표1[[과정명]:[상세링크]],7,FALSE)),"상세보기")),"")</f>
        <v/>
      </c>
      <c r="AE126" s="54"/>
      <c r="AF126" s="54"/>
    </row>
    <row r="127" spans="1:32" s="50" customFormat="1" ht="37.5" customHeight="1">
      <c r="A127" s="48"/>
      <c r="B127" s="48"/>
      <c r="C127" s="48"/>
      <c r="D127" s="48"/>
      <c r="E127" s="188" t="s">
        <v>2123</v>
      </c>
      <c r="F127" s="62" t="str">
        <f t="shared" si="1"/>
        <v>코리아IT아카데미프로그래밍0120</v>
      </c>
      <c r="G127" s="63" t="str">
        <f>IFERROR(LEN((VLOOKUP(M127,표1[[과정명]:[추천2]],6,FALSE))),"")</f>
        <v/>
      </c>
      <c r="H127" s="205" t="str">
        <f>IFERROR((CONCATENATE(VLOOKUP($M127,전체과정!$G$2:$K$1794,3,FALSE)," &gt; ",(VLOOKUP($M127,전체과정!$G$2:$K$1794,4,FALSE)))),"")</f>
        <v/>
      </c>
      <c r="I127" s="205"/>
      <c r="J127" s="205"/>
      <c r="K127" s="205"/>
      <c r="L127" s="205"/>
      <c r="M127" s="207" t="str">
        <f>IFERROR((VLOOKUP($F127,전체과정!$C$2:$G$1794,5,FALSE)),"")</f>
        <v/>
      </c>
      <c r="N127" s="207"/>
      <c r="O127" s="207"/>
      <c r="P127" s="207"/>
      <c r="Q127" s="207"/>
      <c r="R127" s="207"/>
      <c r="S127" s="207"/>
      <c r="T127" s="207"/>
      <c r="U127" s="207"/>
      <c r="V127" s="207"/>
      <c r="W127" s="207"/>
      <c r="X127" s="207"/>
      <c r="Y127" s="207"/>
      <c r="Z127" s="207"/>
      <c r="AA127" s="207"/>
      <c r="AB127" s="207"/>
      <c r="AC127" s="54"/>
      <c r="AD127" s="73" t="str">
        <f>IFERROR((HYPERLINK((VLOOKUP($M127,표1[[과정명]:[상세링크]],7,FALSE)),"상세보기")),"")</f>
        <v/>
      </c>
      <c r="AE127" s="54"/>
      <c r="AF127" s="54"/>
    </row>
    <row r="128" spans="1:32" s="50" customFormat="1" ht="37.5" customHeight="1">
      <c r="A128" s="48"/>
      <c r="B128" s="48"/>
      <c r="C128" s="48"/>
      <c r="D128" s="48"/>
      <c r="E128" s="188" t="s">
        <v>2124</v>
      </c>
      <c r="F128" s="62" t="str">
        <f t="shared" si="1"/>
        <v>코리아IT아카데미프로그래밍0121</v>
      </c>
      <c r="G128" s="63" t="str">
        <f>IFERROR(LEN((VLOOKUP(M128,표1[[과정명]:[추천2]],6,FALSE))),"")</f>
        <v/>
      </c>
      <c r="H128" s="205" t="str">
        <f>IFERROR((CONCATENATE(VLOOKUP($M128,전체과정!$G$2:$K$1794,3,FALSE)," &gt; ",(VLOOKUP($M128,전체과정!$G$2:$K$1794,4,FALSE)))),"")</f>
        <v/>
      </c>
      <c r="I128" s="205"/>
      <c r="J128" s="205"/>
      <c r="K128" s="205"/>
      <c r="L128" s="205"/>
      <c r="M128" s="207" t="str">
        <f>IFERROR((VLOOKUP($F128,전체과정!$C$2:$G$1794,5,FALSE)),"")</f>
        <v/>
      </c>
      <c r="N128" s="207"/>
      <c r="O128" s="207"/>
      <c r="P128" s="207"/>
      <c r="Q128" s="207"/>
      <c r="R128" s="207"/>
      <c r="S128" s="207"/>
      <c r="T128" s="207"/>
      <c r="U128" s="207"/>
      <c r="V128" s="207"/>
      <c r="W128" s="207"/>
      <c r="X128" s="207"/>
      <c r="Y128" s="207"/>
      <c r="Z128" s="207"/>
      <c r="AA128" s="207"/>
      <c r="AB128" s="207"/>
      <c r="AC128" s="54"/>
      <c r="AD128" s="73" t="str">
        <f>IFERROR((HYPERLINK((VLOOKUP($M128,표1[[과정명]:[상세링크]],7,FALSE)),"상세보기")),"")</f>
        <v/>
      </c>
      <c r="AE128" s="54"/>
      <c r="AF128" s="54"/>
    </row>
    <row r="129" spans="1:32" s="50" customFormat="1" ht="37.5" customHeight="1">
      <c r="A129" s="48"/>
      <c r="B129" s="48"/>
      <c r="C129" s="48"/>
      <c r="D129" s="48"/>
      <c r="E129" s="188" t="s">
        <v>2125</v>
      </c>
      <c r="F129" s="62" t="str">
        <f t="shared" si="1"/>
        <v>코리아IT아카데미프로그래밍0122</v>
      </c>
      <c r="G129" s="63" t="str">
        <f>IFERROR(LEN((VLOOKUP(M129,표1[[과정명]:[추천2]],6,FALSE))),"")</f>
        <v/>
      </c>
      <c r="H129" s="205" t="str">
        <f>IFERROR((CONCATENATE(VLOOKUP($M129,전체과정!$G$2:$K$1794,3,FALSE)," &gt; ",(VLOOKUP($M129,전체과정!$G$2:$K$1794,4,FALSE)))),"")</f>
        <v/>
      </c>
      <c r="I129" s="205"/>
      <c r="J129" s="205"/>
      <c r="K129" s="205"/>
      <c r="L129" s="205"/>
      <c r="M129" s="207" t="str">
        <f>IFERROR((VLOOKUP($F129,전체과정!$C$2:$G$1794,5,FALSE)),"")</f>
        <v/>
      </c>
      <c r="N129" s="207"/>
      <c r="O129" s="207"/>
      <c r="P129" s="207"/>
      <c r="Q129" s="207"/>
      <c r="R129" s="207"/>
      <c r="S129" s="207"/>
      <c r="T129" s="207"/>
      <c r="U129" s="207"/>
      <c r="V129" s="207"/>
      <c r="W129" s="207"/>
      <c r="X129" s="207"/>
      <c r="Y129" s="207"/>
      <c r="Z129" s="207"/>
      <c r="AA129" s="207"/>
      <c r="AB129" s="207"/>
      <c r="AC129" s="54"/>
      <c r="AD129" s="73" t="str">
        <f>IFERROR((HYPERLINK((VLOOKUP($M129,표1[[과정명]:[상세링크]],7,FALSE)),"상세보기")),"")</f>
        <v/>
      </c>
      <c r="AE129" s="54"/>
      <c r="AF129" s="54"/>
    </row>
    <row r="130" spans="1:32" s="50" customFormat="1" ht="37.5" customHeight="1">
      <c r="A130" s="48"/>
      <c r="B130" s="48"/>
      <c r="C130" s="48"/>
      <c r="D130" s="48"/>
      <c r="E130" s="188" t="s">
        <v>2126</v>
      </c>
      <c r="F130" s="62" t="str">
        <f t="shared" si="1"/>
        <v>코리아IT아카데미프로그래밍0123</v>
      </c>
      <c r="G130" s="63" t="str">
        <f>IFERROR(LEN((VLOOKUP(M130,표1[[과정명]:[추천2]],6,FALSE))),"")</f>
        <v/>
      </c>
      <c r="H130" s="205" t="str">
        <f>IFERROR((CONCATENATE(VLOOKUP($M130,전체과정!$G$2:$K$1794,3,FALSE)," &gt; ",(VLOOKUP($M130,전체과정!$G$2:$K$1794,4,FALSE)))),"")</f>
        <v/>
      </c>
      <c r="I130" s="205"/>
      <c r="J130" s="205"/>
      <c r="K130" s="205"/>
      <c r="L130" s="205"/>
      <c r="M130" s="207" t="str">
        <f>IFERROR((VLOOKUP($F130,전체과정!$C$2:$G$1794,5,FALSE)),"")</f>
        <v/>
      </c>
      <c r="N130" s="207"/>
      <c r="O130" s="207"/>
      <c r="P130" s="207"/>
      <c r="Q130" s="207"/>
      <c r="R130" s="207"/>
      <c r="S130" s="207"/>
      <c r="T130" s="207"/>
      <c r="U130" s="207"/>
      <c r="V130" s="207"/>
      <c r="W130" s="207"/>
      <c r="X130" s="207"/>
      <c r="Y130" s="207"/>
      <c r="Z130" s="207"/>
      <c r="AA130" s="207"/>
      <c r="AB130" s="207"/>
      <c r="AC130" s="54"/>
      <c r="AD130" s="73" t="str">
        <f>IFERROR((HYPERLINK((VLOOKUP($M130,표1[[과정명]:[상세링크]],7,FALSE)),"상세보기")),"")</f>
        <v/>
      </c>
      <c r="AE130" s="54"/>
      <c r="AF130" s="54"/>
    </row>
    <row r="131" spans="1:32" s="50" customFormat="1" ht="37.5" customHeight="1">
      <c r="A131" s="48"/>
      <c r="B131" s="48"/>
      <c r="C131" s="48"/>
      <c r="D131" s="48"/>
      <c r="E131" s="188" t="s">
        <v>2127</v>
      </c>
      <c r="F131" s="62" t="str">
        <f t="shared" si="1"/>
        <v>코리아IT아카데미프로그래밍0124</v>
      </c>
      <c r="G131" s="63" t="str">
        <f>IFERROR(LEN((VLOOKUP(M131,표1[[과정명]:[추천2]],6,FALSE))),"")</f>
        <v/>
      </c>
      <c r="H131" s="205" t="str">
        <f>IFERROR((CONCATENATE(VLOOKUP($M131,전체과정!$G$2:$K$1794,3,FALSE)," &gt; ",(VLOOKUP($M131,전체과정!$G$2:$K$1794,4,FALSE)))),"")</f>
        <v/>
      </c>
      <c r="I131" s="205"/>
      <c r="J131" s="205"/>
      <c r="K131" s="205"/>
      <c r="L131" s="205"/>
      <c r="M131" s="207" t="str">
        <f>IFERROR((VLOOKUP($F131,전체과정!$C$2:$G$1794,5,FALSE)),"")</f>
        <v/>
      </c>
      <c r="N131" s="207"/>
      <c r="O131" s="207"/>
      <c r="P131" s="207"/>
      <c r="Q131" s="207"/>
      <c r="R131" s="207"/>
      <c r="S131" s="207"/>
      <c r="T131" s="207"/>
      <c r="U131" s="207"/>
      <c r="V131" s="207"/>
      <c r="W131" s="207"/>
      <c r="X131" s="207"/>
      <c r="Y131" s="207"/>
      <c r="Z131" s="207"/>
      <c r="AA131" s="207"/>
      <c r="AB131" s="207"/>
      <c r="AC131" s="54"/>
      <c r="AD131" s="73" t="str">
        <f>IFERROR((HYPERLINK((VLOOKUP($M131,표1[[과정명]:[상세링크]],7,FALSE)),"상세보기")),"")</f>
        <v/>
      </c>
      <c r="AE131" s="54"/>
      <c r="AF131" s="54"/>
    </row>
    <row r="132" spans="1:32" s="50" customFormat="1" ht="37.5" customHeight="1">
      <c r="A132" s="48"/>
      <c r="B132" s="48"/>
      <c r="C132" s="48"/>
      <c r="D132" s="48"/>
      <c r="E132" s="188" t="s">
        <v>2128</v>
      </c>
      <c r="F132" s="62" t="str">
        <f t="shared" si="1"/>
        <v>코리아IT아카데미프로그래밍0125</v>
      </c>
      <c r="G132" s="63" t="str">
        <f>IFERROR(LEN((VLOOKUP(M132,표1[[과정명]:[추천2]],6,FALSE))),"")</f>
        <v/>
      </c>
      <c r="H132" s="205" t="str">
        <f>IFERROR((CONCATENATE(VLOOKUP($M132,전체과정!$G$2:$K$1794,3,FALSE)," &gt; ",(VLOOKUP($M132,전체과정!$G$2:$K$1794,4,FALSE)))),"")</f>
        <v/>
      </c>
      <c r="I132" s="205"/>
      <c r="J132" s="205"/>
      <c r="K132" s="205"/>
      <c r="L132" s="205"/>
      <c r="M132" s="207" t="str">
        <f>IFERROR((VLOOKUP($F132,전체과정!$C$2:$G$1794,5,FALSE)),"")</f>
        <v/>
      </c>
      <c r="N132" s="207"/>
      <c r="O132" s="207"/>
      <c r="P132" s="207"/>
      <c r="Q132" s="207"/>
      <c r="R132" s="207"/>
      <c r="S132" s="207"/>
      <c r="T132" s="207"/>
      <c r="U132" s="207"/>
      <c r="V132" s="207"/>
      <c r="W132" s="207"/>
      <c r="X132" s="207"/>
      <c r="Y132" s="207"/>
      <c r="Z132" s="207"/>
      <c r="AA132" s="207"/>
      <c r="AB132" s="207"/>
      <c r="AC132" s="54"/>
      <c r="AD132" s="73" t="str">
        <f>IFERROR((HYPERLINK((VLOOKUP($M132,표1[[과정명]:[상세링크]],7,FALSE)),"상세보기")),"")</f>
        <v/>
      </c>
      <c r="AE132" s="54"/>
      <c r="AF132" s="54"/>
    </row>
    <row r="133" spans="1:32" s="50" customFormat="1" ht="37.5" customHeight="1">
      <c r="A133" s="48"/>
      <c r="B133" s="48"/>
      <c r="C133" s="48"/>
      <c r="D133" s="48"/>
      <c r="E133" s="188" t="s">
        <v>2129</v>
      </c>
      <c r="F133" s="62" t="str">
        <f t="shared" si="1"/>
        <v>코리아IT아카데미프로그래밍0126</v>
      </c>
      <c r="G133" s="63" t="str">
        <f>IFERROR(LEN((VLOOKUP(M133,표1[[과정명]:[추천2]],6,FALSE))),"")</f>
        <v/>
      </c>
      <c r="H133" s="205" t="str">
        <f>IFERROR((CONCATENATE(VLOOKUP($M133,전체과정!$G$2:$K$1794,3,FALSE)," &gt; ",(VLOOKUP($M133,전체과정!$G$2:$K$1794,4,FALSE)))),"")</f>
        <v/>
      </c>
      <c r="I133" s="205"/>
      <c r="J133" s="205"/>
      <c r="K133" s="205"/>
      <c r="L133" s="205"/>
      <c r="M133" s="207" t="str">
        <f>IFERROR((VLOOKUP($F133,전체과정!$C$2:$G$1794,5,FALSE)),"")</f>
        <v/>
      </c>
      <c r="N133" s="207"/>
      <c r="O133" s="207"/>
      <c r="P133" s="207"/>
      <c r="Q133" s="207"/>
      <c r="R133" s="207"/>
      <c r="S133" s="207"/>
      <c r="T133" s="207"/>
      <c r="U133" s="207"/>
      <c r="V133" s="207"/>
      <c r="W133" s="207"/>
      <c r="X133" s="207"/>
      <c r="Y133" s="207"/>
      <c r="Z133" s="207"/>
      <c r="AA133" s="207"/>
      <c r="AB133" s="207"/>
      <c r="AC133" s="54"/>
      <c r="AD133" s="73" t="str">
        <f>IFERROR((HYPERLINK((VLOOKUP($M133,표1[[과정명]:[상세링크]],7,FALSE)),"상세보기")),"")</f>
        <v/>
      </c>
      <c r="AE133" s="54"/>
      <c r="AF133" s="54"/>
    </row>
    <row r="134" spans="1:32" s="50" customFormat="1" ht="37.5" customHeight="1">
      <c r="A134" s="48"/>
      <c r="B134" s="48"/>
      <c r="C134" s="48"/>
      <c r="D134" s="48"/>
      <c r="E134" s="188" t="s">
        <v>2130</v>
      </c>
      <c r="F134" s="62" t="str">
        <f t="shared" si="1"/>
        <v>코리아IT아카데미프로그래밍0127</v>
      </c>
      <c r="G134" s="63" t="str">
        <f>IFERROR(LEN((VLOOKUP(M134,표1[[과정명]:[추천2]],6,FALSE))),"")</f>
        <v/>
      </c>
      <c r="H134" s="205" t="str">
        <f>IFERROR((CONCATENATE(VLOOKUP($M134,전체과정!$G$2:$K$1794,3,FALSE)," &gt; ",(VLOOKUP($M134,전체과정!$G$2:$K$1794,4,FALSE)))),"")</f>
        <v/>
      </c>
      <c r="I134" s="205"/>
      <c r="J134" s="205"/>
      <c r="K134" s="205"/>
      <c r="L134" s="205"/>
      <c r="M134" s="207" t="str">
        <f>IFERROR((VLOOKUP($F134,전체과정!$C$2:$G$1794,5,FALSE)),"")</f>
        <v/>
      </c>
      <c r="N134" s="207"/>
      <c r="O134" s="207"/>
      <c r="P134" s="207"/>
      <c r="Q134" s="207"/>
      <c r="R134" s="207"/>
      <c r="S134" s="207"/>
      <c r="T134" s="207"/>
      <c r="U134" s="207"/>
      <c r="V134" s="207"/>
      <c r="W134" s="207"/>
      <c r="X134" s="207"/>
      <c r="Y134" s="207"/>
      <c r="Z134" s="207"/>
      <c r="AA134" s="207"/>
      <c r="AB134" s="207"/>
      <c r="AC134" s="54"/>
      <c r="AD134" s="73" t="str">
        <f>IFERROR((HYPERLINK((VLOOKUP($M134,표1[[과정명]:[상세링크]],7,FALSE)),"상세보기")),"")</f>
        <v/>
      </c>
      <c r="AE134" s="54"/>
      <c r="AF134" s="54"/>
    </row>
    <row r="135" spans="1:32" s="50" customFormat="1" ht="37.5" customHeight="1">
      <c r="A135" s="48"/>
      <c r="B135" s="48"/>
      <c r="C135" s="48"/>
      <c r="D135" s="48"/>
      <c r="E135" s="188" t="s">
        <v>2131</v>
      </c>
      <c r="F135" s="62" t="str">
        <f t="shared" si="1"/>
        <v>코리아IT아카데미프로그래밍0128</v>
      </c>
      <c r="G135" s="63" t="str">
        <f>IFERROR(LEN((VLOOKUP(M135,표1[[과정명]:[추천2]],6,FALSE))),"")</f>
        <v/>
      </c>
      <c r="H135" s="205" t="str">
        <f>IFERROR((CONCATENATE(VLOOKUP($M135,전체과정!$G$2:$K$1794,3,FALSE)," &gt; ",(VLOOKUP($M135,전체과정!$G$2:$K$1794,4,FALSE)))),"")</f>
        <v/>
      </c>
      <c r="I135" s="205"/>
      <c r="J135" s="205"/>
      <c r="K135" s="205"/>
      <c r="L135" s="205"/>
      <c r="M135" s="207" t="str">
        <f>IFERROR((VLOOKUP($F135,전체과정!$C$2:$G$1794,5,FALSE)),"")</f>
        <v/>
      </c>
      <c r="N135" s="207"/>
      <c r="O135" s="207"/>
      <c r="P135" s="207"/>
      <c r="Q135" s="207"/>
      <c r="R135" s="207"/>
      <c r="S135" s="207"/>
      <c r="T135" s="207"/>
      <c r="U135" s="207"/>
      <c r="V135" s="207"/>
      <c r="W135" s="207"/>
      <c r="X135" s="207"/>
      <c r="Y135" s="207"/>
      <c r="Z135" s="207"/>
      <c r="AA135" s="207"/>
      <c r="AB135" s="207"/>
      <c r="AC135" s="54"/>
      <c r="AD135" s="73" t="str">
        <f>IFERROR((HYPERLINK((VLOOKUP($M135,표1[[과정명]:[상세링크]],7,FALSE)),"상세보기")),"")</f>
        <v/>
      </c>
      <c r="AE135" s="54"/>
      <c r="AF135" s="54"/>
    </row>
    <row r="136" spans="1:32" s="50" customFormat="1" ht="37.5" customHeight="1">
      <c r="A136" s="48"/>
      <c r="B136" s="48"/>
      <c r="C136" s="48"/>
      <c r="D136" s="48"/>
      <c r="E136" s="188" t="s">
        <v>2132</v>
      </c>
      <c r="F136" s="62" t="str">
        <f t="shared" si="1"/>
        <v>코리아IT아카데미프로그래밍0129</v>
      </c>
      <c r="G136" s="63" t="str">
        <f>IFERROR(LEN((VLOOKUP(M136,표1[[과정명]:[추천2]],6,FALSE))),"")</f>
        <v/>
      </c>
      <c r="H136" s="205" t="str">
        <f>IFERROR((CONCATENATE(VLOOKUP($M136,전체과정!$G$2:$K$1794,3,FALSE)," &gt; ",(VLOOKUP($M136,전체과정!$G$2:$K$1794,4,FALSE)))),"")</f>
        <v/>
      </c>
      <c r="I136" s="205"/>
      <c r="J136" s="205"/>
      <c r="K136" s="205"/>
      <c r="L136" s="205"/>
      <c r="M136" s="207" t="str">
        <f>IFERROR((VLOOKUP($F136,전체과정!$C$2:$G$1794,5,FALSE)),"")</f>
        <v/>
      </c>
      <c r="N136" s="207"/>
      <c r="O136" s="207"/>
      <c r="P136" s="207"/>
      <c r="Q136" s="207"/>
      <c r="R136" s="207"/>
      <c r="S136" s="207"/>
      <c r="T136" s="207"/>
      <c r="U136" s="207"/>
      <c r="V136" s="207"/>
      <c r="W136" s="207"/>
      <c r="X136" s="207"/>
      <c r="Y136" s="207"/>
      <c r="Z136" s="207"/>
      <c r="AA136" s="207"/>
      <c r="AB136" s="207"/>
      <c r="AC136" s="54"/>
      <c r="AD136" s="73" t="str">
        <f>IFERROR((HYPERLINK((VLOOKUP($M136,표1[[과정명]:[상세링크]],7,FALSE)),"상세보기")),"")</f>
        <v/>
      </c>
      <c r="AE136" s="54"/>
      <c r="AF136" s="54"/>
    </row>
    <row r="137" spans="1:32" ht="37.5" customHeight="1">
      <c r="A137" s="40"/>
      <c r="B137" s="40"/>
      <c r="C137" s="40"/>
      <c r="D137" s="40"/>
      <c r="E137" s="188" t="s">
        <v>3696</v>
      </c>
      <c r="F137" s="62" t="str">
        <f t="shared" si="1"/>
        <v>코리아IT아카데미프로그래밍0130</v>
      </c>
      <c r="G137" s="63" t="str">
        <f>IFERROR(LEN((VLOOKUP(M137,표1[[과정명]:[추천2]],6,FALSE))),"")</f>
        <v/>
      </c>
      <c r="H137" s="204" t="str">
        <f>IFERROR((CONCATENATE(VLOOKUP($M137,전체과정!$G$2:$K$1806,3,FALSE)," &gt; ",(VLOOKUP($M137,전체과정!$G$2:$K$1806,4,FALSE)))),"")</f>
        <v/>
      </c>
      <c r="I137" s="205"/>
      <c r="J137" s="205"/>
      <c r="K137" s="205"/>
      <c r="L137" s="205"/>
      <c r="M137" s="206" t="str">
        <f>IFERROR((VLOOKUP($F137,전체과정!$C$2:$G$1806,5,FALSE)),"")</f>
        <v/>
      </c>
      <c r="N137" s="207"/>
      <c r="O137" s="207"/>
      <c r="P137" s="207"/>
      <c r="Q137" s="207"/>
      <c r="R137" s="207"/>
      <c r="S137" s="207"/>
      <c r="T137" s="207"/>
      <c r="U137" s="207"/>
      <c r="V137" s="207"/>
      <c r="W137" s="207"/>
      <c r="X137" s="207"/>
      <c r="Y137" s="207"/>
      <c r="Z137" s="207"/>
      <c r="AA137" s="207"/>
      <c r="AB137" s="207"/>
      <c r="AC137" s="54"/>
      <c r="AD137" s="73" t="str">
        <f>IFERROR((HYPERLINK((VLOOKUP($M137,표1[[과정명]:[상세링크]],7,FALSE)),"상세보기")),"")</f>
        <v/>
      </c>
      <c r="AE137" s="54"/>
      <c r="AF137" s="53"/>
    </row>
    <row r="138" spans="1:32" ht="37.5" customHeight="1">
      <c r="A138" s="40"/>
      <c r="B138" s="40"/>
      <c r="C138" s="40"/>
      <c r="D138" s="40"/>
      <c r="E138" s="188" t="s">
        <v>3697</v>
      </c>
      <c r="F138" s="62" t="str">
        <f t="shared" ref="F138:F189" si="2">CONCATENATE($G$3,$S$3,$E138)</f>
        <v>코리아IT아카데미프로그래밍0131</v>
      </c>
      <c r="G138" s="63" t="str">
        <f>IFERROR(LEN((VLOOKUP(M138,표1[[과정명]:[추천2]],6,FALSE))),"")</f>
        <v/>
      </c>
      <c r="H138" s="205" t="str">
        <f>IFERROR((CONCATENATE(VLOOKUP($M138,전체과정!$G$2:$K$1794,3,FALSE)," &gt; ",(VLOOKUP($M138,전체과정!$G$2:$K$1794,4,FALSE)))),"")</f>
        <v/>
      </c>
      <c r="I138" s="205"/>
      <c r="J138" s="205"/>
      <c r="K138" s="205"/>
      <c r="L138" s="205"/>
      <c r="M138" s="207" t="str">
        <f>IFERROR((VLOOKUP($F138,전체과정!$C$2:$G$1794,5,FALSE)),"")</f>
        <v/>
      </c>
      <c r="N138" s="207"/>
      <c r="O138" s="207"/>
      <c r="P138" s="207"/>
      <c r="Q138" s="207"/>
      <c r="R138" s="207"/>
      <c r="S138" s="207"/>
      <c r="T138" s="207"/>
      <c r="U138" s="207"/>
      <c r="V138" s="207"/>
      <c r="W138" s="207"/>
      <c r="X138" s="207"/>
      <c r="Y138" s="207"/>
      <c r="Z138" s="207"/>
      <c r="AA138" s="207"/>
      <c r="AB138" s="207"/>
      <c r="AC138" s="54"/>
      <c r="AD138" s="73" t="str">
        <f>IFERROR((HYPERLINK((VLOOKUP($M138,표1[[과정명]:[상세링크]],7,FALSE)),"상세보기")),"")</f>
        <v/>
      </c>
      <c r="AE138" s="54"/>
      <c r="AF138" s="53"/>
    </row>
    <row r="139" spans="1:32" ht="37.5" customHeight="1">
      <c r="A139" s="40"/>
      <c r="B139" s="40"/>
      <c r="C139" s="40"/>
      <c r="D139" s="40"/>
      <c r="E139" s="188" t="s">
        <v>3698</v>
      </c>
      <c r="F139" s="62" t="str">
        <f t="shared" si="2"/>
        <v>코리아IT아카데미프로그래밍0132</v>
      </c>
      <c r="G139" s="63" t="str">
        <f>IFERROR(LEN((VLOOKUP(M139,표1[[과정명]:[추천2]],6,FALSE))),"")</f>
        <v/>
      </c>
      <c r="H139" s="205" t="str">
        <f>IFERROR((CONCATENATE(VLOOKUP($M139,전체과정!$G$2:$K$1794,3,FALSE)," &gt; ",(VLOOKUP($M139,전체과정!$G$2:$K$1794,4,FALSE)))),"")</f>
        <v/>
      </c>
      <c r="I139" s="205"/>
      <c r="J139" s="205"/>
      <c r="K139" s="205"/>
      <c r="L139" s="205"/>
      <c r="M139" s="207" t="str">
        <f>IFERROR((VLOOKUP($F139,전체과정!$C$2:$G$1794,5,FALSE)),"")</f>
        <v/>
      </c>
      <c r="N139" s="207"/>
      <c r="O139" s="207"/>
      <c r="P139" s="207"/>
      <c r="Q139" s="207"/>
      <c r="R139" s="207"/>
      <c r="S139" s="207"/>
      <c r="T139" s="207"/>
      <c r="U139" s="207"/>
      <c r="V139" s="207"/>
      <c r="W139" s="207"/>
      <c r="X139" s="207"/>
      <c r="Y139" s="207"/>
      <c r="Z139" s="207"/>
      <c r="AA139" s="207"/>
      <c r="AB139" s="207"/>
      <c r="AC139" s="54"/>
      <c r="AD139" s="73" t="str">
        <f>IFERROR((HYPERLINK((VLOOKUP($M139,표1[[과정명]:[상세링크]],7,FALSE)),"상세보기")),"")</f>
        <v/>
      </c>
      <c r="AE139" s="54"/>
      <c r="AF139" s="53"/>
    </row>
    <row r="140" spans="1:32" ht="37.5" customHeight="1">
      <c r="A140" s="40"/>
      <c r="B140" s="40"/>
      <c r="C140" s="40"/>
      <c r="D140" s="40"/>
      <c r="E140" s="188" t="s">
        <v>3699</v>
      </c>
      <c r="F140" s="62" t="str">
        <f t="shared" si="2"/>
        <v>코리아IT아카데미프로그래밍0133</v>
      </c>
      <c r="G140" s="63" t="str">
        <f>IFERROR(LEN((VLOOKUP(M140,표1[[과정명]:[추천2]],6,FALSE))),"")</f>
        <v/>
      </c>
      <c r="H140" s="205" t="str">
        <f>IFERROR((CONCATENATE(VLOOKUP($M140,전체과정!$G$2:$K$1794,3,FALSE)," &gt; ",(VLOOKUP($M140,전체과정!$G$2:$K$1794,4,FALSE)))),"")</f>
        <v/>
      </c>
      <c r="I140" s="205"/>
      <c r="J140" s="205"/>
      <c r="K140" s="205"/>
      <c r="L140" s="205"/>
      <c r="M140" s="207" t="str">
        <f>IFERROR((VLOOKUP($F140,전체과정!$C$2:$G$1794,5,FALSE)),"")</f>
        <v/>
      </c>
      <c r="N140" s="207"/>
      <c r="O140" s="207"/>
      <c r="P140" s="207"/>
      <c r="Q140" s="207"/>
      <c r="R140" s="207"/>
      <c r="S140" s="207"/>
      <c r="T140" s="207"/>
      <c r="U140" s="207"/>
      <c r="V140" s="207"/>
      <c r="W140" s="207"/>
      <c r="X140" s="207"/>
      <c r="Y140" s="207"/>
      <c r="Z140" s="207"/>
      <c r="AA140" s="207"/>
      <c r="AB140" s="207"/>
      <c r="AC140" s="54"/>
      <c r="AD140" s="73" t="str">
        <f>IFERROR((HYPERLINK((VLOOKUP($M140,표1[[과정명]:[상세링크]],7,FALSE)),"상세보기")),"")</f>
        <v/>
      </c>
      <c r="AE140" s="54"/>
      <c r="AF140" s="53"/>
    </row>
    <row r="141" spans="1:32" ht="37.5" customHeight="1">
      <c r="A141" s="40"/>
      <c r="B141" s="40"/>
      <c r="C141" s="40"/>
      <c r="D141" s="40"/>
      <c r="E141" s="188" t="s">
        <v>3700</v>
      </c>
      <c r="F141" s="62" t="str">
        <f t="shared" si="2"/>
        <v>코리아IT아카데미프로그래밍0134</v>
      </c>
      <c r="G141" s="63" t="str">
        <f>IFERROR(LEN((VLOOKUP(M141,표1[[과정명]:[추천2]],6,FALSE))),"")</f>
        <v/>
      </c>
      <c r="H141" s="205" t="str">
        <f>IFERROR((CONCATENATE(VLOOKUP($M141,전체과정!$G$2:$K$1794,3,FALSE)," &gt; ",(VLOOKUP($M141,전체과정!$G$2:$K$1794,4,FALSE)))),"")</f>
        <v/>
      </c>
      <c r="I141" s="205"/>
      <c r="J141" s="205"/>
      <c r="K141" s="205"/>
      <c r="L141" s="205"/>
      <c r="M141" s="207" t="str">
        <f>IFERROR((VLOOKUP($F141,전체과정!$C$2:$G$1794,5,FALSE)),"")</f>
        <v/>
      </c>
      <c r="N141" s="207"/>
      <c r="O141" s="207"/>
      <c r="P141" s="207"/>
      <c r="Q141" s="207"/>
      <c r="R141" s="207"/>
      <c r="S141" s="207"/>
      <c r="T141" s="207"/>
      <c r="U141" s="207"/>
      <c r="V141" s="207"/>
      <c r="W141" s="207"/>
      <c r="X141" s="207"/>
      <c r="Y141" s="207"/>
      <c r="Z141" s="207"/>
      <c r="AA141" s="207"/>
      <c r="AB141" s="207"/>
      <c r="AC141" s="54"/>
      <c r="AD141" s="73" t="str">
        <f>IFERROR((HYPERLINK((VLOOKUP($M141,표1[[과정명]:[상세링크]],7,FALSE)),"상세보기")),"")</f>
        <v/>
      </c>
      <c r="AE141" s="54"/>
      <c r="AF141" s="53"/>
    </row>
    <row r="142" spans="1:32" ht="37.5" customHeight="1">
      <c r="A142" s="40"/>
      <c r="B142" s="40"/>
      <c r="C142" s="40"/>
      <c r="D142" s="40"/>
      <c r="E142" s="188" t="s">
        <v>3701</v>
      </c>
      <c r="F142" s="62" t="str">
        <f t="shared" si="2"/>
        <v>코리아IT아카데미프로그래밍0135</v>
      </c>
      <c r="G142" s="63" t="str">
        <f>IFERROR(LEN((VLOOKUP(M142,표1[[과정명]:[추천2]],6,FALSE))),"")</f>
        <v/>
      </c>
      <c r="H142" s="205" t="str">
        <f>IFERROR((CONCATENATE(VLOOKUP($M142,전체과정!$G$2:$K$1794,3,FALSE)," &gt; ",(VLOOKUP($M142,전체과정!$G$2:$K$1794,4,FALSE)))),"")</f>
        <v/>
      </c>
      <c r="I142" s="205"/>
      <c r="J142" s="205"/>
      <c r="K142" s="205"/>
      <c r="L142" s="205"/>
      <c r="M142" s="207" t="str">
        <f>IFERROR((VLOOKUP($F142,전체과정!$C$2:$G$1794,5,FALSE)),"")</f>
        <v/>
      </c>
      <c r="N142" s="207"/>
      <c r="O142" s="207"/>
      <c r="P142" s="207"/>
      <c r="Q142" s="207"/>
      <c r="R142" s="207"/>
      <c r="S142" s="207"/>
      <c r="T142" s="207"/>
      <c r="U142" s="207"/>
      <c r="V142" s="207"/>
      <c r="W142" s="207"/>
      <c r="X142" s="207"/>
      <c r="Y142" s="207"/>
      <c r="Z142" s="207"/>
      <c r="AA142" s="207"/>
      <c r="AB142" s="207"/>
      <c r="AC142" s="54"/>
      <c r="AD142" s="73" t="str">
        <f>IFERROR((HYPERLINK((VLOOKUP($M142,표1[[과정명]:[상세링크]],7,FALSE)),"상세보기")),"")</f>
        <v/>
      </c>
      <c r="AE142" s="54"/>
      <c r="AF142" s="53"/>
    </row>
    <row r="143" spans="1:32" ht="37.5" customHeight="1">
      <c r="A143" s="40"/>
      <c r="B143" s="40"/>
      <c r="C143" s="40"/>
      <c r="D143" s="40"/>
      <c r="E143" s="188" t="s">
        <v>3702</v>
      </c>
      <c r="F143" s="62" t="str">
        <f t="shared" si="2"/>
        <v>코리아IT아카데미프로그래밍0136</v>
      </c>
      <c r="G143" s="63" t="str">
        <f>IFERROR(LEN((VLOOKUP(M143,표1[[과정명]:[추천2]],6,FALSE))),"")</f>
        <v/>
      </c>
      <c r="H143" s="205" t="str">
        <f>IFERROR((CONCATENATE(VLOOKUP($M143,전체과정!$G$2:$K$1794,3,FALSE)," &gt; ",(VLOOKUP($M143,전체과정!$G$2:$K$1794,4,FALSE)))),"")</f>
        <v/>
      </c>
      <c r="I143" s="205"/>
      <c r="J143" s="205"/>
      <c r="K143" s="205"/>
      <c r="L143" s="205"/>
      <c r="M143" s="207" t="str">
        <f>IFERROR((VLOOKUP($F143,전체과정!$C$2:$G$1794,5,FALSE)),"")</f>
        <v/>
      </c>
      <c r="N143" s="207"/>
      <c r="O143" s="207"/>
      <c r="P143" s="207"/>
      <c r="Q143" s="207"/>
      <c r="R143" s="207"/>
      <c r="S143" s="207"/>
      <c r="T143" s="207"/>
      <c r="U143" s="207"/>
      <c r="V143" s="207"/>
      <c r="W143" s="207"/>
      <c r="X143" s="207"/>
      <c r="Y143" s="207"/>
      <c r="Z143" s="207"/>
      <c r="AA143" s="207"/>
      <c r="AB143" s="207"/>
      <c r="AC143" s="54"/>
      <c r="AD143" s="73" t="str">
        <f>IFERROR((HYPERLINK((VLOOKUP($M143,표1[[과정명]:[상세링크]],7,FALSE)),"상세보기")),"")</f>
        <v/>
      </c>
      <c r="AE143" s="54"/>
      <c r="AF143" s="53"/>
    </row>
    <row r="144" spans="1:32" ht="37.5" customHeight="1">
      <c r="A144" s="40"/>
      <c r="B144" s="40"/>
      <c r="C144" s="40"/>
      <c r="D144" s="40"/>
      <c r="E144" s="188" t="s">
        <v>3703</v>
      </c>
      <c r="F144" s="62" t="str">
        <f t="shared" si="2"/>
        <v>코리아IT아카데미프로그래밍0137</v>
      </c>
      <c r="G144" s="63" t="str">
        <f>IFERROR(LEN((VLOOKUP(M144,표1[[과정명]:[추천2]],6,FALSE))),"")</f>
        <v/>
      </c>
      <c r="H144" s="205" t="str">
        <f>IFERROR((CONCATENATE(VLOOKUP($M144,전체과정!$G$2:$K$1794,3,FALSE)," &gt; ",(VLOOKUP($M144,전체과정!$G$2:$K$1794,4,FALSE)))),"")</f>
        <v/>
      </c>
      <c r="I144" s="205"/>
      <c r="J144" s="205"/>
      <c r="K144" s="205"/>
      <c r="L144" s="205"/>
      <c r="M144" s="207" t="str">
        <f>IFERROR((VLOOKUP($F144,전체과정!$C$2:$G$1794,5,FALSE)),"")</f>
        <v/>
      </c>
      <c r="N144" s="207"/>
      <c r="O144" s="207"/>
      <c r="P144" s="207"/>
      <c r="Q144" s="207"/>
      <c r="R144" s="207"/>
      <c r="S144" s="207"/>
      <c r="T144" s="207"/>
      <c r="U144" s="207"/>
      <c r="V144" s="207"/>
      <c r="W144" s="207"/>
      <c r="X144" s="207"/>
      <c r="Y144" s="207"/>
      <c r="Z144" s="207"/>
      <c r="AA144" s="207"/>
      <c r="AB144" s="207"/>
      <c r="AC144" s="54"/>
      <c r="AD144" s="73" t="str">
        <f>IFERROR((HYPERLINK((VLOOKUP($M144,표1[[과정명]:[상세링크]],7,FALSE)),"상세보기")),"")</f>
        <v/>
      </c>
      <c r="AE144" s="54"/>
      <c r="AF144" s="53"/>
    </row>
    <row r="145" spans="1:32" ht="37.5" customHeight="1">
      <c r="A145" s="40"/>
      <c r="B145" s="40"/>
      <c r="C145" s="40"/>
      <c r="D145" s="40"/>
      <c r="E145" s="188" t="s">
        <v>3704</v>
      </c>
      <c r="F145" s="62" t="str">
        <f t="shared" si="2"/>
        <v>코리아IT아카데미프로그래밍0138</v>
      </c>
      <c r="G145" s="63" t="str">
        <f>IFERROR(LEN((VLOOKUP(M145,표1[[과정명]:[추천2]],6,FALSE))),"")</f>
        <v/>
      </c>
      <c r="H145" s="205" t="str">
        <f>IFERROR((CONCATENATE(VLOOKUP($M145,전체과정!$G$2:$K$1794,3,FALSE)," &gt; ",(VLOOKUP($M145,전체과정!$G$2:$K$1794,4,FALSE)))),"")</f>
        <v/>
      </c>
      <c r="I145" s="205"/>
      <c r="J145" s="205"/>
      <c r="K145" s="205"/>
      <c r="L145" s="205"/>
      <c r="M145" s="207" t="str">
        <f>IFERROR((VLOOKUP($F145,전체과정!$C$2:$G$1794,5,FALSE)),"")</f>
        <v/>
      </c>
      <c r="N145" s="207"/>
      <c r="O145" s="207"/>
      <c r="P145" s="207"/>
      <c r="Q145" s="207"/>
      <c r="R145" s="207"/>
      <c r="S145" s="207"/>
      <c r="T145" s="207"/>
      <c r="U145" s="207"/>
      <c r="V145" s="207"/>
      <c r="W145" s="207"/>
      <c r="X145" s="207"/>
      <c r="Y145" s="207"/>
      <c r="Z145" s="207"/>
      <c r="AA145" s="207"/>
      <c r="AB145" s="207"/>
      <c r="AC145" s="54"/>
      <c r="AD145" s="73" t="str">
        <f>IFERROR((HYPERLINK((VLOOKUP($M145,표1[[과정명]:[상세링크]],7,FALSE)),"상세보기")),"")</f>
        <v/>
      </c>
      <c r="AE145" s="54"/>
      <c r="AF145" s="53"/>
    </row>
    <row r="146" spans="1:32" ht="37.5" customHeight="1">
      <c r="A146" s="40"/>
      <c r="B146" s="40"/>
      <c r="C146" s="40"/>
      <c r="D146" s="40"/>
      <c r="E146" s="188" t="s">
        <v>3705</v>
      </c>
      <c r="F146" s="62" t="str">
        <f t="shared" si="2"/>
        <v>코리아IT아카데미프로그래밍0139</v>
      </c>
      <c r="G146" s="63" t="str">
        <f>IFERROR(LEN((VLOOKUP(M146,표1[[과정명]:[추천2]],6,FALSE))),"")</f>
        <v/>
      </c>
      <c r="H146" s="205" t="str">
        <f>IFERROR((CONCATENATE(VLOOKUP($M146,전체과정!$G$2:$K$1794,3,FALSE)," &gt; ",(VLOOKUP($M146,전체과정!$G$2:$K$1794,4,FALSE)))),"")</f>
        <v/>
      </c>
      <c r="I146" s="205"/>
      <c r="J146" s="205"/>
      <c r="K146" s="205"/>
      <c r="L146" s="205"/>
      <c r="M146" s="207" t="str">
        <f>IFERROR((VLOOKUP($F146,전체과정!$C$2:$G$1794,5,FALSE)),"")</f>
        <v/>
      </c>
      <c r="N146" s="207"/>
      <c r="O146" s="207"/>
      <c r="P146" s="207"/>
      <c r="Q146" s="207"/>
      <c r="R146" s="207"/>
      <c r="S146" s="207"/>
      <c r="T146" s="207"/>
      <c r="U146" s="207"/>
      <c r="V146" s="207"/>
      <c r="W146" s="207"/>
      <c r="X146" s="207"/>
      <c r="Y146" s="207"/>
      <c r="Z146" s="207"/>
      <c r="AA146" s="207"/>
      <c r="AB146" s="207"/>
      <c r="AC146" s="54"/>
      <c r="AD146" s="73" t="str">
        <f>IFERROR((HYPERLINK((VLOOKUP($M146,표1[[과정명]:[상세링크]],7,FALSE)),"상세보기")),"")</f>
        <v/>
      </c>
      <c r="AE146" s="54"/>
      <c r="AF146" s="53"/>
    </row>
    <row r="147" spans="1:32" ht="37.5" customHeight="1">
      <c r="A147" s="40"/>
      <c r="B147" s="40"/>
      <c r="C147" s="40"/>
      <c r="D147" s="40"/>
      <c r="E147" s="188" t="s">
        <v>3706</v>
      </c>
      <c r="F147" s="62" t="str">
        <f t="shared" si="2"/>
        <v>코리아IT아카데미프로그래밍0140</v>
      </c>
      <c r="G147" s="63" t="str">
        <f>IFERROR(LEN((VLOOKUP(M147,표1[[과정명]:[추천2]],6,FALSE))),"")</f>
        <v/>
      </c>
      <c r="H147" s="205" t="str">
        <f>IFERROR((CONCATENATE(VLOOKUP($M147,전체과정!$G$2:$K$1794,3,FALSE)," &gt; ",(VLOOKUP($M147,전체과정!$G$2:$K$1794,4,FALSE)))),"")</f>
        <v/>
      </c>
      <c r="I147" s="205"/>
      <c r="J147" s="205"/>
      <c r="K147" s="205"/>
      <c r="L147" s="205"/>
      <c r="M147" s="207" t="str">
        <f>IFERROR((VLOOKUP($F147,전체과정!$C$2:$G$1794,5,FALSE)),"")</f>
        <v/>
      </c>
      <c r="N147" s="207"/>
      <c r="O147" s="207"/>
      <c r="P147" s="207"/>
      <c r="Q147" s="207"/>
      <c r="R147" s="207"/>
      <c r="S147" s="207"/>
      <c r="T147" s="207"/>
      <c r="U147" s="207"/>
      <c r="V147" s="207"/>
      <c r="W147" s="207"/>
      <c r="X147" s="207"/>
      <c r="Y147" s="207"/>
      <c r="Z147" s="207"/>
      <c r="AA147" s="207"/>
      <c r="AB147" s="207"/>
      <c r="AC147" s="54"/>
      <c r="AD147" s="73" t="str">
        <f>IFERROR((HYPERLINK((VLOOKUP($M147,표1[[과정명]:[상세링크]],7,FALSE)),"상세보기")),"")</f>
        <v/>
      </c>
      <c r="AE147" s="54"/>
      <c r="AF147" s="53"/>
    </row>
    <row r="148" spans="1:32" ht="37.5" customHeight="1">
      <c r="A148" s="40"/>
      <c r="B148" s="40"/>
      <c r="C148" s="40"/>
      <c r="D148" s="40"/>
      <c r="E148" s="188" t="s">
        <v>3707</v>
      </c>
      <c r="F148" s="62" t="str">
        <f t="shared" si="2"/>
        <v>코리아IT아카데미프로그래밍0141</v>
      </c>
      <c r="G148" s="63" t="str">
        <f>IFERROR(LEN((VLOOKUP(M148,표1[[과정명]:[추천2]],6,FALSE))),"")</f>
        <v/>
      </c>
      <c r="H148" s="205" t="str">
        <f>IFERROR((CONCATENATE(VLOOKUP($M148,전체과정!$G$2:$K$1794,3,FALSE)," &gt; ",(VLOOKUP($M148,전체과정!$G$2:$K$1794,4,FALSE)))),"")</f>
        <v/>
      </c>
      <c r="I148" s="205"/>
      <c r="J148" s="205"/>
      <c r="K148" s="205"/>
      <c r="L148" s="205"/>
      <c r="M148" s="207" t="str">
        <f>IFERROR((VLOOKUP($F148,전체과정!$C$2:$G$1794,5,FALSE)),"")</f>
        <v/>
      </c>
      <c r="N148" s="207"/>
      <c r="O148" s="207"/>
      <c r="P148" s="207"/>
      <c r="Q148" s="207"/>
      <c r="R148" s="207"/>
      <c r="S148" s="207"/>
      <c r="T148" s="207"/>
      <c r="U148" s="207"/>
      <c r="V148" s="207"/>
      <c r="W148" s="207"/>
      <c r="X148" s="207"/>
      <c r="Y148" s="207"/>
      <c r="Z148" s="207"/>
      <c r="AA148" s="207"/>
      <c r="AB148" s="207"/>
      <c r="AC148" s="54"/>
      <c r="AD148" s="73" t="str">
        <f>IFERROR((HYPERLINK((VLOOKUP($M148,표1[[과정명]:[상세링크]],7,FALSE)),"상세보기")),"")</f>
        <v/>
      </c>
      <c r="AE148" s="54"/>
      <c r="AF148" s="53"/>
    </row>
    <row r="149" spans="1:32" ht="37.5" customHeight="1">
      <c r="A149" s="40"/>
      <c r="B149" s="40"/>
      <c r="C149" s="40"/>
      <c r="D149" s="40"/>
      <c r="E149" s="188" t="s">
        <v>3708</v>
      </c>
      <c r="F149" s="62" t="str">
        <f t="shared" si="2"/>
        <v>코리아IT아카데미프로그래밍0142</v>
      </c>
      <c r="G149" s="63" t="str">
        <f>IFERROR(LEN((VLOOKUP(M149,표1[[과정명]:[추천2]],6,FALSE))),"")</f>
        <v/>
      </c>
      <c r="H149" s="205" t="str">
        <f>IFERROR((CONCATENATE(VLOOKUP($M149,전체과정!$G$2:$K$1794,3,FALSE)," &gt; ",(VLOOKUP($M149,전체과정!$G$2:$K$1794,4,FALSE)))),"")</f>
        <v/>
      </c>
      <c r="I149" s="205"/>
      <c r="J149" s="205"/>
      <c r="K149" s="205"/>
      <c r="L149" s="205"/>
      <c r="M149" s="207" t="str">
        <f>IFERROR((VLOOKUP($F149,전체과정!$C$2:$G$1794,5,FALSE)),"")</f>
        <v/>
      </c>
      <c r="N149" s="207"/>
      <c r="O149" s="207"/>
      <c r="P149" s="207"/>
      <c r="Q149" s="207"/>
      <c r="R149" s="207"/>
      <c r="S149" s="207"/>
      <c r="T149" s="207"/>
      <c r="U149" s="207"/>
      <c r="V149" s="207"/>
      <c r="W149" s="207"/>
      <c r="X149" s="207"/>
      <c r="Y149" s="207"/>
      <c r="Z149" s="207"/>
      <c r="AA149" s="207"/>
      <c r="AB149" s="207"/>
      <c r="AC149" s="54"/>
      <c r="AD149" s="73" t="str">
        <f>IFERROR((HYPERLINK((VLOOKUP($M149,표1[[과정명]:[상세링크]],7,FALSE)),"상세보기")),"")</f>
        <v/>
      </c>
      <c r="AE149" s="54"/>
      <c r="AF149" s="53"/>
    </row>
    <row r="150" spans="1:32" ht="37.5" customHeight="1">
      <c r="A150" s="40"/>
      <c r="B150" s="40"/>
      <c r="C150" s="40"/>
      <c r="D150" s="40"/>
      <c r="E150" s="188" t="s">
        <v>3709</v>
      </c>
      <c r="F150" s="62" t="str">
        <f t="shared" si="2"/>
        <v>코리아IT아카데미프로그래밍0143</v>
      </c>
      <c r="G150" s="63" t="str">
        <f>IFERROR(LEN((VLOOKUP(M150,표1[[과정명]:[추천2]],6,FALSE))),"")</f>
        <v/>
      </c>
      <c r="H150" s="205" t="str">
        <f>IFERROR((CONCATENATE(VLOOKUP($M150,전체과정!$G$2:$K$1794,3,FALSE)," &gt; ",(VLOOKUP($M150,전체과정!$G$2:$K$1794,4,FALSE)))),"")</f>
        <v/>
      </c>
      <c r="I150" s="205"/>
      <c r="J150" s="205"/>
      <c r="K150" s="205"/>
      <c r="L150" s="205"/>
      <c r="M150" s="207" t="str">
        <f>IFERROR((VLOOKUP($F150,전체과정!$C$2:$G$1794,5,FALSE)),"")</f>
        <v/>
      </c>
      <c r="N150" s="207"/>
      <c r="O150" s="207"/>
      <c r="P150" s="207"/>
      <c r="Q150" s="207"/>
      <c r="R150" s="207"/>
      <c r="S150" s="207"/>
      <c r="T150" s="207"/>
      <c r="U150" s="207"/>
      <c r="V150" s="207"/>
      <c r="W150" s="207"/>
      <c r="X150" s="207"/>
      <c r="Y150" s="207"/>
      <c r="Z150" s="207"/>
      <c r="AA150" s="207"/>
      <c r="AB150" s="207"/>
      <c r="AC150" s="54"/>
      <c r="AD150" s="73" t="str">
        <f>IFERROR((HYPERLINK((VLOOKUP($M150,표1[[과정명]:[상세링크]],7,FALSE)),"상세보기")),"")</f>
        <v/>
      </c>
      <c r="AE150" s="54"/>
      <c r="AF150" s="53"/>
    </row>
    <row r="151" spans="1:32" ht="37.5" customHeight="1">
      <c r="A151" s="40"/>
      <c r="B151" s="40"/>
      <c r="C151" s="40"/>
      <c r="D151" s="40"/>
      <c r="E151" s="188" t="s">
        <v>3710</v>
      </c>
      <c r="F151" s="62" t="str">
        <f t="shared" si="2"/>
        <v>코리아IT아카데미프로그래밍0144</v>
      </c>
      <c r="G151" s="63" t="str">
        <f>IFERROR(LEN((VLOOKUP(M151,표1[[과정명]:[추천2]],6,FALSE))),"")</f>
        <v/>
      </c>
      <c r="H151" s="205" t="str">
        <f>IFERROR((CONCATENATE(VLOOKUP($M151,전체과정!$G$2:$K$1794,3,FALSE)," &gt; ",(VLOOKUP($M151,전체과정!$G$2:$K$1794,4,FALSE)))),"")</f>
        <v/>
      </c>
      <c r="I151" s="205"/>
      <c r="J151" s="205"/>
      <c r="K151" s="205"/>
      <c r="L151" s="205"/>
      <c r="M151" s="207" t="str">
        <f>IFERROR((VLOOKUP($F151,전체과정!$C$2:$G$1794,5,FALSE)),"")</f>
        <v/>
      </c>
      <c r="N151" s="207"/>
      <c r="O151" s="207"/>
      <c r="P151" s="207"/>
      <c r="Q151" s="207"/>
      <c r="R151" s="207"/>
      <c r="S151" s="207"/>
      <c r="T151" s="207"/>
      <c r="U151" s="207"/>
      <c r="V151" s="207"/>
      <c r="W151" s="207"/>
      <c r="X151" s="207"/>
      <c r="Y151" s="207"/>
      <c r="Z151" s="207"/>
      <c r="AA151" s="207"/>
      <c r="AB151" s="207"/>
      <c r="AC151" s="54"/>
      <c r="AD151" s="73" t="str">
        <f>IFERROR((HYPERLINK((VLOOKUP($M151,표1[[과정명]:[상세링크]],7,FALSE)),"상세보기")),"")</f>
        <v/>
      </c>
      <c r="AE151" s="54"/>
      <c r="AF151" s="53"/>
    </row>
    <row r="152" spans="1:32" ht="37.5" customHeight="1">
      <c r="A152" s="40"/>
      <c r="B152" s="40"/>
      <c r="C152" s="40"/>
      <c r="D152" s="40"/>
      <c r="E152" s="188" t="s">
        <v>3711</v>
      </c>
      <c r="F152" s="62" t="str">
        <f t="shared" si="2"/>
        <v>코리아IT아카데미프로그래밍0145</v>
      </c>
      <c r="G152" s="63" t="str">
        <f>IFERROR(LEN((VLOOKUP(M152,표1[[과정명]:[추천2]],6,FALSE))),"")</f>
        <v/>
      </c>
      <c r="H152" s="205" t="str">
        <f>IFERROR((CONCATENATE(VLOOKUP($M152,전체과정!$G$2:$K$1794,3,FALSE)," &gt; ",(VLOOKUP($M152,전체과정!$G$2:$K$1794,4,FALSE)))),"")</f>
        <v/>
      </c>
      <c r="I152" s="205"/>
      <c r="J152" s="205"/>
      <c r="K152" s="205"/>
      <c r="L152" s="205"/>
      <c r="M152" s="207" t="str">
        <f>IFERROR((VLOOKUP($F152,전체과정!$C$2:$G$1794,5,FALSE)),"")</f>
        <v/>
      </c>
      <c r="N152" s="207"/>
      <c r="O152" s="207"/>
      <c r="P152" s="207"/>
      <c r="Q152" s="207"/>
      <c r="R152" s="207"/>
      <c r="S152" s="207"/>
      <c r="T152" s="207"/>
      <c r="U152" s="207"/>
      <c r="V152" s="207"/>
      <c r="W152" s="207"/>
      <c r="X152" s="207"/>
      <c r="Y152" s="207"/>
      <c r="Z152" s="207"/>
      <c r="AA152" s="207"/>
      <c r="AB152" s="207"/>
      <c r="AC152" s="54"/>
      <c r="AD152" s="73" t="str">
        <f>IFERROR((HYPERLINK((VLOOKUP($M152,표1[[과정명]:[상세링크]],7,FALSE)),"상세보기")),"")</f>
        <v/>
      </c>
      <c r="AE152" s="54"/>
      <c r="AF152" s="53"/>
    </row>
    <row r="153" spans="1:32" ht="37.5" customHeight="1">
      <c r="A153" s="40"/>
      <c r="B153" s="40"/>
      <c r="C153" s="40"/>
      <c r="D153" s="40"/>
      <c r="E153" s="188" t="s">
        <v>3712</v>
      </c>
      <c r="F153" s="62" t="str">
        <f t="shared" si="2"/>
        <v>코리아IT아카데미프로그래밍0146</v>
      </c>
      <c r="G153" s="63" t="str">
        <f>IFERROR(LEN((VLOOKUP(M153,표1[[과정명]:[추천2]],6,FALSE))),"")</f>
        <v/>
      </c>
      <c r="H153" s="205" t="str">
        <f>IFERROR((CONCATENATE(VLOOKUP($M153,전체과정!$G$2:$K$1794,3,FALSE)," &gt; ",(VLOOKUP($M153,전체과정!$G$2:$K$1794,4,FALSE)))),"")</f>
        <v/>
      </c>
      <c r="I153" s="205"/>
      <c r="J153" s="205"/>
      <c r="K153" s="205"/>
      <c r="L153" s="205"/>
      <c r="M153" s="207" t="str">
        <f>IFERROR((VLOOKUP($F153,전체과정!$C$2:$G$1794,5,FALSE)),"")</f>
        <v/>
      </c>
      <c r="N153" s="207"/>
      <c r="O153" s="207"/>
      <c r="P153" s="207"/>
      <c r="Q153" s="207"/>
      <c r="R153" s="207"/>
      <c r="S153" s="207"/>
      <c r="T153" s="207"/>
      <c r="U153" s="207"/>
      <c r="V153" s="207"/>
      <c r="W153" s="207"/>
      <c r="X153" s="207"/>
      <c r="Y153" s="207"/>
      <c r="Z153" s="207"/>
      <c r="AA153" s="207"/>
      <c r="AB153" s="207"/>
      <c r="AC153" s="54"/>
      <c r="AD153" s="73" t="str">
        <f>IFERROR((HYPERLINK((VLOOKUP($M153,표1[[과정명]:[상세링크]],7,FALSE)),"상세보기")),"")</f>
        <v/>
      </c>
      <c r="AE153" s="54"/>
      <c r="AF153" s="53"/>
    </row>
    <row r="154" spans="1:32" ht="37.5" customHeight="1">
      <c r="A154" s="40"/>
      <c r="B154" s="40"/>
      <c r="C154" s="40"/>
      <c r="D154" s="40"/>
      <c r="E154" s="188" t="s">
        <v>3713</v>
      </c>
      <c r="F154" s="62" t="str">
        <f t="shared" si="2"/>
        <v>코리아IT아카데미프로그래밍0147</v>
      </c>
      <c r="G154" s="63" t="str">
        <f>IFERROR(LEN((VLOOKUP(M154,표1[[과정명]:[추천2]],6,FALSE))),"")</f>
        <v/>
      </c>
      <c r="H154" s="205" t="str">
        <f>IFERROR((CONCATENATE(VLOOKUP($M154,전체과정!$G$2:$K$1794,3,FALSE)," &gt; ",(VLOOKUP($M154,전체과정!$G$2:$K$1794,4,FALSE)))),"")</f>
        <v/>
      </c>
      <c r="I154" s="205"/>
      <c r="J154" s="205"/>
      <c r="K154" s="205"/>
      <c r="L154" s="205"/>
      <c r="M154" s="206" t="str">
        <f>IFERROR((VLOOKUP($F154,전체과정!$C$2:$G$1806,5,FALSE)),"")</f>
        <v/>
      </c>
      <c r="N154" s="207"/>
      <c r="O154" s="207"/>
      <c r="P154" s="207"/>
      <c r="Q154" s="207"/>
      <c r="R154" s="207"/>
      <c r="S154" s="207"/>
      <c r="T154" s="207"/>
      <c r="U154" s="207"/>
      <c r="V154" s="207"/>
      <c r="W154" s="207"/>
      <c r="X154" s="207"/>
      <c r="Y154" s="207"/>
      <c r="Z154" s="207"/>
      <c r="AA154" s="207"/>
      <c r="AB154" s="207"/>
      <c r="AC154" s="54"/>
      <c r="AD154" s="73" t="str">
        <f>IFERROR((HYPERLINK((VLOOKUP($M154,표1[[과정명]:[상세링크]],7,FALSE)),"상세보기")),"")</f>
        <v/>
      </c>
      <c r="AE154" s="54"/>
      <c r="AF154" s="53"/>
    </row>
    <row r="155" spans="1:32" ht="37.5" customHeight="1">
      <c r="A155" s="40"/>
      <c r="B155" s="40"/>
      <c r="C155" s="40"/>
      <c r="D155" s="40"/>
      <c r="E155" s="188" t="s">
        <v>3714</v>
      </c>
      <c r="F155" s="62" t="str">
        <f t="shared" si="2"/>
        <v>코리아IT아카데미프로그래밍0148</v>
      </c>
      <c r="G155" s="63" t="str">
        <f>IFERROR(LEN((VLOOKUP(M155,표1[[과정명]:[추천2]],6,FALSE))),"")</f>
        <v/>
      </c>
      <c r="H155" s="205" t="str">
        <f>IFERROR((CONCATENATE(VLOOKUP($M155,전체과정!$G$2:$K$1794,3,FALSE)," &gt; ",(VLOOKUP($M155,전체과정!$G$2:$K$1794,4,FALSE)))),"")</f>
        <v/>
      </c>
      <c r="I155" s="205"/>
      <c r="J155" s="205"/>
      <c r="K155" s="205"/>
      <c r="L155" s="205"/>
      <c r="M155" s="207" t="str">
        <f>IFERROR((VLOOKUP($F155,전체과정!$C$2:$G$1794,5,FALSE)),"")</f>
        <v/>
      </c>
      <c r="N155" s="207"/>
      <c r="O155" s="207"/>
      <c r="P155" s="207"/>
      <c r="Q155" s="207"/>
      <c r="R155" s="207"/>
      <c r="S155" s="207"/>
      <c r="T155" s="207"/>
      <c r="U155" s="207"/>
      <c r="V155" s="207"/>
      <c r="W155" s="207"/>
      <c r="X155" s="207"/>
      <c r="Y155" s="207"/>
      <c r="Z155" s="207"/>
      <c r="AA155" s="207"/>
      <c r="AB155" s="207"/>
      <c r="AC155" s="54"/>
      <c r="AD155" s="73" t="str">
        <f>IFERROR((HYPERLINK((VLOOKUP($M155,표1[[과정명]:[상세링크]],7,FALSE)),"상세보기")),"")</f>
        <v/>
      </c>
      <c r="AE155" s="54"/>
      <c r="AF155" s="53"/>
    </row>
    <row r="156" spans="1:32" ht="37.5" customHeight="1">
      <c r="A156" s="40"/>
      <c r="B156" s="40"/>
      <c r="C156" s="40"/>
      <c r="D156" s="40"/>
      <c r="E156" s="188" t="s">
        <v>3715</v>
      </c>
      <c r="F156" s="62" t="str">
        <f t="shared" si="2"/>
        <v>코리아IT아카데미프로그래밍0149</v>
      </c>
      <c r="G156" s="63" t="str">
        <f>IFERROR(LEN((VLOOKUP(M156,표1[[과정명]:[추천2]],6,FALSE))),"")</f>
        <v/>
      </c>
      <c r="H156" s="205" t="str">
        <f>IFERROR((CONCATENATE(VLOOKUP($M156,전체과정!$G$2:$K$1794,3,FALSE)," &gt; ",(VLOOKUP($M156,전체과정!$G$2:$K$1794,4,FALSE)))),"")</f>
        <v/>
      </c>
      <c r="I156" s="205"/>
      <c r="J156" s="205"/>
      <c r="K156" s="205"/>
      <c r="L156" s="205"/>
      <c r="M156" s="207" t="str">
        <f>IFERROR((VLOOKUP($F156,전체과정!$C$2:$G$1794,5,FALSE)),"")</f>
        <v/>
      </c>
      <c r="N156" s="207"/>
      <c r="O156" s="207"/>
      <c r="P156" s="207"/>
      <c r="Q156" s="207"/>
      <c r="R156" s="207"/>
      <c r="S156" s="207"/>
      <c r="T156" s="207"/>
      <c r="U156" s="207"/>
      <c r="V156" s="207"/>
      <c r="W156" s="207"/>
      <c r="X156" s="207"/>
      <c r="Y156" s="207"/>
      <c r="Z156" s="207"/>
      <c r="AA156" s="207"/>
      <c r="AB156" s="207"/>
      <c r="AC156" s="54"/>
      <c r="AD156" s="73" t="str">
        <f>IFERROR((HYPERLINK((VLOOKUP($M156,표1[[과정명]:[상세링크]],7,FALSE)),"상세보기")),"")</f>
        <v/>
      </c>
      <c r="AE156" s="54"/>
      <c r="AF156" s="53"/>
    </row>
    <row r="157" spans="1:32" ht="37.5" customHeight="1">
      <c r="A157" s="40"/>
      <c r="B157" s="40"/>
      <c r="C157" s="40"/>
      <c r="D157" s="40"/>
      <c r="E157" s="188" t="s">
        <v>3716</v>
      </c>
      <c r="F157" s="62" t="str">
        <f t="shared" si="2"/>
        <v>코리아IT아카데미프로그래밍0150</v>
      </c>
      <c r="G157" s="63" t="str">
        <f>IFERROR(LEN((VLOOKUP(M157,표1[[과정명]:[추천2]],6,FALSE))),"")</f>
        <v/>
      </c>
      <c r="H157" s="205" t="str">
        <f>IFERROR((CONCATENATE(VLOOKUP($M157,전체과정!$G$2:$K$1794,3,FALSE)," &gt; ",(VLOOKUP($M157,전체과정!$G$2:$K$1794,4,FALSE)))),"")</f>
        <v/>
      </c>
      <c r="I157" s="205"/>
      <c r="J157" s="205"/>
      <c r="K157" s="205"/>
      <c r="L157" s="205"/>
      <c r="M157" s="207" t="str">
        <f>IFERROR((VLOOKUP($F157,전체과정!$C$2:$G$1794,5,FALSE)),"")</f>
        <v/>
      </c>
      <c r="N157" s="207"/>
      <c r="O157" s="207"/>
      <c r="P157" s="207"/>
      <c r="Q157" s="207"/>
      <c r="R157" s="207"/>
      <c r="S157" s="207"/>
      <c r="T157" s="207"/>
      <c r="U157" s="207"/>
      <c r="V157" s="207"/>
      <c r="W157" s="207"/>
      <c r="X157" s="207"/>
      <c r="Y157" s="207"/>
      <c r="Z157" s="207"/>
      <c r="AA157" s="207"/>
      <c r="AB157" s="207"/>
      <c r="AC157" s="54"/>
      <c r="AD157" s="73" t="str">
        <f>IFERROR((HYPERLINK((VLOOKUP($M157,표1[[과정명]:[상세링크]],7,FALSE)),"상세보기")),"")</f>
        <v/>
      </c>
      <c r="AE157" s="54"/>
      <c r="AF157" s="53"/>
    </row>
    <row r="158" spans="1:32" ht="37.5" customHeight="1">
      <c r="A158" s="40"/>
      <c r="B158" s="40"/>
      <c r="C158" s="40"/>
      <c r="D158" s="40"/>
      <c r="E158" s="188" t="s">
        <v>3717</v>
      </c>
      <c r="F158" s="62" t="str">
        <f t="shared" si="2"/>
        <v>코리아IT아카데미프로그래밍0151</v>
      </c>
      <c r="G158" s="63" t="str">
        <f>IFERROR(LEN((VLOOKUP(M158,표1[[과정명]:[추천2]],6,FALSE))),"")</f>
        <v/>
      </c>
      <c r="H158" s="205" t="str">
        <f>IFERROR((CONCATENATE(VLOOKUP($M158,전체과정!$G$2:$K$1794,3,FALSE)," &gt; ",(VLOOKUP($M158,전체과정!$G$2:$K$1794,4,FALSE)))),"")</f>
        <v/>
      </c>
      <c r="I158" s="205"/>
      <c r="J158" s="205"/>
      <c r="K158" s="205"/>
      <c r="L158" s="205"/>
      <c r="M158" s="207" t="str">
        <f>IFERROR((VLOOKUP($F158,전체과정!$C$2:$G$1794,5,FALSE)),"")</f>
        <v/>
      </c>
      <c r="N158" s="207"/>
      <c r="O158" s="207"/>
      <c r="P158" s="207"/>
      <c r="Q158" s="207"/>
      <c r="R158" s="207"/>
      <c r="S158" s="207"/>
      <c r="T158" s="207"/>
      <c r="U158" s="207"/>
      <c r="V158" s="207"/>
      <c r="W158" s="207"/>
      <c r="X158" s="207"/>
      <c r="Y158" s="207"/>
      <c r="Z158" s="207"/>
      <c r="AA158" s="207"/>
      <c r="AB158" s="207"/>
      <c r="AC158" s="54"/>
      <c r="AD158" s="73" t="str">
        <f>IFERROR((HYPERLINK((VLOOKUP($M158,표1[[과정명]:[상세링크]],7,FALSE)),"상세보기")),"")</f>
        <v/>
      </c>
      <c r="AE158" s="54"/>
      <c r="AF158" s="53"/>
    </row>
    <row r="159" spans="1:32" ht="37.5" customHeight="1">
      <c r="A159" s="40"/>
      <c r="B159" s="40"/>
      <c r="C159" s="40"/>
      <c r="D159" s="40"/>
      <c r="E159" s="188" t="s">
        <v>3718</v>
      </c>
      <c r="F159" s="62" t="str">
        <f t="shared" si="2"/>
        <v>코리아IT아카데미프로그래밍0152</v>
      </c>
      <c r="G159" s="63" t="str">
        <f>IFERROR(LEN((VLOOKUP(M159,표1[[과정명]:[추천2]],6,FALSE))),"")</f>
        <v/>
      </c>
      <c r="H159" s="205" t="str">
        <f>IFERROR((CONCATENATE(VLOOKUP($M159,전체과정!$G$2:$K$1794,3,FALSE)," &gt; ",(VLOOKUP($M159,전체과정!$G$2:$K$1794,4,FALSE)))),"")</f>
        <v/>
      </c>
      <c r="I159" s="205"/>
      <c r="J159" s="205"/>
      <c r="K159" s="205"/>
      <c r="L159" s="205"/>
      <c r="M159" s="207" t="str">
        <f>IFERROR((VLOOKUP($F159,전체과정!$C$2:$G$1794,5,FALSE)),"")</f>
        <v/>
      </c>
      <c r="N159" s="207"/>
      <c r="O159" s="207"/>
      <c r="P159" s="207"/>
      <c r="Q159" s="207"/>
      <c r="R159" s="207"/>
      <c r="S159" s="207"/>
      <c r="T159" s="207"/>
      <c r="U159" s="207"/>
      <c r="V159" s="207"/>
      <c r="W159" s="207"/>
      <c r="X159" s="207"/>
      <c r="Y159" s="207"/>
      <c r="Z159" s="207"/>
      <c r="AA159" s="207"/>
      <c r="AB159" s="207"/>
      <c r="AC159" s="54"/>
      <c r="AD159" s="73" t="str">
        <f>IFERROR((HYPERLINK((VLOOKUP($M159,표1[[과정명]:[상세링크]],7,FALSE)),"상세보기")),"")</f>
        <v/>
      </c>
      <c r="AE159" s="54"/>
      <c r="AF159" s="53"/>
    </row>
    <row r="160" spans="1:32" ht="37.5" customHeight="1">
      <c r="A160" s="40"/>
      <c r="B160" s="40"/>
      <c r="C160" s="40"/>
      <c r="D160" s="40"/>
      <c r="E160" s="188" t="s">
        <v>3719</v>
      </c>
      <c r="F160" s="62" t="str">
        <f t="shared" si="2"/>
        <v>코리아IT아카데미프로그래밍0153</v>
      </c>
      <c r="G160" s="63" t="str">
        <f>IFERROR(LEN((VLOOKUP(M160,표1[[과정명]:[추천2]],6,FALSE))),"")</f>
        <v/>
      </c>
      <c r="H160" s="205" t="str">
        <f>IFERROR((CONCATENATE(VLOOKUP($M160,전체과정!$G$2:$K$1794,3,FALSE)," &gt; ",(VLOOKUP($M160,전체과정!$G$2:$K$1794,4,FALSE)))),"")</f>
        <v/>
      </c>
      <c r="I160" s="205"/>
      <c r="J160" s="205"/>
      <c r="K160" s="205"/>
      <c r="L160" s="205"/>
      <c r="M160" s="207" t="str">
        <f>IFERROR((VLOOKUP($F160,전체과정!$C$2:$G$1794,5,FALSE)),"")</f>
        <v/>
      </c>
      <c r="N160" s="207"/>
      <c r="O160" s="207"/>
      <c r="P160" s="207"/>
      <c r="Q160" s="207"/>
      <c r="R160" s="207"/>
      <c r="S160" s="207"/>
      <c r="T160" s="207"/>
      <c r="U160" s="207"/>
      <c r="V160" s="207"/>
      <c r="W160" s="207"/>
      <c r="X160" s="207"/>
      <c r="Y160" s="207"/>
      <c r="Z160" s="207"/>
      <c r="AA160" s="207"/>
      <c r="AB160" s="207"/>
      <c r="AC160" s="54"/>
      <c r="AD160" s="73" t="str">
        <f>IFERROR((HYPERLINK((VLOOKUP($M160,표1[[과정명]:[상세링크]],7,FALSE)),"상세보기")),"")</f>
        <v/>
      </c>
      <c r="AE160" s="54"/>
      <c r="AF160" s="53"/>
    </row>
    <row r="161" spans="1:32" ht="37.5" customHeight="1">
      <c r="A161" s="40"/>
      <c r="B161" s="40"/>
      <c r="C161" s="40"/>
      <c r="D161" s="40"/>
      <c r="E161" s="188" t="s">
        <v>3720</v>
      </c>
      <c r="F161" s="62" t="str">
        <f t="shared" si="2"/>
        <v>코리아IT아카데미프로그래밍0154</v>
      </c>
      <c r="G161" s="63" t="str">
        <f>IFERROR(LEN((VLOOKUP(M161,표1[[과정명]:[추천2]],6,FALSE))),"")</f>
        <v/>
      </c>
      <c r="H161" s="205" t="str">
        <f>IFERROR((CONCATENATE(VLOOKUP($M161,전체과정!$G$2:$K$1794,3,FALSE)," &gt; ",(VLOOKUP($M161,전체과정!$G$2:$K$1794,4,FALSE)))),"")</f>
        <v/>
      </c>
      <c r="I161" s="205"/>
      <c r="J161" s="205"/>
      <c r="K161" s="205"/>
      <c r="L161" s="205"/>
      <c r="M161" s="207" t="str">
        <f>IFERROR((VLOOKUP($F161,전체과정!$C$2:$G$1794,5,FALSE)),"")</f>
        <v/>
      </c>
      <c r="N161" s="207"/>
      <c r="O161" s="207"/>
      <c r="P161" s="207"/>
      <c r="Q161" s="207"/>
      <c r="R161" s="207"/>
      <c r="S161" s="207"/>
      <c r="T161" s="207"/>
      <c r="U161" s="207"/>
      <c r="V161" s="207"/>
      <c r="W161" s="207"/>
      <c r="X161" s="207"/>
      <c r="Y161" s="207"/>
      <c r="Z161" s="207"/>
      <c r="AA161" s="207"/>
      <c r="AB161" s="207"/>
      <c r="AC161" s="54"/>
      <c r="AD161" s="73" t="str">
        <f>IFERROR((HYPERLINK((VLOOKUP($M161,표1[[과정명]:[상세링크]],7,FALSE)),"상세보기")),"")</f>
        <v/>
      </c>
      <c r="AE161" s="54"/>
      <c r="AF161" s="53"/>
    </row>
    <row r="162" spans="1:32" ht="37.5" customHeight="1">
      <c r="A162" s="40"/>
      <c r="B162" s="40"/>
      <c r="C162" s="40"/>
      <c r="D162" s="40"/>
      <c r="E162" s="188" t="s">
        <v>3721</v>
      </c>
      <c r="F162" s="62" t="str">
        <f t="shared" si="2"/>
        <v>코리아IT아카데미프로그래밍0155</v>
      </c>
      <c r="G162" s="63" t="str">
        <f>IFERROR(LEN((VLOOKUP(M162,표1[[과정명]:[추천2]],6,FALSE))),"")</f>
        <v/>
      </c>
      <c r="H162" s="205" t="str">
        <f>IFERROR((CONCATENATE(VLOOKUP($M162,전체과정!$G$2:$K$1794,3,FALSE)," &gt; ",(VLOOKUP($M162,전체과정!$G$2:$K$1794,4,FALSE)))),"")</f>
        <v/>
      </c>
      <c r="I162" s="205"/>
      <c r="J162" s="205"/>
      <c r="K162" s="205"/>
      <c r="L162" s="205"/>
      <c r="M162" s="207" t="str">
        <f>IFERROR((VLOOKUP($F162,전체과정!$C$2:$G$1794,5,FALSE)),"")</f>
        <v/>
      </c>
      <c r="N162" s="207"/>
      <c r="O162" s="207"/>
      <c r="P162" s="207"/>
      <c r="Q162" s="207"/>
      <c r="R162" s="207"/>
      <c r="S162" s="207"/>
      <c r="T162" s="207"/>
      <c r="U162" s="207"/>
      <c r="V162" s="207"/>
      <c r="W162" s="207"/>
      <c r="X162" s="207"/>
      <c r="Y162" s="207"/>
      <c r="Z162" s="207"/>
      <c r="AA162" s="207"/>
      <c r="AB162" s="207"/>
      <c r="AC162" s="54"/>
      <c r="AD162" s="73" t="str">
        <f>IFERROR((HYPERLINK((VLOOKUP($M162,표1[[과정명]:[상세링크]],7,FALSE)),"상세보기")),"")</f>
        <v/>
      </c>
      <c r="AE162" s="54"/>
      <c r="AF162" s="53"/>
    </row>
    <row r="163" spans="1:32" ht="37.5" customHeight="1">
      <c r="A163" s="40"/>
      <c r="B163" s="40"/>
      <c r="C163" s="40"/>
      <c r="D163" s="40"/>
      <c r="E163" s="188" t="s">
        <v>3722</v>
      </c>
      <c r="F163" s="62" t="str">
        <f t="shared" si="2"/>
        <v>코리아IT아카데미프로그래밍0156</v>
      </c>
      <c r="G163" s="63" t="str">
        <f>IFERROR(LEN((VLOOKUP(M163,표1[[과정명]:[추천2]],6,FALSE))),"")</f>
        <v/>
      </c>
      <c r="H163" s="205" t="str">
        <f>IFERROR((CONCATENATE(VLOOKUP($M163,전체과정!$G$2:$K$1794,3,FALSE)," &gt; ",(VLOOKUP($M163,전체과정!$G$2:$K$1794,4,FALSE)))),"")</f>
        <v/>
      </c>
      <c r="I163" s="205"/>
      <c r="J163" s="205"/>
      <c r="K163" s="205"/>
      <c r="L163" s="205"/>
      <c r="M163" s="207" t="str">
        <f>IFERROR((VLOOKUP($F163,전체과정!$C$2:$G$1794,5,FALSE)),"")</f>
        <v/>
      </c>
      <c r="N163" s="207"/>
      <c r="O163" s="207"/>
      <c r="P163" s="207"/>
      <c r="Q163" s="207"/>
      <c r="R163" s="207"/>
      <c r="S163" s="207"/>
      <c r="T163" s="207"/>
      <c r="U163" s="207"/>
      <c r="V163" s="207"/>
      <c r="W163" s="207"/>
      <c r="X163" s="207"/>
      <c r="Y163" s="207"/>
      <c r="Z163" s="207"/>
      <c r="AA163" s="207"/>
      <c r="AB163" s="207"/>
      <c r="AC163" s="54"/>
      <c r="AD163" s="73" t="str">
        <f>IFERROR((HYPERLINK((VLOOKUP($M163,표1[[과정명]:[상세링크]],7,FALSE)),"상세보기")),"")</f>
        <v/>
      </c>
      <c r="AE163" s="54"/>
      <c r="AF163" s="53"/>
    </row>
    <row r="164" spans="1:32" ht="37.5" customHeight="1">
      <c r="A164" s="40"/>
      <c r="B164" s="40"/>
      <c r="C164" s="40"/>
      <c r="D164" s="40"/>
      <c r="E164" s="188" t="s">
        <v>3723</v>
      </c>
      <c r="F164" s="62" t="str">
        <f t="shared" si="2"/>
        <v>코리아IT아카데미프로그래밍0157</v>
      </c>
      <c r="G164" s="63" t="str">
        <f>IFERROR(LEN((VLOOKUP(M164,표1[[과정명]:[추천2]],6,FALSE))),"")</f>
        <v/>
      </c>
      <c r="H164" s="205" t="str">
        <f>IFERROR((CONCATENATE(VLOOKUP($M164,전체과정!$G$2:$K$1794,3,FALSE)," &gt; ",(VLOOKUP($M164,전체과정!$G$2:$K$1794,4,FALSE)))),"")</f>
        <v/>
      </c>
      <c r="I164" s="205"/>
      <c r="J164" s="205"/>
      <c r="K164" s="205"/>
      <c r="L164" s="205"/>
      <c r="M164" s="207" t="str">
        <f>IFERROR((VLOOKUP($F164,전체과정!$C$2:$G$1794,5,FALSE)),"")</f>
        <v/>
      </c>
      <c r="N164" s="207"/>
      <c r="O164" s="207"/>
      <c r="P164" s="207"/>
      <c r="Q164" s="207"/>
      <c r="R164" s="207"/>
      <c r="S164" s="207"/>
      <c r="T164" s="207"/>
      <c r="U164" s="207"/>
      <c r="V164" s="207"/>
      <c r="W164" s="207"/>
      <c r="X164" s="207"/>
      <c r="Y164" s="207"/>
      <c r="Z164" s="207"/>
      <c r="AA164" s="207"/>
      <c r="AB164" s="207"/>
      <c r="AC164" s="54"/>
      <c r="AD164" s="73" t="str">
        <f>IFERROR((HYPERLINK((VLOOKUP($M164,표1[[과정명]:[상세링크]],7,FALSE)),"상세보기")),"")</f>
        <v/>
      </c>
      <c r="AE164" s="54"/>
      <c r="AF164" s="53"/>
    </row>
    <row r="165" spans="1:32" ht="37.5" customHeight="1">
      <c r="A165" s="40"/>
      <c r="B165" s="40"/>
      <c r="C165" s="40"/>
      <c r="D165" s="40"/>
      <c r="E165" s="188" t="s">
        <v>3724</v>
      </c>
      <c r="F165" s="62" t="str">
        <f t="shared" si="2"/>
        <v>코리아IT아카데미프로그래밍0158</v>
      </c>
      <c r="G165" s="63" t="str">
        <f>IFERROR(LEN((VLOOKUP(M165,표1[[과정명]:[추천2]],6,FALSE))),"")</f>
        <v/>
      </c>
      <c r="H165" s="205" t="str">
        <f>IFERROR((CONCATENATE(VLOOKUP($M165,전체과정!$G$2:$K$1794,3,FALSE)," &gt; ",(VLOOKUP($M165,전체과정!$G$2:$K$1794,4,FALSE)))),"")</f>
        <v/>
      </c>
      <c r="I165" s="205"/>
      <c r="J165" s="205"/>
      <c r="K165" s="205"/>
      <c r="L165" s="205"/>
      <c r="M165" s="207" t="str">
        <f>IFERROR((VLOOKUP($F165,전체과정!$C$2:$G$1794,5,FALSE)),"")</f>
        <v/>
      </c>
      <c r="N165" s="207"/>
      <c r="O165" s="207"/>
      <c r="P165" s="207"/>
      <c r="Q165" s="207"/>
      <c r="R165" s="207"/>
      <c r="S165" s="207"/>
      <c r="T165" s="207"/>
      <c r="U165" s="207"/>
      <c r="V165" s="207"/>
      <c r="W165" s="207"/>
      <c r="X165" s="207"/>
      <c r="Y165" s="207"/>
      <c r="Z165" s="207"/>
      <c r="AA165" s="207"/>
      <c r="AB165" s="207"/>
      <c r="AC165" s="54"/>
      <c r="AD165" s="73" t="str">
        <f>IFERROR((HYPERLINK((VLOOKUP($M165,표1[[과정명]:[상세링크]],7,FALSE)),"상세보기")),"")</f>
        <v/>
      </c>
      <c r="AE165" s="54"/>
      <c r="AF165" s="53"/>
    </row>
    <row r="166" spans="1:32" ht="37.5" customHeight="1">
      <c r="A166" s="40"/>
      <c r="B166" s="40"/>
      <c r="C166" s="40"/>
      <c r="D166" s="40"/>
      <c r="E166" s="188" t="s">
        <v>3725</v>
      </c>
      <c r="F166" s="62" t="str">
        <f t="shared" si="2"/>
        <v>코리아IT아카데미프로그래밍0159</v>
      </c>
      <c r="G166" s="63" t="str">
        <f>IFERROR(LEN((VLOOKUP(M166,표1[[과정명]:[추천2]],6,FALSE))),"")</f>
        <v/>
      </c>
      <c r="H166" s="205" t="str">
        <f>IFERROR((CONCATENATE(VLOOKUP($M166,전체과정!$G$2:$K$1794,3,FALSE)," &gt; ",(VLOOKUP($M166,전체과정!$G$2:$K$1794,4,FALSE)))),"")</f>
        <v/>
      </c>
      <c r="I166" s="205"/>
      <c r="J166" s="205"/>
      <c r="K166" s="205"/>
      <c r="L166" s="205"/>
      <c r="M166" s="207" t="str">
        <f>IFERROR((VLOOKUP($F166,전체과정!$C$2:$G$1794,5,FALSE)),"")</f>
        <v/>
      </c>
      <c r="N166" s="207"/>
      <c r="O166" s="207"/>
      <c r="P166" s="207"/>
      <c r="Q166" s="207"/>
      <c r="R166" s="207"/>
      <c r="S166" s="207"/>
      <c r="T166" s="207"/>
      <c r="U166" s="207"/>
      <c r="V166" s="207"/>
      <c r="W166" s="207"/>
      <c r="X166" s="207"/>
      <c r="Y166" s="207"/>
      <c r="Z166" s="207"/>
      <c r="AA166" s="207"/>
      <c r="AB166" s="207"/>
      <c r="AC166" s="54"/>
      <c r="AD166" s="73" t="str">
        <f>IFERROR((HYPERLINK((VLOOKUP($M166,표1[[과정명]:[상세링크]],7,FALSE)),"상세보기")),"")</f>
        <v/>
      </c>
      <c r="AE166" s="54"/>
      <c r="AF166" s="53"/>
    </row>
    <row r="167" spans="1:32" ht="37.5" customHeight="1">
      <c r="A167" s="40"/>
      <c r="B167" s="40"/>
      <c r="C167" s="40"/>
      <c r="D167" s="40"/>
      <c r="E167" s="188" t="s">
        <v>3726</v>
      </c>
      <c r="F167" s="62" t="str">
        <f t="shared" si="2"/>
        <v>코리아IT아카데미프로그래밍0160</v>
      </c>
      <c r="G167" s="63" t="str">
        <f>IFERROR(LEN((VLOOKUP(M167,표1[[과정명]:[추천2]],6,FALSE))),"")</f>
        <v/>
      </c>
      <c r="H167" s="205" t="str">
        <f>IFERROR((CONCATENATE(VLOOKUP($M167,전체과정!$G$2:$K$1794,3,FALSE)," &gt; ",(VLOOKUP($M167,전체과정!$G$2:$K$1794,4,FALSE)))),"")</f>
        <v/>
      </c>
      <c r="I167" s="205"/>
      <c r="J167" s="205"/>
      <c r="K167" s="205"/>
      <c r="L167" s="205"/>
      <c r="M167" s="207" t="str">
        <f>IFERROR((VLOOKUP($F167,전체과정!$C$2:$G$1794,5,FALSE)),"")</f>
        <v/>
      </c>
      <c r="N167" s="207"/>
      <c r="O167" s="207"/>
      <c r="P167" s="207"/>
      <c r="Q167" s="207"/>
      <c r="R167" s="207"/>
      <c r="S167" s="207"/>
      <c r="T167" s="207"/>
      <c r="U167" s="207"/>
      <c r="V167" s="207"/>
      <c r="W167" s="207"/>
      <c r="X167" s="207"/>
      <c r="Y167" s="207"/>
      <c r="Z167" s="207"/>
      <c r="AA167" s="207"/>
      <c r="AB167" s="207"/>
      <c r="AC167" s="54"/>
      <c r="AD167" s="73" t="str">
        <f>IFERROR((HYPERLINK((VLOOKUP($M167,표1[[과정명]:[상세링크]],7,FALSE)),"상세보기")),"")</f>
        <v/>
      </c>
      <c r="AE167" s="54"/>
      <c r="AF167" s="53"/>
    </row>
    <row r="168" spans="1:32" ht="37.5" customHeight="1">
      <c r="A168" s="40"/>
      <c r="B168" s="40"/>
      <c r="C168" s="40"/>
      <c r="D168" s="40"/>
      <c r="E168" s="188" t="s">
        <v>3727</v>
      </c>
      <c r="F168" s="62" t="str">
        <f t="shared" si="2"/>
        <v>코리아IT아카데미프로그래밍0161</v>
      </c>
      <c r="G168" s="63" t="str">
        <f>IFERROR(LEN((VLOOKUP(M168,표1[[과정명]:[추천2]],6,FALSE))),"")</f>
        <v/>
      </c>
      <c r="H168" s="205" t="str">
        <f>IFERROR((CONCATENATE(VLOOKUP($M168,전체과정!$G$2:$K$1794,3,FALSE)," &gt; ",(VLOOKUP($M168,전체과정!$G$2:$K$1794,4,FALSE)))),"")</f>
        <v/>
      </c>
      <c r="I168" s="205"/>
      <c r="J168" s="205"/>
      <c r="K168" s="205"/>
      <c r="L168" s="205"/>
      <c r="M168" s="207" t="str">
        <f>IFERROR((VLOOKUP($F168,전체과정!$C$2:$G$1794,5,FALSE)),"")</f>
        <v/>
      </c>
      <c r="N168" s="207"/>
      <c r="O168" s="207"/>
      <c r="P168" s="207"/>
      <c r="Q168" s="207"/>
      <c r="R168" s="207"/>
      <c r="S168" s="207"/>
      <c r="T168" s="207"/>
      <c r="U168" s="207"/>
      <c r="V168" s="207"/>
      <c r="W168" s="207"/>
      <c r="X168" s="207"/>
      <c r="Y168" s="207"/>
      <c r="Z168" s="207"/>
      <c r="AA168" s="207"/>
      <c r="AB168" s="207"/>
      <c r="AC168" s="54"/>
      <c r="AD168" s="73" t="str">
        <f>IFERROR((HYPERLINK((VLOOKUP($M168,표1[[과정명]:[상세링크]],7,FALSE)),"상세보기")),"")</f>
        <v/>
      </c>
      <c r="AE168" s="54"/>
      <c r="AF168" s="53"/>
    </row>
    <row r="169" spans="1:32" ht="37.5" customHeight="1">
      <c r="A169" s="40"/>
      <c r="B169" s="40"/>
      <c r="C169" s="40"/>
      <c r="D169" s="40"/>
      <c r="E169" s="188" t="s">
        <v>3728</v>
      </c>
      <c r="F169" s="62" t="str">
        <f t="shared" si="2"/>
        <v>코리아IT아카데미프로그래밍0162</v>
      </c>
      <c r="G169" s="63" t="str">
        <f>IFERROR(LEN((VLOOKUP(M169,표1[[과정명]:[추천2]],6,FALSE))),"")</f>
        <v/>
      </c>
      <c r="H169" s="205" t="str">
        <f>IFERROR((CONCATENATE(VLOOKUP($M169,전체과정!$G$2:$K$1794,3,FALSE)," &gt; ",(VLOOKUP($M169,전체과정!$G$2:$K$1794,4,FALSE)))),"")</f>
        <v/>
      </c>
      <c r="I169" s="205"/>
      <c r="J169" s="205"/>
      <c r="K169" s="205"/>
      <c r="L169" s="205"/>
      <c r="M169" s="207" t="str">
        <f>IFERROR((VLOOKUP($F169,전체과정!$C$2:$G$1794,5,FALSE)),"")</f>
        <v/>
      </c>
      <c r="N169" s="207"/>
      <c r="O169" s="207"/>
      <c r="P169" s="207"/>
      <c r="Q169" s="207"/>
      <c r="R169" s="207"/>
      <c r="S169" s="207"/>
      <c r="T169" s="207"/>
      <c r="U169" s="207"/>
      <c r="V169" s="207"/>
      <c r="W169" s="207"/>
      <c r="X169" s="207"/>
      <c r="Y169" s="207"/>
      <c r="Z169" s="207"/>
      <c r="AA169" s="207"/>
      <c r="AB169" s="207"/>
      <c r="AC169" s="54"/>
      <c r="AD169" s="73" t="str">
        <f>IFERROR((HYPERLINK((VLOOKUP($M169,표1[[과정명]:[상세링크]],7,FALSE)),"상세보기")),"")</f>
        <v/>
      </c>
      <c r="AE169" s="54"/>
      <c r="AF169" s="53"/>
    </row>
    <row r="170" spans="1:32" ht="37.5" customHeight="1">
      <c r="A170" s="40"/>
      <c r="B170" s="40"/>
      <c r="C170" s="40"/>
      <c r="D170" s="40"/>
      <c r="E170" s="188" t="s">
        <v>3729</v>
      </c>
      <c r="F170" s="62" t="str">
        <f t="shared" si="2"/>
        <v>코리아IT아카데미프로그래밍0163</v>
      </c>
      <c r="G170" s="63" t="str">
        <f>IFERROR(LEN((VLOOKUP(M170,표1[[과정명]:[추천2]],6,FALSE))),"")</f>
        <v/>
      </c>
      <c r="H170" s="205" t="str">
        <f>IFERROR((CONCATENATE(VLOOKUP($M170,전체과정!$G$2:$K$1794,3,FALSE)," &gt; ",(VLOOKUP($M170,전체과정!$G$2:$K$1794,4,FALSE)))),"")</f>
        <v/>
      </c>
      <c r="I170" s="205"/>
      <c r="J170" s="205"/>
      <c r="K170" s="205"/>
      <c r="L170" s="205"/>
      <c r="M170" s="207" t="str">
        <f>IFERROR((VLOOKUP($F170,전체과정!$C$2:$G$1794,5,FALSE)),"")</f>
        <v/>
      </c>
      <c r="N170" s="207"/>
      <c r="O170" s="207"/>
      <c r="P170" s="207"/>
      <c r="Q170" s="207"/>
      <c r="R170" s="207"/>
      <c r="S170" s="207"/>
      <c r="T170" s="207"/>
      <c r="U170" s="207"/>
      <c r="V170" s="207"/>
      <c r="W170" s="207"/>
      <c r="X170" s="207"/>
      <c r="Y170" s="207"/>
      <c r="Z170" s="207"/>
      <c r="AA170" s="207"/>
      <c r="AB170" s="207"/>
      <c r="AC170" s="54"/>
      <c r="AD170" s="73" t="str">
        <f>IFERROR((HYPERLINK((VLOOKUP($M170,표1[[과정명]:[상세링크]],7,FALSE)),"상세보기")),"")</f>
        <v/>
      </c>
      <c r="AE170" s="54"/>
      <c r="AF170" s="53"/>
    </row>
    <row r="171" spans="1:32" ht="37.5" customHeight="1">
      <c r="A171" s="40"/>
      <c r="B171" s="40"/>
      <c r="C171" s="40"/>
      <c r="D171" s="40"/>
      <c r="E171" s="188" t="s">
        <v>3730</v>
      </c>
      <c r="F171" s="62" t="str">
        <f t="shared" si="2"/>
        <v>코리아IT아카데미프로그래밍0164</v>
      </c>
      <c r="G171" s="63" t="str">
        <f>IFERROR(LEN((VLOOKUP(M171,표1[[과정명]:[추천2]],6,FALSE))),"")</f>
        <v/>
      </c>
      <c r="H171" s="205" t="str">
        <f>IFERROR((CONCATENATE(VLOOKUP($M171,전체과정!$G$2:$K$1794,3,FALSE)," &gt; ",(VLOOKUP($M171,전체과정!$G$2:$K$1794,4,FALSE)))),"")</f>
        <v/>
      </c>
      <c r="I171" s="205"/>
      <c r="J171" s="205"/>
      <c r="K171" s="205"/>
      <c r="L171" s="205"/>
      <c r="M171" s="207" t="str">
        <f>IFERROR((VLOOKUP($F171,전체과정!$C$2:$G$1794,5,FALSE)),"")</f>
        <v/>
      </c>
      <c r="N171" s="207"/>
      <c r="O171" s="207"/>
      <c r="P171" s="207"/>
      <c r="Q171" s="207"/>
      <c r="R171" s="207"/>
      <c r="S171" s="207"/>
      <c r="T171" s="207"/>
      <c r="U171" s="207"/>
      <c r="V171" s="207"/>
      <c r="W171" s="207"/>
      <c r="X171" s="207"/>
      <c r="Y171" s="207"/>
      <c r="Z171" s="207"/>
      <c r="AA171" s="207"/>
      <c r="AB171" s="207"/>
      <c r="AC171" s="54"/>
      <c r="AD171" s="73" t="str">
        <f>IFERROR((HYPERLINK((VLOOKUP($M171,표1[[과정명]:[상세링크]],7,FALSE)),"상세보기")),"")</f>
        <v/>
      </c>
      <c r="AE171" s="54"/>
      <c r="AF171" s="53"/>
    </row>
    <row r="172" spans="1:32" ht="37.5" customHeight="1">
      <c r="A172" s="40"/>
      <c r="B172" s="40"/>
      <c r="C172" s="40"/>
      <c r="D172" s="40"/>
      <c r="E172" s="188" t="s">
        <v>3731</v>
      </c>
      <c r="F172" s="62" t="str">
        <f t="shared" si="2"/>
        <v>코리아IT아카데미프로그래밍0165</v>
      </c>
      <c r="G172" s="63" t="str">
        <f>IFERROR(LEN((VLOOKUP(M172,표1[[과정명]:[추천2]],6,FALSE))),"")</f>
        <v/>
      </c>
      <c r="H172" s="205" t="str">
        <f>IFERROR((CONCATENATE(VLOOKUP($M172,전체과정!$G$2:$K$1794,3,FALSE)," &gt; ",(VLOOKUP($M172,전체과정!$G$2:$K$1794,4,FALSE)))),"")</f>
        <v/>
      </c>
      <c r="I172" s="205"/>
      <c r="J172" s="205"/>
      <c r="K172" s="205"/>
      <c r="L172" s="205"/>
      <c r="M172" s="207" t="str">
        <f>IFERROR((VLOOKUP($F172,전체과정!$C$2:$G$1794,5,FALSE)),"")</f>
        <v/>
      </c>
      <c r="N172" s="207"/>
      <c r="O172" s="207"/>
      <c r="P172" s="207"/>
      <c r="Q172" s="207"/>
      <c r="R172" s="207"/>
      <c r="S172" s="207"/>
      <c r="T172" s="207"/>
      <c r="U172" s="207"/>
      <c r="V172" s="207"/>
      <c r="W172" s="207"/>
      <c r="X172" s="207"/>
      <c r="Y172" s="207"/>
      <c r="Z172" s="207"/>
      <c r="AA172" s="207"/>
      <c r="AB172" s="207"/>
      <c r="AC172" s="54"/>
      <c r="AD172" s="73" t="str">
        <f>IFERROR((HYPERLINK((VLOOKUP($M172,표1[[과정명]:[상세링크]],7,FALSE)),"상세보기")),"")</f>
        <v/>
      </c>
      <c r="AE172" s="54"/>
      <c r="AF172" s="53"/>
    </row>
    <row r="173" spans="1:32" ht="37.5" customHeight="1">
      <c r="A173" s="40"/>
      <c r="B173" s="40"/>
      <c r="C173" s="40"/>
      <c r="D173" s="40"/>
      <c r="E173" s="188" t="s">
        <v>3732</v>
      </c>
      <c r="F173" s="62" t="str">
        <f t="shared" si="2"/>
        <v>코리아IT아카데미프로그래밍0166</v>
      </c>
      <c r="G173" s="63" t="str">
        <f>IFERROR(LEN((VLOOKUP(M173,표1[[과정명]:[추천2]],6,FALSE))),"")</f>
        <v/>
      </c>
      <c r="H173" s="205" t="str">
        <f>IFERROR((CONCATENATE(VLOOKUP($M173,전체과정!$G$2:$K$1794,3,FALSE)," &gt; ",(VLOOKUP($M173,전체과정!$G$2:$K$1794,4,FALSE)))),"")</f>
        <v/>
      </c>
      <c r="I173" s="205"/>
      <c r="J173" s="205"/>
      <c r="K173" s="205"/>
      <c r="L173" s="205"/>
      <c r="M173" s="207" t="str">
        <f>IFERROR((VLOOKUP($F173,전체과정!$C$2:$G$1794,5,FALSE)),"")</f>
        <v/>
      </c>
      <c r="N173" s="207"/>
      <c r="O173" s="207"/>
      <c r="P173" s="207"/>
      <c r="Q173" s="207"/>
      <c r="R173" s="207"/>
      <c r="S173" s="207"/>
      <c r="T173" s="207"/>
      <c r="U173" s="207"/>
      <c r="V173" s="207"/>
      <c r="W173" s="207"/>
      <c r="X173" s="207"/>
      <c r="Y173" s="207"/>
      <c r="Z173" s="207"/>
      <c r="AA173" s="207"/>
      <c r="AB173" s="207"/>
      <c r="AC173" s="54"/>
      <c r="AD173" s="73" t="str">
        <f>IFERROR((HYPERLINK((VLOOKUP($M173,표1[[과정명]:[상세링크]],7,FALSE)),"상세보기")),"")</f>
        <v/>
      </c>
      <c r="AE173" s="54"/>
      <c r="AF173" s="53"/>
    </row>
    <row r="174" spans="1:32" ht="37.5" customHeight="1">
      <c r="A174" s="40"/>
      <c r="B174" s="40"/>
      <c r="C174" s="40"/>
      <c r="D174" s="40"/>
      <c r="E174" s="188" t="s">
        <v>3733</v>
      </c>
      <c r="F174" s="62" t="str">
        <f t="shared" si="2"/>
        <v>코리아IT아카데미프로그래밍0167</v>
      </c>
      <c r="G174" s="63" t="str">
        <f>IFERROR(LEN((VLOOKUP(M174,표1[[과정명]:[추천2]],6,FALSE))),"")</f>
        <v/>
      </c>
      <c r="H174" s="205" t="str">
        <f>IFERROR((CONCATENATE(VLOOKUP($M174,전체과정!$G$2:$K$1794,3,FALSE)," &gt; ",(VLOOKUP($M174,전체과정!$G$2:$K$1794,4,FALSE)))),"")</f>
        <v/>
      </c>
      <c r="I174" s="205"/>
      <c r="J174" s="205"/>
      <c r="K174" s="205"/>
      <c r="L174" s="205"/>
      <c r="M174" s="207" t="str">
        <f>IFERROR((VLOOKUP($F174,전체과정!$C$2:$G$1794,5,FALSE)),"")</f>
        <v/>
      </c>
      <c r="N174" s="207"/>
      <c r="O174" s="207"/>
      <c r="P174" s="207"/>
      <c r="Q174" s="207"/>
      <c r="R174" s="207"/>
      <c r="S174" s="207"/>
      <c r="T174" s="207"/>
      <c r="U174" s="207"/>
      <c r="V174" s="207"/>
      <c r="W174" s="207"/>
      <c r="X174" s="207"/>
      <c r="Y174" s="207"/>
      <c r="Z174" s="207"/>
      <c r="AA174" s="207"/>
      <c r="AB174" s="207"/>
      <c r="AC174" s="54"/>
      <c r="AD174" s="73" t="str">
        <f>IFERROR((HYPERLINK((VLOOKUP($M174,표1[[과정명]:[상세링크]],7,FALSE)),"상세보기")),"")</f>
        <v/>
      </c>
      <c r="AE174" s="54"/>
      <c r="AF174" s="53"/>
    </row>
    <row r="175" spans="1:32" ht="37.5" customHeight="1">
      <c r="A175" s="40"/>
      <c r="B175" s="40"/>
      <c r="C175" s="40"/>
      <c r="D175" s="40"/>
      <c r="E175" s="188" t="s">
        <v>3734</v>
      </c>
      <c r="F175" s="62" t="str">
        <f t="shared" si="2"/>
        <v>코리아IT아카데미프로그래밍0168</v>
      </c>
      <c r="G175" s="63" t="str">
        <f>IFERROR(LEN((VLOOKUP(M175,표1[[과정명]:[추천2]],6,FALSE))),"")</f>
        <v/>
      </c>
      <c r="H175" s="205" t="str">
        <f>IFERROR((CONCATENATE(VLOOKUP($M175,전체과정!$G$2:$K$1794,3,FALSE)," &gt; ",(VLOOKUP($M175,전체과정!$G$2:$K$1794,4,FALSE)))),"")</f>
        <v/>
      </c>
      <c r="I175" s="205"/>
      <c r="J175" s="205"/>
      <c r="K175" s="205"/>
      <c r="L175" s="205"/>
      <c r="M175" s="207" t="str">
        <f>IFERROR((VLOOKUP($F175,전체과정!$C$2:$G$1794,5,FALSE)),"")</f>
        <v/>
      </c>
      <c r="N175" s="207"/>
      <c r="O175" s="207"/>
      <c r="P175" s="207"/>
      <c r="Q175" s="207"/>
      <c r="R175" s="207"/>
      <c r="S175" s="207"/>
      <c r="T175" s="207"/>
      <c r="U175" s="207"/>
      <c r="V175" s="207"/>
      <c r="W175" s="207"/>
      <c r="X175" s="207"/>
      <c r="Y175" s="207"/>
      <c r="Z175" s="207"/>
      <c r="AA175" s="207"/>
      <c r="AB175" s="207"/>
      <c r="AC175" s="54"/>
      <c r="AD175" s="73" t="str">
        <f>IFERROR((HYPERLINK((VLOOKUP($M175,표1[[과정명]:[상세링크]],7,FALSE)),"상세보기")),"")</f>
        <v/>
      </c>
      <c r="AE175" s="54"/>
      <c r="AF175" s="53"/>
    </row>
    <row r="176" spans="1:32" ht="37.5" customHeight="1">
      <c r="A176" s="40"/>
      <c r="B176" s="40"/>
      <c r="C176" s="40"/>
      <c r="D176" s="40"/>
      <c r="E176" s="188" t="s">
        <v>3735</v>
      </c>
      <c r="F176" s="62" t="str">
        <f t="shared" si="2"/>
        <v>코리아IT아카데미프로그래밍0169</v>
      </c>
      <c r="G176" s="63" t="str">
        <f>IFERROR(LEN((VLOOKUP(M176,표1[[과정명]:[추천2]],6,FALSE))),"")</f>
        <v/>
      </c>
      <c r="H176" s="205" t="str">
        <f>IFERROR((CONCATENATE(VLOOKUP($M176,전체과정!$G$2:$K$1794,3,FALSE)," &gt; ",(VLOOKUP($M176,전체과정!$G$2:$K$1794,4,FALSE)))),"")</f>
        <v/>
      </c>
      <c r="I176" s="205"/>
      <c r="J176" s="205"/>
      <c r="K176" s="205"/>
      <c r="L176" s="205"/>
      <c r="M176" s="207" t="str">
        <f>IFERROR((VLOOKUP($F176,전체과정!$C$2:$G$1794,5,FALSE)),"")</f>
        <v/>
      </c>
      <c r="N176" s="207"/>
      <c r="O176" s="207"/>
      <c r="P176" s="207"/>
      <c r="Q176" s="207"/>
      <c r="R176" s="207"/>
      <c r="S176" s="207"/>
      <c r="T176" s="207"/>
      <c r="U176" s="207"/>
      <c r="V176" s="207"/>
      <c r="W176" s="207"/>
      <c r="X176" s="207"/>
      <c r="Y176" s="207"/>
      <c r="Z176" s="207"/>
      <c r="AA176" s="207"/>
      <c r="AB176" s="207"/>
      <c r="AC176" s="54"/>
      <c r="AD176" s="73" t="str">
        <f>IFERROR((HYPERLINK((VLOOKUP($M176,표1[[과정명]:[상세링크]],7,FALSE)),"상세보기")),"")</f>
        <v/>
      </c>
      <c r="AE176" s="54"/>
      <c r="AF176" s="53"/>
    </row>
    <row r="177" spans="1:32" ht="37.5" customHeight="1">
      <c r="A177" s="40"/>
      <c r="B177" s="40"/>
      <c r="C177" s="40"/>
      <c r="D177" s="40"/>
      <c r="E177" s="188" t="s">
        <v>3736</v>
      </c>
      <c r="F177" s="62" t="str">
        <f t="shared" si="2"/>
        <v>코리아IT아카데미프로그래밍0170</v>
      </c>
      <c r="G177" s="63" t="str">
        <f>IFERROR(LEN((VLOOKUP(M177,표1[[과정명]:[추천2]],6,FALSE))),"")</f>
        <v/>
      </c>
      <c r="H177" s="205" t="str">
        <f>IFERROR((CONCATENATE(VLOOKUP($M177,전체과정!$G$2:$K$1794,3,FALSE)," &gt; ",(VLOOKUP($M177,전체과정!$G$2:$K$1794,4,FALSE)))),"")</f>
        <v/>
      </c>
      <c r="I177" s="205"/>
      <c r="J177" s="205"/>
      <c r="K177" s="205"/>
      <c r="L177" s="205"/>
      <c r="M177" s="207" t="str">
        <f>IFERROR((VLOOKUP($F177,전체과정!$C$2:$G$1794,5,FALSE)),"")</f>
        <v/>
      </c>
      <c r="N177" s="207"/>
      <c r="O177" s="207"/>
      <c r="P177" s="207"/>
      <c r="Q177" s="207"/>
      <c r="R177" s="207"/>
      <c r="S177" s="207"/>
      <c r="T177" s="207"/>
      <c r="U177" s="207"/>
      <c r="V177" s="207"/>
      <c r="W177" s="207"/>
      <c r="X177" s="207"/>
      <c r="Y177" s="207"/>
      <c r="Z177" s="207"/>
      <c r="AA177" s="207"/>
      <c r="AB177" s="207"/>
      <c r="AC177" s="54"/>
      <c r="AD177" s="73" t="str">
        <f>IFERROR((HYPERLINK((VLOOKUP($M177,표1[[과정명]:[상세링크]],7,FALSE)),"상세보기")),"")</f>
        <v/>
      </c>
      <c r="AE177" s="54"/>
      <c r="AF177" s="53"/>
    </row>
    <row r="178" spans="1:32" ht="37.5" customHeight="1">
      <c r="A178" s="40"/>
      <c r="B178" s="40"/>
      <c r="C178" s="40"/>
      <c r="D178" s="40"/>
      <c r="E178" s="188" t="s">
        <v>3737</v>
      </c>
      <c r="F178" s="62" t="str">
        <f t="shared" si="2"/>
        <v>코리아IT아카데미프로그래밍0171</v>
      </c>
      <c r="G178" s="63" t="str">
        <f>IFERROR(LEN((VLOOKUP(M178,표1[[과정명]:[추천2]],6,FALSE))),"")</f>
        <v/>
      </c>
      <c r="H178" s="205" t="str">
        <f>IFERROR((CONCATENATE(VLOOKUP($M178,전체과정!$G$2:$K$1794,3,FALSE)," &gt; ",(VLOOKUP($M178,전체과정!$G$2:$K$1794,4,FALSE)))),"")</f>
        <v/>
      </c>
      <c r="I178" s="205"/>
      <c r="J178" s="205"/>
      <c r="K178" s="205"/>
      <c r="L178" s="205"/>
      <c r="M178" s="207" t="str">
        <f>IFERROR((VLOOKUP($F178,전체과정!$C$2:$G$1794,5,FALSE)),"")</f>
        <v/>
      </c>
      <c r="N178" s="207"/>
      <c r="O178" s="207"/>
      <c r="P178" s="207"/>
      <c r="Q178" s="207"/>
      <c r="R178" s="207"/>
      <c r="S178" s="207"/>
      <c r="T178" s="207"/>
      <c r="U178" s="207"/>
      <c r="V178" s="207"/>
      <c r="W178" s="207"/>
      <c r="X178" s="207"/>
      <c r="Y178" s="207"/>
      <c r="Z178" s="207"/>
      <c r="AA178" s="207"/>
      <c r="AB178" s="207"/>
      <c r="AC178" s="54"/>
      <c r="AD178" s="73" t="str">
        <f>IFERROR((HYPERLINK((VLOOKUP($M178,표1[[과정명]:[상세링크]],7,FALSE)),"상세보기")),"")</f>
        <v/>
      </c>
      <c r="AE178" s="54"/>
      <c r="AF178" s="53"/>
    </row>
    <row r="179" spans="1:32" ht="37.5" customHeight="1">
      <c r="A179" s="40"/>
      <c r="B179" s="40"/>
      <c r="C179" s="40"/>
      <c r="D179" s="40"/>
      <c r="E179" s="188" t="s">
        <v>3738</v>
      </c>
      <c r="F179" s="62" t="str">
        <f t="shared" si="2"/>
        <v>코리아IT아카데미프로그래밍0172</v>
      </c>
      <c r="G179" s="63" t="str">
        <f>IFERROR(LEN((VLOOKUP(M179,표1[[과정명]:[추천2]],6,FALSE))),"")</f>
        <v/>
      </c>
      <c r="H179" s="205" t="str">
        <f>IFERROR((CONCATENATE(VLOOKUP($M179,전체과정!$G$2:$K$1794,3,FALSE)," &gt; ",(VLOOKUP($M179,전체과정!$G$2:$K$1794,4,FALSE)))),"")</f>
        <v/>
      </c>
      <c r="I179" s="205"/>
      <c r="J179" s="205"/>
      <c r="K179" s="205"/>
      <c r="L179" s="205"/>
      <c r="M179" s="207" t="str">
        <f>IFERROR((VLOOKUP($F179,전체과정!$C$2:$G$1794,5,FALSE)),"")</f>
        <v/>
      </c>
      <c r="N179" s="207"/>
      <c r="O179" s="207"/>
      <c r="P179" s="207"/>
      <c r="Q179" s="207"/>
      <c r="R179" s="207"/>
      <c r="S179" s="207"/>
      <c r="T179" s="207"/>
      <c r="U179" s="207"/>
      <c r="V179" s="207"/>
      <c r="W179" s="207"/>
      <c r="X179" s="207"/>
      <c r="Y179" s="207"/>
      <c r="Z179" s="207"/>
      <c r="AA179" s="207"/>
      <c r="AB179" s="207"/>
      <c r="AC179" s="54"/>
      <c r="AD179" s="73" t="str">
        <f>IFERROR((HYPERLINK((VLOOKUP($M179,표1[[과정명]:[상세링크]],7,FALSE)),"상세보기")),"")</f>
        <v/>
      </c>
      <c r="AE179" s="54"/>
      <c r="AF179" s="53"/>
    </row>
    <row r="180" spans="1:32" ht="37.5" customHeight="1">
      <c r="A180" s="40"/>
      <c r="B180" s="40"/>
      <c r="C180" s="40"/>
      <c r="D180" s="40"/>
      <c r="E180" s="188" t="s">
        <v>3739</v>
      </c>
      <c r="F180" s="62" t="str">
        <f t="shared" si="2"/>
        <v>코리아IT아카데미프로그래밍0173</v>
      </c>
      <c r="G180" s="63" t="str">
        <f>IFERROR(LEN((VLOOKUP(M180,표1[[과정명]:[추천2]],6,FALSE))),"")</f>
        <v/>
      </c>
      <c r="H180" s="205" t="str">
        <f>IFERROR((CONCATENATE(VLOOKUP($M180,전체과정!$G$2:$K$1794,3,FALSE)," &gt; ",(VLOOKUP($M180,전체과정!$G$2:$K$1794,4,FALSE)))),"")</f>
        <v/>
      </c>
      <c r="I180" s="205"/>
      <c r="J180" s="205"/>
      <c r="K180" s="205"/>
      <c r="L180" s="205"/>
      <c r="M180" s="207" t="str">
        <f>IFERROR((VLOOKUP($F180,전체과정!$C$2:$G$1794,5,FALSE)),"")</f>
        <v/>
      </c>
      <c r="N180" s="207"/>
      <c r="O180" s="207"/>
      <c r="P180" s="207"/>
      <c r="Q180" s="207"/>
      <c r="R180" s="207"/>
      <c r="S180" s="207"/>
      <c r="T180" s="207"/>
      <c r="U180" s="207"/>
      <c r="V180" s="207"/>
      <c r="W180" s="207"/>
      <c r="X180" s="207"/>
      <c r="Y180" s="207"/>
      <c r="Z180" s="207"/>
      <c r="AA180" s="207"/>
      <c r="AB180" s="207"/>
      <c r="AC180" s="54"/>
      <c r="AD180" s="73" t="str">
        <f>IFERROR((HYPERLINK((VLOOKUP($M180,표1[[과정명]:[상세링크]],7,FALSE)),"상세보기")),"")</f>
        <v/>
      </c>
      <c r="AE180" s="54"/>
      <c r="AF180" s="53"/>
    </row>
    <row r="181" spans="1:32" ht="37.5" customHeight="1">
      <c r="A181" s="40"/>
      <c r="B181" s="40"/>
      <c r="C181" s="40"/>
      <c r="D181" s="40"/>
      <c r="E181" s="188" t="s">
        <v>3740</v>
      </c>
      <c r="F181" s="62" t="str">
        <f t="shared" si="2"/>
        <v>코리아IT아카데미프로그래밍0174</v>
      </c>
      <c r="G181" s="63" t="str">
        <f>IFERROR(LEN((VLOOKUP(M181,표1[[과정명]:[추천2]],6,FALSE))),"")</f>
        <v/>
      </c>
      <c r="H181" s="205" t="str">
        <f>IFERROR((CONCATENATE(VLOOKUP($M181,전체과정!$G$2:$K$1794,3,FALSE)," &gt; ",(VLOOKUP($M181,전체과정!$G$2:$K$1794,4,FALSE)))),"")</f>
        <v/>
      </c>
      <c r="I181" s="205"/>
      <c r="J181" s="205"/>
      <c r="K181" s="205"/>
      <c r="L181" s="205"/>
      <c r="M181" s="207" t="str">
        <f>IFERROR((VLOOKUP($F181,전체과정!$C$2:$G$1794,5,FALSE)),"")</f>
        <v/>
      </c>
      <c r="N181" s="207"/>
      <c r="O181" s="207"/>
      <c r="P181" s="207"/>
      <c r="Q181" s="207"/>
      <c r="R181" s="207"/>
      <c r="S181" s="207"/>
      <c r="T181" s="207"/>
      <c r="U181" s="207"/>
      <c r="V181" s="207"/>
      <c r="W181" s="207"/>
      <c r="X181" s="207"/>
      <c r="Y181" s="207"/>
      <c r="Z181" s="207"/>
      <c r="AA181" s="207"/>
      <c r="AB181" s="207"/>
      <c r="AC181" s="54"/>
      <c r="AD181" s="73" t="str">
        <f>IFERROR((HYPERLINK((VLOOKUP($M181,표1[[과정명]:[상세링크]],7,FALSE)),"상세보기")),"")</f>
        <v/>
      </c>
      <c r="AE181" s="54"/>
      <c r="AF181" s="53"/>
    </row>
    <row r="182" spans="1:32" ht="37.5" customHeight="1">
      <c r="A182" s="40"/>
      <c r="B182" s="40"/>
      <c r="C182" s="40"/>
      <c r="D182" s="40"/>
      <c r="E182" s="188" t="s">
        <v>3741</v>
      </c>
      <c r="F182" s="62" t="str">
        <f t="shared" si="2"/>
        <v>코리아IT아카데미프로그래밍0175</v>
      </c>
      <c r="G182" s="63" t="str">
        <f>IFERROR(LEN((VLOOKUP(M182,표1[[과정명]:[추천2]],6,FALSE))),"")</f>
        <v/>
      </c>
      <c r="H182" s="205" t="str">
        <f>IFERROR((CONCATENATE(VLOOKUP($M182,전체과정!$G$2:$K$1794,3,FALSE)," &gt; ",(VLOOKUP($M182,전체과정!$G$2:$K$1794,4,FALSE)))),"")</f>
        <v/>
      </c>
      <c r="I182" s="205"/>
      <c r="J182" s="205"/>
      <c r="K182" s="205"/>
      <c r="L182" s="205"/>
      <c r="M182" s="207" t="str">
        <f>IFERROR((VLOOKUP($F182,전체과정!$C$2:$G$1794,5,FALSE)),"")</f>
        <v/>
      </c>
      <c r="N182" s="207"/>
      <c r="O182" s="207"/>
      <c r="P182" s="207"/>
      <c r="Q182" s="207"/>
      <c r="R182" s="207"/>
      <c r="S182" s="207"/>
      <c r="T182" s="207"/>
      <c r="U182" s="207"/>
      <c r="V182" s="207"/>
      <c r="W182" s="207"/>
      <c r="X182" s="207"/>
      <c r="Y182" s="207"/>
      <c r="Z182" s="207"/>
      <c r="AA182" s="207"/>
      <c r="AB182" s="207"/>
      <c r="AC182" s="54"/>
      <c r="AD182" s="73" t="str">
        <f>IFERROR((HYPERLINK((VLOOKUP($M182,표1[[과정명]:[상세링크]],7,FALSE)),"상세보기")),"")</f>
        <v/>
      </c>
      <c r="AE182" s="54"/>
      <c r="AF182" s="53"/>
    </row>
    <row r="183" spans="1:32" ht="37.5" customHeight="1">
      <c r="A183" s="40"/>
      <c r="B183" s="40"/>
      <c r="C183" s="40"/>
      <c r="D183" s="40"/>
      <c r="E183" s="188" t="s">
        <v>3742</v>
      </c>
      <c r="F183" s="62" t="str">
        <f t="shared" si="2"/>
        <v>코리아IT아카데미프로그래밍0176</v>
      </c>
      <c r="G183" s="63" t="str">
        <f>IFERROR(LEN((VLOOKUP(M183,표1[[과정명]:[추천2]],6,FALSE))),"")</f>
        <v/>
      </c>
      <c r="H183" s="205" t="str">
        <f>IFERROR((CONCATENATE(VLOOKUP($M183,전체과정!$G$2:$K$1794,3,FALSE)," &gt; ",(VLOOKUP($M183,전체과정!$G$2:$K$1794,4,FALSE)))),"")</f>
        <v/>
      </c>
      <c r="I183" s="205"/>
      <c r="J183" s="205"/>
      <c r="K183" s="205"/>
      <c r="L183" s="205"/>
      <c r="M183" s="207" t="str">
        <f>IFERROR((VLOOKUP($F183,전체과정!$C$2:$G$1794,5,FALSE)),"")</f>
        <v/>
      </c>
      <c r="N183" s="207"/>
      <c r="O183" s="207"/>
      <c r="P183" s="207"/>
      <c r="Q183" s="207"/>
      <c r="R183" s="207"/>
      <c r="S183" s="207"/>
      <c r="T183" s="207"/>
      <c r="U183" s="207"/>
      <c r="V183" s="207"/>
      <c r="W183" s="207"/>
      <c r="X183" s="207"/>
      <c r="Y183" s="207"/>
      <c r="Z183" s="207"/>
      <c r="AA183" s="207"/>
      <c r="AB183" s="207"/>
      <c r="AC183" s="54"/>
      <c r="AD183" s="73" t="str">
        <f>IFERROR((HYPERLINK((VLOOKUP($M183,표1[[과정명]:[상세링크]],7,FALSE)),"상세보기")),"")</f>
        <v/>
      </c>
      <c r="AE183" s="54"/>
      <c r="AF183" s="53"/>
    </row>
    <row r="184" spans="1:32" ht="37.5" customHeight="1">
      <c r="A184" s="40"/>
      <c r="B184" s="40"/>
      <c r="C184" s="40"/>
      <c r="D184" s="40"/>
      <c r="E184" s="188" t="s">
        <v>3743</v>
      </c>
      <c r="F184" s="62" t="str">
        <f t="shared" si="2"/>
        <v>코리아IT아카데미프로그래밍0177</v>
      </c>
      <c r="G184" s="63" t="str">
        <f>IFERROR(LEN((VLOOKUP(M184,표1[[과정명]:[추천2]],6,FALSE))),"")</f>
        <v/>
      </c>
      <c r="H184" s="205" t="str">
        <f>IFERROR((CONCATENATE(VLOOKUP($M184,전체과정!$G$2:$K$1794,3,FALSE)," &gt; ",(VLOOKUP($M184,전체과정!$G$2:$K$1794,4,FALSE)))),"")</f>
        <v/>
      </c>
      <c r="I184" s="205"/>
      <c r="J184" s="205"/>
      <c r="K184" s="205"/>
      <c r="L184" s="205"/>
      <c r="M184" s="207" t="str">
        <f>IFERROR((VLOOKUP($F184,전체과정!$C$2:$G$1794,5,FALSE)),"")</f>
        <v/>
      </c>
      <c r="N184" s="207"/>
      <c r="O184" s="207"/>
      <c r="P184" s="207"/>
      <c r="Q184" s="207"/>
      <c r="R184" s="207"/>
      <c r="S184" s="207"/>
      <c r="T184" s="207"/>
      <c r="U184" s="207"/>
      <c r="V184" s="207"/>
      <c r="W184" s="207"/>
      <c r="X184" s="207"/>
      <c r="Y184" s="207"/>
      <c r="Z184" s="207"/>
      <c r="AA184" s="207"/>
      <c r="AB184" s="207"/>
      <c r="AC184" s="54"/>
      <c r="AD184" s="73" t="str">
        <f>IFERROR((HYPERLINK((VLOOKUP($M184,표1[[과정명]:[상세링크]],7,FALSE)),"상세보기")),"")</f>
        <v/>
      </c>
      <c r="AE184" s="54"/>
      <c r="AF184" s="53"/>
    </row>
    <row r="185" spans="1:32" ht="37.5" customHeight="1">
      <c r="A185" s="40"/>
      <c r="B185" s="40"/>
      <c r="C185" s="40"/>
      <c r="D185" s="40"/>
      <c r="E185" s="188" t="s">
        <v>3744</v>
      </c>
      <c r="F185" s="62" t="str">
        <f t="shared" si="2"/>
        <v>코리아IT아카데미프로그래밍0178</v>
      </c>
      <c r="G185" s="63" t="str">
        <f>IFERROR(LEN((VLOOKUP(M185,표1[[과정명]:[추천2]],6,FALSE))),"")</f>
        <v/>
      </c>
      <c r="H185" s="205" t="str">
        <f>IFERROR((CONCATENATE(VLOOKUP($M185,전체과정!$G$2:$K$1794,3,FALSE)," &gt; ",(VLOOKUP($M185,전체과정!$G$2:$K$1794,4,FALSE)))),"")</f>
        <v/>
      </c>
      <c r="I185" s="205"/>
      <c r="J185" s="205"/>
      <c r="K185" s="205"/>
      <c r="L185" s="205"/>
      <c r="M185" s="207" t="str">
        <f>IFERROR((VLOOKUP($F185,전체과정!$C$2:$G$1794,5,FALSE)),"")</f>
        <v/>
      </c>
      <c r="N185" s="207"/>
      <c r="O185" s="207"/>
      <c r="P185" s="207"/>
      <c r="Q185" s="207"/>
      <c r="R185" s="207"/>
      <c r="S185" s="207"/>
      <c r="T185" s="207"/>
      <c r="U185" s="207"/>
      <c r="V185" s="207"/>
      <c r="W185" s="207"/>
      <c r="X185" s="207"/>
      <c r="Y185" s="207"/>
      <c r="Z185" s="207"/>
      <c r="AA185" s="207"/>
      <c r="AB185" s="207"/>
      <c r="AC185" s="54"/>
      <c r="AD185" s="73" t="str">
        <f>IFERROR((HYPERLINK((VLOOKUP($M185,표1[[과정명]:[상세링크]],7,FALSE)),"상세보기")),"")</f>
        <v/>
      </c>
      <c r="AE185" s="54"/>
      <c r="AF185" s="53"/>
    </row>
    <row r="186" spans="1:32" ht="37.5" customHeight="1">
      <c r="A186" s="40"/>
      <c r="B186" s="40"/>
      <c r="C186" s="40"/>
      <c r="D186" s="40"/>
      <c r="E186" s="188" t="s">
        <v>3745</v>
      </c>
      <c r="F186" s="62" t="str">
        <f t="shared" si="2"/>
        <v>코리아IT아카데미프로그래밍0179</v>
      </c>
      <c r="G186" s="63" t="str">
        <f>IFERROR(LEN((VLOOKUP(M186,표1[[과정명]:[추천2]],6,FALSE))),"")</f>
        <v/>
      </c>
      <c r="H186" s="205" t="str">
        <f>IFERROR((CONCATENATE(VLOOKUP($M186,전체과정!$G$2:$K$1794,3,FALSE)," &gt; ",(VLOOKUP($M186,전체과정!$G$2:$K$1794,4,FALSE)))),"")</f>
        <v/>
      </c>
      <c r="I186" s="205"/>
      <c r="J186" s="205"/>
      <c r="K186" s="205"/>
      <c r="L186" s="205"/>
      <c r="M186" s="207" t="str">
        <f>IFERROR((VLOOKUP($F186,전체과정!$C$2:$G$1794,5,FALSE)),"")</f>
        <v/>
      </c>
      <c r="N186" s="207"/>
      <c r="O186" s="207"/>
      <c r="P186" s="207"/>
      <c r="Q186" s="207"/>
      <c r="R186" s="207"/>
      <c r="S186" s="207"/>
      <c r="T186" s="207"/>
      <c r="U186" s="207"/>
      <c r="V186" s="207"/>
      <c r="W186" s="207"/>
      <c r="X186" s="207"/>
      <c r="Y186" s="207"/>
      <c r="Z186" s="207"/>
      <c r="AA186" s="207"/>
      <c r="AB186" s="207"/>
      <c r="AC186" s="54"/>
      <c r="AD186" s="73" t="str">
        <f>IFERROR((HYPERLINK((VLOOKUP($M186,표1[[과정명]:[상세링크]],7,FALSE)),"상세보기")),"")</f>
        <v/>
      </c>
      <c r="AE186" s="54"/>
      <c r="AF186" s="53"/>
    </row>
    <row r="187" spans="1:32" ht="37.5" customHeight="1">
      <c r="A187" s="40"/>
      <c r="B187" s="40"/>
      <c r="C187" s="40"/>
      <c r="D187" s="40"/>
      <c r="E187" s="188" t="s">
        <v>3746</v>
      </c>
      <c r="F187" s="62" t="str">
        <f t="shared" si="2"/>
        <v>코리아IT아카데미프로그래밍0180</v>
      </c>
      <c r="G187" s="63" t="str">
        <f>IFERROR(LEN((VLOOKUP(M187,표1[[과정명]:[추천2]],6,FALSE))),"")</f>
        <v/>
      </c>
      <c r="H187" s="205" t="str">
        <f>IFERROR((CONCATENATE(VLOOKUP($M187,전체과정!$G$2:$K$1794,3,FALSE)," &gt; ",(VLOOKUP($M187,전체과정!$G$2:$K$1794,4,FALSE)))),"")</f>
        <v/>
      </c>
      <c r="I187" s="205"/>
      <c r="J187" s="205"/>
      <c r="K187" s="205"/>
      <c r="L187" s="205"/>
      <c r="M187" s="207" t="str">
        <f>IFERROR((VLOOKUP($F187,전체과정!$C$2:$G$1794,5,FALSE)),"")</f>
        <v/>
      </c>
      <c r="N187" s="207"/>
      <c r="O187" s="207"/>
      <c r="P187" s="207"/>
      <c r="Q187" s="207"/>
      <c r="R187" s="207"/>
      <c r="S187" s="207"/>
      <c r="T187" s="207"/>
      <c r="U187" s="207"/>
      <c r="V187" s="207"/>
      <c r="W187" s="207"/>
      <c r="X187" s="207"/>
      <c r="Y187" s="207"/>
      <c r="Z187" s="207"/>
      <c r="AA187" s="207"/>
      <c r="AB187" s="207"/>
      <c r="AC187" s="54"/>
      <c r="AD187" s="73" t="str">
        <f>IFERROR((HYPERLINK((VLOOKUP($M187,표1[[과정명]:[상세링크]],7,FALSE)),"상세보기")),"")</f>
        <v/>
      </c>
      <c r="AE187" s="54"/>
      <c r="AF187" s="53"/>
    </row>
    <row r="188" spans="1:32" ht="37.5" customHeight="1">
      <c r="A188" s="40"/>
      <c r="B188" s="40"/>
      <c r="C188" s="40"/>
      <c r="D188" s="40"/>
      <c r="E188" s="188" t="s">
        <v>3747</v>
      </c>
      <c r="F188" s="62" t="str">
        <f t="shared" si="2"/>
        <v>코리아IT아카데미프로그래밍0181</v>
      </c>
      <c r="G188" s="63" t="str">
        <f>IFERROR(LEN((VLOOKUP(M188,표1[[과정명]:[추천2]],6,FALSE))),"")</f>
        <v/>
      </c>
      <c r="H188" s="205" t="str">
        <f>IFERROR((CONCATENATE(VLOOKUP($M188,전체과정!$G$2:$K$1794,3,FALSE)," &gt; ",(VLOOKUP($M188,전체과정!$G$2:$K$1794,4,FALSE)))),"")</f>
        <v/>
      </c>
      <c r="I188" s="205"/>
      <c r="J188" s="205"/>
      <c r="K188" s="205"/>
      <c r="L188" s="205"/>
      <c r="M188" s="207" t="str">
        <f>IFERROR((VLOOKUP($F188,전체과정!$C$2:$G$1794,5,FALSE)),"")</f>
        <v/>
      </c>
      <c r="N188" s="207"/>
      <c r="O188" s="207"/>
      <c r="P188" s="207"/>
      <c r="Q188" s="207"/>
      <c r="R188" s="207"/>
      <c r="S188" s="207"/>
      <c r="T188" s="207"/>
      <c r="U188" s="207"/>
      <c r="V188" s="207"/>
      <c r="W188" s="207"/>
      <c r="X188" s="207"/>
      <c r="Y188" s="207"/>
      <c r="Z188" s="207"/>
      <c r="AA188" s="207"/>
      <c r="AB188" s="207"/>
      <c r="AC188" s="54"/>
      <c r="AD188" s="73" t="str">
        <f>IFERROR((HYPERLINK((VLOOKUP($M188,표1[[과정명]:[상세링크]],7,FALSE)),"상세보기")),"")</f>
        <v/>
      </c>
      <c r="AE188" s="54"/>
      <c r="AF188" s="53"/>
    </row>
    <row r="189" spans="1:32" ht="37.5" customHeight="1">
      <c r="A189" s="40"/>
      <c r="B189" s="40"/>
      <c r="C189" s="40"/>
      <c r="D189" s="40"/>
      <c r="E189" s="188" t="s">
        <v>3748</v>
      </c>
      <c r="F189" s="62" t="str">
        <f t="shared" si="2"/>
        <v>코리아IT아카데미프로그래밍0182</v>
      </c>
      <c r="G189" s="63" t="str">
        <f>IFERROR(LEN((VLOOKUP(M189,표1[[과정명]:[추천2]],6,FALSE))),"")</f>
        <v/>
      </c>
      <c r="H189" s="205" t="str">
        <f>IFERROR((CONCATENATE(VLOOKUP($M189,전체과정!$G$2:$K$1794,3,FALSE)," &gt; ",(VLOOKUP($M189,전체과정!$G$2:$K$1794,4,FALSE)))),"")</f>
        <v/>
      </c>
      <c r="I189" s="205"/>
      <c r="J189" s="205"/>
      <c r="K189" s="205"/>
      <c r="L189" s="205"/>
      <c r="M189" s="207" t="str">
        <f>IFERROR((VLOOKUP($F189,전체과정!$C$2:$G$1794,5,FALSE)),"")</f>
        <v/>
      </c>
      <c r="N189" s="207"/>
      <c r="O189" s="207"/>
      <c r="P189" s="207"/>
      <c r="Q189" s="207"/>
      <c r="R189" s="207"/>
      <c r="S189" s="207"/>
      <c r="T189" s="207"/>
      <c r="U189" s="207"/>
      <c r="V189" s="207"/>
      <c r="W189" s="207"/>
      <c r="X189" s="207"/>
      <c r="Y189" s="207"/>
      <c r="Z189" s="207"/>
      <c r="AA189" s="207"/>
      <c r="AB189" s="207"/>
      <c r="AC189" s="54"/>
      <c r="AD189" s="73" t="str">
        <f>IFERROR((HYPERLINK((VLOOKUP($M189,표1[[과정명]:[상세링크]],7,FALSE)),"상세보기")),"")</f>
        <v/>
      </c>
      <c r="AE189" s="54"/>
      <c r="AF189" s="53"/>
    </row>
    <row r="190" spans="1:32">
      <c r="E190" s="188"/>
    </row>
    <row r="191" spans="1:32">
      <c r="E191" s="188"/>
    </row>
    <row r="192" spans="1:32">
      <c r="E192" s="188"/>
    </row>
    <row r="193" spans="5:5">
      <c r="E193" s="188"/>
    </row>
    <row r="194" spans="5:5">
      <c r="E194" s="188"/>
    </row>
    <row r="195" spans="5:5">
      <c r="E195" s="188"/>
    </row>
    <row r="196" spans="5:5">
      <c r="E196" s="188"/>
    </row>
    <row r="197" spans="5:5">
      <c r="E197" s="188"/>
    </row>
    <row r="198" spans="5:5">
      <c r="E198" s="188"/>
    </row>
    <row r="199" spans="5:5">
      <c r="E199" s="188"/>
    </row>
    <row r="200" spans="5:5">
      <c r="E200" s="188"/>
    </row>
    <row r="201" spans="5:5">
      <c r="E201" s="188"/>
    </row>
    <row r="202" spans="5:5">
      <c r="E202" s="188"/>
    </row>
    <row r="203" spans="5:5">
      <c r="E203" s="188"/>
    </row>
    <row r="204" spans="5:5">
      <c r="E204" s="188"/>
    </row>
    <row r="205" spans="5:5">
      <c r="E205" s="188"/>
    </row>
    <row r="206" spans="5:5">
      <c r="E206" s="188"/>
    </row>
    <row r="207" spans="5:5">
      <c r="E207" s="188"/>
    </row>
    <row r="208" spans="5:5">
      <c r="E208" s="188"/>
    </row>
    <row r="209" spans="5:5">
      <c r="E209" s="188"/>
    </row>
    <row r="210" spans="5:5">
      <c r="E210" s="188"/>
    </row>
    <row r="211" spans="5:5">
      <c r="E211" s="188"/>
    </row>
    <row r="212" spans="5:5">
      <c r="E212" s="188"/>
    </row>
    <row r="213" spans="5:5">
      <c r="E213" s="188"/>
    </row>
    <row r="214" spans="5:5">
      <c r="E214" s="188"/>
    </row>
    <row r="215" spans="5:5">
      <c r="E215" s="188"/>
    </row>
    <row r="216" spans="5:5">
      <c r="E216" s="188"/>
    </row>
    <row r="217" spans="5:5">
      <c r="E217" s="188"/>
    </row>
    <row r="218" spans="5:5">
      <c r="E218" s="188"/>
    </row>
    <row r="219" spans="5:5">
      <c r="E219" s="188"/>
    </row>
    <row r="220" spans="5:5">
      <c r="E220" s="188"/>
    </row>
    <row r="221" spans="5:5">
      <c r="E221" s="188"/>
    </row>
    <row r="222" spans="5:5">
      <c r="E222" s="188"/>
    </row>
    <row r="223" spans="5:5">
      <c r="E223" s="188"/>
    </row>
    <row r="224" spans="5:5">
      <c r="E224" s="188"/>
    </row>
    <row r="225" spans="5:5">
      <c r="E225" s="188"/>
    </row>
    <row r="226" spans="5:5">
      <c r="E226" s="188"/>
    </row>
    <row r="227" spans="5:5">
      <c r="E227" s="188"/>
    </row>
    <row r="228" spans="5:5">
      <c r="E228" s="188"/>
    </row>
    <row r="229" spans="5:5">
      <c r="E229" s="188"/>
    </row>
    <row r="230" spans="5:5">
      <c r="E230" s="188"/>
    </row>
    <row r="231" spans="5:5">
      <c r="E231" s="188"/>
    </row>
    <row r="232" spans="5:5">
      <c r="E232" s="188"/>
    </row>
    <row r="233" spans="5:5">
      <c r="E233" s="188"/>
    </row>
    <row r="234" spans="5:5">
      <c r="E234" s="188"/>
    </row>
    <row r="235" spans="5:5">
      <c r="E235" s="188"/>
    </row>
    <row r="236" spans="5:5">
      <c r="E236" s="188"/>
    </row>
    <row r="237" spans="5:5">
      <c r="E237" s="188"/>
    </row>
    <row r="238" spans="5:5">
      <c r="E238" s="188"/>
    </row>
    <row r="239" spans="5:5">
      <c r="E239" s="188"/>
    </row>
    <row r="240" spans="5:5">
      <c r="E240" s="188"/>
    </row>
    <row r="241" spans="5:5">
      <c r="E241" s="188"/>
    </row>
    <row r="242" spans="5:5">
      <c r="E242" s="188"/>
    </row>
    <row r="243" spans="5:5">
      <c r="E243" s="188"/>
    </row>
    <row r="244" spans="5:5">
      <c r="E244" s="188"/>
    </row>
    <row r="245" spans="5:5">
      <c r="E245" s="188"/>
    </row>
    <row r="246" spans="5:5">
      <c r="E246" s="188"/>
    </row>
    <row r="247" spans="5:5">
      <c r="E247" s="188"/>
    </row>
    <row r="248" spans="5:5">
      <c r="E248" s="188"/>
    </row>
    <row r="249" spans="5:5">
      <c r="E249" s="188"/>
    </row>
    <row r="250" spans="5:5">
      <c r="E250" s="188"/>
    </row>
    <row r="251" spans="5:5">
      <c r="E251" s="188"/>
    </row>
    <row r="252" spans="5:5">
      <c r="E252" s="188"/>
    </row>
    <row r="253" spans="5:5">
      <c r="E253" s="188"/>
    </row>
    <row r="254" spans="5:5">
      <c r="E254" s="188"/>
    </row>
    <row r="255" spans="5:5">
      <c r="E255" s="188"/>
    </row>
    <row r="256" spans="5:5">
      <c r="E256" s="188"/>
    </row>
    <row r="257" spans="5:5">
      <c r="E257" s="188"/>
    </row>
    <row r="258" spans="5:5">
      <c r="E258" s="188"/>
    </row>
    <row r="259" spans="5:5">
      <c r="E259" s="188"/>
    </row>
    <row r="260" spans="5:5">
      <c r="E260" s="188"/>
    </row>
    <row r="261" spans="5:5">
      <c r="E261" s="188"/>
    </row>
    <row r="262" spans="5:5">
      <c r="E262" s="188"/>
    </row>
    <row r="263" spans="5:5">
      <c r="E263" s="188"/>
    </row>
    <row r="264" spans="5:5">
      <c r="E264" s="188"/>
    </row>
    <row r="265" spans="5:5">
      <c r="E265" s="188"/>
    </row>
    <row r="266" spans="5:5">
      <c r="E266" s="188"/>
    </row>
    <row r="267" spans="5:5">
      <c r="E267" s="188"/>
    </row>
    <row r="268" spans="5:5">
      <c r="E268" s="188"/>
    </row>
    <row r="269" spans="5:5">
      <c r="E269" s="188"/>
    </row>
    <row r="270" spans="5:5">
      <c r="E270" s="188"/>
    </row>
    <row r="271" spans="5:5">
      <c r="E271" s="188"/>
    </row>
    <row r="272" spans="5:5">
      <c r="E272" s="188"/>
    </row>
    <row r="273" spans="5:5">
      <c r="E273" s="188"/>
    </row>
    <row r="274" spans="5:5">
      <c r="E274" s="188"/>
    </row>
    <row r="275" spans="5:5">
      <c r="E275" s="188"/>
    </row>
    <row r="276" spans="5:5">
      <c r="E276" s="188"/>
    </row>
    <row r="277" spans="5:5">
      <c r="E277" s="188"/>
    </row>
    <row r="278" spans="5:5">
      <c r="E278" s="188"/>
    </row>
    <row r="279" spans="5:5">
      <c r="E279" s="188"/>
    </row>
    <row r="280" spans="5:5">
      <c r="E280" s="188"/>
    </row>
    <row r="281" spans="5:5">
      <c r="E281" s="188"/>
    </row>
    <row r="282" spans="5:5">
      <c r="E282" s="188"/>
    </row>
    <row r="283" spans="5:5">
      <c r="E283" s="188"/>
    </row>
    <row r="284" spans="5:5">
      <c r="E284" s="188"/>
    </row>
    <row r="285" spans="5:5">
      <c r="E285" s="188"/>
    </row>
    <row r="286" spans="5:5">
      <c r="E286" s="188"/>
    </row>
    <row r="287" spans="5:5">
      <c r="E287" s="188"/>
    </row>
    <row r="288" spans="5:5">
      <c r="E288" s="188"/>
    </row>
    <row r="289" spans="5:5">
      <c r="E289" s="188"/>
    </row>
  </sheetData>
  <protectedRanges>
    <protectedRange sqref="G3:Q3 S3" name="범위1"/>
  </protectedRanges>
  <mergeCells count="378">
    <mergeCell ref="H129:L129"/>
    <mergeCell ref="H130:L130"/>
    <mergeCell ref="H120:L120"/>
    <mergeCell ref="H121:L121"/>
    <mergeCell ref="H122:L122"/>
    <mergeCell ref="H123:L123"/>
    <mergeCell ref="H124:L124"/>
    <mergeCell ref="H125:L125"/>
    <mergeCell ref="H126:L126"/>
    <mergeCell ref="H127:L127"/>
    <mergeCell ref="H128:L128"/>
    <mergeCell ref="H111:L111"/>
    <mergeCell ref="H112:L112"/>
    <mergeCell ref="H113:L113"/>
    <mergeCell ref="H114:L114"/>
    <mergeCell ref="H115:L115"/>
    <mergeCell ref="H116:L116"/>
    <mergeCell ref="H117:L117"/>
    <mergeCell ref="H118:L118"/>
    <mergeCell ref="H119:L119"/>
    <mergeCell ref="H102:L102"/>
    <mergeCell ref="H103:L103"/>
    <mergeCell ref="H104:L104"/>
    <mergeCell ref="H105:L105"/>
    <mergeCell ref="H106:L106"/>
    <mergeCell ref="H107:L107"/>
    <mergeCell ref="H108:L108"/>
    <mergeCell ref="H109:L109"/>
    <mergeCell ref="H110:L110"/>
    <mergeCell ref="H93:L93"/>
    <mergeCell ref="H94:L94"/>
    <mergeCell ref="H95:L95"/>
    <mergeCell ref="H96:L96"/>
    <mergeCell ref="H97:L97"/>
    <mergeCell ref="H98:L98"/>
    <mergeCell ref="H99:L99"/>
    <mergeCell ref="H100:L100"/>
    <mergeCell ref="H101:L101"/>
    <mergeCell ref="H84:L84"/>
    <mergeCell ref="H85:L85"/>
    <mergeCell ref="H86:L86"/>
    <mergeCell ref="H87:L87"/>
    <mergeCell ref="H88:L88"/>
    <mergeCell ref="H89:L89"/>
    <mergeCell ref="H90:L90"/>
    <mergeCell ref="H91:L91"/>
    <mergeCell ref="H92:L92"/>
    <mergeCell ref="H75:L75"/>
    <mergeCell ref="H76:L76"/>
    <mergeCell ref="H77:L77"/>
    <mergeCell ref="H78:L78"/>
    <mergeCell ref="H79:L79"/>
    <mergeCell ref="H80:L80"/>
    <mergeCell ref="H81:L81"/>
    <mergeCell ref="H82:L82"/>
    <mergeCell ref="H83:L83"/>
    <mergeCell ref="H66:L66"/>
    <mergeCell ref="H67:L67"/>
    <mergeCell ref="H68:L68"/>
    <mergeCell ref="H69:L69"/>
    <mergeCell ref="H70:L70"/>
    <mergeCell ref="H71:L71"/>
    <mergeCell ref="H72:L72"/>
    <mergeCell ref="H73:L73"/>
    <mergeCell ref="H74:L74"/>
    <mergeCell ref="H57:L57"/>
    <mergeCell ref="H58:L58"/>
    <mergeCell ref="H59:L59"/>
    <mergeCell ref="H60:L60"/>
    <mergeCell ref="H61:L61"/>
    <mergeCell ref="H62:L62"/>
    <mergeCell ref="H63:L63"/>
    <mergeCell ref="H64:L64"/>
    <mergeCell ref="H65:L65"/>
    <mergeCell ref="H48:L48"/>
    <mergeCell ref="H49:L49"/>
    <mergeCell ref="H50:L50"/>
    <mergeCell ref="H51:L51"/>
    <mergeCell ref="H52:L52"/>
    <mergeCell ref="H53:L53"/>
    <mergeCell ref="H54:L54"/>
    <mergeCell ref="H55:L55"/>
    <mergeCell ref="H56:L56"/>
    <mergeCell ref="H39:L39"/>
    <mergeCell ref="H40:L40"/>
    <mergeCell ref="H41:L41"/>
    <mergeCell ref="H42:L42"/>
    <mergeCell ref="H43:L43"/>
    <mergeCell ref="H44:L44"/>
    <mergeCell ref="H45:L45"/>
    <mergeCell ref="H46:L46"/>
    <mergeCell ref="H47:L47"/>
    <mergeCell ref="M123:AB123"/>
    <mergeCell ref="M124:AB124"/>
    <mergeCell ref="M125:AB125"/>
    <mergeCell ref="M126:AB126"/>
    <mergeCell ref="M127:AB127"/>
    <mergeCell ref="M128:AB128"/>
    <mergeCell ref="M129:AB129"/>
    <mergeCell ref="G3:Q3"/>
    <mergeCell ref="Y4:Z4"/>
    <mergeCell ref="Y5:Z5"/>
    <mergeCell ref="M8:AB8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H35:L35"/>
    <mergeCell ref="H36:L36"/>
    <mergeCell ref="H37:L37"/>
    <mergeCell ref="H38:L38"/>
    <mergeCell ref="M114:AB114"/>
    <mergeCell ref="M115:AB115"/>
    <mergeCell ref="M116:AB116"/>
    <mergeCell ref="M117:AB117"/>
    <mergeCell ref="M118:AB118"/>
    <mergeCell ref="M119:AB119"/>
    <mergeCell ref="M120:AB120"/>
    <mergeCell ref="M121:AB121"/>
    <mergeCell ref="M122:AB122"/>
    <mergeCell ref="M105:AB105"/>
    <mergeCell ref="M106:AB106"/>
    <mergeCell ref="M107:AB107"/>
    <mergeCell ref="M108:AB108"/>
    <mergeCell ref="M109:AB109"/>
    <mergeCell ref="M110:AB110"/>
    <mergeCell ref="M111:AB111"/>
    <mergeCell ref="M112:AB112"/>
    <mergeCell ref="M113:AB113"/>
    <mergeCell ref="M96:AB96"/>
    <mergeCell ref="M97:AB97"/>
    <mergeCell ref="M98:AB98"/>
    <mergeCell ref="M99:AB99"/>
    <mergeCell ref="M100:AB100"/>
    <mergeCell ref="M101:AB101"/>
    <mergeCell ref="M102:AB102"/>
    <mergeCell ref="M103:AB103"/>
    <mergeCell ref="M104:AB104"/>
    <mergeCell ref="M87:AB87"/>
    <mergeCell ref="M88:AB88"/>
    <mergeCell ref="M89:AB89"/>
    <mergeCell ref="M90:AB90"/>
    <mergeCell ref="M91:AB91"/>
    <mergeCell ref="M92:AB92"/>
    <mergeCell ref="M93:AB93"/>
    <mergeCell ref="M94:AB94"/>
    <mergeCell ref="M95:AB95"/>
    <mergeCell ref="M78:AB78"/>
    <mergeCell ref="M79:AB79"/>
    <mergeCell ref="M80:AB80"/>
    <mergeCell ref="M81:AB81"/>
    <mergeCell ref="M82:AB82"/>
    <mergeCell ref="M83:AB83"/>
    <mergeCell ref="M84:AB84"/>
    <mergeCell ref="M85:AB85"/>
    <mergeCell ref="M86:AB86"/>
    <mergeCell ref="M69:AB69"/>
    <mergeCell ref="M70:AB70"/>
    <mergeCell ref="M71:AB71"/>
    <mergeCell ref="M72:AB72"/>
    <mergeCell ref="M73:AB73"/>
    <mergeCell ref="M74:AB74"/>
    <mergeCell ref="M75:AB75"/>
    <mergeCell ref="M76:AB76"/>
    <mergeCell ref="M77:AB77"/>
    <mergeCell ref="M60:AB60"/>
    <mergeCell ref="M61:AB61"/>
    <mergeCell ref="M62:AB62"/>
    <mergeCell ref="M63:AB63"/>
    <mergeCell ref="M64:AB64"/>
    <mergeCell ref="M65:AB65"/>
    <mergeCell ref="M66:AB66"/>
    <mergeCell ref="M67:AB67"/>
    <mergeCell ref="M68:AB68"/>
    <mergeCell ref="M51:AB51"/>
    <mergeCell ref="M52:AB52"/>
    <mergeCell ref="M53:AB53"/>
    <mergeCell ref="M54:AB54"/>
    <mergeCell ref="M55:AB55"/>
    <mergeCell ref="M56:AB56"/>
    <mergeCell ref="M57:AB57"/>
    <mergeCell ref="M58:AB58"/>
    <mergeCell ref="M59:AB59"/>
    <mergeCell ref="M42:AB42"/>
    <mergeCell ref="M43:AB43"/>
    <mergeCell ref="M44:AB44"/>
    <mergeCell ref="M45:AB45"/>
    <mergeCell ref="M46:AB46"/>
    <mergeCell ref="M47:AB47"/>
    <mergeCell ref="M48:AB48"/>
    <mergeCell ref="M49:AB49"/>
    <mergeCell ref="M50:AB50"/>
    <mergeCell ref="M33:AB33"/>
    <mergeCell ref="M34:AB34"/>
    <mergeCell ref="M35:AB35"/>
    <mergeCell ref="M36:AB36"/>
    <mergeCell ref="M37:AB37"/>
    <mergeCell ref="M38:AB38"/>
    <mergeCell ref="M39:AB39"/>
    <mergeCell ref="M40:AB40"/>
    <mergeCell ref="M41:AB41"/>
    <mergeCell ref="M24:AB24"/>
    <mergeCell ref="M25:AB25"/>
    <mergeCell ref="M26:AB26"/>
    <mergeCell ref="M27:AB27"/>
    <mergeCell ref="M28:AB28"/>
    <mergeCell ref="M29:AB29"/>
    <mergeCell ref="M30:AB30"/>
    <mergeCell ref="M31:AB31"/>
    <mergeCell ref="M32:AB32"/>
    <mergeCell ref="M15:AB15"/>
    <mergeCell ref="M16:AB16"/>
    <mergeCell ref="M17:AB17"/>
    <mergeCell ref="M18:AB18"/>
    <mergeCell ref="M19:AB19"/>
    <mergeCell ref="M20:AB20"/>
    <mergeCell ref="M21:AB21"/>
    <mergeCell ref="M22:AB22"/>
    <mergeCell ref="M23:AB23"/>
    <mergeCell ref="H8:L8"/>
    <mergeCell ref="M9:AB9"/>
    <mergeCell ref="M10:AB10"/>
    <mergeCell ref="M11:AB11"/>
    <mergeCell ref="M12:AB12"/>
    <mergeCell ref="M13:AB13"/>
    <mergeCell ref="M14:AB14"/>
    <mergeCell ref="A1:D2"/>
    <mergeCell ref="S3:W3"/>
    <mergeCell ref="Y3:AC3"/>
    <mergeCell ref="AA4:AC4"/>
    <mergeCell ref="A8:D8"/>
    <mergeCell ref="A5:D5"/>
    <mergeCell ref="AA5:AC5"/>
    <mergeCell ref="A6:D6"/>
    <mergeCell ref="AA6:AD6"/>
    <mergeCell ref="F7:H7"/>
    <mergeCell ref="AA7:AE7"/>
    <mergeCell ref="M130:AB130"/>
    <mergeCell ref="M131:AB131"/>
    <mergeCell ref="M132:AB132"/>
    <mergeCell ref="M133:AB133"/>
    <mergeCell ref="M134:AB134"/>
    <mergeCell ref="M135:AB135"/>
    <mergeCell ref="M136:AB136"/>
    <mergeCell ref="H9:L9"/>
    <mergeCell ref="H10:L10"/>
    <mergeCell ref="H11:L11"/>
    <mergeCell ref="H12:L12"/>
    <mergeCell ref="H13:L13"/>
    <mergeCell ref="H14:L14"/>
    <mergeCell ref="H15:L15"/>
    <mergeCell ref="H16:L16"/>
    <mergeCell ref="H17:L17"/>
    <mergeCell ref="H18:L18"/>
    <mergeCell ref="H19:L19"/>
    <mergeCell ref="H20:L20"/>
    <mergeCell ref="H21:L21"/>
    <mergeCell ref="H22:L22"/>
    <mergeCell ref="H23:L23"/>
    <mergeCell ref="H24:L24"/>
    <mergeCell ref="H25:L25"/>
    <mergeCell ref="H131:L131"/>
    <mergeCell ref="H132:L132"/>
    <mergeCell ref="H133:L133"/>
    <mergeCell ref="H134:L134"/>
    <mergeCell ref="H135:L135"/>
    <mergeCell ref="H136:L136"/>
    <mergeCell ref="H137:L137"/>
    <mergeCell ref="M137:AB137"/>
    <mergeCell ref="H138:L138"/>
    <mergeCell ref="M138:AB138"/>
    <mergeCell ref="H139:L139"/>
    <mergeCell ref="M139:AB139"/>
    <mergeCell ref="H140:L140"/>
    <mergeCell ref="M140:AB140"/>
    <mergeCell ref="H141:L141"/>
    <mergeCell ref="M141:AB141"/>
    <mergeCell ref="H142:L142"/>
    <mergeCell ref="M142:AB142"/>
    <mergeCell ref="H143:L143"/>
    <mergeCell ref="M143:AB143"/>
    <mergeCell ref="H144:L144"/>
    <mergeCell ref="M144:AB144"/>
    <mergeCell ref="H145:L145"/>
    <mergeCell ref="M145:AB145"/>
    <mergeCell ref="H146:L146"/>
    <mergeCell ref="M146:AB146"/>
    <mergeCell ref="H147:L147"/>
    <mergeCell ref="M147:AB147"/>
    <mergeCell ref="H148:L148"/>
    <mergeCell ref="M148:AB148"/>
    <mergeCell ref="H149:L149"/>
    <mergeCell ref="M149:AB149"/>
    <mergeCell ref="H150:L150"/>
    <mergeCell ref="M150:AB150"/>
    <mergeCell ref="H151:L151"/>
    <mergeCell ref="M151:AB151"/>
    <mergeCell ref="H152:L152"/>
    <mergeCell ref="M152:AB152"/>
    <mergeCell ref="H153:L153"/>
    <mergeCell ref="M153:AB153"/>
    <mergeCell ref="H154:L154"/>
    <mergeCell ref="M154:AB154"/>
    <mergeCell ref="H155:L155"/>
    <mergeCell ref="M155:AB155"/>
    <mergeCell ref="H156:L156"/>
    <mergeCell ref="M156:AB156"/>
    <mergeCell ref="H157:L157"/>
    <mergeCell ref="M157:AB157"/>
    <mergeCell ref="H158:L158"/>
    <mergeCell ref="M158:AB158"/>
    <mergeCell ref="H159:L159"/>
    <mergeCell ref="M159:AB159"/>
    <mergeCell ref="H160:L160"/>
    <mergeCell ref="M160:AB160"/>
    <mergeCell ref="H161:L161"/>
    <mergeCell ref="M161:AB161"/>
    <mergeCell ref="H162:L162"/>
    <mergeCell ref="M162:AB162"/>
    <mergeCell ref="H163:L163"/>
    <mergeCell ref="M163:AB163"/>
    <mergeCell ref="H164:L164"/>
    <mergeCell ref="M164:AB164"/>
    <mergeCell ref="H165:L165"/>
    <mergeCell ref="M165:AB165"/>
    <mergeCell ref="H166:L166"/>
    <mergeCell ref="M166:AB166"/>
    <mergeCell ref="H167:L167"/>
    <mergeCell ref="M167:AB167"/>
    <mergeCell ref="H168:L168"/>
    <mergeCell ref="M168:AB168"/>
    <mergeCell ref="H169:L169"/>
    <mergeCell ref="M169:AB169"/>
    <mergeCell ref="H170:L170"/>
    <mergeCell ref="M170:AB170"/>
    <mergeCell ref="H171:L171"/>
    <mergeCell ref="M171:AB171"/>
    <mergeCell ref="H172:L172"/>
    <mergeCell ref="M172:AB172"/>
    <mergeCell ref="H173:L173"/>
    <mergeCell ref="M173:AB173"/>
    <mergeCell ref="H174:L174"/>
    <mergeCell ref="M174:AB174"/>
    <mergeCell ref="H175:L175"/>
    <mergeCell ref="M175:AB175"/>
    <mergeCell ref="H176:L176"/>
    <mergeCell ref="M176:AB176"/>
    <mergeCell ref="H177:L177"/>
    <mergeCell ref="M177:AB177"/>
    <mergeCell ref="H178:L178"/>
    <mergeCell ref="M178:AB178"/>
    <mergeCell ref="H179:L179"/>
    <mergeCell ref="M179:AB179"/>
    <mergeCell ref="H180:L180"/>
    <mergeCell ref="M180:AB180"/>
    <mergeCell ref="H181:L181"/>
    <mergeCell ref="M181:AB181"/>
    <mergeCell ref="H182:L182"/>
    <mergeCell ref="M182:AB182"/>
    <mergeCell ref="H183:L183"/>
    <mergeCell ref="M183:AB183"/>
    <mergeCell ref="H189:L189"/>
    <mergeCell ref="M189:AB189"/>
    <mergeCell ref="H184:L184"/>
    <mergeCell ref="M184:AB184"/>
    <mergeCell ref="H185:L185"/>
    <mergeCell ref="M185:AB185"/>
    <mergeCell ref="H186:L186"/>
    <mergeCell ref="M186:AB186"/>
    <mergeCell ref="H187:L187"/>
    <mergeCell ref="M187:AB187"/>
    <mergeCell ref="H188:L188"/>
    <mergeCell ref="M188:AB188"/>
  </mergeCells>
  <phoneticPr fontId="1" type="noConversion"/>
  <conditionalFormatting sqref="AD8:AD189">
    <cfRule type="notContainsBlanks" dxfId="38" priority="4">
      <formula>LEN(TRIM(AD8))&gt;0</formula>
    </cfRule>
  </conditionalFormatting>
  <dataValidations count="2">
    <dataValidation type="list" allowBlank="1" showInputMessage="1" showErrorMessage="1" sqref="S3:W3">
      <formula1>INDIRECT($G$3)</formula1>
    </dataValidation>
    <dataValidation type="list" allowBlank="1" showInputMessage="1" showErrorMessage="1" sqref="G3:Q3">
      <formula1>교육기관명</formula1>
    </dataValidation>
  </dataValidations>
  <pageMargins left="0.7" right="0.7" top="0.75" bottom="0.75" header="0.3" footer="0.3"/>
  <pageSetup paperSize="9" orientation="portrait" r:id="rId1"/>
  <ignoredErrors>
    <ignoredError sqref="E8:E136 E137:E189" numberStoredAsText="1"/>
    <ignoredError sqref="H17 M17" formula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B011CDE7-91F9-4921-A867-0C563F071DAC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tars" iconId="0"/>
              <x14:cfIcon iconSet="NoIcons" iconId="0"/>
              <x14:cfIcon iconSet="3Stars" iconId="2"/>
            </x14:iconSet>
          </x14:cfRule>
          <xm:sqref>E12:E22</xm:sqref>
        </x14:conditionalFormatting>
        <x14:conditionalFormatting xmlns:xm="http://schemas.microsoft.com/office/excel/2006/main">
          <x14:cfRule type="iconSet" priority="3" id="{940F4878-2DE2-42C9-90AA-A4E294DD3E8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1"/>
            </x14:iconSet>
          </x14:cfRule>
          <xm:sqref>S4</xm:sqref>
        </x14:conditionalFormatting>
        <x14:conditionalFormatting xmlns:xm="http://schemas.microsoft.com/office/excel/2006/main">
          <x14:cfRule type="iconSet" priority="2" id="{FE689C94-BD62-4C76-9E2B-D2956A5D5813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tars" iconId="0"/>
              <x14:cfIcon iconSet="NoIcons" iconId="0"/>
              <x14:cfIcon iconSet="3Stars" iconId="2"/>
            </x14:iconSet>
          </x14:cfRule>
          <xm:sqref>F6</xm:sqref>
        </x14:conditionalFormatting>
        <x14:conditionalFormatting xmlns:xm="http://schemas.microsoft.com/office/excel/2006/main">
          <x14:cfRule type="iconSet" priority="1" id="{5466A66B-1BB9-4B12-A2D0-231D81917DAA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tars" iconId="0"/>
              <x14:cfIcon iconSet="NoIcons" iconId="0"/>
              <x14:cfIcon iconSet="3Stars" iconId="2"/>
            </x14:iconSet>
          </x14:cfRule>
          <xm:sqref>G8:G189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showGridLines="0" showRowColHeaders="0" workbookViewId="0">
      <selection activeCell="F3" sqref="F3"/>
    </sheetView>
  </sheetViews>
  <sheetFormatPr defaultColWidth="5.375" defaultRowHeight="16.5"/>
  <cols>
    <col min="1" max="3" width="5.375" style="40"/>
    <col min="4" max="4" width="5.375" style="41"/>
    <col min="5" max="6" width="5.375" style="37"/>
    <col min="7" max="7" width="5.375" style="43"/>
    <col min="8" max="16384" width="5.375" style="37"/>
  </cols>
  <sheetData>
    <row r="1" spans="1:35" ht="32.25" customHeight="1">
      <c r="A1" s="197"/>
      <c r="B1" s="197"/>
      <c r="C1" s="197"/>
      <c r="D1" s="198"/>
    </row>
    <row r="2" spans="1:35" ht="32.25" customHeight="1">
      <c r="A2" s="197"/>
      <c r="B2" s="197"/>
      <c r="C2" s="197"/>
      <c r="D2" s="198"/>
    </row>
    <row r="3" spans="1:35" ht="32.25" customHeight="1"/>
    <row r="4" spans="1:35" ht="32.25" customHeight="1">
      <c r="A4" s="197"/>
      <c r="B4" s="197"/>
      <c r="C4" s="197"/>
      <c r="D4" s="197"/>
      <c r="E4" s="77"/>
    </row>
    <row r="5" spans="1:35" ht="32.25" customHeight="1">
      <c r="A5" s="197"/>
      <c r="B5" s="197"/>
      <c r="C5" s="197"/>
      <c r="D5" s="198"/>
      <c r="G5" s="46"/>
    </row>
    <row r="6" spans="1:35" ht="32.25" customHeight="1">
      <c r="A6" s="48"/>
      <c r="B6" s="48"/>
      <c r="C6" s="48"/>
      <c r="D6" s="49"/>
    </row>
    <row r="7" spans="1:35" ht="32.25" customHeight="1">
      <c r="A7" s="48"/>
      <c r="B7" s="48"/>
      <c r="C7" s="48"/>
      <c r="D7" s="49"/>
      <c r="F7" s="239" t="str">
        <f>index!$C4</f>
        <v>선릉역 or 역삼역</v>
      </c>
      <c r="G7" s="239"/>
      <c r="H7" s="239"/>
      <c r="I7" s="239"/>
      <c r="J7" s="239"/>
      <c r="K7" s="239"/>
      <c r="L7" s="239" t="str">
        <f>index!$C5</f>
        <v>판교역 or 가산디지털단지역</v>
      </c>
      <c r="M7" s="239"/>
      <c r="N7" s="239"/>
      <c r="O7" s="239"/>
      <c r="P7" s="239"/>
      <c r="Q7" s="239"/>
      <c r="R7" s="239" t="str">
        <f>index!$C6</f>
        <v>양재역</v>
      </c>
      <c r="S7" s="239"/>
      <c r="T7" s="239"/>
      <c r="U7" s="239"/>
      <c r="V7" s="239"/>
      <c r="W7" s="239"/>
      <c r="X7" s="239" t="str">
        <f>index!$C7</f>
        <v>구로디지털단지역</v>
      </c>
      <c r="Y7" s="239"/>
      <c r="Z7" s="239"/>
      <c r="AA7" s="239"/>
      <c r="AB7" s="239"/>
      <c r="AC7" s="239"/>
      <c r="AD7" s="239" t="str">
        <f>index!$C8</f>
        <v>강남역</v>
      </c>
      <c r="AE7" s="239"/>
      <c r="AF7" s="239"/>
      <c r="AG7" s="239"/>
      <c r="AH7" s="239"/>
      <c r="AI7" s="239"/>
    </row>
    <row r="8" spans="1:35" ht="32.25" customHeight="1">
      <c r="A8" s="197"/>
      <c r="B8" s="197"/>
      <c r="C8" s="197"/>
      <c r="D8" s="198"/>
      <c r="E8" s="39"/>
      <c r="G8" s="44"/>
    </row>
    <row r="9" spans="1:35" ht="32.25" customHeight="1">
      <c r="A9" s="48"/>
      <c r="B9" s="48"/>
      <c r="C9" s="48"/>
      <c r="D9" s="49"/>
      <c r="H9" s="42"/>
    </row>
    <row r="10" spans="1:35" ht="32.25" customHeight="1">
      <c r="A10" s="48"/>
      <c r="B10" s="48"/>
      <c r="C10" s="48"/>
      <c r="D10" s="49"/>
    </row>
    <row r="11" spans="1:35" ht="32.25" customHeight="1">
      <c r="A11" s="48"/>
      <c r="B11" s="48"/>
      <c r="C11" s="48"/>
      <c r="D11" s="49"/>
      <c r="G11" s="44"/>
    </row>
    <row r="12" spans="1:35" ht="32.25" customHeight="1">
      <c r="A12" s="48"/>
      <c r="B12" s="48"/>
      <c r="C12" s="48"/>
      <c r="D12" s="49"/>
      <c r="H12" s="42"/>
    </row>
    <row r="13" spans="1:35" ht="32.25" customHeight="1">
      <c r="A13" s="48"/>
      <c r="B13" s="48"/>
      <c r="C13" s="48"/>
      <c r="D13" s="49"/>
      <c r="E13" s="50"/>
      <c r="F13" s="239" t="str">
        <f>index!$C9</f>
        <v>구로디지털단지역 or 강남역</v>
      </c>
      <c r="G13" s="239"/>
      <c r="H13" s="239"/>
      <c r="I13" s="239"/>
      <c r="J13" s="239"/>
      <c r="K13" s="239"/>
      <c r="L13" s="239" t="str">
        <f>index!$C10</f>
        <v>강남역</v>
      </c>
      <c r="M13" s="239"/>
      <c r="N13" s="239"/>
      <c r="O13" s="239"/>
      <c r="P13" s="239"/>
      <c r="Q13" s="239"/>
      <c r="R13" s="239" t="str">
        <f>index!$C11</f>
        <v>강남역</v>
      </c>
      <c r="S13" s="239"/>
      <c r="T13" s="239"/>
      <c r="U13" s="239"/>
      <c r="V13" s="239"/>
      <c r="W13" s="239"/>
      <c r="X13" s="239" t="str">
        <f>index!$C12</f>
        <v>강남역</v>
      </c>
      <c r="Y13" s="239"/>
      <c r="Z13" s="239"/>
      <c r="AA13" s="239"/>
      <c r="AB13" s="239"/>
      <c r="AC13" s="239"/>
      <c r="AD13" s="239" t="str">
        <f>index!$C13</f>
        <v>이대역 or 신촌역</v>
      </c>
      <c r="AE13" s="239"/>
      <c r="AF13" s="239"/>
      <c r="AG13" s="239"/>
      <c r="AH13" s="239"/>
      <c r="AI13" s="239"/>
    </row>
    <row r="14" spans="1:35" ht="32.25" customHeight="1">
      <c r="A14" s="48"/>
      <c r="B14" s="48"/>
      <c r="C14" s="48"/>
      <c r="D14" s="49"/>
      <c r="G14" s="44"/>
      <c r="H14" s="45"/>
    </row>
    <row r="15" spans="1:35" ht="32.25" customHeight="1">
      <c r="A15" s="48"/>
      <c r="B15" s="48"/>
      <c r="C15" s="48"/>
      <c r="D15" s="49"/>
      <c r="H15" s="42"/>
    </row>
    <row r="16" spans="1:35" ht="32.25" customHeight="1"/>
    <row r="17" spans="6:35" ht="32.25" customHeight="1"/>
    <row r="18" spans="6:35" ht="32.25" customHeight="1"/>
    <row r="19" spans="6:35" ht="32.25" customHeight="1">
      <c r="F19" s="240" t="str">
        <f>index!$C14</f>
        <v>양재역</v>
      </c>
      <c r="G19" s="240"/>
      <c r="H19" s="240"/>
      <c r="I19" s="240"/>
      <c r="J19" s="240"/>
      <c r="K19" s="240"/>
      <c r="L19" s="240" t="str">
        <f>index!$C15</f>
        <v>온라인(일부 오프라인 - 강남역)</v>
      </c>
      <c r="M19" s="240"/>
      <c r="N19" s="240"/>
      <c r="O19" s="240"/>
      <c r="P19" s="240"/>
      <c r="Q19" s="240"/>
      <c r="R19" s="240" t="str">
        <f>index!$C16</f>
        <v>역삼역 or 신촌역</v>
      </c>
      <c r="S19" s="240"/>
      <c r="T19" s="240"/>
      <c r="U19" s="240"/>
      <c r="V19" s="240"/>
      <c r="W19" s="240"/>
      <c r="X19" s="240" t="str">
        <f>index!$C17</f>
        <v>온라인</v>
      </c>
      <c r="Y19" s="240"/>
      <c r="Z19" s="240"/>
      <c r="AA19" s="240"/>
      <c r="AB19" s="240"/>
      <c r="AC19" s="240"/>
      <c r="AD19" s="240" t="str">
        <f>index!$C18</f>
        <v>온라인</v>
      </c>
      <c r="AE19" s="240"/>
      <c r="AF19" s="240"/>
      <c r="AG19" s="240"/>
      <c r="AH19" s="240"/>
      <c r="AI19" s="240"/>
    </row>
    <row r="20" spans="6:35" ht="32.25" customHeight="1">
      <c r="F20" s="79" t="s">
        <v>3663</v>
      </c>
    </row>
    <row r="21" spans="6:35" ht="32.25" customHeight="1"/>
    <row r="22" spans="6:35" ht="32.25" customHeight="1"/>
    <row r="23" spans="6:35" ht="32.25" customHeight="1"/>
    <row r="24" spans="6:35" ht="32.25" customHeight="1"/>
    <row r="25" spans="6:35" ht="32.25" customHeight="1"/>
    <row r="26" spans="6:35" ht="32.25" customHeight="1"/>
    <row r="27" spans="6:35" ht="32.25" customHeight="1"/>
    <row r="28" spans="6:35" ht="32.25" customHeight="1"/>
    <row r="29" spans="6:35" ht="32.25" customHeight="1"/>
    <row r="30" spans="6:35" ht="32.25" customHeight="1"/>
    <row r="31" spans="6:35" ht="32.25" customHeight="1"/>
    <row r="32" spans="6:35" ht="32.25" customHeight="1"/>
    <row r="33" ht="32.25" customHeight="1"/>
    <row r="34" ht="32.25" customHeight="1"/>
    <row r="35" ht="32.25" customHeight="1"/>
  </sheetData>
  <sheetProtection selectLockedCells="1" selectUnlockedCells="1"/>
  <mergeCells count="19">
    <mergeCell ref="F19:K19"/>
    <mergeCell ref="L19:Q19"/>
    <mergeCell ref="R19:W19"/>
    <mergeCell ref="X19:AC19"/>
    <mergeCell ref="AD19:AI19"/>
    <mergeCell ref="L7:Q7"/>
    <mergeCell ref="R7:W7"/>
    <mergeCell ref="X7:AC7"/>
    <mergeCell ref="AD7:AI7"/>
    <mergeCell ref="F13:K13"/>
    <mergeCell ref="L13:Q13"/>
    <mergeCell ref="R13:W13"/>
    <mergeCell ref="X13:AC13"/>
    <mergeCell ref="AD13:AI13"/>
    <mergeCell ref="A1:D2"/>
    <mergeCell ref="A5:D5"/>
    <mergeCell ref="A8:D8"/>
    <mergeCell ref="A4:D4"/>
    <mergeCell ref="F7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7"/>
  <sheetViews>
    <sheetView showGridLines="0" showRowColHeaders="0" zoomScaleNormal="100" workbookViewId="0">
      <selection activeCell="F2" sqref="F2:U2"/>
    </sheetView>
  </sheetViews>
  <sheetFormatPr defaultColWidth="5.375" defaultRowHeight="16.5"/>
  <cols>
    <col min="1" max="3" width="5.375" style="64"/>
    <col min="4" max="4" width="5.375" style="65" customWidth="1"/>
    <col min="5" max="5" width="5.375" style="37"/>
    <col min="6" max="6" width="5.375" style="64"/>
    <col min="7" max="7" width="5.375" style="89"/>
    <col min="8" max="8" width="5.375" style="64"/>
    <col min="9" max="9" width="5.375" style="64" customWidth="1"/>
    <col min="10" max="10" width="5.375" style="64"/>
    <col min="11" max="11" width="5.375" style="93"/>
    <col min="12" max="13" width="5.375" style="64"/>
    <col min="14" max="14" width="5.375" style="93"/>
    <col min="15" max="16" width="5.375" style="64"/>
    <col min="17" max="17" width="5.375" style="93"/>
    <col min="18" max="19" width="5.375" style="64"/>
    <col min="20" max="20" width="5.375" style="93"/>
    <col min="21" max="21" width="5.375" style="64" customWidth="1"/>
    <col min="22" max="22" width="5.375" style="64"/>
    <col min="23" max="23" width="5.375" style="93"/>
    <col min="24" max="24" width="5.375" style="64"/>
    <col min="25" max="25" width="5.375" style="90"/>
    <col min="26" max="26" width="5.375" style="93"/>
    <col min="27" max="28" width="5.375" style="64"/>
    <col min="29" max="29" width="5.375" style="93"/>
    <col min="30" max="30" width="5.375" style="64"/>
    <col min="31" max="31" width="5.375" style="64" customWidth="1"/>
    <col min="32" max="32" width="5.375" style="97" customWidth="1"/>
    <col min="33" max="33" width="6.75" style="66" bestFit="1" customWidth="1"/>
    <col min="34" max="16384" width="5.375" style="37"/>
  </cols>
  <sheetData>
    <row r="1" spans="1:35" ht="32.25" customHeight="1">
      <c r="A1" s="197"/>
      <c r="B1" s="197"/>
      <c r="C1" s="197"/>
      <c r="D1" s="198"/>
      <c r="F1" s="109" t="s">
        <v>5745</v>
      </c>
      <c r="Y1" s="64"/>
    </row>
    <row r="2" spans="1:35" ht="32.25" customHeight="1" thickBot="1">
      <c r="A2" s="197"/>
      <c r="B2" s="197"/>
      <c r="C2" s="197"/>
      <c r="D2" s="198"/>
      <c r="F2" s="242" t="s">
        <v>3683</v>
      </c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1" t="s">
        <v>3685</v>
      </c>
      <c r="W2" s="241"/>
      <c r="X2" s="241"/>
      <c r="Y2" s="241"/>
      <c r="Z2" s="241"/>
      <c r="AA2" s="241"/>
      <c r="AB2" s="241"/>
      <c r="AC2" s="241"/>
      <c r="AD2" s="241"/>
      <c r="AE2" s="241"/>
      <c r="AF2" s="241"/>
    </row>
    <row r="3" spans="1:35" ht="32.25" customHeight="1" thickTop="1">
      <c r="A3" s="40"/>
      <c r="B3" s="40"/>
      <c r="C3" s="40"/>
      <c r="D3" s="41"/>
      <c r="E3" s="115"/>
      <c r="F3" s="243" t="str">
        <f>IFERROR((INDEX(IT,1)),"")</f>
        <v>IoT</v>
      </c>
      <c r="G3" s="243"/>
      <c r="H3" s="243"/>
      <c r="I3" s="216" t="str">
        <f t="shared" ref="I3:I20" ca="1" si="0">IFERROR((INDEX((INDIRECT($F3)),1)),"")</f>
        <v>네트워크</v>
      </c>
      <c r="J3" s="216"/>
      <c r="K3" s="103">
        <f ca="1">COUNTIFS(전체과정!$H:$H,"IT",전체과정!$I:$I,'교육주제 범례(IT)'!$F3,전체과정!$J:$J,'교육주제 범례(IT)'!I3)</f>
        <v>1</v>
      </c>
      <c r="L3" s="216" t="str">
        <f t="shared" ref="L3:L20" ca="1" si="1">IFERROR((INDEX((INDIRECT($F3)),2)),"")</f>
        <v>디바이스</v>
      </c>
      <c r="M3" s="216"/>
      <c r="N3" s="103">
        <f ca="1">COUNTIFS(전체과정!$H:$H,"IT",전체과정!$I:$I,'교육주제 범례(IT)'!$F3,전체과정!$J:$J,'교육주제 범례(IT)'!L3)</f>
        <v>8</v>
      </c>
      <c r="O3" s="216" t="str">
        <f t="shared" ref="O3:O20" ca="1" si="2">IFERROR((INDEX((INDIRECT($F3)),3)),"")</f>
        <v>서비스</v>
      </c>
      <c r="P3" s="216"/>
      <c r="Q3" s="103">
        <f ca="1">COUNTIFS(전체과정!$H:$H,"IT",전체과정!$I:$I,'교육주제 범례(IT)'!$F3,전체과정!$J:$J,'교육주제 범례(IT)'!O3)</f>
        <v>14</v>
      </c>
      <c r="R3" s="216" t="str">
        <f t="shared" ref="R3:R20" ca="1" si="3">IFERROR((INDEX((INDIRECT($F3)),4)),"")</f>
        <v>플랫폼</v>
      </c>
      <c r="S3" s="216"/>
      <c r="T3" s="103">
        <f ca="1">COUNTIFS(전체과정!$H:$H,"IT",전체과정!$I:$I,'교육주제 범례(IT)'!$F3,전체과정!$J:$J,'교육주제 범례(IT)'!R3)</f>
        <v>15</v>
      </c>
      <c r="U3" s="216" t="str">
        <f t="shared" ref="U3:U20" ca="1" si="4">IFERROR((INDEX((INDIRECT($F3)),5)),"")</f>
        <v/>
      </c>
      <c r="V3" s="216"/>
      <c r="W3" s="103">
        <f ca="1">COUNTIFS(전체과정!$H:$H,"IT",전체과정!$I:$I,'교육주제 범례(IT)'!$F3,전체과정!$J:$J,'교육주제 범례(IT)'!U3)</f>
        <v>0</v>
      </c>
      <c r="X3" s="216" t="str">
        <f t="shared" ref="X3:X20" ca="1" si="5">IFERROR((INDEX((INDIRECT($F3)),6)),"")</f>
        <v/>
      </c>
      <c r="Y3" s="216"/>
      <c r="Z3" s="103">
        <f ca="1">COUNTIFS(전체과정!$H:$H,"IT",전체과정!$I:$I,'교육주제 범례(IT)'!$F3,전체과정!$J:$J,'교육주제 범례(IT)'!X3)</f>
        <v>0</v>
      </c>
      <c r="AA3" s="216" t="str">
        <f t="shared" ref="AA3:AA20" ca="1" si="6">IFERROR((INDEX((INDIRECT($F3)),7)),"")</f>
        <v/>
      </c>
      <c r="AB3" s="216"/>
      <c r="AC3" s="103">
        <f ca="1">COUNTIFS(전체과정!$H:$H,"IT",전체과정!$I:$I,'교육주제 범례(IT)'!$F3,전체과정!$J:$J,'교육주제 범례(IT)'!AA3)</f>
        <v>0</v>
      </c>
      <c r="AD3" s="216" t="str">
        <f t="shared" ref="AD3:AD20" ca="1" si="7">IFERROR((INDEX((INDIRECT($F3)),8)),"")</f>
        <v/>
      </c>
      <c r="AE3" s="216"/>
      <c r="AF3" s="103">
        <f ca="1">COUNTIFS(전체과정!$H:$H,"IT",전체과정!$I:$I,'교육주제 범례(IT)'!$F3,전체과정!$J:$J,'교육주제 범례(IT)'!AD3)</f>
        <v>0</v>
      </c>
      <c r="AG3" s="179">
        <f ca="1">+K3+N3+Q3+T3+W3+Z3+AC3+AF3</f>
        <v>38</v>
      </c>
    </row>
    <row r="4" spans="1:35" ht="32.25" customHeight="1">
      <c r="A4" s="48"/>
      <c r="B4" s="48"/>
      <c r="C4" s="48"/>
      <c r="D4" s="49"/>
      <c r="E4" s="116"/>
      <c r="F4" s="244" t="str">
        <f>IFERROR((INDEX(IT,2)),"")</f>
        <v>SW공학</v>
      </c>
      <c r="G4" s="244"/>
      <c r="H4" s="244"/>
      <c r="I4" s="247" t="str">
        <f t="shared" ca="1" si="0"/>
        <v>Architecture</v>
      </c>
      <c r="J4" s="247"/>
      <c r="K4" s="104">
        <f ca="1">COUNTIFS(전체과정!$H:$H,"IT",전체과정!$I:$I,'교육주제 범례(IT)'!$F4,전체과정!$J:$J,'교육주제 범례(IT)'!I4)</f>
        <v>15</v>
      </c>
      <c r="L4" s="247" t="str">
        <f t="shared" ca="1" si="1"/>
        <v>모델링</v>
      </c>
      <c r="M4" s="247"/>
      <c r="N4" s="104">
        <f ca="1">COUNTIFS(전체과정!$H:$H,"IT",전체과정!$I:$I,'교육주제 범례(IT)'!$F4,전체과정!$J:$J,'교육주제 범례(IT)'!L4)</f>
        <v>2</v>
      </c>
      <c r="O4" s="247" t="str">
        <f t="shared" ca="1" si="2"/>
        <v>방법론</v>
      </c>
      <c r="P4" s="247"/>
      <c r="Q4" s="104">
        <f ca="1">COUNTIFS(전체과정!$H:$H,"IT",전체과정!$I:$I,'교육주제 범례(IT)'!$F4,전체과정!$J:$J,'교육주제 범례(IT)'!O4)</f>
        <v>7</v>
      </c>
      <c r="R4" s="247" t="str">
        <f t="shared" ca="1" si="3"/>
        <v>분석/설계</v>
      </c>
      <c r="S4" s="247"/>
      <c r="T4" s="104">
        <f ca="1">COUNTIFS(전체과정!$H:$H,"IT",전체과정!$I:$I,'교육주제 범례(IT)'!$F4,전체과정!$J:$J,'교육주제 범례(IT)'!R4)</f>
        <v>7</v>
      </c>
      <c r="U4" s="247" t="str">
        <f t="shared" ca="1" si="4"/>
        <v>설계/구현</v>
      </c>
      <c r="V4" s="247"/>
      <c r="W4" s="104">
        <f ca="1">COUNTIFS(전체과정!$H:$H,"IT",전체과정!$I:$I,'교육주제 범례(IT)'!$F4,전체과정!$J:$J,'교육주제 범례(IT)'!U4)</f>
        <v>1</v>
      </c>
      <c r="X4" s="247" t="str">
        <f t="shared" ca="1" si="5"/>
        <v>일반</v>
      </c>
      <c r="Y4" s="247"/>
      <c r="Z4" s="104">
        <f ca="1">COUNTIFS(전체과정!$H:$H,"IT",전체과정!$I:$I,'교육주제 범례(IT)'!$F4,전체과정!$J:$J,'교육주제 범례(IT)'!X4)</f>
        <v>5</v>
      </c>
      <c r="AA4" s="247" t="str">
        <f t="shared" ca="1" si="6"/>
        <v>자료구조/알고리즘</v>
      </c>
      <c r="AB4" s="247"/>
      <c r="AC4" s="104">
        <f ca="1">COUNTIFS(전체과정!$H:$H,"IT",전체과정!$I:$I,'교육주제 범례(IT)'!$F4,전체과정!$J:$J,'교육주제 범례(IT)'!AA4)</f>
        <v>2</v>
      </c>
      <c r="AD4" s="247" t="str">
        <f t="shared" ca="1" si="7"/>
        <v/>
      </c>
      <c r="AE4" s="247"/>
      <c r="AF4" s="104">
        <f ca="1">COUNTIFS(전체과정!$H:$H,"IT",전체과정!$I:$I,'교육주제 범례(IT)'!$F4,전체과정!$J:$J,'교육주제 범례(IT)'!AD4)</f>
        <v>0</v>
      </c>
      <c r="AG4" s="179">
        <f t="shared" ref="AG4:AG26" ca="1" si="8">+K4+N4+Q4+T4+W4+Z4+AC4+AF4</f>
        <v>39</v>
      </c>
      <c r="AH4" s="64"/>
      <c r="AI4" s="64"/>
    </row>
    <row r="5" spans="1:35" ht="32.25" customHeight="1">
      <c r="A5" s="197"/>
      <c r="B5" s="197"/>
      <c r="C5" s="197"/>
      <c r="D5" s="198"/>
      <c r="E5" s="116"/>
      <c r="F5" s="245" t="str">
        <f>IFERROR((INDEX(IT,3)),"")</f>
        <v>기술관리</v>
      </c>
      <c r="G5" s="245"/>
      <c r="H5" s="245"/>
      <c r="I5" s="248" t="str">
        <f t="shared" ca="1" si="0"/>
        <v>감리</v>
      </c>
      <c r="J5" s="248"/>
      <c r="K5" s="105">
        <f ca="1">COUNTIFS(전체과정!$H:$H,"IT",전체과정!$I:$I,'교육주제 범례(IT)'!$F5,전체과정!$J:$J,'교육주제 범례(IT)'!I5)</f>
        <v>3</v>
      </c>
      <c r="L5" s="248" t="str">
        <f t="shared" ca="1" si="1"/>
        <v>기술사</v>
      </c>
      <c r="M5" s="248"/>
      <c r="N5" s="105">
        <f ca="1">COUNTIFS(전체과정!$H:$H,"IT",전체과정!$I:$I,'교육주제 범례(IT)'!$F5,전체과정!$J:$J,'교육주제 범례(IT)'!L5)</f>
        <v>2</v>
      </c>
      <c r="O5" s="248" t="str">
        <f t="shared" ca="1" si="2"/>
        <v/>
      </c>
      <c r="P5" s="248"/>
      <c r="Q5" s="105">
        <f ca="1">COUNTIFS(전체과정!$H:$H,"IT",전체과정!$I:$I,'교육주제 범례(IT)'!$F5,전체과정!$J:$J,'교육주제 범례(IT)'!O5)</f>
        <v>0</v>
      </c>
      <c r="R5" s="248" t="str">
        <f t="shared" ca="1" si="3"/>
        <v/>
      </c>
      <c r="S5" s="248"/>
      <c r="T5" s="105">
        <f ca="1">COUNTIFS(전체과정!$H:$H,"IT",전체과정!$I:$I,'교육주제 범례(IT)'!$F5,전체과정!$J:$J,'교육주제 범례(IT)'!R5)</f>
        <v>0</v>
      </c>
      <c r="U5" s="248" t="str">
        <f t="shared" ca="1" si="4"/>
        <v/>
      </c>
      <c r="V5" s="248"/>
      <c r="W5" s="105">
        <f ca="1">COUNTIFS(전체과정!$H:$H,"IT",전체과정!$I:$I,'교육주제 범례(IT)'!$F5,전체과정!$J:$J,'교육주제 범례(IT)'!U5)</f>
        <v>0</v>
      </c>
      <c r="X5" s="248" t="str">
        <f t="shared" ca="1" si="5"/>
        <v/>
      </c>
      <c r="Y5" s="248"/>
      <c r="Z5" s="105">
        <f ca="1">COUNTIFS(전체과정!$H:$H,"IT",전체과정!$I:$I,'교육주제 범례(IT)'!$F5,전체과정!$J:$J,'교육주제 범례(IT)'!X5)</f>
        <v>0</v>
      </c>
      <c r="AA5" s="248" t="str">
        <f t="shared" ca="1" si="6"/>
        <v/>
      </c>
      <c r="AB5" s="248"/>
      <c r="AC5" s="105">
        <f ca="1">COUNTIFS(전체과정!$H:$H,"IT",전체과정!$I:$I,'교육주제 범례(IT)'!$F5,전체과정!$J:$J,'교육주제 범례(IT)'!AA5)</f>
        <v>0</v>
      </c>
      <c r="AD5" s="248" t="str">
        <f t="shared" ca="1" si="7"/>
        <v/>
      </c>
      <c r="AE5" s="248"/>
      <c r="AF5" s="105">
        <f ca="1">COUNTIFS(전체과정!$H:$H,"IT",전체과정!$I:$I,'교육주제 범례(IT)'!$F5,전체과정!$J:$J,'교육주제 범례(IT)'!AD5)</f>
        <v>0</v>
      </c>
      <c r="AG5" s="179">
        <f t="shared" ca="1" si="8"/>
        <v>5</v>
      </c>
    </row>
    <row r="6" spans="1:35" ht="32.25" customHeight="1">
      <c r="A6" s="197"/>
      <c r="B6" s="197"/>
      <c r="C6" s="197"/>
      <c r="D6" s="197"/>
      <c r="E6" s="171"/>
      <c r="F6" s="246" t="str">
        <f>IFERROR((INDEX(IT,4)),"")</f>
        <v>네트워크</v>
      </c>
      <c r="G6" s="246"/>
      <c r="H6" s="246"/>
      <c r="I6" s="249" t="str">
        <f t="shared" ca="1" si="0"/>
        <v>Architecture</v>
      </c>
      <c r="J6" s="249"/>
      <c r="K6" s="106">
        <f ca="1">COUNTIFS(전체과정!$H:$H,"IT",전체과정!$I:$I,'교육주제 범례(IT)'!$F6,전체과정!$J:$J,'교육주제 범례(IT)'!I6)</f>
        <v>1</v>
      </c>
      <c r="L6" s="249" t="str">
        <f t="shared" ca="1" si="1"/>
        <v>가상화</v>
      </c>
      <c r="M6" s="249"/>
      <c r="N6" s="106">
        <f ca="1">COUNTIFS(전체과정!$H:$H,"IT",전체과정!$I:$I,'교육주제 범례(IT)'!$F6,전체과정!$J:$J,'교육주제 범례(IT)'!L6)</f>
        <v>1</v>
      </c>
      <c r="O6" s="249" t="str">
        <f t="shared" ca="1" si="2"/>
        <v>구축/운영</v>
      </c>
      <c r="P6" s="249"/>
      <c r="Q6" s="106">
        <f ca="1">COUNTIFS(전체과정!$H:$H,"IT",전체과정!$I:$I,'교육주제 범례(IT)'!$F6,전체과정!$J:$J,'교육주제 범례(IT)'!O6)</f>
        <v>96</v>
      </c>
      <c r="R6" s="249" t="str">
        <f t="shared" ca="1" si="3"/>
        <v>분석/설계</v>
      </c>
      <c r="S6" s="249"/>
      <c r="T6" s="106">
        <f ca="1">COUNTIFS(전체과정!$H:$H,"IT",전체과정!$I:$I,'교육주제 범례(IT)'!$F6,전체과정!$J:$J,'교육주제 범례(IT)'!R6)</f>
        <v>10</v>
      </c>
      <c r="U6" s="249" t="str">
        <f t="shared" ca="1" si="4"/>
        <v>일반</v>
      </c>
      <c r="V6" s="249"/>
      <c r="W6" s="106">
        <f ca="1">COUNTIFS(전체과정!$H:$H,"IT",전체과정!$I:$I,'교육주제 범례(IT)'!$F6,전체과정!$J:$J,'교육주제 범례(IT)'!U6)</f>
        <v>6</v>
      </c>
      <c r="X6" s="249" t="str">
        <f t="shared" ca="1" si="5"/>
        <v>컨설팅/법/감사</v>
      </c>
      <c r="Y6" s="249"/>
      <c r="Z6" s="106">
        <f ca="1">COUNTIFS(전체과정!$H:$H,"IT",전체과정!$I:$I,'교육주제 범례(IT)'!$F6,전체과정!$J:$J,'교육주제 범례(IT)'!X6)</f>
        <v>1</v>
      </c>
      <c r="AA6" s="249" t="str">
        <f t="shared" ca="1" si="6"/>
        <v>활용기술</v>
      </c>
      <c r="AB6" s="249"/>
      <c r="AC6" s="106">
        <f ca="1">COUNTIFS(전체과정!$H:$H,"IT",전체과정!$I:$I,'교육주제 범례(IT)'!$F6,전체과정!$J:$J,'교육주제 범례(IT)'!AA6)</f>
        <v>13</v>
      </c>
      <c r="AD6" s="249" t="str">
        <f t="shared" ca="1" si="7"/>
        <v/>
      </c>
      <c r="AE6" s="249"/>
      <c r="AF6" s="106">
        <f ca="1">COUNTIFS(전체과정!$H:$H,"IT",전체과정!$I:$I,'교육주제 범례(IT)'!$F6,전체과정!$J:$J,'교육주제 범례(IT)'!AD6)</f>
        <v>0</v>
      </c>
      <c r="AG6" s="179">
        <f t="shared" ca="1" si="8"/>
        <v>128</v>
      </c>
    </row>
    <row r="7" spans="1:35" ht="32.25" customHeight="1">
      <c r="A7" s="48"/>
      <c r="B7" s="48"/>
      <c r="C7" s="48"/>
      <c r="D7" s="49"/>
      <c r="E7" s="116"/>
      <c r="F7" s="243" t="str">
        <f>IFERROR((INDEX(IT,5)),"")</f>
        <v>데이터베이스</v>
      </c>
      <c r="G7" s="243"/>
      <c r="H7" s="243"/>
      <c r="I7" s="216" t="str">
        <f t="shared" ca="1" si="0"/>
        <v>MS SQL</v>
      </c>
      <c r="J7" s="216"/>
      <c r="K7" s="103">
        <f ca="1">COUNTIFS(전체과정!$H:$H,"IT",전체과정!$I:$I,'교육주제 범례(IT)'!$F7,전체과정!$J:$J,'교육주제 범례(IT)'!I7)</f>
        <v>5</v>
      </c>
      <c r="L7" s="216" t="str">
        <f t="shared" ca="1" si="1"/>
        <v>MySQL</v>
      </c>
      <c r="M7" s="216"/>
      <c r="N7" s="103">
        <f ca="1">COUNTIFS(전체과정!$H:$H,"IT",전체과정!$I:$I,'교육주제 범례(IT)'!$F7,전체과정!$J:$J,'교육주제 범례(IT)'!L7)</f>
        <v>1</v>
      </c>
      <c r="O7" s="216" t="str">
        <f t="shared" ca="1" si="2"/>
        <v>ORACLE</v>
      </c>
      <c r="P7" s="216"/>
      <c r="Q7" s="103">
        <f ca="1">COUNTIFS(전체과정!$H:$H,"IT",전체과정!$I:$I,'교육주제 범례(IT)'!$F7,전체과정!$J:$J,'교육주제 범례(IT)'!O7)</f>
        <v>29</v>
      </c>
      <c r="R7" s="216" t="str">
        <f t="shared" ca="1" si="3"/>
        <v>SQL&amp;튜닝</v>
      </c>
      <c r="S7" s="216"/>
      <c r="T7" s="103">
        <f ca="1">COUNTIFS(전체과정!$H:$H,"IT",전체과정!$I:$I,'교육주제 범례(IT)'!$F7,전체과정!$J:$J,'교육주제 범례(IT)'!R7)</f>
        <v>16</v>
      </c>
      <c r="U7" s="216" t="str">
        <f t="shared" ca="1" si="4"/>
        <v>관리</v>
      </c>
      <c r="V7" s="216"/>
      <c r="W7" s="103">
        <f ca="1">COUNTIFS(전체과정!$H:$H,"IT",전체과정!$I:$I,'교육주제 범례(IT)'!$F7,전체과정!$J:$J,'교육주제 범례(IT)'!U7)</f>
        <v>1</v>
      </c>
      <c r="X7" s="216" t="str">
        <f t="shared" ca="1" si="5"/>
        <v>모델링</v>
      </c>
      <c r="Y7" s="216"/>
      <c r="Z7" s="103">
        <f ca="1">COUNTIFS(전체과정!$H:$H,"IT",전체과정!$I:$I,'교육주제 범례(IT)'!$F7,전체과정!$J:$J,'교육주제 범례(IT)'!X7)</f>
        <v>12</v>
      </c>
      <c r="AA7" s="216" t="str">
        <f t="shared" ca="1" si="6"/>
        <v>분석/설계</v>
      </c>
      <c r="AB7" s="216"/>
      <c r="AC7" s="103">
        <f ca="1">COUNTIFS(전체과정!$H:$H,"IT",전체과정!$I:$I,'교육주제 범례(IT)'!$F7,전체과정!$J:$J,'교육주제 범례(IT)'!AA7)</f>
        <v>1</v>
      </c>
      <c r="AD7" s="216" t="str">
        <f t="shared" ca="1" si="7"/>
        <v>오픈소스 DBMS</v>
      </c>
      <c r="AE7" s="216"/>
      <c r="AF7" s="103">
        <f ca="1">COUNTIFS(전체과정!$H:$H,"IT",전체과정!$I:$I,'교육주제 범례(IT)'!$F7,전체과정!$J:$J,'교육주제 범례(IT)'!AD7)</f>
        <v>7</v>
      </c>
      <c r="AG7" s="179">
        <f t="shared" ca="1" si="8"/>
        <v>72</v>
      </c>
    </row>
    <row r="8" spans="1:35" ht="32.25" customHeight="1">
      <c r="A8" s="197"/>
      <c r="B8" s="197"/>
      <c r="C8" s="197"/>
      <c r="D8" s="198"/>
      <c r="E8" s="116"/>
      <c r="F8" s="244" t="str">
        <f>IFERROR((INDEX(IT,6)),"")</f>
        <v>데이터사이언스</v>
      </c>
      <c r="G8" s="244"/>
      <c r="H8" s="244"/>
      <c r="I8" s="247" t="str">
        <f t="shared" ca="1" si="0"/>
        <v>Elastic</v>
      </c>
      <c r="J8" s="247"/>
      <c r="K8" s="104">
        <f ca="1">COUNTIFS(전체과정!$H:$H,"IT",전체과정!$I:$I,'교육주제 범례(IT)'!$F8,전체과정!$J:$J,'교육주제 범례(IT)'!I8)</f>
        <v>1</v>
      </c>
      <c r="L8" s="247" t="str">
        <f t="shared" ca="1" si="1"/>
        <v>데이터 분석</v>
      </c>
      <c r="M8" s="247"/>
      <c r="N8" s="104">
        <f ca="1">COUNTIFS(전체과정!$H:$H,"IT",전체과정!$I:$I,'교육주제 범례(IT)'!$F8,전체과정!$J:$J,'교육주제 범례(IT)'!L8)</f>
        <v>49</v>
      </c>
      <c r="O8" s="247" t="str">
        <f t="shared" ca="1" si="2"/>
        <v>데이터 수집</v>
      </c>
      <c r="P8" s="247"/>
      <c r="Q8" s="104">
        <f ca="1">COUNTIFS(전체과정!$H:$H,"IT",전체과정!$I:$I,'교육주제 범례(IT)'!$F8,전체과정!$J:$J,'교육주제 범례(IT)'!O8)</f>
        <v>7</v>
      </c>
      <c r="R8" s="247" t="str">
        <f t="shared" ca="1" si="3"/>
        <v>데이터 처리/저장</v>
      </c>
      <c r="S8" s="247"/>
      <c r="T8" s="104">
        <f ca="1">COUNTIFS(전체과정!$H:$H,"IT",전체과정!$I:$I,'교육주제 범례(IT)'!$F8,전체과정!$J:$J,'교육주제 범례(IT)'!R8)</f>
        <v>10</v>
      </c>
      <c r="U8" s="247" t="str">
        <f t="shared" ca="1" si="4"/>
        <v>일반</v>
      </c>
      <c r="V8" s="247"/>
      <c r="W8" s="104">
        <f ca="1">COUNTIFS(전체과정!$H:$H,"IT",전체과정!$I:$I,'교육주제 범례(IT)'!$F8,전체과정!$J:$J,'교육주제 범례(IT)'!U8)</f>
        <v>1</v>
      </c>
      <c r="X8" s="247" t="str">
        <f t="shared" ca="1" si="5"/>
        <v>자격</v>
      </c>
      <c r="Y8" s="247"/>
      <c r="Z8" s="104">
        <f ca="1">COUNTIFS(전체과정!$H:$H,"IT",전체과정!$I:$I,'교육주제 범례(IT)'!$F8,전체과정!$J:$J,'교육주제 범례(IT)'!X8)</f>
        <v>1</v>
      </c>
      <c r="AA8" s="247" t="str">
        <f t="shared" ca="1" si="6"/>
        <v/>
      </c>
      <c r="AB8" s="247"/>
      <c r="AC8" s="104">
        <f ca="1">COUNTIFS(전체과정!$H:$H,"IT",전체과정!$I:$I,'교육주제 범례(IT)'!$F8,전체과정!$J:$J,'교육주제 범례(IT)'!AA8)</f>
        <v>0</v>
      </c>
      <c r="AD8" s="247" t="str">
        <f t="shared" ca="1" si="7"/>
        <v/>
      </c>
      <c r="AE8" s="247"/>
      <c r="AF8" s="104">
        <f ca="1">COUNTIFS(전체과정!$H:$H,"IT",전체과정!$I:$I,'교육주제 범례(IT)'!$F8,전체과정!$J:$J,'교육주제 범례(IT)'!AD8)</f>
        <v>0</v>
      </c>
      <c r="AG8" s="179">
        <f t="shared" ca="1" si="8"/>
        <v>69</v>
      </c>
    </row>
    <row r="9" spans="1:35" s="50" customFormat="1" ht="32.25" customHeight="1">
      <c r="A9" s="48"/>
      <c r="B9" s="48"/>
      <c r="C9" s="48"/>
      <c r="D9" s="49"/>
      <c r="E9" s="116"/>
      <c r="F9" s="244" t="str">
        <f>IFERROR((INDEX(IT,7)),"")</f>
        <v>디자인</v>
      </c>
      <c r="G9" s="244"/>
      <c r="H9" s="244"/>
      <c r="I9" s="247" t="str">
        <f t="shared" ca="1" si="0"/>
        <v>UI/UX</v>
      </c>
      <c r="J9" s="247"/>
      <c r="K9" s="104">
        <f ca="1">COUNTIFS(전체과정!$H:$H,"IT",전체과정!$I:$I,'교육주제 범례(IT)'!$F9,전체과정!$J:$J,'교육주제 범례(IT)'!I9)</f>
        <v>6</v>
      </c>
      <c r="L9" s="247" t="str">
        <f t="shared" ca="1" si="1"/>
        <v>기획</v>
      </c>
      <c r="M9" s="247"/>
      <c r="N9" s="104">
        <f ca="1">COUNTIFS(전체과정!$H:$H,"IT",전체과정!$I:$I,'교육주제 범례(IT)'!$F9,전체과정!$J:$J,'교육주제 범례(IT)'!L9)</f>
        <v>2</v>
      </c>
      <c r="O9" s="247" t="str">
        <f t="shared" ca="1" si="2"/>
        <v>디자인툴</v>
      </c>
      <c r="P9" s="247"/>
      <c r="Q9" s="104">
        <f ca="1">COUNTIFS(전체과정!$H:$H,"IT",전체과정!$I:$I,'교육주제 범례(IT)'!$F9,전체과정!$J:$J,'교육주제 범례(IT)'!O9)</f>
        <v>29</v>
      </c>
      <c r="R9" s="247" t="str">
        <f t="shared" ca="1" si="3"/>
        <v>브랜드</v>
      </c>
      <c r="S9" s="247"/>
      <c r="T9" s="104">
        <f ca="1">COUNTIFS(전체과정!$H:$H,"IT",전체과정!$I:$I,'교육주제 범례(IT)'!$F9,전체과정!$J:$J,'교육주제 범례(IT)'!R9)</f>
        <v>3</v>
      </c>
      <c r="U9" s="247" t="str">
        <f t="shared" ca="1" si="4"/>
        <v>프로그래밍</v>
      </c>
      <c r="V9" s="247"/>
      <c r="W9" s="104">
        <f ca="1">COUNTIFS(전체과정!$H:$H,"IT",전체과정!$I:$I,'교육주제 범례(IT)'!$F9,전체과정!$J:$J,'교육주제 범례(IT)'!U9)</f>
        <v>2</v>
      </c>
      <c r="X9" s="247" t="str">
        <f t="shared" ca="1" si="5"/>
        <v/>
      </c>
      <c r="Y9" s="247"/>
      <c r="Z9" s="104">
        <f ca="1">COUNTIFS(전체과정!$H:$H,"IT",전체과정!$I:$I,'교육주제 범례(IT)'!$F9,전체과정!$J:$J,'교육주제 범례(IT)'!X9)</f>
        <v>0</v>
      </c>
      <c r="AA9" s="247" t="str">
        <f t="shared" ca="1" si="6"/>
        <v/>
      </c>
      <c r="AB9" s="247"/>
      <c r="AC9" s="104">
        <f ca="1">COUNTIFS(전체과정!$H:$H,"IT",전체과정!$I:$I,'교육주제 범례(IT)'!$F9,전체과정!$J:$J,'교육주제 범례(IT)'!AA9)</f>
        <v>0</v>
      </c>
      <c r="AD9" s="247" t="str">
        <f t="shared" ca="1" si="7"/>
        <v/>
      </c>
      <c r="AE9" s="247"/>
      <c r="AF9" s="104">
        <f ca="1">COUNTIFS(전체과정!$H:$H,"IT",전체과정!$I:$I,'교육주제 범례(IT)'!$F9,전체과정!$J:$J,'교육주제 범례(IT)'!AD9)</f>
        <v>0</v>
      </c>
      <c r="AG9" s="179">
        <f t="shared" ca="1" si="8"/>
        <v>42</v>
      </c>
    </row>
    <row r="10" spans="1:35" s="50" customFormat="1" ht="32.25" customHeight="1">
      <c r="A10" s="197"/>
      <c r="B10" s="197"/>
      <c r="C10" s="197"/>
      <c r="D10" s="197"/>
      <c r="E10" s="171"/>
      <c r="F10" s="244" t="str">
        <f>IFERROR((INDEX(IT,8)),"")</f>
        <v>보안</v>
      </c>
      <c r="G10" s="244"/>
      <c r="H10" s="244"/>
      <c r="I10" s="247" t="str">
        <f t="shared" ca="1" si="0"/>
        <v>CompTIA</v>
      </c>
      <c r="J10" s="247"/>
      <c r="K10" s="104">
        <f ca="1">COUNTIFS(전체과정!$H:$H,"IT",전체과정!$I:$I,'교육주제 범례(IT)'!$F10,전체과정!$J:$J,'교육주제 범례(IT)'!I10)</f>
        <v>1</v>
      </c>
      <c r="L10" s="247" t="str">
        <f t="shared" ca="1" si="1"/>
        <v>CPE/PDU</v>
      </c>
      <c r="M10" s="247"/>
      <c r="N10" s="104">
        <f ca="1">COUNTIFS(전체과정!$H:$H,"IT",전체과정!$I:$I,'교육주제 범례(IT)'!$F10,전체과정!$J:$J,'교육주제 범례(IT)'!L10)</f>
        <v>1</v>
      </c>
      <c r="O10" s="247" t="str">
        <f t="shared" ca="1" si="2"/>
        <v>모의해킹</v>
      </c>
      <c r="P10" s="247"/>
      <c r="Q10" s="104">
        <f ca="1">COUNTIFS(전체과정!$H:$H,"IT",전체과정!$I:$I,'교육주제 범례(IT)'!$F10,전체과정!$J:$J,'교육주제 범례(IT)'!O10)</f>
        <v>26</v>
      </c>
      <c r="R10" s="247" t="str">
        <f t="shared" ca="1" si="3"/>
        <v>시스템/네트워크</v>
      </c>
      <c r="S10" s="247"/>
      <c r="T10" s="104">
        <f ca="1">COUNTIFS(전체과정!$H:$H,"IT",전체과정!$I:$I,'교육주제 범례(IT)'!$F10,전체과정!$J:$J,'교육주제 범례(IT)'!R10)</f>
        <v>26</v>
      </c>
      <c r="U10" s="247" t="str">
        <f t="shared" ca="1" si="4"/>
        <v>일반</v>
      </c>
      <c r="V10" s="247"/>
      <c r="W10" s="104">
        <f ca="1">COUNTIFS(전체과정!$H:$H,"IT",전체과정!$I:$I,'교육주제 범례(IT)'!$F10,전체과정!$J:$J,'교육주제 범례(IT)'!U10)</f>
        <v>24</v>
      </c>
      <c r="X10" s="247" t="str">
        <f t="shared" ca="1" si="5"/>
        <v>자격</v>
      </c>
      <c r="Y10" s="247"/>
      <c r="Z10" s="104">
        <f ca="1">COUNTIFS(전체과정!$H:$H,"IT",전체과정!$I:$I,'교육주제 범례(IT)'!$F10,전체과정!$J:$J,'교육주제 범례(IT)'!X10)</f>
        <v>43</v>
      </c>
      <c r="AA10" s="247" t="str">
        <f t="shared" ca="1" si="6"/>
        <v>침해대응/악성코드</v>
      </c>
      <c r="AB10" s="247"/>
      <c r="AC10" s="104">
        <f ca="1">COUNTIFS(전체과정!$H:$H,"IT",전체과정!$I:$I,'교육주제 범례(IT)'!$F10,전체과정!$J:$J,'교육주제 범례(IT)'!AA10)</f>
        <v>30</v>
      </c>
      <c r="AD10" s="247" t="str">
        <f t="shared" ca="1" si="7"/>
        <v>컨설팅/법/감사</v>
      </c>
      <c r="AE10" s="247"/>
      <c r="AF10" s="104">
        <f ca="1">COUNTIFS(전체과정!$H:$H,"IT",전체과정!$I:$I,'교육주제 범례(IT)'!$F10,전체과정!$J:$J,'교육주제 범례(IT)'!AD10)</f>
        <v>6</v>
      </c>
      <c r="AG10" s="179">
        <f t="shared" ca="1" si="8"/>
        <v>157</v>
      </c>
    </row>
    <row r="11" spans="1:35" s="50" customFormat="1" ht="32.25" customHeight="1">
      <c r="A11" s="48"/>
      <c r="B11" s="48"/>
      <c r="C11" s="48"/>
      <c r="D11" s="49"/>
      <c r="E11" s="116"/>
      <c r="F11" s="244" t="str">
        <f>IFERROR((INDEX(IT,9)),"")</f>
        <v>블록체인</v>
      </c>
      <c r="G11" s="244"/>
      <c r="H11" s="244"/>
      <c r="I11" s="247" t="str">
        <f t="shared" ca="1" si="0"/>
        <v>기술구현</v>
      </c>
      <c r="J11" s="247"/>
      <c r="K11" s="104">
        <f ca="1">COUNTIFS(전체과정!$H:$H,"IT",전체과정!$I:$I,'교육주제 범례(IT)'!$F11,전체과정!$J:$J,'교육주제 범례(IT)'!I11)</f>
        <v>29</v>
      </c>
      <c r="L11" s="247" t="str">
        <f t="shared" ca="1" si="1"/>
        <v>사업기획</v>
      </c>
      <c r="M11" s="247"/>
      <c r="N11" s="104">
        <f ca="1">COUNTIFS(전체과정!$H:$H,"IT",전체과정!$I:$I,'교육주제 범례(IT)'!$F11,전체과정!$J:$J,'교육주제 범례(IT)'!L11)</f>
        <v>5</v>
      </c>
      <c r="O11" s="247" t="str">
        <f t="shared" ca="1" si="2"/>
        <v>알리바바 클라우드</v>
      </c>
      <c r="P11" s="247"/>
      <c r="Q11" s="104">
        <f ca="1">COUNTIFS(전체과정!$H:$H,"IT",전체과정!$I:$I,'교육주제 범례(IT)'!$F11,전체과정!$J:$J,'교육주제 범례(IT)'!O11)</f>
        <v>1</v>
      </c>
      <c r="R11" s="247" t="str">
        <f t="shared" ca="1" si="3"/>
        <v/>
      </c>
      <c r="S11" s="247"/>
      <c r="T11" s="104">
        <f ca="1">COUNTIFS(전체과정!$H:$H,"IT",전체과정!$I:$I,'교육주제 범례(IT)'!$F11,전체과정!$J:$J,'교육주제 범례(IT)'!R11)</f>
        <v>0</v>
      </c>
      <c r="U11" s="247" t="str">
        <f t="shared" ca="1" si="4"/>
        <v/>
      </c>
      <c r="V11" s="247"/>
      <c r="W11" s="104">
        <f ca="1">COUNTIFS(전체과정!$H:$H,"IT",전체과정!$I:$I,'교육주제 범례(IT)'!$F11,전체과정!$J:$J,'교육주제 범례(IT)'!U11)</f>
        <v>0</v>
      </c>
      <c r="X11" s="247" t="str">
        <f t="shared" ca="1" si="5"/>
        <v/>
      </c>
      <c r="Y11" s="247"/>
      <c r="Z11" s="104">
        <f ca="1">COUNTIFS(전체과정!$H:$H,"IT",전체과정!$I:$I,'교육주제 범례(IT)'!$F11,전체과정!$J:$J,'교육주제 범례(IT)'!X11)</f>
        <v>0</v>
      </c>
      <c r="AA11" s="247" t="str">
        <f t="shared" ca="1" si="6"/>
        <v/>
      </c>
      <c r="AB11" s="247"/>
      <c r="AC11" s="104">
        <f ca="1">COUNTIFS(전체과정!$H:$H,"IT",전체과정!$I:$I,'교육주제 범례(IT)'!$F11,전체과정!$J:$J,'교육주제 범례(IT)'!AA11)</f>
        <v>0</v>
      </c>
      <c r="AD11" s="247" t="str">
        <f t="shared" ca="1" si="7"/>
        <v/>
      </c>
      <c r="AE11" s="247"/>
      <c r="AF11" s="104">
        <f ca="1">COUNTIFS(전체과정!$H:$H,"IT",전체과정!$I:$I,'교육주제 범례(IT)'!$F11,전체과정!$J:$J,'교육주제 범례(IT)'!AD11)</f>
        <v>0</v>
      </c>
      <c r="AG11" s="179">
        <f t="shared" ca="1" si="8"/>
        <v>35</v>
      </c>
    </row>
    <row r="12" spans="1:35" s="50" customFormat="1" ht="32.25" customHeight="1">
      <c r="A12" s="48"/>
      <c r="B12" s="48"/>
      <c r="C12" s="48"/>
      <c r="D12" s="48"/>
      <c r="E12" s="171"/>
      <c r="F12" s="244" t="str">
        <f>IFERROR((INDEX(IT,10)),"")</f>
        <v>빅데이터</v>
      </c>
      <c r="G12" s="244"/>
      <c r="H12" s="244"/>
      <c r="I12" s="247" t="str">
        <f t="shared" ca="1" si="0"/>
        <v>R</v>
      </c>
      <c r="J12" s="247"/>
      <c r="K12" s="104">
        <f ca="1">COUNTIFS(전체과정!$H:$H,"IT",전체과정!$I:$I,'교육주제 범례(IT)'!$F12,전체과정!$J:$J,'교육주제 범례(IT)'!I12)</f>
        <v>1</v>
      </c>
      <c r="L12" s="247" t="str">
        <f t="shared" ca="1" si="1"/>
        <v>NoSQL</v>
      </c>
      <c r="M12" s="247"/>
      <c r="N12" s="104">
        <f ca="1">COUNTIFS(전체과정!$H:$H,"IT",전체과정!$I:$I,'교육주제 범례(IT)'!$F12,전체과정!$J:$J,'교육주제 범례(IT)'!L12)</f>
        <v>1</v>
      </c>
      <c r="O12" s="247" t="str">
        <f t="shared" ca="1" si="2"/>
        <v/>
      </c>
      <c r="P12" s="247"/>
      <c r="Q12" s="104">
        <f ca="1">COUNTIFS(전체과정!$H:$H,"IT",전체과정!$I:$I,'교육주제 범례(IT)'!$F12,전체과정!$J:$J,'교육주제 범례(IT)'!O12)</f>
        <v>0</v>
      </c>
      <c r="R12" s="247" t="str">
        <f t="shared" ca="1" si="3"/>
        <v/>
      </c>
      <c r="S12" s="247"/>
      <c r="T12" s="104">
        <f ca="1">COUNTIFS(전체과정!$H:$H,"IT",전체과정!$I:$I,'교육주제 범례(IT)'!$F12,전체과정!$J:$J,'교육주제 범례(IT)'!R12)</f>
        <v>0</v>
      </c>
      <c r="U12" s="247" t="str">
        <f t="shared" ca="1" si="4"/>
        <v/>
      </c>
      <c r="V12" s="247"/>
      <c r="W12" s="104">
        <f ca="1">COUNTIFS(전체과정!$H:$H,"IT",전체과정!$I:$I,'교육주제 범례(IT)'!$F12,전체과정!$J:$J,'교육주제 범례(IT)'!U12)</f>
        <v>0</v>
      </c>
      <c r="X12" s="247" t="str">
        <f t="shared" ca="1" si="5"/>
        <v/>
      </c>
      <c r="Y12" s="247"/>
      <c r="Z12" s="104">
        <f ca="1">COUNTIFS(전체과정!$H:$H,"IT",전체과정!$I:$I,'교육주제 범례(IT)'!$F12,전체과정!$J:$J,'교육주제 범례(IT)'!X12)</f>
        <v>0</v>
      </c>
      <c r="AA12" s="247" t="str">
        <f t="shared" ca="1" si="6"/>
        <v/>
      </c>
      <c r="AB12" s="247"/>
      <c r="AC12" s="104">
        <f ca="1">COUNTIFS(전체과정!$H:$H,"IT",전체과정!$I:$I,'교육주제 범례(IT)'!$F12,전체과정!$J:$J,'교육주제 범례(IT)'!AA12)</f>
        <v>0</v>
      </c>
      <c r="AD12" s="247" t="str">
        <f t="shared" ca="1" si="7"/>
        <v/>
      </c>
      <c r="AE12" s="247"/>
      <c r="AF12" s="104">
        <f ca="1">COUNTIFS(전체과정!$H:$H,"IT",전체과정!$I:$I,'교육주제 범례(IT)'!$F12,전체과정!$J:$J,'교육주제 범례(IT)'!AD12)</f>
        <v>0</v>
      </c>
      <c r="AG12" s="179">
        <f t="shared" ca="1" si="8"/>
        <v>2</v>
      </c>
    </row>
    <row r="13" spans="1:35" s="50" customFormat="1" ht="32.25" customHeight="1">
      <c r="A13" s="48"/>
      <c r="B13" s="48"/>
      <c r="C13" s="48"/>
      <c r="D13" s="49"/>
      <c r="E13" s="116"/>
      <c r="F13" s="244" t="str">
        <f>IFERROR((INDEX(IT,11)),"")</f>
        <v>세미나</v>
      </c>
      <c r="G13" s="244"/>
      <c r="H13" s="244"/>
      <c r="I13" s="247" t="str">
        <f t="shared" ca="1" si="0"/>
        <v>VR/AR</v>
      </c>
      <c r="J13" s="247"/>
      <c r="K13" s="104">
        <f ca="1">COUNTIFS(전체과정!$H:$H,"IT",전체과정!$I:$I,'교육주제 범례(IT)'!$F13,전체과정!$J:$J,'교육주제 범례(IT)'!I13)</f>
        <v>2</v>
      </c>
      <c r="L13" s="247" t="str">
        <f t="shared" ca="1" si="1"/>
        <v>SW코딩</v>
      </c>
      <c r="M13" s="247"/>
      <c r="N13" s="104">
        <f ca="1">COUNTIFS(전체과정!$H:$H,"IT",전체과정!$I:$I,'교육주제 범례(IT)'!$F13,전체과정!$J:$J,'교육주제 범례(IT)'!L13)</f>
        <v>3</v>
      </c>
      <c r="O13" s="247" t="str">
        <f t="shared" ca="1" si="2"/>
        <v>개발자</v>
      </c>
      <c r="P13" s="247"/>
      <c r="Q13" s="104">
        <f ca="1">COUNTIFS(전체과정!$H:$H,"IT",전체과정!$I:$I,'교육주제 범례(IT)'!$F13,전체과정!$J:$J,'교육주제 범례(IT)'!O13)</f>
        <v>1</v>
      </c>
      <c r="R13" s="247" t="str">
        <f t="shared" ca="1" si="3"/>
        <v>디자인</v>
      </c>
      <c r="S13" s="247"/>
      <c r="T13" s="104">
        <f ca="1">COUNTIFS(전체과정!$H:$H,"IT",전체과정!$I:$I,'교육주제 범례(IT)'!$F13,전체과정!$J:$J,'교육주제 범례(IT)'!R13)</f>
        <v>2</v>
      </c>
      <c r="U13" s="247" t="str">
        <f t="shared" ca="1" si="4"/>
        <v>어플리케이션</v>
      </c>
      <c r="V13" s="247"/>
      <c r="W13" s="104">
        <f ca="1">COUNTIFS(전체과정!$H:$H,"IT",전체과정!$I:$I,'교육주제 범례(IT)'!$F13,전체과정!$J:$J,'교육주제 범례(IT)'!U13)</f>
        <v>1</v>
      </c>
      <c r="X13" s="247" t="str">
        <f t="shared" ca="1" si="5"/>
        <v>일반</v>
      </c>
      <c r="Y13" s="247"/>
      <c r="Z13" s="104">
        <f ca="1">COUNTIFS(전체과정!$H:$H,"IT",전체과정!$I:$I,'교육주제 범례(IT)'!$F13,전체과정!$J:$J,'교육주제 범례(IT)'!X13)</f>
        <v>1</v>
      </c>
      <c r="AA13" s="247" t="str">
        <f t="shared" ca="1" si="6"/>
        <v>특강</v>
      </c>
      <c r="AB13" s="247"/>
      <c r="AC13" s="104">
        <f ca="1">COUNTIFS(전체과정!$H:$H,"IT",전체과정!$I:$I,'교육주제 범례(IT)'!$F13,전체과정!$J:$J,'교육주제 범례(IT)'!AA13)</f>
        <v>0</v>
      </c>
      <c r="AD13" s="247">
        <f t="shared" ca="1" si="7"/>
        <v>0</v>
      </c>
      <c r="AE13" s="247"/>
      <c r="AF13" s="104">
        <f ca="1">COUNTIFS(전체과정!$H:$H,"IT",전체과정!$I:$I,'교육주제 범례(IT)'!$F13,전체과정!$J:$J,'교육주제 범례(IT)'!AD13)</f>
        <v>0</v>
      </c>
      <c r="AG13" s="179">
        <f t="shared" ca="1" si="8"/>
        <v>10</v>
      </c>
    </row>
    <row r="14" spans="1:35" s="50" customFormat="1" ht="32.25" customHeight="1">
      <c r="A14" s="48"/>
      <c r="B14" s="48"/>
      <c r="C14" s="48"/>
      <c r="D14" s="49"/>
      <c r="E14" s="116"/>
      <c r="F14" s="244" t="str">
        <f>IFERROR((INDEX(IT,12)),"")</f>
        <v>시스템</v>
      </c>
      <c r="G14" s="244"/>
      <c r="H14" s="244"/>
      <c r="I14" s="247" t="str">
        <f t="shared" ca="1" si="0"/>
        <v>DevOps</v>
      </c>
      <c r="J14" s="247"/>
      <c r="K14" s="104">
        <f ca="1">COUNTIFS(전체과정!$H:$H,"IT",전체과정!$I:$I,'교육주제 범례(IT)'!$F14,전체과정!$J:$J,'교육주제 범례(IT)'!I14)</f>
        <v>6</v>
      </c>
      <c r="L14" s="247" t="str">
        <f t="shared" ca="1" si="1"/>
        <v>RedHat</v>
      </c>
      <c r="M14" s="247"/>
      <c r="N14" s="104">
        <f ca="1">COUNTIFS(전체과정!$H:$H,"IT",전체과정!$I:$I,'교육주제 범례(IT)'!$F14,전체과정!$J:$J,'교육주제 범례(IT)'!L14)</f>
        <v>1</v>
      </c>
      <c r="O14" s="247" t="str">
        <f t="shared" ca="1" si="2"/>
        <v>WEB/WAS</v>
      </c>
      <c r="P14" s="247"/>
      <c r="Q14" s="104">
        <f ca="1">COUNTIFS(전체과정!$H:$H,"IT",전체과정!$I:$I,'교육주제 범례(IT)'!$F14,전체과정!$J:$J,'교육주제 범례(IT)'!O14)</f>
        <v>4</v>
      </c>
      <c r="R14" s="247" t="str">
        <f t="shared" ca="1" si="3"/>
        <v>가상화</v>
      </c>
      <c r="S14" s="247"/>
      <c r="T14" s="104">
        <f ca="1">COUNTIFS(전체과정!$H:$H,"IT",전체과정!$I:$I,'교육주제 범례(IT)'!$F14,전체과정!$J:$J,'교육주제 범례(IT)'!R14)</f>
        <v>106</v>
      </c>
      <c r="U14" s="247" t="str">
        <f t="shared" ca="1" si="4"/>
        <v>구축/운영</v>
      </c>
      <c r="V14" s="247"/>
      <c r="W14" s="104">
        <f ca="1">COUNTIFS(전체과정!$H:$H,"IT",전체과정!$I:$I,'교육주제 범례(IT)'!$F14,전체과정!$J:$J,'교육주제 범례(IT)'!U14)</f>
        <v>28</v>
      </c>
      <c r="X14" s="247" t="str">
        <f t="shared" ca="1" si="5"/>
        <v>자동화/관리</v>
      </c>
      <c r="Y14" s="247"/>
      <c r="Z14" s="104">
        <f ca="1">COUNTIFS(전체과정!$H:$H,"IT",전체과정!$I:$I,'교육주제 범례(IT)'!$F14,전체과정!$J:$J,'교육주제 범례(IT)'!X14)</f>
        <v>12</v>
      </c>
      <c r="AA14" s="247" t="str">
        <f t="shared" ca="1" si="6"/>
        <v>클러스터링</v>
      </c>
      <c r="AB14" s="247"/>
      <c r="AC14" s="104">
        <f ca="1">COUNTIFS(전체과정!$H:$H,"IT",전체과정!$I:$I,'교육주제 범례(IT)'!$F14,전체과정!$J:$J,'교육주제 범례(IT)'!AA14)</f>
        <v>1</v>
      </c>
      <c r="AD14" s="247" t="str">
        <f t="shared" ca="1" si="7"/>
        <v/>
      </c>
      <c r="AE14" s="247"/>
      <c r="AF14" s="104">
        <f ca="1">COUNTIFS(전체과정!$H:$H,"IT",전체과정!$I:$I,'교육주제 범례(IT)'!$F14,전체과정!$J:$J,'교육주제 범례(IT)'!AD14)</f>
        <v>0</v>
      </c>
      <c r="AG14" s="179">
        <f t="shared" ca="1" si="8"/>
        <v>158</v>
      </c>
    </row>
    <row r="15" spans="1:35" s="50" customFormat="1" ht="32.25" customHeight="1">
      <c r="A15" s="48"/>
      <c r="B15" s="48"/>
      <c r="C15" s="48"/>
      <c r="D15" s="49"/>
      <c r="E15" s="116"/>
      <c r="F15" s="244" t="str">
        <f>IFERROR((INDEX(IT,13)),"")</f>
        <v>운영체제</v>
      </c>
      <c r="G15" s="244"/>
      <c r="H15" s="244"/>
      <c r="I15" s="247" t="str">
        <f t="shared" ca="1" si="0"/>
        <v>Linux</v>
      </c>
      <c r="J15" s="247"/>
      <c r="K15" s="104">
        <f ca="1">COUNTIFS(전체과정!$H:$H,"IT",전체과정!$I:$I,'교육주제 범례(IT)'!$F15,전체과정!$J:$J,'교육주제 범례(IT)'!I15)</f>
        <v>39</v>
      </c>
      <c r="L15" s="247" t="str">
        <f t="shared" ca="1" si="1"/>
        <v>MS Windows</v>
      </c>
      <c r="M15" s="247"/>
      <c r="N15" s="104">
        <f ca="1">COUNTIFS(전체과정!$H:$H,"IT",전체과정!$I:$I,'교육주제 범례(IT)'!$F15,전체과정!$J:$J,'교육주제 범례(IT)'!L15)</f>
        <v>3</v>
      </c>
      <c r="O15" s="247" t="str">
        <f t="shared" ca="1" si="2"/>
        <v>RedHat</v>
      </c>
      <c r="P15" s="247"/>
      <c r="Q15" s="104">
        <f ca="1">COUNTIFS(전체과정!$H:$H,"IT",전체과정!$I:$I,'교육주제 범례(IT)'!$F15,전체과정!$J:$J,'교육주제 범례(IT)'!O15)</f>
        <v>61</v>
      </c>
      <c r="R15" s="247" t="str">
        <f t="shared" ca="1" si="3"/>
        <v>Unix</v>
      </c>
      <c r="S15" s="247"/>
      <c r="T15" s="104">
        <f ca="1">COUNTIFS(전체과정!$H:$H,"IT",전체과정!$I:$I,'교육주제 범례(IT)'!$F15,전체과정!$J:$J,'교육주제 범례(IT)'!R15)</f>
        <v>4</v>
      </c>
      <c r="U15" s="247" t="str">
        <f t="shared" ca="1" si="4"/>
        <v/>
      </c>
      <c r="V15" s="247"/>
      <c r="W15" s="104">
        <f ca="1">COUNTIFS(전체과정!$H:$H,"IT",전체과정!$I:$I,'교육주제 범례(IT)'!$F15,전체과정!$J:$J,'교육주제 범례(IT)'!U15)</f>
        <v>0</v>
      </c>
      <c r="X15" s="247" t="str">
        <f t="shared" ca="1" si="5"/>
        <v/>
      </c>
      <c r="Y15" s="247"/>
      <c r="Z15" s="104">
        <f ca="1">COUNTIFS(전체과정!$H:$H,"IT",전체과정!$I:$I,'교육주제 범례(IT)'!$F15,전체과정!$J:$J,'교육주제 범례(IT)'!X15)</f>
        <v>0</v>
      </c>
      <c r="AA15" s="247" t="str">
        <f t="shared" ca="1" si="6"/>
        <v/>
      </c>
      <c r="AB15" s="247"/>
      <c r="AC15" s="104">
        <f ca="1">COUNTIFS(전체과정!$H:$H,"IT",전체과정!$I:$I,'교육주제 범례(IT)'!$F15,전체과정!$J:$J,'교육주제 범례(IT)'!AA15)</f>
        <v>0</v>
      </c>
      <c r="AD15" s="247" t="str">
        <f t="shared" ca="1" si="7"/>
        <v/>
      </c>
      <c r="AE15" s="247"/>
      <c r="AF15" s="104">
        <f ca="1">COUNTIFS(전체과정!$H:$H,"IT",전체과정!$I:$I,'교육주제 범례(IT)'!$F15,전체과정!$J:$J,'교육주제 범례(IT)'!AD15)</f>
        <v>0</v>
      </c>
      <c r="AG15" s="179">
        <f t="shared" ca="1" si="8"/>
        <v>107</v>
      </c>
    </row>
    <row r="16" spans="1:35" s="50" customFormat="1" ht="32.25" customHeight="1">
      <c r="A16" s="48"/>
      <c r="B16" s="48"/>
      <c r="C16" s="48"/>
      <c r="D16" s="49"/>
      <c r="E16" s="116"/>
      <c r="F16" s="244" t="str">
        <f>IFERROR((INDEX(IT,14)),"")</f>
        <v>인공지능</v>
      </c>
      <c r="G16" s="244"/>
      <c r="H16" s="244"/>
      <c r="I16" s="247" t="str">
        <f t="shared" ca="1" si="0"/>
        <v>머신러닝/딥러닝</v>
      </c>
      <c r="J16" s="247"/>
      <c r="K16" s="104">
        <f ca="1">COUNTIFS(전체과정!$H:$H,"IT",전체과정!$I:$I,'교육주제 범례(IT)'!$F16,전체과정!$J:$J,'교육주제 범례(IT)'!I16)</f>
        <v>49</v>
      </c>
      <c r="L16" s="247" t="str">
        <f t="shared" ca="1" si="1"/>
        <v>일반</v>
      </c>
      <c r="M16" s="247"/>
      <c r="N16" s="104">
        <f ca="1">COUNTIFS(전체과정!$H:$H,"IT",전체과정!$I:$I,'교육주제 범례(IT)'!$F16,전체과정!$J:$J,'교육주제 범례(IT)'!L16)</f>
        <v>9</v>
      </c>
      <c r="O16" s="247" t="str">
        <f t="shared" ca="1" si="2"/>
        <v>챗봇</v>
      </c>
      <c r="P16" s="247"/>
      <c r="Q16" s="104">
        <f ca="1">COUNTIFS(전체과정!$H:$H,"IT",전체과정!$I:$I,'교육주제 범례(IT)'!$F16,전체과정!$J:$J,'교육주제 범례(IT)'!O16)</f>
        <v>5</v>
      </c>
      <c r="R16" s="247" t="str">
        <f t="shared" ca="1" si="3"/>
        <v/>
      </c>
      <c r="S16" s="247"/>
      <c r="T16" s="104">
        <f ca="1">COUNTIFS(전체과정!$H:$H,"IT",전체과정!$I:$I,'교육주제 범례(IT)'!$F16,전체과정!$J:$J,'교육주제 범례(IT)'!R16)</f>
        <v>0</v>
      </c>
      <c r="U16" s="247" t="str">
        <f t="shared" ca="1" si="4"/>
        <v/>
      </c>
      <c r="V16" s="247"/>
      <c r="W16" s="104">
        <f ca="1">COUNTIFS(전체과정!$H:$H,"IT",전체과정!$I:$I,'교육주제 범례(IT)'!$F16,전체과정!$J:$J,'교육주제 범례(IT)'!U16)</f>
        <v>0</v>
      </c>
      <c r="X16" s="247" t="str">
        <f t="shared" ca="1" si="5"/>
        <v/>
      </c>
      <c r="Y16" s="247"/>
      <c r="Z16" s="104">
        <f ca="1">COUNTIFS(전체과정!$H:$H,"IT",전체과정!$I:$I,'교육주제 범례(IT)'!$F16,전체과정!$J:$J,'교육주제 범례(IT)'!X16)</f>
        <v>0</v>
      </c>
      <c r="AA16" s="247" t="str">
        <f t="shared" ca="1" si="6"/>
        <v/>
      </c>
      <c r="AB16" s="247"/>
      <c r="AC16" s="104">
        <f ca="1">COUNTIFS(전체과정!$H:$H,"IT",전체과정!$I:$I,'교육주제 범례(IT)'!$F16,전체과정!$J:$J,'교육주제 범례(IT)'!AA16)</f>
        <v>0</v>
      </c>
      <c r="AD16" s="247" t="str">
        <f t="shared" ca="1" si="7"/>
        <v/>
      </c>
      <c r="AE16" s="247"/>
      <c r="AF16" s="104">
        <f ca="1">COUNTIFS(전체과정!$H:$H,"IT",전체과정!$I:$I,'교육주제 범례(IT)'!$F16,전체과정!$J:$J,'교육주제 범례(IT)'!AD16)</f>
        <v>0</v>
      </c>
      <c r="AG16" s="179">
        <f t="shared" ca="1" si="8"/>
        <v>63</v>
      </c>
    </row>
    <row r="17" spans="1:33" s="50" customFormat="1" ht="32.25" customHeight="1">
      <c r="A17" s="48"/>
      <c r="B17" s="48"/>
      <c r="C17" s="48"/>
      <c r="D17" s="49"/>
      <c r="E17" s="116"/>
      <c r="F17" s="252" t="str">
        <f>IFERROR((INDEX(IT,15)),"")</f>
        <v>클라우드</v>
      </c>
      <c r="G17" s="252"/>
      <c r="H17" s="252"/>
      <c r="I17" s="251" t="str">
        <f t="shared" ca="1" si="0"/>
        <v>AWS</v>
      </c>
      <c r="J17" s="251"/>
      <c r="K17" s="108">
        <f ca="1">COUNTIFS(전체과정!$H:$H,"IT",전체과정!$I:$I,'교육주제 범례(IT)'!$F17,전체과정!$J:$J,'교육주제 범례(IT)'!I17)</f>
        <v>14</v>
      </c>
      <c r="L17" s="251" t="str">
        <f t="shared" ca="1" si="1"/>
        <v>Azure</v>
      </c>
      <c r="M17" s="251"/>
      <c r="N17" s="108">
        <f ca="1">COUNTIFS(전체과정!$H:$H,"IT",전체과정!$I:$I,'교육주제 범례(IT)'!$F17,전체과정!$J:$J,'교육주제 범례(IT)'!L17)</f>
        <v>3</v>
      </c>
      <c r="O17" s="251" t="str">
        <f t="shared" ca="1" si="2"/>
        <v>DevOps</v>
      </c>
      <c r="P17" s="251"/>
      <c r="Q17" s="108">
        <f ca="1">COUNTIFS(전체과정!$H:$H,"IT",전체과정!$I:$I,'교육주제 범례(IT)'!$F17,전체과정!$J:$J,'교육주제 범례(IT)'!O17)</f>
        <v>2</v>
      </c>
      <c r="R17" s="251" t="str">
        <f t="shared" ca="1" si="3"/>
        <v>Hybrid</v>
      </c>
      <c r="S17" s="251"/>
      <c r="T17" s="108">
        <f ca="1">COUNTIFS(전체과정!$H:$H,"IT",전체과정!$I:$I,'교육주제 범례(IT)'!$F17,전체과정!$J:$J,'교육주제 범례(IT)'!R17)</f>
        <v>3</v>
      </c>
      <c r="U17" s="251" t="str">
        <f t="shared" ca="1" si="4"/>
        <v>OpenStack</v>
      </c>
      <c r="V17" s="251"/>
      <c r="W17" s="108">
        <f ca="1">COUNTIFS(전체과정!$H:$H,"IT",전체과정!$I:$I,'교육주제 범례(IT)'!$F17,전체과정!$J:$J,'교육주제 범례(IT)'!U17)</f>
        <v>13</v>
      </c>
      <c r="X17" s="251" t="str">
        <f t="shared" ca="1" si="5"/>
        <v>Salesforce</v>
      </c>
      <c r="Y17" s="251"/>
      <c r="Z17" s="108">
        <f ca="1">COUNTIFS(전체과정!$H:$H,"IT",전체과정!$I:$I,'교육주제 범례(IT)'!$F17,전체과정!$J:$J,'교육주제 범례(IT)'!X17)</f>
        <v>4</v>
      </c>
      <c r="AA17" s="251" t="str">
        <f t="shared" ca="1" si="6"/>
        <v>가상화</v>
      </c>
      <c r="AB17" s="251"/>
      <c r="AC17" s="108">
        <f ca="1">COUNTIFS(전체과정!$H:$H,"IT",전체과정!$I:$I,'교육주제 범례(IT)'!$F17,전체과정!$J:$J,'교육주제 범례(IT)'!AA17)</f>
        <v>1</v>
      </c>
      <c r="AD17" s="251" t="str">
        <f t="shared" ca="1" si="7"/>
        <v>구축/운영</v>
      </c>
      <c r="AE17" s="251"/>
      <c r="AF17" s="108">
        <f ca="1">COUNTIFS(전체과정!$H:$H,"IT",전체과정!$I:$I,'교육주제 범례(IT)'!$F17,전체과정!$J:$J,'교육주제 범례(IT)'!AD17)</f>
        <v>39</v>
      </c>
      <c r="AG17" s="179">
        <f t="shared" ca="1" si="8"/>
        <v>79</v>
      </c>
    </row>
    <row r="18" spans="1:33" s="50" customFormat="1" ht="32.25" customHeight="1">
      <c r="A18" s="48"/>
      <c r="B18" s="48"/>
      <c r="C18" s="48"/>
      <c r="D18" s="49"/>
      <c r="E18" s="116"/>
      <c r="F18" s="253" t="str">
        <f>F17</f>
        <v>클라우드</v>
      </c>
      <c r="G18" s="253"/>
      <c r="H18" s="253"/>
      <c r="I18" s="204" t="str">
        <f ca="1">IFERROR((INDEX((INDIRECT($F18)),9)),"")</f>
        <v>네트워크</v>
      </c>
      <c r="J18" s="204"/>
      <c r="K18" s="107">
        <f ca="1">COUNTIFS(전체과정!$H:$H,"IT",전체과정!$I:$I,'교육주제 범례(IT)'!$F18,전체과정!$J:$J,'교육주제 범례(IT)'!I18)</f>
        <v>1</v>
      </c>
      <c r="L18" s="204" t="str">
        <f ca="1">IFERROR((INDEX((INDIRECT($F18)),10)),"")</f>
        <v>분석/설계</v>
      </c>
      <c r="M18" s="204"/>
      <c r="N18" s="107">
        <f ca="1">COUNTIFS(전체과정!$H:$H,"IT",전체과정!$I:$I,'교육주제 범례(IT)'!$F18,전체과정!$J:$J,'교육주제 범례(IT)'!L18)</f>
        <v>3</v>
      </c>
      <c r="O18" s="204" t="str">
        <f ca="1">IFERROR((INDEX((INDIRECT($F18)),11)),"")</f>
        <v>알리바바 클라우드</v>
      </c>
      <c r="P18" s="204"/>
      <c r="Q18" s="107">
        <f ca="1">COUNTIFS(전체과정!$H:$H,"IT",전체과정!$I:$I,'교육주제 범례(IT)'!$F18,전체과정!$J:$J,'교육주제 범례(IT)'!O18)</f>
        <v>2</v>
      </c>
      <c r="R18" s="204" t="str">
        <f ca="1">IFERROR((INDEX((INDIRECT($F18)),12)),"")</f>
        <v>일반</v>
      </c>
      <c r="S18" s="204"/>
      <c r="T18" s="107">
        <f ca="1">COUNTIFS(전체과정!$H:$H,"IT",전체과정!$I:$I,'교육주제 범례(IT)'!$F18,전체과정!$J:$J,'교육주제 범례(IT)'!R18)</f>
        <v>9</v>
      </c>
      <c r="U18" s="168"/>
      <c r="V18" s="168"/>
      <c r="W18" s="107"/>
      <c r="X18" s="168"/>
      <c r="Y18" s="168"/>
      <c r="Z18" s="107"/>
      <c r="AA18" s="168"/>
      <c r="AB18" s="168"/>
      <c r="AC18" s="107"/>
      <c r="AD18" s="168"/>
      <c r="AE18" s="168"/>
      <c r="AF18" s="107"/>
      <c r="AG18" s="179">
        <f t="shared" ca="1" si="8"/>
        <v>15</v>
      </c>
    </row>
    <row r="19" spans="1:33" s="50" customFormat="1" ht="32.25" customHeight="1">
      <c r="A19" s="48"/>
      <c r="B19" s="48"/>
      <c r="C19" s="48"/>
      <c r="D19" s="49"/>
      <c r="E19" s="116"/>
      <c r="F19" s="244" t="str">
        <f>IFERROR((INDEX(IT,16)),"")</f>
        <v>품질</v>
      </c>
      <c r="G19" s="244"/>
      <c r="H19" s="244"/>
      <c r="I19" s="247" t="str">
        <f t="shared" ca="1" si="0"/>
        <v>WAS/웹</v>
      </c>
      <c r="J19" s="247"/>
      <c r="K19" s="104">
        <f ca="1">COUNTIFS(전체과정!$H:$H,"IT",전체과정!$I:$I,'교육주제 범례(IT)'!$F19,전체과정!$J:$J,'교육주제 범례(IT)'!I19)</f>
        <v>1</v>
      </c>
      <c r="L19" s="247" t="str">
        <f t="shared" ca="1" si="1"/>
        <v>성능튜닝</v>
      </c>
      <c r="M19" s="247"/>
      <c r="N19" s="104">
        <f ca="1">COUNTIFS(전체과정!$H:$H,"IT",전체과정!$I:$I,'교육주제 범례(IT)'!$F19,전체과정!$J:$J,'교육주제 범례(IT)'!L19)</f>
        <v>3</v>
      </c>
      <c r="O19" s="247" t="str">
        <f t="shared" ca="1" si="2"/>
        <v/>
      </c>
      <c r="P19" s="247"/>
      <c r="Q19" s="104">
        <f ca="1">COUNTIFS(전체과정!$H:$H,"IT",전체과정!$I:$I,'교육주제 범례(IT)'!$F19,전체과정!$J:$J,'교육주제 범례(IT)'!O19)</f>
        <v>0</v>
      </c>
      <c r="R19" s="247" t="str">
        <f t="shared" ca="1" si="3"/>
        <v/>
      </c>
      <c r="S19" s="247"/>
      <c r="T19" s="104">
        <f ca="1">COUNTIFS(전체과정!$H:$H,"IT",전체과정!$I:$I,'교육주제 범례(IT)'!$F19,전체과정!$J:$J,'교육주제 범례(IT)'!R19)</f>
        <v>0</v>
      </c>
      <c r="U19" s="247" t="str">
        <f t="shared" ca="1" si="4"/>
        <v/>
      </c>
      <c r="V19" s="247"/>
      <c r="W19" s="104">
        <f ca="1">COUNTIFS(전체과정!$H:$H,"IT",전체과정!$I:$I,'교육주제 범례(IT)'!$F19,전체과정!$J:$J,'교육주제 범례(IT)'!U19)</f>
        <v>0</v>
      </c>
      <c r="X19" s="247" t="str">
        <f t="shared" ca="1" si="5"/>
        <v/>
      </c>
      <c r="Y19" s="247"/>
      <c r="Z19" s="104">
        <f ca="1">COUNTIFS(전체과정!$H:$H,"IT",전체과정!$I:$I,'교육주제 범례(IT)'!$F19,전체과정!$J:$J,'교육주제 범례(IT)'!X19)</f>
        <v>0</v>
      </c>
      <c r="AA19" s="247" t="str">
        <f t="shared" ca="1" si="6"/>
        <v/>
      </c>
      <c r="AB19" s="247"/>
      <c r="AC19" s="104">
        <f ca="1">COUNTIFS(전체과정!$H:$H,"IT",전체과정!$I:$I,'교육주제 범례(IT)'!$F19,전체과정!$J:$J,'교육주제 범례(IT)'!AA19)</f>
        <v>0</v>
      </c>
      <c r="AD19" s="247" t="str">
        <f t="shared" ca="1" si="7"/>
        <v/>
      </c>
      <c r="AE19" s="247"/>
      <c r="AF19" s="104">
        <f ca="1">COUNTIFS(전체과정!$H:$H,"IT",전체과정!$I:$I,'교육주제 범례(IT)'!$F19,전체과정!$J:$J,'교육주제 범례(IT)'!AD19)</f>
        <v>0</v>
      </c>
      <c r="AG19" s="179">
        <f t="shared" ca="1" si="8"/>
        <v>4</v>
      </c>
    </row>
    <row r="20" spans="1:33" s="50" customFormat="1" ht="32.25" customHeight="1">
      <c r="A20" s="48"/>
      <c r="B20" s="48"/>
      <c r="C20" s="48"/>
      <c r="D20" s="49"/>
      <c r="E20" s="116"/>
      <c r="F20" s="252" t="str">
        <f>IFERROR((INDEX(IT,17)),"")</f>
        <v>프로그래밍</v>
      </c>
      <c r="G20" s="252"/>
      <c r="H20" s="252"/>
      <c r="I20" s="251" t="str">
        <f t="shared" ca="1" si="0"/>
        <v>SAP</v>
      </c>
      <c r="J20" s="251"/>
      <c r="K20" s="108">
        <f ca="1">COUNTIFS(전체과정!$H:$H,"IT",전체과정!$I:$I,'교육주제 범례(IT)'!$F20,전체과정!$J:$J,'교육주제 범례(IT)'!I20)</f>
        <v>172</v>
      </c>
      <c r="L20" s="251" t="str">
        <f t="shared" ca="1" si="1"/>
        <v xml:space="preserve"> Java</v>
      </c>
      <c r="M20" s="251"/>
      <c r="N20" s="108">
        <f ca="1">COUNTIFS(전체과정!$H:$H,"IT",전체과정!$I:$I,'교육주제 범례(IT)'!$F20,전체과정!$J:$J,'교육주제 범례(IT)'!L20)</f>
        <v>1</v>
      </c>
      <c r="O20" s="251" t="str">
        <f t="shared" ca="1" si="2"/>
        <v>.NET</v>
      </c>
      <c r="P20" s="251"/>
      <c r="Q20" s="108">
        <f ca="1">COUNTIFS(전체과정!$H:$H,"IT",전체과정!$I:$I,'교육주제 범례(IT)'!$F20,전체과정!$J:$J,'교육주제 범례(IT)'!O20)</f>
        <v>20</v>
      </c>
      <c r="R20" s="251" t="str">
        <f t="shared" ca="1" si="3"/>
        <v>Android</v>
      </c>
      <c r="S20" s="251"/>
      <c r="T20" s="108">
        <f ca="1">COUNTIFS(전체과정!$H:$H,"IT",전체과정!$I:$I,'교육주제 범례(IT)'!$F20,전체과정!$J:$J,'교육주제 범례(IT)'!R20)</f>
        <v>23</v>
      </c>
      <c r="U20" s="251" t="str">
        <f t="shared" ca="1" si="4"/>
        <v>Apex</v>
      </c>
      <c r="V20" s="251"/>
      <c r="W20" s="108">
        <f ca="1">COUNTIFS(전체과정!$H:$H,"IT",전체과정!$I:$I,'교육주제 범례(IT)'!$F20,전체과정!$J:$J,'교육주제 범례(IT)'!U20)</f>
        <v>1</v>
      </c>
      <c r="X20" s="251" t="str">
        <f t="shared" ca="1" si="5"/>
        <v>C#</v>
      </c>
      <c r="Y20" s="251"/>
      <c r="Z20" s="108">
        <f ca="1">COUNTIFS(전체과정!$H:$H,"IT",전체과정!$I:$I,'교육주제 범례(IT)'!$F20,전체과정!$J:$J,'교육주제 범례(IT)'!X20)</f>
        <v>7</v>
      </c>
      <c r="AA20" s="251" t="str">
        <f t="shared" ca="1" si="6"/>
        <v>C/C++</v>
      </c>
      <c r="AB20" s="251"/>
      <c r="AC20" s="108">
        <f ca="1">COUNTIFS(전체과정!$H:$H,"IT",전체과정!$I:$I,'교육주제 범례(IT)'!$F20,전체과정!$J:$J,'교육주제 범례(IT)'!AA20)</f>
        <v>29</v>
      </c>
      <c r="AD20" s="251" t="str">
        <f t="shared" ca="1" si="7"/>
        <v>Flutter</v>
      </c>
      <c r="AE20" s="251"/>
      <c r="AF20" s="108">
        <f ca="1">COUNTIFS(전체과정!$H:$H,"IT",전체과정!$I:$I,'교육주제 범례(IT)'!$F20,전체과정!$J:$J,'교육주제 범례(IT)'!AD20)</f>
        <v>0</v>
      </c>
      <c r="AG20" s="179">
        <f t="shared" ca="1" si="8"/>
        <v>253</v>
      </c>
    </row>
    <row r="21" spans="1:33" s="50" customFormat="1" ht="32.25" customHeight="1">
      <c r="A21" s="48"/>
      <c r="B21" s="48"/>
      <c r="C21" s="48"/>
      <c r="D21" s="49"/>
      <c r="E21" s="116"/>
      <c r="F21" s="250" t="str">
        <f>F20</f>
        <v>프로그래밍</v>
      </c>
      <c r="G21" s="250"/>
      <c r="H21" s="250"/>
      <c r="I21" s="216" t="str">
        <f ca="1">IFERROR((INDEX((INDIRECT($F21)),9)),"")</f>
        <v>Go</v>
      </c>
      <c r="J21" s="216"/>
      <c r="K21" s="103">
        <f ca="1">COUNTIFS(전체과정!$H:$H,"IT",전체과정!$I:$I,'교육주제 범례(IT)'!$F21,전체과정!$J:$J,'교육주제 범례(IT)'!I21)</f>
        <v>2</v>
      </c>
      <c r="L21" s="216" t="str">
        <f ca="1">IFERROR((INDEX((INDIRECT($F21)),10)),"")</f>
        <v>HTML</v>
      </c>
      <c r="M21" s="216"/>
      <c r="N21" s="103">
        <f ca="1">COUNTIFS(전체과정!$H:$H,"IT",전체과정!$I:$I,'교육주제 범례(IT)'!$F21,전체과정!$J:$J,'교육주제 범례(IT)'!L21)</f>
        <v>3</v>
      </c>
      <c r="O21" s="216" t="str">
        <f ca="1">IFERROR((INDEX((INDIRECT($F21)),11)),"")</f>
        <v>Hybrid</v>
      </c>
      <c r="P21" s="216"/>
      <c r="Q21" s="103">
        <f ca="1">COUNTIFS(전체과정!$H:$H,"IT",전체과정!$I:$I,'교육주제 범례(IT)'!$F21,전체과정!$J:$J,'교육주제 범례(IT)'!O21)</f>
        <v>1</v>
      </c>
      <c r="R21" s="216" t="str">
        <f ca="1">IFERROR((INDEX((INDIRECT($F21)),12)),"")</f>
        <v>iOS</v>
      </c>
      <c r="S21" s="216"/>
      <c r="T21" s="103">
        <f ca="1">COUNTIFS(전체과정!$H:$H,"IT",전체과정!$I:$I,'교육주제 범례(IT)'!$F21,전체과정!$J:$J,'교육주제 범례(IT)'!R21)</f>
        <v>8</v>
      </c>
      <c r="U21" s="216" t="str">
        <f ca="1">IFERROR((INDEX((INDIRECT($F21)),13)),"")</f>
        <v>Java</v>
      </c>
      <c r="V21" s="216"/>
      <c r="W21" s="103">
        <f ca="1">COUNTIFS(전체과정!$H:$H,"IT",전체과정!$I:$I,'교육주제 범례(IT)'!$F21,전체과정!$J:$J,'교육주제 범례(IT)'!U21)</f>
        <v>75</v>
      </c>
      <c r="X21" s="216" t="str">
        <f ca="1">IFERROR((INDEX((INDIRECT($F21)),14)),"")</f>
        <v>Javascript</v>
      </c>
      <c r="Y21" s="216"/>
      <c r="Z21" s="103">
        <f ca="1">COUNTIFS(전체과정!$H:$H,"IT",전체과정!$I:$I,'교육주제 범례(IT)'!$F21,전체과정!$J:$J,'교육주제 범례(IT)'!X21)</f>
        <v>50</v>
      </c>
      <c r="AA21" s="216" t="str">
        <f ca="1">IFERROR((INDEX((INDIRECT($F21)),15)),"")</f>
        <v>Kotlin</v>
      </c>
      <c r="AB21" s="216"/>
      <c r="AC21" s="103">
        <f ca="1">COUNTIFS(전체과정!$H:$H,"IT",전체과정!$I:$I,'교육주제 범례(IT)'!$F21,전체과정!$J:$J,'교육주제 범례(IT)'!AA21)</f>
        <v>7</v>
      </c>
      <c r="AD21" s="216" t="str">
        <f ca="1">IFERROR((INDEX((INDIRECT($F21)),16)),"")</f>
        <v>Microsoft</v>
      </c>
      <c r="AE21" s="216"/>
      <c r="AF21" s="103">
        <f ca="1">COUNTIFS(전체과정!$H:$H,"IT",전체과정!$I:$I,'교육주제 범례(IT)'!$F21,전체과정!$J:$J,'교육주제 범례(IT)'!AD21)</f>
        <v>0</v>
      </c>
      <c r="AG21" s="179">
        <f t="shared" ca="1" si="8"/>
        <v>146</v>
      </c>
    </row>
    <row r="22" spans="1:33" s="50" customFormat="1" ht="32.25" customHeight="1">
      <c r="A22" s="48"/>
      <c r="B22" s="48"/>
      <c r="C22" s="48"/>
      <c r="D22" s="49"/>
      <c r="E22" s="116"/>
      <c r="F22" s="250" t="str">
        <f>F21</f>
        <v>프로그래밍</v>
      </c>
      <c r="G22" s="250"/>
      <c r="H22" s="250"/>
      <c r="I22" s="216" t="str">
        <f ca="1">IFERROR((INDEX((INDIRECT($F22)),17)),"")</f>
        <v>Network</v>
      </c>
      <c r="J22" s="216"/>
      <c r="K22" s="103">
        <f ca="1">COUNTIFS(전체과정!$H:$H,"IT",전체과정!$I:$I,'교육주제 범례(IT)'!$F22,전체과정!$J:$J,'교육주제 범례(IT)'!I22)</f>
        <v>2</v>
      </c>
      <c r="L22" s="216" t="str">
        <f ca="1">IFERROR((INDEX((INDIRECT($F22)),18)),"")</f>
        <v>NoSQL</v>
      </c>
      <c r="M22" s="216"/>
      <c r="N22" s="103">
        <f ca="1">COUNTIFS(전체과정!$H:$H,"IT",전체과정!$I:$I,'교육주제 범례(IT)'!$F22,전체과정!$J:$J,'교육주제 범례(IT)'!L22)</f>
        <v>1</v>
      </c>
      <c r="O22" s="216" t="str">
        <f ca="1">IFERROR((INDEX((INDIRECT($F22)),19)),"")</f>
        <v>PHP</v>
      </c>
      <c r="P22" s="216"/>
      <c r="Q22" s="103">
        <f ca="1">COUNTIFS(전체과정!$H:$H,"IT",전체과정!$I:$I,'교육주제 범례(IT)'!$F22,전체과정!$J:$J,'교육주제 범례(IT)'!O22)</f>
        <v>2</v>
      </c>
      <c r="R22" s="216" t="str">
        <f ca="1">IFERROR((INDEX((INDIRECT($F22)),20)),"")</f>
        <v>Python</v>
      </c>
      <c r="S22" s="216"/>
      <c r="T22" s="103">
        <f ca="1">COUNTIFS(전체과정!$H:$H,"IT",전체과정!$I:$I,'교육주제 범례(IT)'!$F22,전체과정!$J:$J,'교육주제 범례(IT)'!R22)</f>
        <v>61</v>
      </c>
      <c r="U22" s="216" t="str">
        <f ca="1">IFERROR((INDEX((INDIRECT($F22)),21)),"")</f>
        <v>R</v>
      </c>
      <c r="V22" s="216"/>
      <c r="W22" s="103">
        <f ca="1">COUNTIFS(전체과정!$H:$H,"IT",전체과정!$I:$I,'교육주제 범례(IT)'!$F22,전체과정!$J:$J,'교육주제 범례(IT)'!U22)</f>
        <v>11</v>
      </c>
      <c r="X22" s="216" t="str">
        <f ca="1">IFERROR((INDEX((INDIRECT($F22)),22)),"")</f>
        <v>SAS</v>
      </c>
      <c r="Y22" s="216"/>
      <c r="Z22" s="103">
        <f ca="1">COUNTIFS(전체과정!$H:$H,"IT",전체과정!$I:$I,'교육주제 범례(IT)'!$F22,전체과정!$J:$J,'교육주제 범례(IT)'!X22)</f>
        <v>7</v>
      </c>
      <c r="AA22" s="216" t="str">
        <f ca="1">IFERROR((INDEX((INDIRECT($F22)),23)),"")</f>
        <v>Scala</v>
      </c>
      <c r="AB22" s="216"/>
      <c r="AC22" s="103">
        <f ca="1">COUNTIFS(전체과정!$H:$H,"IT",전체과정!$I:$I,'교육주제 범례(IT)'!$F22,전체과정!$J:$J,'교육주제 범례(IT)'!AA22)</f>
        <v>2</v>
      </c>
      <c r="AD22" s="216" t="str">
        <f ca="1">IFERROR((INDEX((INDIRECT($F22)),24)),"")</f>
        <v>Shell</v>
      </c>
      <c r="AE22" s="216"/>
      <c r="AF22" s="103">
        <f ca="1">COUNTIFS(전체과정!$H:$H,"IT",전체과정!$I:$I,'교육주제 범례(IT)'!$F22,전체과정!$J:$J,'교육주제 범례(IT)'!AD22)</f>
        <v>6</v>
      </c>
      <c r="AG22" s="179">
        <f t="shared" ca="1" si="8"/>
        <v>92</v>
      </c>
    </row>
    <row r="23" spans="1:33" s="50" customFormat="1" ht="32.25" customHeight="1">
      <c r="A23" s="48"/>
      <c r="B23" s="48"/>
      <c r="C23" s="48"/>
      <c r="D23" s="49"/>
      <c r="E23" s="116"/>
      <c r="F23" s="250" t="str">
        <f>F22</f>
        <v>프로그래밍</v>
      </c>
      <c r="G23" s="250"/>
      <c r="H23" s="250"/>
      <c r="I23" s="216" t="str">
        <f ca="1">IFERROR((INDEX((INDIRECT($F23)),25)),"")</f>
        <v>Swift</v>
      </c>
      <c r="J23" s="216"/>
      <c r="K23" s="103">
        <f ca="1">COUNTIFS(전체과정!$H:$H,"IT",전체과정!$I:$I,'교육주제 범례(IT)'!$F23,전체과정!$J:$J,'교육주제 범례(IT)'!I23)</f>
        <v>4</v>
      </c>
      <c r="L23" s="216" t="str">
        <f ca="1">IFERROR((INDEX((INDIRECT($F23)),26)),"")</f>
        <v>VR/AR</v>
      </c>
      <c r="M23" s="216"/>
      <c r="N23" s="103">
        <f ca="1">COUNTIFS(전체과정!$H:$H,"IT",전체과정!$I:$I,'교육주제 범례(IT)'!$F23,전체과정!$J:$J,'교육주제 범례(IT)'!L23)</f>
        <v>2</v>
      </c>
      <c r="O23" s="216" t="str">
        <f ca="1">IFERROR((INDEX((INDIRECT($F23)),27)),"")</f>
        <v>넥사크로</v>
      </c>
      <c r="P23" s="216"/>
      <c r="Q23" s="103">
        <f ca="1">COUNTIFS(전체과정!$H:$H,"IT",전체과정!$I:$I,'교육주제 범례(IT)'!$F23,전체과정!$J:$J,'교육주제 범례(IT)'!O23)</f>
        <v>1</v>
      </c>
      <c r="R23" s="216" t="str">
        <f ca="1">IFERROR((INDEX((INDIRECT($F23)),28)),"")</f>
        <v>영상처리</v>
      </c>
      <c r="S23" s="216"/>
      <c r="T23" s="103">
        <f ca="1">COUNTIFS(전체과정!$H:$H,"IT",전체과정!$I:$I,'교육주제 범례(IT)'!$F23,전체과정!$J:$J,'교육주제 범례(IT)'!R23)</f>
        <v>2</v>
      </c>
      <c r="U23" s="216" t="str">
        <f ca="1">IFERROR((INDEX((INDIRECT($F23)),29)),"")</f>
        <v>일반</v>
      </c>
      <c r="V23" s="216"/>
      <c r="W23" s="103">
        <f ca="1">COUNTIFS(전체과정!$H:$H,"IT",전체과정!$I:$I,'교육주제 범례(IT)'!$F23,전체과정!$J:$J,'교육주제 범례(IT)'!U23)</f>
        <v>5</v>
      </c>
      <c r="X23" s="216" t="str">
        <f ca="1">IFERROR((INDEX((INDIRECT($F23)),30)),"")</f>
        <v>임베디드</v>
      </c>
      <c r="Y23" s="216"/>
      <c r="Z23" s="103">
        <f ca="1">COUNTIFS(전체과정!$H:$H,"IT",전체과정!$I:$I,'교육주제 범례(IT)'!$F23,전체과정!$J:$J,'교육주제 범례(IT)'!X23)</f>
        <v>1</v>
      </c>
      <c r="AA23" s="216" t="str">
        <f ca="1">IFERROR((INDEX((INDIRECT($F23)),31)),"")</f>
        <v>자료구조/알고리즘</v>
      </c>
      <c r="AB23" s="216"/>
      <c r="AC23" s="103">
        <f ca="1">COUNTIFS(전체과정!$H:$H,"IT",전체과정!$I:$I,'교육주제 범례(IT)'!$F23,전체과정!$J:$J,'교육주제 범례(IT)'!AA23)</f>
        <v>1</v>
      </c>
      <c r="AD23" s="216" t="str">
        <f ca="1">IFERROR((INDEX((INDIRECT($F23)),32)),"")</f>
        <v>크로스 플랫폼</v>
      </c>
      <c r="AE23" s="216"/>
      <c r="AF23" s="103">
        <f ca="1">COUNTIFS(전체과정!$H:$H,"IT",전체과정!$I:$I,'교육주제 범례(IT)'!$F23,전체과정!$J:$J,'교육주제 범례(IT)'!AD23)</f>
        <v>5</v>
      </c>
      <c r="AG23" s="179">
        <f t="shared" ca="1" si="8"/>
        <v>21</v>
      </c>
    </row>
    <row r="24" spans="1:33" s="50" customFormat="1" ht="32.25" customHeight="1">
      <c r="A24" s="48"/>
      <c r="B24" s="48"/>
      <c r="C24" s="48"/>
      <c r="D24" s="49"/>
      <c r="E24" s="116"/>
      <c r="F24" s="253" t="str">
        <f>F23</f>
        <v>프로그래밍</v>
      </c>
      <c r="G24" s="253"/>
      <c r="H24" s="253"/>
      <c r="I24" s="216" t="str">
        <f ca="1">IFERROR((INDEX((INDIRECT($F24)),33)),"")</f>
        <v>테스트</v>
      </c>
      <c r="J24" s="216"/>
      <c r="K24" s="103">
        <f ca="1">COUNTIFS(전체과정!$H:$H,"IT",전체과정!$I:$I,'교육주제 범례(IT)'!$F24,전체과정!$J:$J,'교육주제 범례(IT)'!I24)</f>
        <v>2</v>
      </c>
      <c r="L24" s="216" t="str">
        <f ca="1">IFERROR((INDEX((INDIRECT($F24)),34)),"")</f>
        <v>퍼블리싱</v>
      </c>
      <c r="M24" s="216"/>
      <c r="N24" s="103">
        <f ca="1">COUNTIFS(전체과정!$H:$H,"IT",전체과정!$I:$I,'교육주제 범례(IT)'!$F24,전체과정!$J:$J,'교육주제 범례(IT)'!L24)</f>
        <v>15</v>
      </c>
      <c r="O24" s="216" t="str">
        <f ca="1">IFERROR((INDEX((INDIRECT($F24)),35)),"")</f>
        <v>풀스택</v>
      </c>
      <c r="P24" s="216"/>
      <c r="Q24" s="103">
        <f ca="1">COUNTIFS(전체과정!$H:$H,"IT",전체과정!$I:$I,'교육주제 범례(IT)'!$F24,전체과정!$J:$J,'교육주제 범례(IT)'!O24)</f>
        <v>2</v>
      </c>
      <c r="R24" s="169"/>
      <c r="S24" s="169"/>
      <c r="T24" s="103"/>
      <c r="U24" s="169"/>
      <c r="V24" s="169"/>
      <c r="W24" s="103"/>
      <c r="X24" s="169"/>
      <c r="Y24" s="169"/>
      <c r="Z24" s="103"/>
      <c r="AA24" s="169"/>
      <c r="AB24" s="169"/>
      <c r="AC24" s="103"/>
      <c r="AD24" s="169"/>
      <c r="AE24" s="169"/>
      <c r="AF24" s="103"/>
      <c r="AG24" s="179">
        <f t="shared" ca="1" si="8"/>
        <v>19</v>
      </c>
    </row>
    <row r="25" spans="1:33" s="50" customFormat="1" ht="32.25" customHeight="1">
      <c r="A25" s="48"/>
      <c r="B25" s="48"/>
      <c r="C25" s="48"/>
      <c r="D25" s="49"/>
      <c r="E25" s="69"/>
      <c r="F25" s="244" t="str">
        <f>IFERROR((INDEX(IT,18)),"")</f>
        <v>IT프로젝트관리</v>
      </c>
      <c r="G25" s="244"/>
      <c r="H25" s="244"/>
      <c r="I25" s="247" t="str">
        <f ca="1">IFERROR((INDEX((INDIRECT($F25)),1)),"")</f>
        <v>PRINCE2</v>
      </c>
      <c r="J25" s="247"/>
      <c r="K25" s="104">
        <f ca="1">COUNTIFS(전체과정!$H:$H,"IT",전체과정!$I:$I,'교육주제 범례(IT)'!$F25,전체과정!$J:$J,'교육주제 범례(IT)'!I25)</f>
        <v>4</v>
      </c>
      <c r="L25" s="247" t="str">
        <f ca="1">IFERROR((INDEX((INDIRECT($F25)),2)),"")</f>
        <v>Salesforce</v>
      </c>
      <c r="M25" s="247"/>
      <c r="N25" s="104">
        <f ca="1">COUNTIFS(전체과정!$H:$H,"IT",전체과정!$I:$I,'교육주제 범례(IT)'!$F25,전체과정!$J:$J,'교육주제 범례(IT)'!L25)</f>
        <v>1</v>
      </c>
      <c r="O25" s="247" t="str">
        <f ca="1">IFERROR((INDEX((INDIRECT($F25)),3)),"")</f>
        <v>솔루션</v>
      </c>
      <c r="P25" s="247"/>
      <c r="Q25" s="104">
        <f ca="1">COUNTIFS(전체과정!$H:$H,"IT",전체과정!$I:$I,'교육주제 범례(IT)'!$F25,전체과정!$J:$J,'교육주제 범례(IT)'!O25)</f>
        <v>4</v>
      </c>
      <c r="R25" s="247" t="str">
        <f ca="1">IFERROR((INDEX((INDIRECT($F25)),4)),"")</f>
        <v>일반</v>
      </c>
      <c r="S25" s="247"/>
      <c r="T25" s="104">
        <f ca="1">COUNTIFS(전체과정!$H:$H,"IT",전체과정!$I:$I,'교육주제 범례(IT)'!$F25,전체과정!$J:$J,'교육주제 범례(IT)'!R25)</f>
        <v>3</v>
      </c>
      <c r="U25" s="247" t="str">
        <f ca="1">IFERROR((INDEX((INDIRECT($F25)),5)),"")</f>
        <v/>
      </c>
      <c r="V25" s="247"/>
      <c r="W25" s="104">
        <f ca="1">COUNTIFS(전체과정!$H:$H,"IT",전체과정!$I:$I,'교육주제 범례(IT)'!$F25,전체과정!$J:$J,'교육주제 범례(IT)'!U25)</f>
        <v>0</v>
      </c>
      <c r="X25" s="247" t="str">
        <f ca="1">IFERROR((INDEX((INDIRECT($F25)),6)),"")</f>
        <v/>
      </c>
      <c r="Y25" s="247"/>
      <c r="Z25" s="104">
        <f ca="1">COUNTIFS(전체과정!$H:$H,"IT",전체과정!$I:$I,'교육주제 범례(IT)'!$F25,전체과정!$J:$J,'교육주제 범례(IT)'!X25)</f>
        <v>0</v>
      </c>
      <c r="AA25" s="247" t="str">
        <f ca="1">IFERROR((INDEX((INDIRECT($F25)),7)),"")</f>
        <v/>
      </c>
      <c r="AB25" s="247"/>
      <c r="AC25" s="104">
        <f ca="1">COUNTIFS(전체과정!$H:$H,"IT",전체과정!$I:$I,'교육주제 범례(IT)'!$F25,전체과정!$J:$J,'교육주제 범례(IT)'!AA25)</f>
        <v>0</v>
      </c>
      <c r="AD25" s="247" t="str">
        <f ca="1">IFERROR((INDEX((INDIRECT($F25)),8)),"")</f>
        <v/>
      </c>
      <c r="AE25" s="247"/>
      <c r="AF25" s="104">
        <f ca="1">COUNTIFS(전체과정!$H:$H,"IT",전체과정!$I:$I,'교육주제 범례(IT)'!$F25,전체과정!$J:$J,'교육주제 범례(IT)'!AD25)</f>
        <v>0</v>
      </c>
      <c r="AG25" s="179">
        <f t="shared" ca="1" si="8"/>
        <v>12</v>
      </c>
    </row>
    <row r="26" spans="1:33" s="50" customFormat="1" ht="37.5" customHeight="1">
      <c r="A26" s="48"/>
      <c r="B26" s="48"/>
      <c r="C26" s="48"/>
      <c r="D26" s="49"/>
      <c r="E26" s="69"/>
      <c r="F26" s="243" t="str">
        <f>IFERROR((INDEX(IT,19)),"")</f>
        <v>핀테크</v>
      </c>
      <c r="G26" s="243"/>
      <c r="H26" s="243"/>
      <c r="I26" s="216" t="str">
        <f ca="1">IFERROR((INDEX((INDIRECT($F26)),1)),"")</f>
        <v>핀테크</v>
      </c>
      <c r="J26" s="216"/>
      <c r="K26" s="103">
        <f ca="1">COUNTIFS(전체과정!$H:$H,"IT",전체과정!$I:$I,'교육주제 범례(IT)'!$F26,전체과정!$J:$J,'교육주제 범례(IT)'!I26)</f>
        <v>2</v>
      </c>
      <c r="L26" s="216" t="str">
        <f ca="1">IFERROR((INDEX((INDIRECT($F26)),2)),"")</f>
        <v/>
      </c>
      <c r="M26" s="216"/>
      <c r="N26" s="103">
        <f ca="1">COUNTIFS(전체과정!$H:$H,"IT",전체과정!$I:$I,'교육주제 범례(IT)'!$F26,전체과정!$J:$J,'교육주제 범례(IT)'!L26)</f>
        <v>0</v>
      </c>
      <c r="O26" s="216" t="str">
        <f ca="1">IFERROR((INDEX((INDIRECT($F26)),3)),"")</f>
        <v/>
      </c>
      <c r="P26" s="216"/>
      <c r="Q26" s="103">
        <f ca="1">COUNTIFS(전체과정!$H:$H,"IT",전체과정!$I:$I,'교육주제 범례(IT)'!$F26,전체과정!$J:$J,'교육주제 범례(IT)'!O26)</f>
        <v>0</v>
      </c>
      <c r="R26" s="216" t="str">
        <f ca="1">IFERROR((INDEX((INDIRECT($F26)),4)),"")</f>
        <v/>
      </c>
      <c r="S26" s="216"/>
      <c r="T26" s="103">
        <f ca="1">COUNTIFS(전체과정!$H:$H,"IT",전체과정!$I:$I,'교육주제 범례(IT)'!$F26,전체과정!$J:$J,'교육주제 범례(IT)'!R26)</f>
        <v>0</v>
      </c>
      <c r="U26" s="216" t="str">
        <f ca="1">IFERROR((INDEX((INDIRECT($F26)),5)),"")</f>
        <v/>
      </c>
      <c r="V26" s="216"/>
      <c r="W26" s="103">
        <f ca="1">COUNTIFS(전체과정!$H:$H,"IT",전체과정!$I:$I,'교육주제 범례(IT)'!$F26,전체과정!$J:$J,'교육주제 범례(IT)'!U26)</f>
        <v>0</v>
      </c>
      <c r="X26" s="216" t="str">
        <f ca="1">IFERROR((INDEX((INDIRECT($F26)),6)),"")</f>
        <v/>
      </c>
      <c r="Y26" s="216"/>
      <c r="Z26" s="103">
        <f ca="1">COUNTIFS(전체과정!$H:$H,"IT",전체과정!$I:$I,'교육주제 범례(IT)'!$F26,전체과정!$J:$J,'교육주제 범례(IT)'!X26)</f>
        <v>0</v>
      </c>
      <c r="AA26" s="216" t="str">
        <f ca="1">IFERROR((INDEX((INDIRECT($F26)),7)),"")</f>
        <v/>
      </c>
      <c r="AB26" s="216"/>
      <c r="AC26" s="103">
        <f ca="1">COUNTIFS(전체과정!$H:$H,"IT",전체과정!$I:$I,'교육주제 범례(IT)'!$F26,전체과정!$J:$J,'교육주제 범례(IT)'!AA26)</f>
        <v>0</v>
      </c>
      <c r="AD26" s="216" t="str">
        <f ca="1">IFERROR((INDEX((INDIRECT($F26)),8)),"")</f>
        <v/>
      </c>
      <c r="AE26" s="216"/>
      <c r="AF26" s="103"/>
      <c r="AG26" s="179">
        <f t="shared" ca="1" si="8"/>
        <v>2</v>
      </c>
    </row>
    <row r="27" spans="1:33" s="50" customFormat="1" ht="37.5" customHeight="1">
      <c r="A27" s="48"/>
      <c r="B27" s="48"/>
      <c r="C27" s="48"/>
      <c r="D27" s="49"/>
      <c r="E27" s="69"/>
      <c r="F27" s="88"/>
      <c r="G27" s="88"/>
      <c r="H27" s="91"/>
      <c r="I27" s="91"/>
      <c r="J27" s="91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80">
        <f ca="1">SUM(AG3:AG26)</f>
        <v>1568</v>
      </c>
    </row>
    <row r="28" spans="1:33" s="50" customFormat="1" ht="37.5" customHeight="1">
      <c r="A28" s="48"/>
      <c r="B28" s="48"/>
      <c r="C28" s="48"/>
      <c r="D28" s="49"/>
      <c r="E28" s="69"/>
      <c r="F28" s="88"/>
      <c r="G28" s="88"/>
      <c r="H28" s="91"/>
      <c r="I28" s="91"/>
      <c r="J28" s="91"/>
      <c r="K28" s="94"/>
      <c r="L28" s="91"/>
      <c r="M28" s="91"/>
      <c r="N28" s="94"/>
      <c r="O28" s="91"/>
      <c r="P28" s="91"/>
      <c r="Q28" s="94"/>
      <c r="R28" s="91"/>
      <c r="S28" s="91"/>
      <c r="T28" s="94"/>
      <c r="U28" s="91"/>
      <c r="V28" s="91"/>
      <c r="W28" s="94"/>
      <c r="X28" s="92"/>
      <c r="Y28" s="92"/>
      <c r="Z28" s="95"/>
      <c r="AA28" s="92"/>
      <c r="AB28" s="92"/>
      <c r="AC28" s="96"/>
      <c r="AD28" s="87"/>
      <c r="AE28" s="70"/>
      <c r="AF28" s="98"/>
      <c r="AG28" s="67"/>
    </row>
    <row r="29" spans="1:33" s="50" customFormat="1" ht="37.5" customHeight="1">
      <c r="A29" s="48"/>
      <c r="B29" s="48"/>
      <c r="C29" s="48"/>
      <c r="D29" s="49"/>
      <c r="E29" s="69"/>
      <c r="F29" s="88"/>
      <c r="G29" s="88"/>
      <c r="H29" s="91"/>
      <c r="I29" s="91"/>
      <c r="J29" s="91"/>
      <c r="K29" s="94"/>
      <c r="L29" s="91"/>
      <c r="M29" s="91"/>
      <c r="N29" s="94"/>
      <c r="O29" s="91"/>
      <c r="P29" s="91"/>
      <c r="Q29" s="94"/>
      <c r="R29" s="91"/>
      <c r="S29" s="91"/>
      <c r="T29" s="94"/>
      <c r="U29" s="91"/>
      <c r="V29" s="91"/>
      <c r="W29" s="94"/>
      <c r="X29" s="92"/>
      <c r="Y29" s="92"/>
      <c r="Z29" s="95"/>
      <c r="AA29" s="92"/>
      <c r="AB29" s="92"/>
      <c r="AC29" s="96"/>
      <c r="AD29" s="87"/>
      <c r="AE29" s="70"/>
      <c r="AF29" s="98"/>
      <c r="AG29" s="67"/>
    </row>
    <row r="30" spans="1:33" s="50" customFormat="1" ht="37.5" customHeight="1">
      <c r="A30" s="48"/>
      <c r="B30" s="48"/>
      <c r="C30" s="48"/>
      <c r="D30" s="49"/>
      <c r="E30" s="69"/>
      <c r="F30" s="88"/>
      <c r="G30" s="88"/>
      <c r="H30" s="91"/>
      <c r="I30" s="91"/>
      <c r="J30" s="91"/>
      <c r="K30" s="94"/>
      <c r="L30" s="91"/>
      <c r="M30" s="91"/>
      <c r="N30" s="94"/>
      <c r="O30" s="91"/>
      <c r="P30" s="91"/>
      <c r="Q30" s="94"/>
      <c r="R30" s="91"/>
      <c r="S30" s="91"/>
      <c r="T30" s="94"/>
      <c r="U30" s="91"/>
      <c r="V30" s="91"/>
      <c r="W30" s="94"/>
      <c r="X30" s="92"/>
      <c r="Y30" s="92"/>
      <c r="Z30" s="95"/>
      <c r="AA30" s="92"/>
      <c r="AB30" s="92"/>
      <c r="AC30" s="96"/>
      <c r="AD30" s="87"/>
      <c r="AE30" s="70"/>
      <c r="AF30" s="98"/>
      <c r="AG30" s="67"/>
    </row>
    <row r="31" spans="1:33" s="50" customFormat="1" ht="37.5" customHeight="1">
      <c r="A31" s="48"/>
      <c r="B31" s="48"/>
      <c r="C31" s="48"/>
      <c r="D31" s="49"/>
      <c r="E31" s="69"/>
      <c r="F31" s="88"/>
      <c r="G31" s="88"/>
      <c r="H31" s="91"/>
      <c r="I31" s="91"/>
      <c r="J31" s="91"/>
      <c r="K31" s="94"/>
      <c r="L31" s="91"/>
      <c r="M31" s="91"/>
      <c r="N31" s="94"/>
      <c r="O31" s="91"/>
      <c r="P31" s="91"/>
      <c r="Q31" s="94"/>
      <c r="R31" s="91"/>
      <c r="S31" s="91"/>
      <c r="T31" s="94"/>
      <c r="U31" s="91"/>
      <c r="V31" s="91"/>
      <c r="W31" s="94"/>
      <c r="X31" s="92"/>
      <c r="Y31" s="92"/>
      <c r="Z31" s="95"/>
      <c r="AA31" s="92"/>
      <c r="AB31" s="92"/>
      <c r="AC31" s="96"/>
      <c r="AD31" s="87"/>
      <c r="AE31" s="70"/>
      <c r="AF31" s="98"/>
      <c r="AG31" s="67"/>
    </row>
    <row r="32" spans="1:33" s="50" customFormat="1" ht="37.5" customHeight="1">
      <c r="A32" s="48"/>
      <c r="B32" s="48"/>
      <c r="C32" s="48"/>
      <c r="D32" s="49"/>
      <c r="E32" s="69"/>
      <c r="F32" s="88"/>
      <c r="G32" s="88"/>
      <c r="H32" s="91"/>
      <c r="I32" s="91"/>
      <c r="J32" s="91"/>
      <c r="K32" s="94"/>
      <c r="L32" s="91"/>
      <c r="M32" s="91"/>
      <c r="N32" s="94"/>
      <c r="O32" s="91"/>
      <c r="P32" s="91"/>
      <c r="Q32" s="94"/>
      <c r="R32" s="91"/>
      <c r="S32" s="91"/>
      <c r="T32" s="94"/>
      <c r="U32" s="91"/>
      <c r="V32" s="91"/>
      <c r="W32" s="94"/>
      <c r="X32" s="92"/>
      <c r="Y32" s="92"/>
      <c r="Z32" s="95"/>
      <c r="AA32" s="92"/>
      <c r="AB32" s="92"/>
      <c r="AC32" s="96"/>
      <c r="AD32" s="87"/>
      <c r="AE32" s="70"/>
      <c r="AF32" s="98"/>
      <c r="AG32" s="67"/>
    </row>
    <row r="33" spans="1:33" s="70" customFormat="1" ht="37.5" customHeight="1">
      <c r="A33" s="48"/>
      <c r="B33" s="48"/>
      <c r="C33" s="48"/>
      <c r="D33" s="49"/>
      <c r="E33" s="69"/>
      <c r="F33" s="88"/>
      <c r="G33" s="88"/>
      <c r="H33" s="91"/>
      <c r="I33" s="91"/>
      <c r="J33" s="91"/>
      <c r="K33" s="94"/>
      <c r="L33" s="91"/>
      <c r="M33" s="91"/>
      <c r="N33" s="94"/>
      <c r="O33" s="91"/>
      <c r="P33" s="91"/>
      <c r="Q33" s="94"/>
      <c r="R33" s="91"/>
      <c r="S33" s="91"/>
      <c r="T33" s="94"/>
      <c r="U33" s="91"/>
      <c r="V33" s="91"/>
      <c r="W33" s="94"/>
      <c r="X33" s="92"/>
      <c r="Y33" s="92"/>
      <c r="Z33" s="95"/>
      <c r="AA33" s="92"/>
      <c r="AB33" s="92"/>
      <c r="AC33" s="96"/>
      <c r="AD33" s="87"/>
      <c r="AF33" s="98"/>
      <c r="AG33" s="128"/>
    </row>
    <row r="34" spans="1:33" s="70" customFormat="1" ht="37.5" customHeight="1">
      <c r="A34" s="48"/>
      <c r="B34" s="48"/>
      <c r="C34" s="48"/>
      <c r="D34" s="49"/>
      <c r="E34" s="69"/>
      <c r="F34" s="88"/>
      <c r="G34" s="88"/>
      <c r="H34" s="91"/>
      <c r="I34" s="91"/>
      <c r="J34" s="91"/>
      <c r="K34" s="94"/>
      <c r="L34" s="91"/>
      <c r="M34" s="91"/>
      <c r="N34" s="94"/>
      <c r="O34" s="91"/>
      <c r="P34" s="91"/>
      <c r="Q34" s="94"/>
      <c r="R34" s="91"/>
      <c r="S34" s="91"/>
      <c r="T34" s="94"/>
      <c r="U34" s="91"/>
      <c r="V34" s="91"/>
      <c r="W34" s="94"/>
      <c r="X34" s="92"/>
      <c r="Y34" s="92"/>
      <c r="Z34" s="95"/>
      <c r="AA34" s="92"/>
      <c r="AB34" s="92"/>
      <c r="AC34" s="96"/>
      <c r="AD34" s="87"/>
      <c r="AF34" s="96"/>
      <c r="AG34" s="128"/>
    </row>
    <row r="35" spans="1:33" s="70" customFormat="1" ht="37.5" customHeight="1">
      <c r="A35" s="48"/>
      <c r="B35" s="48"/>
      <c r="C35" s="48"/>
      <c r="D35" s="49"/>
      <c r="E35" s="69"/>
      <c r="F35" s="88"/>
      <c r="G35" s="88"/>
      <c r="H35" s="91"/>
      <c r="I35" s="91"/>
      <c r="J35" s="91"/>
      <c r="K35" s="94"/>
      <c r="L35" s="91"/>
      <c r="M35" s="91"/>
      <c r="N35" s="94"/>
      <c r="O35" s="91"/>
      <c r="P35" s="91"/>
      <c r="Q35" s="94"/>
      <c r="R35" s="91"/>
      <c r="S35" s="91"/>
      <c r="T35" s="94"/>
      <c r="U35" s="91"/>
      <c r="V35" s="91"/>
      <c r="W35" s="94"/>
      <c r="X35" s="92"/>
      <c r="Y35" s="92"/>
      <c r="Z35" s="95"/>
      <c r="AA35" s="92"/>
      <c r="AB35" s="92"/>
      <c r="AC35" s="96"/>
      <c r="AD35" s="87"/>
      <c r="AF35" s="96"/>
      <c r="AG35" s="128"/>
    </row>
    <row r="36" spans="1:33" s="50" customFormat="1" ht="37.5" customHeight="1">
      <c r="A36" s="48"/>
      <c r="B36" s="48"/>
      <c r="C36" s="48"/>
      <c r="D36" s="49"/>
      <c r="E36" s="69"/>
      <c r="F36" s="88"/>
      <c r="G36" s="88"/>
      <c r="H36" s="91"/>
      <c r="I36" s="91"/>
      <c r="J36" s="91"/>
      <c r="K36" s="94"/>
      <c r="L36" s="91"/>
      <c r="M36" s="91"/>
      <c r="N36" s="94"/>
      <c r="O36" s="91"/>
      <c r="P36" s="91"/>
      <c r="Q36" s="94"/>
      <c r="R36" s="91"/>
      <c r="S36" s="91"/>
      <c r="T36" s="94"/>
      <c r="U36" s="91"/>
      <c r="V36" s="91"/>
      <c r="W36" s="94"/>
      <c r="X36" s="92"/>
      <c r="Y36" s="92"/>
      <c r="Z36" s="95"/>
      <c r="AA36" s="92"/>
      <c r="AB36" s="92"/>
      <c r="AC36" s="96"/>
      <c r="AD36" s="87"/>
      <c r="AE36" s="70"/>
      <c r="AF36" s="96"/>
      <c r="AG36" s="67"/>
    </row>
    <row r="37" spans="1:33" s="50" customFormat="1" ht="37.5" customHeight="1">
      <c r="A37" s="48"/>
      <c r="B37" s="48"/>
      <c r="C37" s="48"/>
      <c r="D37" s="49"/>
      <c r="E37" s="69"/>
      <c r="F37" s="88"/>
      <c r="G37" s="88"/>
      <c r="H37" s="91"/>
      <c r="I37" s="91"/>
      <c r="J37" s="91"/>
      <c r="K37" s="94"/>
      <c r="L37" s="91"/>
      <c r="M37" s="91"/>
      <c r="N37" s="94"/>
      <c r="O37" s="91"/>
      <c r="P37" s="91"/>
      <c r="Q37" s="94"/>
      <c r="R37" s="91"/>
      <c r="S37" s="91"/>
      <c r="T37" s="94"/>
      <c r="U37" s="91"/>
      <c r="V37" s="91"/>
      <c r="W37" s="94"/>
      <c r="X37" s="92"/>
      <c r="Y37" s="92"/>
      <c r="Z37" s="95"/>
      <c r="AA37" s="92"/>
      <c r="AB37" s="92"/>
      <c r="AC37" s="96"/>
      <c r="AD37" s="87"/>
      <c r="AE37" s="70"/>
      <c r="AF37" s="98"/>
      <c r="AG37" s="67"/>
    </row>
    <row r="38" spans="1:33" s="50" customFormat="1" ht="37.5" customHeight="1">
      <c r="A38" s="48"/>
      <c r="B38" s="48"/>
      <c r="C38" s="48"/>
      <c r="D38" s="49"/>
      <c r="E38" s="69"/>
      <c r="F38" s="88"/>
      <c r="G38" s="88"/>
      <c r="H38" s="91"/>
      <c r="I38" s="91"/>
      <c r="J38" s="91"/>
      <c r="K38" s="94"/>
      <c r="L38" s="91"/>
      <c r="M38" s="91"/>
      <c r="N38" s="94"/>
      <c r="O38" s="91"/>
      <c r="P38" s="91"/>
      <c r="Q38" s="94"/>
      <c r="R38" s="91"/>
      <c r="S38" s="91"/>
      <c r="T38" s="94"/>
      <c r="U38" s="91"/>
      <c r="V38" s="91"/>
      <c r="W38" s="94"/>
      <c r="X38" s="92"/>
      <c r="Y38" s="92"/>
      <c r="Z38" s="95"/>
      <c r="AA38" s="92"/>
      <c r="AB38" s="92"/>
      <c r="AC38" s="96"/>
      <c r="AD38" s="87"/>
      <c r="AE38" s="70"/>
      <c r="AF38" s="98"/>
      <c r="AG38" s="67"/>
    </row>
    <row r="39" spans="1:33" s="50" customFormat="1" ht="37.5" customHeight="1">
      <c r="A39" s="48"/>
      <c r="B39" s="48"/>
      <c r="C39" s="48"/>
      <c r="D39" s="49"/>
      <c r="E39" s="69"/>
      <c r="F39" s="88"/>
      <c r="G39" s="88"/>
      <c r="H39" s="91"/>
      <c r="I39" s="91"/>
      <c r="J39" s="91"/>
      <c r="K39" s="94"/>
      <c r="L39" s="91"/>
      <c r="M39" s="91"/>
      <c r="N39" s="94"/>
      <c r="O39" s="91"/>
      <c r="P39" s="91"/>
      <c r="Q39" s="94"/>
      <c r="R39" s="91"/>
      <c r="S39" s="91"/>
      <c r="T39" s="94"/>
      <c r="U39" s="91"/>
      <c r="V39" s="91"/>
      <c r="W39" s="94"/>
      <c r="X39" s="92"/>
      <c r="Y39" s="92"/>
      <c r="Z39" s="95"/>
      <c r="AA39" s="92"/>
      <c r="AB39" s="92"/>
      <c r="AC39" s="96"/>
      <c r="AD39" s="87"/>
      <c r="AE39" s="70"/>
      <c r="AF39" s="98"/>
      <c r="AG39" s="67"/>
    </row>
    <row r="40" spans="1:33" s="50" customFormat="1" ht="37.5" customHeight="1">
      <c r="A40" s="48"/>
      <c r="B40" s="48"/>
      <c r="C40" s="48"/>
      <c r="D40" s="49"/>
      <c r="E40" s="69"/>
      <c r="F40" s="88"/>
      <c r="G40" s="88"/>
      <c r="H40" s="91"/>
      <c r="I40" s="91"/>
      <c r="J40" s="91"/>
      <c r="K40" s="94"/>
      <c r="L40" s="91"/>
      <c r="M40" s="91"/>
      <c r="N40" s="94"/>
      <c r="O40" s="91"/>
      <c r="P40" s="91"/>
      <c r="Q40" s="94"/>
      <c r="R40" s="91"/>
      <c r="S40" s="91"/>
      <c r="T40" s="94"/>
      <c r="U40" s="91"/>
      <c r="V40" s="91"/>
      <c r="W40" s="94"/>
      <c r="X40" s="92"/>
      <c r="Y40" s="92"/>
      <c r="Z40" s="95"/>
      <c r="AA40" s="92"/>
      <c r="AB40" s="92"/>
      <c r="AC40" s="96"/>
      <c r="AD40" s="87"/>
      <c r="AE40" s="70"/>
      <c r="AF40" s="98"/>
      <c r="AG40" s="67"/>
    </row>
    <row r="41" spans="1:33" s="50" customFormat="1" ht="37.5" customHeight="1">
      <c r="A41" s="48"/>
      <c r="B41" s="48"/>
      <c r="C41" s="48"/>
      <c r="D41" s="49"/>
      <c r="E41" s="69"/>
      <c r="F41" s="88"/>
      <c r="G41" s="88"/>
      <c r="H41" s="91"/>
      <c r="I41" s="91"/>
      <c r="J41" s="91"/>
      <c r="K41" s="94"/>
      <c r="L41" s="91"/>
      <c r="M41" s="91"/>
      <c r="N41" s="94"/>
      <c r="O41" s="91"/>
      <c r="P41" s="91"/>
      <c r="Q41" s="94"/>
      <c r="R41" s="91"/>
      <c r="S41" s="91"/>
      <c r="T41" s="94"/>
      <c r="U41" s="91"/>
      <c r="V41" s="91"/>
      <c r="W41" s="94"/>
      <c r="X41" s="92"/>
      <c r="Y41" s="92"/>
      <c r="Z41" s="95"/>
      <c r="AA41" s="92"/>
      <c r="AB41" s="92"/>
      <c r="AC41" s="96"/>
      <c r="AD41" s="87"/>
      <c r="AE41" s="70"/>
      <c r="AF41" s="98"/>
      <c r="AG41" s="67"/>
    </row>
    <row r="42" spans="1:33" s="50" customFormat="1" ht="37.5" customHeight="1">
      <c r="A42" s="48"/>
      <c r="B42" s="48"/>
      <c r="C42" s="48"/>
      <c r="D42" s="49"/>
      <c r="E42" s="69"/>
      <c r="F42" s="88"/>
      <c r="G42" s="88"/>
      <c r="H42" s="91"/>
      <c r="I42" s="91"/>
      <c r="J42" s="91"/>
      <c r="K42" s="94"/>
      <c r="L42" s="91"/>
      <c r="M42" s="91"/>
      <c r="N42" s="94"/>
      <c r="O42" s="91"/>
      <c r="P42" s="91"/>
      <c r="Q42" s="94"/>
      <c r="R42" s="91"/>
      <c r="S42" s="91"/>
      <c r="T42" s="94"/>
      <c r="U42" s="91"/>
      <c r="V42" s="91"/>
      <c r="W42" s="94"/>
      <c r="X42" s="92"/>
      <c r="Y42" s="92"/>
      <c r="Z42" s="95"/>
      <c r="AA42" s="92"/>
      <c r="AB42" s="92"/>
      <c r="AC42" s="96"/>
      <c r="AD42" s="87"/>
      <c r="AE42" s="70"/>
      <c r="AF42" s="98"/>
      <c r="AG42" s="67"/>
    </row>
    <row r="43" spans="1:33" s="50" customFormat="1" ht="37.5" customHeight="1">
      <c r="A43" s="48"/>
      <c r="B43" s="48"/>
      <c r="C43" s="48"/>
      <c r="D43" s="49"/>
      <c r="E43" s="69"/>
      <c r="F43" s="88"/>
      <c r="G43" s="88"/>
      <c r="H43" s="91"/>
      <c r="I43" s="91"/>
      <c r="J43" s="91"/>
      <c r="K43" s="94"/>
      <c r="L43" s="91"/>
      <c r="M43" s="91"/>
      <c r="N43" s="94"/>
      <c r="O43" s="91"/>
      <c r="P43" s="91"/>
      <c r="Q43" s="94"/>
      <c r="R43" s="91"/>
      <c r="S43" s="91"/>
      <c r="T43" s="94"/>
      <c r="U43" s="91"/>
      <c r="V43" s="91"/>
      <c r="W43" s="94"/>
      <c r="X43" s="92"/>
      <c r="Y43" s="92"/>
      <c r="Z43" s="95"/>
      <c r="AA43" s="92"/>
      <c r="AB43" s="92"/>
      <c r="AC43" s="96"/>
      <c r="AD43" s="87"/>
      <c r="AE43" s="70"/>
      <c r="AF43" s="98"/>
      <c r="AG43" s="67"/>
    </row>
    <row r="44" spans="1:33" s="50" customFormat="1" ht="37.5" customHeight="1">
      <c r="A44" s="48"/>
      <c r="B44" s="48"/>
      <c r="C44" s="48"/>
      <c r="D44" s="49"/>
      <c r="E44" s="69"/>
      <c r="F44" s="88"/>
      <c r="G44" s="88"/>
      <c r="H44" s="91"/>
      <c r="I44" s="91"/>
      <c r="J44" s="91"/>
      <c r="K44" s="94"/>
      <c r="L44" s="91"/>
      <c r="M44" s="91"/>
      <c r="N44" s="94"/>
      <c r="O44" s="91"/>
      <c r="P44" s="91"/>
      <c r="Q44" s="94"/>
      <c r="R44" s="91"/>
      <c r="S44" s="91"/>
      <c r="T44" s="94"/>
      <c r="U44" s="91"/>
      <c r="V44" s="91"/>
      <c r="W44" s="94"/>
      <c r="X44" s="92"/>
      <c r="Y44" s="92"/>
      <c r="Z44" s="95"/>
      <c r="AA44" s="92"/>
      <c r="AB44" s="92"/>
      <c r="AC44" s="96"/>
      <c r="AD44" s="87"/>
      <c r="AE44" s="70"/>
      <c r="AF44" s="98"/>
      <c r="AG44" s="67"/>
    </row>
    <row r="45" spans="1:33" s="50" customFormat="1" ht="37.5" customHeight="1">
      <c r="A45" s="48"/>
      <c r="B45" s="48"/>
      <c r="C45" s="48"/>
      <c r="D45" s="49"/>
      <c r="E45" s="69"/>
      <c r="F45" s="88"/>
      <c r="G45" s="88"/>
      <c r="H45" s="91"/>
      <c r="I45" s="91"/>
      <c r="J45" s="91"/>
      <c r="K45" s="94"/>
      <c r="L45" s="91"/>
      <c r="M45" s="91"/>
      <c r="N45" s="94"/>
      <c r="O45" s="91"/>
      <c r="P45" s="91"/>
      <c r="Q45" s="94"/>
      <c r="R45" s="91"/>
      <c r="S45" s="91"/>
      <c r="T45" s="94"/>
      <c r="U45" s="91"/>
      <c r="V45" s="91"/>
      <c r="W45" s="94"/>
      <c r="X45" s="92"/>
      <c r="Y45" s="92"/>
      <c r="Z45" s="95"/>
      <c r="AA45" s="92"/>
      <c r="AB45" s="92"/>
      <c r="AC45" s="96"/>
      <c r="AD45" s="87"/>
      <c r="AE45" s="70"/>
      <c r="AF45" s="98"/>
      <c r="AG45" s="67"/>
    </row>
    <row r="46" spans="1:33" s="50" customFormat="1" ht="37.5" customHeight="1">
      <c r="A46" s="48"/>
      <c r="B46" s="48"/>
      <c r="C46" s="48"/>
      <c r="D46" s="49"/>
      <c r="E46" s="69"/>
      <c r="F46" s="88"/>
      <c r="G46" s="88"/>
      <c r="H46" s="91"/>
      <c r="I46" s="91"/>
      <c r="J46" s="91"/>
      <c r="K46" s="94"/>
      <c r="L46" s="91"/>
      <c r="M46" s="91"/>
      <c r="N46" s="94"/>
      <c r="O46" s="91"/>
      <c r="P46" s="91"/>
      <c r="Q46" s="94"/>
      <c r="R46" s="91"/>
      <c r="S46" s="91"/>
      <c r="T46" s="94"/>
      <c r="U46" s="91"/>
      <c r="V46" s="91"/>
      <c r="W46" s="94"/>
      <c r="X46" s="92"/>
      <c r="Y46" s="92"/>
      <c r="Z46" s="95"/>
      <c r="AA46" s="92"/>
      <c r="AB46" s="92"/>
      <c r="AC46" s="96"/>
      <c r="AD46" s="87"/>
      <c r="AE46" s="70"/>
      <c r="AF46" s="98"/>
      <c r="AG46" s="67"/>
    </row>
    <row r="47" spans="1:33" s="50" customFormat="1" ht="37.5" customHeight="1">
      <c r="A47" s="48"/>
      <c r="B47" s="48"/>
      <c r="C47" s="48"/>
      <c r="D47" s="49"/>
      <c r="E47" s="69"/>
      <c r="F47" s="88"/>
      <c r="G47" s="88"/>
      <c r="H47" s="91"/>
      <c r="I47" s="91"/>
      <c r="J47" s="91"/>
      <c r="K47" s="94"/>
      <c r="L47" s="91"/>
      <c r="M47" s="91"/>
      <c r="N47" s="94"/>
      <c r="O47" s="91"/>
      <c r="P47" s="91"/>
      <c r="Q47" s="94"/>
      <c r="R47" s="91"/>
      <c r="S47" s="91"/>
      <c r="T47" s="94"/>
      <c r="U47" s="91"/>
      <c r="V47" s="91"/>
      <c r="W47" s="94"/>
      <c r="X47" s="92"/>
      <c r="Y47" s="92"/>
      <c r="Z47" s="95"/>
      <c r="AA47" s="92"/>
      <c r="AB47" s="92"/>
      <c r="AC47" s="96"/>
      <c r="AD47" s="87"/>
      <c r="AE47" s="70"/>
      <c r="AF47" s="98"/>
      <c r="AG47" s="67"/>
    </row>
    <row r="48" spans="1:33" s="50" customFormat="1" ht="37.5" customHeight="1">
      <c r="A48" s="48"/>
      <c r="B48" s="48"/>
      <c r="C48" s="48"/>
      <c r="D48" s="49"/>
      <c r="E48" s="69"/>
      <c r="F48" s="88"/>
      <c r="G48" s="88"/>
      <c r="H48" s="91"/>
      <c r="I48" s="91"/>
      <c r="J48" s="91"/>
      <c r="K48" s="94"/>
      <c r="L48" s="91"/>
      <c r="M48" s="91"/>
      <c r="N48" s="94"/>
      <c r="O48" s="91"/>
      <c r="P48" s="91"/>
      <c r="Q48" s="94"/>
      <c r="R48" s="91"/>
      <c r="S48" s="91"/>
      <c r="T48" s="94"/>
      <c r="U48" s="91"/>
      <c r="V48" s="91"/>
      <c r="W48" s="94"/>
      <c r="X48" s="92"/>
      <c r="Y48" s="92"/>
      <c r="Z48" s="95"/>
      <c r="AA48" s="92"/>
      <c r="AB48" s="92"/>
      <c r="AC48" s="96"/>
      <c r="AD48" s="87"/>
      <c r="AE48" s="70"/>
      <c r="AF48" s="98"/>
      <c r="AG48" s="67"/>
    </row>
    <row r="49" spans="1:33" s="50" customFormat="1" ht="37.5" customHeight="1">
      <c r="A49" s="48"/>
      <c r="B49" s="48"/>
      <c r="C49" s="48"/>
      <c r="D49" s="49"/>
      <c r="E49" s="69"/>
      <c r="F49" s="88"/>
      <c r="G49" s="88"/>
      <c r="H49" s="91"/>
      <c r="I49" s="91"/>
      <c r="J49" s="91"/>
      <c r="K49" s="94"/>
      <c r="L49" s="91"/>
      <c r="M49" s="91"/>
      <c r="N49" s="94"/>
      <c r="O49" s="91"/>
      <c r="P49" s="91"/>
      <c r="Q49" s="94"/>
      <c r="R49" s="91"/>
      <c r="S49" s="91"/>
      <c r="T49" s="94"/>
      <c r="U49" s="91"/>
      <c r="V49" s="91"/>
      <c r="W49" s="94"/>
      <c r="X49" s="92"/>
      <c r="Y49" s="92"/>
      <c r="Z49" s="95"/>
      <c r="AA49" s="92"/>
      <c r="AB49" s="92"/>
      <c r="AC49" s="96"/>
      <c r="AD49" s="87"/>
      <c r="AE49" s="70"/>
      <c r="AF49" s="98"/>
      <c r="AG49" s="67"/>
    </row>
    <row r="50" spans="1:33" s="50" customFormat="1" ht="37.5" customHeight="1">
      <c r="A50" s="48"/>
      <c r="B50" s="48"/>
      <c r="C50" s="48"/>
      <c r="D50" s="49"/>
      <c r="E50" s="69"/>
      <c r="F50" s="88"/>
      <c r="G50" s="88"/>
      <c r="H50" s="91"/>
      <c r="I50" s="91"/>
      <c r="J50" s="91"/>
      <c r="K50" s="94"/>
      <c r="L50" s="91"/>
      <c r="M50" s="91"/>
      <c r="N50" s="94"/>
      <c r="O50" s="91"/>
      <c r="P50" s="91"/>
      <c r="Q50" s="94"/>
      <c r="R50" s="91"/>
      <c r="S50" s="91"/>
      <c r="T50" s="94"/>
      <c r="U50" s="91"/>
      <c r="V50" s="91"/>
      <c r="W50" s="94"/>
      <c r="X50" s="92"/>
      <c r="Y50" s="92"/>
      <c r="Z50" s="95"/>
      <c r="AA50" s="92"/>
      <c r="AB50" s="92"/>
      <c r="AC50" s="96"/>
      <c r="AD50" s="87"/>
      <c r="AE50" s="70"/>
      <c r="AF50" s="98"/>
      <c r="AG50" s="67"/>
    </row>
    <row r="51" spans="1:33" s="50" customFormat="1" ht="37.5" customHeight="1">
      <c r="A51" s="48"/>
      <c r="B51" s="48"/>
      <c r="C51" s="48"/>
      <c r="D51" s="49"/>
      <c r="E51" s="69"/>
      <c r="F51" s="88"/>
      <c r="G51" s="88"/>
      <c r="H51" s="91"/>
      <c r="I51" s="91"/>
      <c r="J51" s="91"/>
      <c r="K51" s="94"/>
      <c r="L51" s="91"/>
      <c r="M51" s="91"/>
      <c r="N51" s="94"/>
      <c r="O51" s="91"/>
      <c r="P51" s="91"/>
      <c r="Q51" s="94"/>
      <c r="R51" s="91"/>
      <c r="S51" s="91"/>
      <c r="T51" s="94"/>
      <c r="U51" s="91"/>
      <c r="V51" s="91"/>
      <c r="W51" s="94"/>
      <c r="X51" s="92"/>
      <c r="Y51" s="92"/>
      <c r="Z51" s="95"/>
      <c r="AA51" s="92"/>
      <c r="AB51" s="92"/>
      <c r="AC51" s="96"/>
      <c r="AD51" s="87"/>
      <c r="AE51" s="70"/>
      <c r="AF51" s="98"/>
      <c r="AG51" s="67"/>
    </row>
    <row r="52" spans="1:33" s="50" customFormat="1" ht="37.5" customHeight="1">
      <c r="A52" s="48"/>
      <c r="B52" s="48"/>
      <c r="C52" s="48"/>
      <c r="D52" s="49"/>
      <c r="E52" s="69"/>
      <c r="F52" s="88"/>
      <c r="G52" s="88"/>
      <c r="H52" s="91"/>
      <c r="I52" s="91"/>
      <c r="J52" s="91"/>
      <c r="K52" s="94"/>
      <c r="L52" s="91"/>
      <c r="M52" s="91"/>
      <c r="N52" s="94"/>
      <c r="O52" s="91"/>
      <c r="P52" s="91"/>
      <c r="Q52" s="94"/>
      <c r="R52" s="91"/>
      <c r="S52" s="91"/>
      <c r="T52" s="94"/>
      <c r="U52" s="91"/>
      <c r="V52" s="91"/>
      <c r="W52" s="94"/>
      <c r="X52" s="92"/>
      <c r="Y52" s="92"/>
      <c r="Z52" s="95"/>
      <c r="AA52" s="92"/>
      <c r="AB52" s="92"/>
      <c r="AC52" s="96"/>
      <c r="AD52" s="87"/>
      <c r="AE52" s="70"/>
      <c r="AF52" s="98"/>
      <c r="AG52" s="67"/>
    </row>
    <row r="53" spans="1:33" s="50" customFormat="1" ht="37.5" customHeight="1">
      <c r="A53" s="48"/>
      <c r="B53" s="48"/>
      <c r="C53" s="48"/>
      <c r="D53" s="49"/>
      <c r="E53" s="69"/>
      <c r="F53" s="88"/>
      <c r="G53" s="88"/>
      <c r="H53" s="91"/>
      <c r="I53" s="91"/>
      <c r="J53" s="91"/>
      <c r="K53" s="94"/>
      <c r="L53" s="91"/>
      <c r="M53" s="91"/>
      <c r="N53" s="94"/>
      <c r="O53" s="91"/>
      <c r="P53" s="91"/>
      <c r="Q53" s="94"/>
      <c r="R53" s="91"/>
      <c r="S53" s="91"/>
      <c r="T53" s="94"/>
      <c r="U53" s="91"/>
      <c r="V53" s="91"/>
      <c r="W53" s="94"/>
      <c r="X53" s="92"/>
      <c r="Y53" s="92"/>
      <c r="Z53" s="95"/>
      <c r="AA53" s="92"/>
      <c r="AB53" s="92"/>
      <c r="AC53" s="96"/>
      <c r="AD53" s="87"/>
      <c r="AE53" s="70"/>
      <c r="AF53" s="98"/>
      <c r="AG53" s="67"/>
    </row>
    <row r="54" spans="1:33" s="50" customFormat="1" ht="37.5" customHeight="1">
      <c r="A54" s="48"/>
      <c r="B54" s="48"/>
      <c r="C54" s="48"/>
      <c r="D54" s="49"/>
      <c r="E54" s="69"/>
      <c r="F54" s="88"/>
      <c r="G54" s="88"/>
      <c r="H54" s="91"/>
      <c r="I54" s="91"/>
      <c r="J54" s="91"/>
      <c r="K54" s="94"/>
      <c r="L54" s="91"/>
      <c r="M54" s="91"/>
      <c r="N54" s="94"/>
      <c r="O54" s="91"/>
      <c r="P54" s="91"/>
      <c r="Q54" s="94"/>
      <c r="R54" s="91"/>
      <c r="S54" s="91"/>
      <c r="T54" s="94"/>
      <c r="U54" s="91"/>
      <c r="V54" s="91"/>
      <c r="W54" s="94"/>
      <c r="X54" s="92"/>
      <c r="Y54" s="92"/>
      <c r="Z54" s="95"/>
      <c r="AA54" s="92"/>
      <c r="AB54" s="92"/>
      <c r="AC54" s="96"/>
      <c r="AD54" s="87"/>
      <c r="AE54" s="70"/>
      <c r="AF54" s="98"/>
      <c r="AG54" s="67"/>
    </row>
    <row r="55" spans="1:33" s="50" customFormat="1" ht="37.5" customHeight="1">
      <c r="A55" s="48"/>
      <c r="B55" s="48"/>
      <c r="C55" s="48"/>
      <c r="D55" s="49"/>
      <c r="E55" s="69"/>
      <c r="F55" s="88"/>
      <c r="G55" s="88"/>
      <c r="H55" s="91"/>
      <c r="I55" s="91"/>
      <c r="J55" s="91"/>
      <c r="K55" s="94"/>
      <c r="L55" s="91"/>
      <c r="M55" s="91"/>
      <c r="N55" s="94"/>
      <c r="O55" s="91"/>
      <c r="P55" s="91"/>
      <c r="Q55" s="94"/>
      <c r="R55" s="91"/>
      <c r="S55" s="91"/>
      <c r="T55" s="94"/>
      <c r="U55" s="91"/>
      <c r="V55" s="91"/>
      <c r="W55" s="94"/>
      <c r="X55" s="92"/>
      <c r="Y55" s="92"/>
      <c r="Z55" s="95"/>
      <c r="AA55" s="92"/>
      <c r="AB55" s="92"/>
      <c r="AC55" s="96"/>
      <c r="AD55" s="87"/>
      <c r="AE55" s="70"/>
      <c r="AF55" s="98"/>
      <c r="AG55" s="67"/>
    </row>
    <row r="56" spans="1:33" s="50" customFormat="1" ht="37.5" customHeight="1">
      <c r="A56" s="48"/>
      <c r="B56" s="48"/>
      <c r="C56" s="48"/>
      <c r="D56" s="49"/>
      <c r="E56" s="69"/>
      <c r="F56" s="88"/>
      <c r="G56" s="88"/>
      <c r="H56" s="91"/>
      <c r="I56" s="91"/>
      <c r="J56" s="91"/>
      <c r="K56" s="94"/>
      <c r="L56" s="91"/>
      <c r="M56" s="91"/>
      <c r="N56" s="94"/>
      <c r="O56" s="91"/>
      <c r="P56" s="91"/>
      <c r="Q56" s="94"/>
      <c r="R56" s="91"/>
      <c r="S56" s="91"/>
      <c r="T56" s="94"/>
      <c r="U56" s="91"/>
      <c r="V56" s="91"/>
      <c r="W56" s="94"/>
      <c r="X56" s="92"/>
      <c r="Y56" s="92"/>
      <c r="Z56" s="95"/>
      <c r="AA56" s="92"/>
      <c r="AB56" s="92"/>
      <c r="AC56" s="96"/>
      <c r="AD56" s="87"/>
      <c r="AE56" s="70"/>
      <c r="AF56" s="98"/>
      <c r="AG56" s="67"/>
    </row>
    <row r="57" spans="1:33" s="50" customFormat="1" ht="37.5" customHeight="1">
      <c r="A57" s="48"/>
      <c r="B57" s="48"/>
      <c r="C57" s="48"/>
      <c r="D57" s="49"/>
      <c r="E57" s="69"/>
      <c r="F57" s="88"/>
      <c r="G57" s="88"/>
      <c r="H57" s="91"/>
      <c r="I57" s="91"/>
      <c r="J57" s="91"/>
      <c r="K57" s="94"/>
      <c r="L57" s="91"/>
      <c r="M57" s="91"/>
      <c r="N57" s="94"/>
      <c r="O57" s="91"/>
      <c r="P57" s="91"/>
      <c r="Q57" s="94"/>
      <c r="R57" s="91"/>
      <c r="S57" s="91"/>
      <c r="T57" s="94"/>
      <c r="U57" s="91"/>
      <c r="V57" s="91"/>
      <c r="W57" s="94"/>
      <c r="X57" s="92"/>
      <c r="Y57" s="92"/>
      <c r="Z57" s="95"/>
      <c r="AA57" s="92"/>
      <c r="AB57" s="92"/>
      <c r="AC57" s="96"/>
      <c r="AD57" s="87"/>
      <c r="AE57" s="70"/>
      <c r="AF57" s="98"/>
      <c r="AG57" s="67"/>
    </row>
    <row r="58" spans="1:33" s="50" customFormat="1" ht="37.5" customHeight="1">
      <c r="A58" s="48"/>
      <c r="B58" s="48"/>
      <c r="C58" s="48"/>
      <c r="D58" s="49"/>
      <c r="E58" s="69"/>
      <c r="F58" s="88"/>
      <c r="G58" s="88"/>
      <c r="H58" s="91"/>
      <c r="I58" s="91"/>
      <c r="J58" s="91"/>
      <c r="K58" s="94"/>
      <c r="L58" s="91"/>
      <c r="M58" s="91"/>
      <c r="N58" s="94"/>
      <c r="O58" s="91"/>
      <c r="P58" s="91"/>
      <c r="Q58" s="94"/>
      <c r="R58" s="91"/>
      <c r="S58" s="91"/>
      <c r="T58" s="94"/>
      <c r="U58" s="91"/>
      <c r="V58" s="91"/>
      <c r="W58" s="94"/>
      <c r="X58" s="92"/>
      <c r="Y58" s="92"/>
      <c r="Z58" s="95"/>
      <c r="AA58" s="92"/>
      <c r="AB58" s="92"/>
      <c r="AC58" s="96"/>
      <c r="AD58" s="87"/>
      <c r="AE58" s="70"/>
      <c r="AF58" s="98"/>
      <c r="AG58" s="67"/>
    </row>
    <row r="59" spans="1:33" s="50" customFormat="1" ht="37.5" customHeight="1">
      <c r="A59" s="48"/>
      <c r="B59" s="48"/>
      <c r="C59" s="48"/>
      <c r="D59" s="49"/>
      <c r="E59" s="69"/>
      <c r="F59" s="88"/>
      <c r="G59" s="88"/>
      <c r="H59" s="91"/>
      <c r="I59" s="91"/>
      <c r="J59" s="91"/>
      <c r="K59" s="94"/>
      <c r="L59" s="91"/>
      <c r="M59" s="91"/>
      <c r="N59" s="94"/>
      <c r="O59" s="91"/>
      <c r="P59" s="91"/>
      <c r="Q59" s="94"/>
      <c r="R59" s="91"/>
      <c r="S59" s="91"/>
      <c r="T59" s="94"/>
      <c r="U59" s="91"/>
      <c r="V59" s="91"/>
      <c r="W59" s="94"/>
      <c r="X59" s="92"/>
      <c r="Y59" s="92"/>
      <c r="Z59" s="95"/>
      <c r="AA59" s="92"/>
      <c r="AB59" s="92"/>
      <c r="AC59" s="96"/>
      <c r="AD59" s="87"/>
      <c r="AE59" s="70"/>
      <c r="AF59" s="98"/>
      <c r="AG59" s="67"/>
    </row>
    <row r="60" spans="1:33" s="50" customFormat="1" ht="37.5" customHeight="1">
      <c r="A60" s="48"/>
      <c r="B60" s="48"/>
      <c r="C60" s="48"/>
      <c r="D60" s="49"/>
      <c r="E60" s="69"/>
      <c r="F60" s="88"/>
      <c r="G60" s="88"/>
      <c r="H60" s="91"/>
      <c r="I60" s="91"/>
      <c r="J60" s="91"/>
      <c r="K60" s="94"/>
      <c r="L60" s="91"/>
      <c r="M60" s="91"/>
      <c r="N60" s="94"/>
      <c r="O60" s="91"/>
      <c r="P60" s="91"/>
      <c r="Q60" s="94"/>
      <c r="R60" s="91"/>
      <c r="S60" s="91"/>
      <c r="T60" s="94"/>
      <c r="U60" s="91"/>
      <c r="V60" s="91"/>
      <c r="W60" s="94"/>
      <c r="X60" s="92"/>
      <c r="Y60" s="92"/>
      <c r="Z60" s="95"/>
      <c r="AA60" s="92"/>
      <c r="AB60" s="92"/>
      <c r="AC60" s="96"/>
      <c r="AD60" s="87"/>
      <c r="AE60" s="70"/>
      <c r="AF60" s="98"/>
      <c r="AG60" s="67"/>
    </row>
    <row r="61" spans="1:33" s="50" customFormat="1" ht="37.5" customHeight="1">
      <c r="A61" s="48"/>
      <c r="B61" s="48"/>
      <c r="C61" s="48"/>
      <c r="D61" s="49"/>
      <c r="E61" s="69"/>
      <c r="F61" s="88"/>
      <c r="G61" s="88"/>
      <c r="H61" s="91"/>
      <c r="I61" s="91"/>
      <c r="J61" s="91"/>
      <c r="K61" s="94"/>
      <c r="L61" s="91"/>
      <c r="M61" s="91"/>
      <c r="N61" s="94"/>
      <c r="O61" s="91"/>
      <c r="P61" s="91"/>
      <c r="Q61" s="94"/>
      <c r="R61" s="91"/>
      <c r="S61" s="91"/>
      <c r="T61" s="94"/>
      <c r="U61" s="91"/>
      <c r="V61" s="91"/>
      <c r="W61" s="94"/>
      <c r="X61" s="92"/>
      <c r="Y61" s="92"/>
      <c r="Z61" s="95"/>
      <c r="AA61" s="92"/>
      <c r="AB61" s="92"/>
      <c r="AC61" s="96"/>
      <c r="AD61" s="87"/>
      <c r="AE61" s="70"/>
      <c r="AF61" s="98"/>
      <c r="AG61" s="67"/>
    </row>
    <row r="62" spans="1:33" s="50" customFormat="1" ht="37.5" customHeight="1">
      <c r="A62" s="48"/>
      <c r="B62" s="48"/>
      <c r="C62" s="48"/>
      <c r="D62" s="49"/>
      <c r="E62" s="69"/>
      <c r="F62" s="88"/>
      <c r="G62" s="88"/>
      <c r="H62" s="91"/>
      <c r="I62" s="91"/>
      <c r="J62" s="91"/>
      <c r="K62" s="94"/>
      <c r="L62" s="91"/>
      <c r="M62" s="91"/>
      <c r="N62" s="94"/>
      <c r="O62" s="91"/>
      <c r="P62" s="91"/>
      <c r="Q62" s="94"/>
      <c r="R62" s="91"/>
      <c r="S62" s="91"/>
      <c r="T62" s="94"/>
      <c r="U62" s="91"/>
      <c r="V62" s="91"/>
      <c r="W62" s="94"/>
      <c r="X62" s="92"/>
      <c r="Y62" s="92"/>
      <c r="Z62" s="95"/>
      <c r="AA62" s="92"/>
      <c r="AB62" s="92"/>
      <c r="AC62" s="96"/>
      <c r="AD62" s="87"/>
      <c r="AE62" s="70"/>
      <c r="AF62" s="98"/>
      <c r="AG62" s="67"/>
    </row>
    <row r="63" spans="1:33" s="50" customFormat="1" ht="37.5" customHeight="1">
      <c r="A63" s="48"/>
      <c r="B63" s="48"/>
      <c r="C63" s="48"/>
      <c r="D63" s="49"/>
      <c r="E63" s="69"/>
      <c r="F63" s="88"/>
      <c r="G63" s="88"/>
      <c r="H63" s="91"/>
      <c r="I63" s="91"/>
      <c r="J63" s="91"/>
      <c r="K63" s="94"/>
      <c r="L63" s="91"/>
      <c r="M63" s="91"/>
      <c r="N63" s="94"/>
      <c r="O63" s="91"/>
      <c r="P63" s="91"/>
      <c r="Q63" s="94"/>
      <c r="R63" s="91"/>
      <c r="S63" s="91"/>
      <c r="T63" s="94"/>
      <c r="U63" s="91"/>
      <c r="V63" s="91"/>
      <c r="W63" s="94"/>
      <c r="X63" s="92"/>
      <c r="Y63" s="92"/>
      <c r="Z63" s="95"/>
      <c r="AA63" s="92"/>
      <c r="AB63" s="92"/>
      <c r="AC63" s="96"/>
      <c r="AD63" s="87"/>
      <c r="AE63" s="70"/>
      <c r="AF63" s="98"/>
      <c r="AG63" s="67"/>
    </row>
    <row r="64" spans="1:33" s="50" customFormat="1" ht="37.5" customHeight="1">
      <c r="A64" s="48"/>
      <c r="B64" s="48"/>
      <c r="C64" s="48"/>
      <c r="D64" s="49"/>
      <c r="E64" s="69"/>
      <c r="F64" s="88"/>
      <c r="G64" s="88"/>
      <c r="H64" s="91"/>
      <c r="I64" s="91"/>
      <c r="J64" s="91"/>
      <c r="K64" s="94"/>
      <c r="L64" s="91"/>
      <c r="M64" s="91"/>
      <c r="N64" s="94"/>
      <c r="O64" s="91"/>
      <c r="P64" s="91"/>
      <c r="Q64" s="94"/>
      <c r="R64" s="91"/>
      <c r="S64" s="91"/>
      <c r="T64" s="94"/>
      <c r="U64" s="91"/>
      <c r="V64" s="91"/>
      <c r="W64" s="94"/>
      <c r="X64" s="92"/>
      <c r="Y64" s="92"/>
      <c r="Z64" s="95"/>
      <c r="AA64" s="92"/>
      <c r="AB64" s="92"/>
      <c r="AC64" s="96"/>
      <c r="AD64" s="87"/>
      <c r="AE64" s="70"/>
      <c r="AF64" s="98"/>
      <c r="AG64" s="67"/>
    </row>
    <row r="65" spans="1:33" s="50" customFormat="1" ht="37.5" customHeight="1">
      <c r="A65" s="48"/>
      <c r="B65" s="48"/>
      <c r="C65" s="48"/>
      <c r="D65" s="49"/>
      <c r="E65" s="69"/>
      <c r="F65" s="88"/>
      <c r="G65" s="88"/>
      <c r="H65" s="91"/>
      <c r="I65" s="91"/>
      <c r="J65" s="91"/>
      <c r="K65" s="94"/>
      <c r="L65" s="91"/>
      <c r="M65" s="91"/>
      <c r="N65" s="94"/>
      <c r="O65" s="91"/>
      <c r="P65" s="91"/>
      <c r="Q65" s="94"/>
      <c r="R65" s="91"/>
      <c r="S65" s="91"/>
      <c r="T65" s="94"/>
      <c r="U65" s="91"/>
      <c r="V65" s="91"/>
      <c r="W65" s="94"/>
      <c r="X65" s="92"/>
      <c r="Y65" s="92"/>
      <c r="Z65" s="95"/>
      <c r="AA65" s="92"/>
      <c r="AB65" s="92"/>
      <c r="AC65" s="96"/>
      <c r="AD65" s="87"/>
      <c r="AE65" s="70"/>
      <c r="AF65" s="98"/>
      <c r="AG65" s="67"/>
    </row>
    <row r="66" spans="1:33" s="50" customFormat="1" ht="37.5" customHeight="1">
      <c r="A66" s="48"/>
      <c r="B66" s="48"/>
      <c r="C66" s="48"/>
      <c r="D66" s="49"/>
      <c r="E66" s="69"/>
      <c r="F66" s="88"/>
      <c r="G66" s="88"/>
      <c r="H66" s="91"/>
      <c r="I66" s="91"/>
      <c r="J66" s="91"/>
      <c r="K66" s="94"/>
      <c r="L66" s="91"/>
      <c r="M66" s="91"/>
      <c r="N66" s="94"/>
      <c r="O66" s="91"/>
      <c r="P66" s="91"/>
      <c r="Q66" s="94"/>
      <c r="R66" s="91"/>
      <c r="S66" s="91"/>
      <c r="T66" s="94"/>
      <c r="U66" s="91"/>
      <c r="V66" s="91"/>
      <c r="W66" s="94"/>
      <c r="X66" s="92"/>
      <c r="Y66" s="92"/>
      <c r="Z66" s="95"/>
      <c r="AA66" s="92"/>
      <c r="AB66" s="92"/>
      <c r="AC66" s="96"/>
      <c r="AD66" s="87"/>
      <c r="AE66" s="70"/>
      <c r="AF66" s="98"/>
      <c r="AG66" s="67"/>
    </row>
    <row r="67" spans="1:33" s="50" customFormat="1" ht="37.5" customHeight="1">
      <c r="A67" s="48"/>
      <c r="B67" s="48"/>
      <c r="C67" s="48"/>
      <c r="D67" s="49"/>
      <c r="E67" s="69"/>
      <c r="F67" s="88"/>
      <c r="G67" s="88"/>
      <c r="H67" s="91"/>
      <c r="I67" s="91"/>
      <c r="J67" s="91"/>
      <c r="K67" s="94"/>
      <c r="L67" s="91"/>
      <c r="M67" s="91"/>
      <c r="N67" s="94"/>
      <c r="O67" s="91"/>
      <c r="P67" s="91"/>
      <c r="Q67" s="94"/>
      <c r="R67" s="91"/>
      <c r="S67" s="91"/>
      <c r="T67" s="94"/>
      <c r="U67" s="91"/>
      <c r="V67" s="91"/>
      <c r="W67" s="94"/>
      <c r="X67" s="92"/>
      <c r="Y67" s="92"/>
      <c r="Z67" s="95"/>
      <c r="AA67" s="92"/>
      <c r="AB67" s="92"/>
      <c r="AC67" s="96"/>
      <c r="AD67" s="87"/>
      <c r="AE67" s="70"/>
      <c r="AF67" s="98"/>
      <c r="AG67" s="67"/>
    </row>
    <row r="68" spans="1:33" s="50" customFormat="1" ht="37.5" customHeight="1">
      <c r="A68" s="48"/>
      <c r="B68" s="48"/>
      <c r="C68" s="48"/>
      <c r="D68" s="49"/>
      <c r="E68" s="69"/>
      <c r="F68" s="88"/>
      <c r="G68" s="88"/>
      <c r="H68" s="91"/>
      <c r="I68" s="91"/>
      <c r="J68" s="91"/>
      <c r="K68" s="94"/>
      <c r="L68" s="91"/>
      <c r="M68" s="91"/>
      <c r="N68" s="94"/>
      <c r="O68" s="91"/>
      <c r="P68" s="91"/>
      <c r="Q68" s="94"/>
      <c r="R68" s="91"/>
      <c r="S68" s="91"/>
      <c r="T68" s="94"/>
      <c r="U68" s="91"/>
      <c r="V68" s="91"/>
      <c r="W68" s="94"/>
      <c r="X68" s="92"/>
      <c r="Y68" s="92"/>
      <c r="Z68" s="95"/>
      <c r="AA68" s="92"/>
      <c r="AB68" s="92"/>
      <c r="AC68" s="96"/>
      <c r="AD68" s="87"/>
      <c r="AE68" s="70"/>
      <c r="AF68" s="98"/>
      <c r="AG68" s="67"/>
    </row>
    <row r="69" spans="1:33" s="50" customFormat="1" ht="37.5" customHeight="1">
      <c r="A69" s="48"/>
      <c r="B69" s="48"/>
      <c r="C69" s="48"/>
      <c r="D69" s="49"/>
      <c r="E69" s="69"/>
      <c r="F69" s="88"/>
      <c r="G69" s="88"/>
      <c r="H69" s="91"/>
      <c r="I69" s="91"/>
      <c r="J69" s="91"/>
      <c r="K69" s="94"/>
      <c r="L69" s="91"/>
      <c r="M69" s="91"/>
      <c r="N69" s="94"/>
      <c r="O69" s="91"/>
      <c r="P69" s="91"/>
      <c r="Q69" s="94"/>
      <c r="R69" s="91"/>
      <c r="S69" s="91"/>
      <c r="T69" s="94"/>
      <c r="U69" s="91"/>
      <c r="V69" s="91"/>
      <c r="W69" s="94"/>
      <c r="X69" s="92"/>
      <c r="Y69" s="92"/>
      <c r="Z69" s="95"/>
      <c r="AA69" s="92"/>
      <c r="AB69" s="92"/>
      <c r="AC69" s="96"/>
      <c r="AD69" s="87"/>
      <c r="AE69" s="70"/>
      <c r="AF69" s="98"/>
      <c r="AG69" s="67"/>
    </row>
    <row r="70" spans="1:33" s="50" customFormat="1" ht="37.5" customHeight="1">
      <c r="A70" s="48"/>
      <c r="B70" s="48"/>
      <c r="C70" s="48"/>
      <c r="D70" s="49"/>
      <c r="E70" s="69"/>
      <c r="F70" s="88"/>
      <c r="G70" s="88"/>
      <c r="H70" s="91"/>
      <c r="I70" s="91"/>
      <c r="J70" s="91"/>
      <c r="K70" s="94"/>
      <c r="L70" s="91"/>
      <c r="M70" s="91"/>
      <c r="N70" s="94"/>
      <c r="O70" s="91"/>
      <c r="P70" s="91"/>
      <c r="Q70" s="94"/>
      <c r="R70" s="91"/>
      <c r="S70" s="91"/>
      <c r="T70" s="94"/>
      <c r="U70" s="91"/>
      <c r="V70" s="91"/>
      <c r="W70" s="94"/>
      <c r="X70" s="92"/>
      <c r="Y70" s="92"/>
      <c r="Z70" s="95"/>
      <c r="AA70" s="92"/>
      <c r="AB70" s="92"/>
      <c r="AC70" s="96"/>
      <c r="AD70" s="87"/>
      <c r="AE70" s="70"/>
      <c r="AF70" s="98"/>
      <c r="AG70" s="67"/>
    </row>
    <row r="71" spans="1:33" s="50" customFormat="1" ht="37.5" customHeight="1">
      <c r="A71" s="48"/>
      <c r="B71" s="48"/>
      <c r="C71" s="48"/>
      <c r="D71" s="49"/>
      <c r="E71" s="69"/>
      <c r="F71" s="88"/>
      <c r="G71" s="88"/>
      <c r="H71" s="91"/>
      <c r="I71" s="91"/>
      <c r="J71" s="91"/>
      <c r="K71" s="94"/>
      <c r="L71" s="91"/>
      <c r="M71" s="91"/>
      <c r="N71" s="94"/>
      <c r="O71" s="91"/>
      <c r="P71" s="91"/>
      <c r="Q71" s="94"/>
      <c r="R71" s="91"/>
      <c r="S71" s="91"/>
      <c r="T71" s="94"/>
      <c r="U71" s="91"/>
      <c r="V71" s="91"/>
      <c r="W71" s="94"/>
      <c r="X71" s="92"/>
      <c r="Y71" s="92"/>
      <c r="Z71" s="95"/>
      <c r="AA71" s="92"/>
      <c r="AB71" s="92"/>
      <c r="AC71" s="96"/>
      <c r="AD71" s="87"/>
      <c r="AE71" s="70"/>
      <c r="AF71" s="98"/>
      <c r="AG71" s="67"/>
    </row>
    <row r="72" spans="1:33" s="50" customFormat="1" ht="37.5" customHeight="1">
      <c r="A72" s="48"/>
      <c r="B72" s="48"/>
      <c r="C72" s="48"/>
      <c r="D72" s="49"/>
      <c r="E72" s="69"/>
      <c r="F72" s="88"/>
      <c r="G72" s="88"/>
      <c r="H72" s="91"/>
      <c r="I72" s="91"/>
      <c r="J72" s="91"/>
      <c r="K72" s="94"/>
      <c r="L72" s="91"/>
      <c r="M72" s="91"/>
      <c r="N72" s="94"/>
      <c r="O72" s="91"/>
      <c r="P72" s="91"/>
      <c r="Q72" s="94"/>
      <c r="R72" s="91"/>
      <c r="S72" s="91"/>
      <c r="T72" s="94"/>
      <c r="U72" s="91"/>
      <c r="V72" s="91"/>
      <c r="W72" s="94"/>
      <c r="X72" s="92"/>
      <c r="Y72" s="92"/>
      <c r="Z72" s="95"/>
      <c r="AA72" s="92"/>
      <c r="AB72" s="92"/>
      <c r="AC72" s="96"/>
      <c r="AD72" s="87"/>
      <c r="AE72" s="70"/>
      <c r="AF72" s="98"/>
      <c r="AG72" s="67"/>
    </row>
    <row r="73" spans="1:33" s="50" customFormat="1" ht="37.5" customHeight="1">
      <c r="A73" s="48"/>
      <c r="B73" s="48"/>
      <c r="C73" s="48"/>
      <c r="D73" s="49"/>
      <c r="E73" s="69"/>
      <c r="F73" s="88"/>
      <c r="G73" s="88"/>
      <c r="H73" s="91"/>
      <c r="I73" s="91"/>
      <c r="J73" s="91"/>
      <c r="K73" s="94"/>
      <c r="L73" s="91"/>
      <c r="M73" s="91"/>
      <c r="N73" s="94"/>
      <c r="O73" s="91"/>
      <c r="P73" s="91"/>
      <c r="Q73" s="94"/>
      <c r="R73" s="91"/>
      <c r="S73" s="91"/>
      <c r="T73" s="94"/>
      <c r="U73" s="91"/>
      <c r="V73" s="91"/>
      <c r="W73" s="94"/>
      <c r="X73" s="92"/>
      <c r="Y73" s="92"/>
      <c r="Z73" s="95"/>
      <c r="AA73" s="92"/>
      <c r="AB73" s="92"/>
      <c r="AC73" s="96"/>
      <c r="AD73" s="87"/>
      <c r="AE73" s="70"/>
      <c r="AF73" s="98"/>
      <c r="AG73" s="67"/>
    </row>
    <row r="74" spans="1:33" s="50" customFormat="1" ht="37.5" customHeight="1">
      <c r="A74" s="48"/>
      <c r="B74" s="48"/>
      <c r="C74" s="48"/>
      <c r="D74" s="49"/>
      <c r="E74" s="69"/>
      <c r="F74" s="88"/>
      <c r="G74" s="88"/>
      <c r="H74" s="91"/>
      <c r="I74" s="91"/>
      <c r="J74" s="91"/>
      <c r="K74" s="94"/>
      <c r="L74" s="91"/>
      <c r="M74" s="91"/>
      <c r="N74" s="94"/>
      <c r="O74" s="91"/>
      <c r="P74" s="91"/>
      <c r="Q74" s="94"/>
      <c r="R74" s="91"/>
      <c r="S74" s="91"/>
      <c r="T74" s="94"/>
      <c r="U74" s="91"/>
      <c r="V74" s="91"/>
      <c r="W74" s="94"/>
      <c r="X74" s="92"/>
      <c r="Y74" s="92"/>
      <c r="Z74" s="95"/>
      <c r="AA74" s="92"/>
      <c r="AB74" s="92"/>
      <c r="AC74" s="96"/>
      <c r="AD74" s="87"/>
      <c r="AE74" s="70"/>
      <c r="AF74" s="98"/>
      <c r="AG74" s="67"/>
    </row>
    <row r="75" spans="1:33" s="50" customFormat="1" ht="37.5" customHeight="1">
      <c r="A75" s="48"/>
      <c r="B75" s="48"/>
      <c r="C75" s="48"/>
      <c r="D75" s="49"/>
      <c r="E75" s="69"/>
      <c r="F75" s="88"/>
      <c r="G75" s="88"/>
      <c r="H75" s="91"/>
      <c r="I75" s="91"/>
      <c r="J75" s="91"/>
      <c r="K75" s="94"/>
      <c r="L75" s="91"/>
      <c r="M75" s="91"/>
      <c r="N75" s="94"/>
      <c r="O75" s="91"/>
      <c r="P75" s="91"/>
      <c r="Q75" s="94"/>
      <c r="R75" s="91"/>
      <c r="S75" s="91"/>
      <c r="T75" s="94"/>
      <c r="U75" s="91"/>
      <c r="V75" s="91"/>
      <c r="W75" s="94"/>
      <c r="X75" s="92"/>
      <c r="Y75" s="92"/>
      <c r="Z75" s="95"/>
      <c r="AA75" s="92"/>
      <c r="AB75" s="92"/>
      <c r="AC75" s="96"/>
      <c r="AD75" s="87"/>
      <c r="AE75" s="70"/>
      <c r="AF75" s="98"/>
      <c r="AG75" s="67"/>
    </row>
    <row r="76" spans="1:33" s="50" customFormat="1" ht="37.5" customHeight="1">
      <c r="A76" s="48"/>
      <c r="B76" s="48"/>
      <c r="C76" s="48"/>
      <c r="D76" s="49"/>
      <c r="E76" s="69"/>
      <c r="F76" s="88"/>
      <c r="G76" s="88"/>
      <c r="H76" s="91"/>
      <c r="I76" s="91"/>
      <c r="J76" s="91"/>
      <c r="K76" s="94"/>
      <c r="L76" s="91"/>
      <c r="M76" s="91"/>
      <c r="N76" s="94"/>
      <c r="O76" s="91"/>
      <c r="P76" s="91"/>
      <c r="Q76" s="94"/>
      <c r="R76" s="91"/>
      <c r="S76" s="91"/>
      <c r="T76" s="94"/>
      <c r="U76" s="91"/>
      <c r="V76" s="91"/>
      <c r="W76" s="94"/>
      <c r="X76" s="92"/>
      <c r="Y76" s="92"/>
      <c r="Z76" s="95"/>
      <c r="AA76" s="92"/>
      <c r="AB76" s="92"/>
      <c r="AC76" s="96"/>
      <c r="AD76" s="87"/>
      <c r="AE76" s="70"/>
      <c r="AF76" s="98"/>
      <c r="AG76" s="67"/>
    </row>
    <row r="77" spans="1:33" s="50" customFormat="1" ht="37.5" customHeight="1">
      <c r="A77" s="48"/>
      <c r="B77" s="48"/>
      <c r="C77" s="48"/>
      <c r="D77" s="49"/>
      <c r="E77" s="69"/>
      <c r="F77" s="88"/>
      <c r="G77" s="88"/>
      <c r="H77" s="91"/>
      <c r="I77" s="91"/>
      <c r="J77" s="91"/>
      <c r="K77" s="94"/>
      <c r="L77" s="91"/>
      <c r="M77" s="91"/>
      <c r="N77" s="94"/>
      <c r="O77" s="91"/>
      <c r="P77" s="91"/>
      <c r="Q77" s="94"/>
      <c r="R77" s="91"/>
      <c r="S77" s="91"/>
      <c r="T77" s="94"/>
      <c r="U77" s="91"/>
      <c r="V77" s="91"/>
      <c r="W77" s="94"/>
      <c r="X77" s="92"/>
      <c r="Y77" s="92"/>
      <c r="Z77" s="95"/>
      <c r="AA77" s="92"/>
      <c r="AB77" s="92"/>
      <c r="AC77" s="96"/>
      <c r="AD77" s="87"/>
      <c r="AE77" s="70"/>
      <c r="AF77" s="98"/>
      <c r="AG77" s="67"/>
    </row>
    <row r="78" spans="1:33" s="50" customFormat="1" ht="37.5" customHeight="1">
      <c r="A78" s="48"/>
      <c r="B78" s="48"/>
      <c r="C78" s="48"/>
      <c r="D78" s="49"/>
      <c r="E78" s="69"/>
      <c r="F78" s="88"/>
      <c r="G78" s="88"/>
      <c r="H78" s="91"/>
      <c r="I78" s="91"/>
      <c r="J78" s="91"/>
      <c r="K78" s="94"/>
      <c r="L78" s="91"/>
      <c r="M78" s="91"/>
      <c r="N78" s="94"/>
      <c r="O78" s="91"/>
      <c r="P78" s="91"/>
      <c r="Q78" s="94"/>
      <c r="R78" s="91"/>
      <c r="S78" s="91"/>
      <c r="T78" s="94"/>
      <c r="U78" s="91"/>
      <c r="V78" s="91"/>
      <c r="W78" s="94"/>
      <c r="X78" s="92"/>
      <c r="Y78" s="92"/>
      <c r="Z78" s="95"/>
      <c r="AA78" s="92"/>
      <c r="AB78" s="92"/>
      <c r="AC78" s="96"/>
      <c r="AD78" s="87"/>
      <c r="AE78" s="70"/>
      <c r="AF78" s="98"/>
      <c r="AG78" s="67"/>
    </row>
    <row r="79" spans="1:33" s="50" customFormat="1" ht="37.5" customHeight="1">
      <c r="A79" s="48"/>
      <c r="B79" s="48"/>
      <c r="C79" s="48"/>
      <c r="D79" s="49"/>
      <c r="E79" s="69"/>
      <c r="F79" s="88"/>
      <c r="G79" s="88"/>
      <c r="H79" s="91"/>
      <c r="I79" s="91"/>
      <c r="J79" s="91"/>
      <c r="K79" s="94"/>
      <c r="L79" s="91"/>
      <c r="M79" s="91"/>
      <c r="N79" s="94"/>
      <c r="O79" s="91"/>
      <c r="P79" s="91"/>
      <c r="Q79" s="94"/>
      <c r="R79" s="91"/>
      <c r="S79" s="91"/>
      <c r="T79" s="94"/>
      <c r="U79" s="91"/>
      <c r="V79" s="91"/>
      <c r="W79" s="94"/>
      <c r="X79" s="92"/>
      <c r="Y79" s="92"/>
      <c r="Z79" s="95"/>
      <c r="AA79" s="92"/>
      <c r="AB79" s="92"/>
      <c r="AC79" s="96"/>
      <c r="AD79" s="87"/>
      <c r="AE79" s="70"/>
      <c r="AF79" s="98"/>
      <c r="AG79" s="67"/>
    </row>
    <row r="80" spans="1:33" s="50" customFormat="1" ht="37.5" customHeight="1">
      <c r="A80" s="48"/>
      <c r="B80" s="48"/>
      <c r="C80" s="48"/>
      <c r="D80" s="49"/>
      <c r="E80" s="69"/>
      <c r="F80" s="88"/>
      <c r="G80" s="88"/>
      <c r="H80" s="91"/>
      <c r="I80" s="91"/>
      <c r="J80" s="91"/>
      <c r="K80" s="94"/>
      <c r="L80" s="91"/>
      <c r="M80" s="91"/>
      <c r="N80" s="94"/>
      <c r="O80" s="91"/>
      <c r="P80" s="91"/>
      <c r="Q80" s="94"/>
      <c r="R80" s="91"/>
      <c r="S80" s="91"/>
      <c r="T80" s="94"/>
      <c r="U80" s="91"/>
      <c r="V80" s="91"/>
      <c r="W80" s="94"/>
      <c r="X80" s="92"/>
      <c r="Y80" s="92"/>
      <c r="Z80" s="95"/>
      <c r="AA80" s="92"/>
      <c r="AB80" s="92"/>
      <c r="AC80" s="96"/>
      <c r="AD80" s="87"/>
      <c r="AE80" s="70"/>
      <c r="AF80" s="98"/>
      <c r="AG80" s="67"/>
    </row>
    <row r="81" spans="1:33" s="50" customFormat="1" ht="37.5" customHeight="1">
      <c r="A81" s="48"/>
      <c r="B81" s="48"/>
      <c r="C81" s="48"/>
      <c r="D81" s="49"/>
      <c r="E81" s="69"/>
      <c r="F81" s="88"/>
      <c r="G81" s="88"/>
      <c r="H81" s="91"/>
      <c r="I81" s="91"/>
      <c r="J81" s="91"/>
      <c r="K81" s="94"/>
      <c r="L81" s="91"/>
      <c r="M81" s="91"/>
      <c r="N81" s="94"/>
      <c r="O81" s="91"/>
      <c r="P81" s="91"/>
      <c r="Q81" s="94"/>
      <c r="R81" s="91"/>
      <c r="S81" s="91"/>
      <c r="T81" s="94"/>
      <c r="U81" s="91"/>
      <c r="V81" s="91"/>
      <c r="W81" s="94"/>
      <c r="X81" s="92"/>
      <c r="Y81" s="92"/>
      <c r="Z81" s="95"/>
      <c r="AA81" s="92"/>
      <c r="AB81" s="92"/>
      <c r="AC81" s="96"/>
      <c r="AD81" s="87"/>
      <c r="AE81" s="70"/>
      <c r="AF81" s="98"/>
      <c r="AG81" s="67"/>
    </row>
    <row r="82" spans="1:33" s="50" customFormat="1" ht="37.5" customHeight="1">
      <c r="A82" s="48"/>
      <c r="B82" s="48"/>
      <c r="C82" s="48"/>
      <c r="D82" s="49"/>
      <c r="E82" s="69"/>
      <c r="F82" s="88"/>
      <c r="G82" s="88"/>
      <c r="H82" s="91"/>
      <c r="I82" s="91"/>
      <c r="J82" s="91"/>
      <c r="K82" s="94"/>
      <c r="L82" s="91"/>
      <c r="M82" s="91"/>
      <c r="N82" s="94"/>
      <c r="O82" s="91"/>
      <c r="P82" s="91"/>
      <c r="Q82" s="94"/>
      <c r="R82" s="91"/>
      <c r="S82" s="91"/>
      <c r="T82" s="94"/>
      <c r="U82" s="91"/>
      <c r="V82" s="91"/>
      <c r="W82" s="94"/>
      <c r="X82" s="92"/>
      <c r="Y82" s="92"/>
      <c r="Z82" s="95"/>
      <c r="AA82" s="92"/>
      <c r="AB82" s="92"/>
      <c r="AC82" s="96"/>
      <c r="AD82" s="87"/>
      <c r="AE82" s="70"/>
      <c r="AF82" s="98"/>
      <c r="AG82" s="67"/>
    </row>
    <row r="83" spans="1:33" s="50" customFormat="1" ht="37.5" customHeight="1">
      <c r="A83" s="48"/>
      <c r="B83" s="48"/>
      <c r="C83" s="48"/>
      <c r="D83" s="49"/>
      <c r="E83" s="69"/>
      <c r="F83" s="88"/>
      <c r="G83" s="88"/>
      <c r="H83" s="91"/>
      <c r="I83" s="91"/>
      <c r="J83" s="91"/>
      <c r="K83" s="94"/>
      <c r="L83" s="91"/>
      <c r="M83" s="91"/>
      <c r="N83" s="94"/>
      <c r="O83" s="91"/>
      <c r="P83" s="91"/>
      <c r="Q83" s="94"/>
      <c r="R83" s="91"/>
      <c r="S83" s="91"/>
      <c r="T83" s="94"/>
      <c r="U83" s="91"/>
      <c r="V83" s="91"/>
      <c r="W83" s="94"/>
      <c r="X83" s="92"/>
      <c r="Y83" s="92"/>
      <c r="Z83" s="95"/>
      <c r="AA83" s="92"/>
      <c r="AB83" s="92"/>
      <c r="AC83" s="96"/>
      <c r="AD83" s="87"/>
      <c r="AE83" s="70"/>
      <c r="AF83" s="98"/>
      <c r="AG83" s="67"/>
    </row>
    <row r="84" spans="1:33" s="50" customFormat="1" ht="37.5" customHeight="1">
      <c r="A84" s="48"/>
      <c r="B84" s="48"/>
      <c r="C84" s="48"/>
      <c r="D84" s="49"/>
      <c r="E84" s="69"/>
      <c r="F84" s="88"/>
      <c r="G84" s="88"/>
      <c r="H84" s="91"/>
      <c r="I84" s="91"/>
      <c r="J84" s="91"/>
      <c r="K84" s="94"/>
      <c r="L84" s="91"/>
      <c r="M84" s="91"/>
      <c r="N84" s="94"/>
      <c r="O84" s="91"/>
      <c r="P84" s="91"/>
      <c r="Q84" s="94"/>
      <c r="R84" s="91"/>
      <c r="S84" s="91"/>
      <c r="T84" s="94"/>
      <c r="U84" s="91"/>
      <c r="V84" s="91"/>
      <c r="W84" s="94"/>
      <c r="X84" s="92"/>
      <c r="Y84" s="92"/>
      <c r="Z84" s="95"/>
      <c r="AA84" s="92"/>
      <c r="AB84" s="92"/>
      <c r="AC84" s="96"/>
      <c r="AD84" s="87"/>
      <c r="AE84" s="70"/>
      <c r="AF84" s="98"/>
      <c r="AG84" s="67"/>
    </row>
    <row r="85" spans="1:33" s="50" customFormat="1" ht="37.5" customHeight="1">
      <c r="A85" s="48"/>
      <c r="B85" s="48"/>
      <c r="C85" s="48"/>
      <c r="D85" s="49"/>
      <c r="E85" s="69"/>
      <c r="F85" s="88"/>
      <c r="G85" s="88"/>
      <c r="H85" s="91"/>
      <c r="I85" s="91"/>
      <c r="J85" s="91"/>
      <c r="K85" s="94"/>
      <c r="L85" s="91"/>
      <c r="M85" s="91"/>
      <c r="N85" s="94"/>
      <c r="O85" s="91"/>
      <c r="P85" s="91"/>
      <c r="Q85" s="94"/>
      <c r="R85" s="91"/>
      <c r="S85" s="91"/>
      <c r="T85" s="94"/>
      <c r="U85" s="91"/>
      <c r="V85" s="91"/>
      <c r="W85" s="94"/>
      <c r="X85" s="92"/>
      <c r="Y85" s="92"/>
      <c r="Z85" s="95"/>
      <c r="AA85" s="92"/>
      <c r="AB85" s="92"/>
      <c r="AC85" s="96"/>
      <c r="AD85" s="87"/>
      <c r="AE85" s="70"/>
      <c r="AF85" s="98"/>
      <c r="AG85" s="67"/>
    </row>
    <row r="86" spans="1:33" s="50" customFormat="1" ht="37.5" customHeight="1">
      <c r="A86" s="48"/>
      <c r="B86" s="48"/>
      <c r="C86" s="48"/>
      <c r="D86" s="49"/>
      <c r="E86" s="69"/>
      <c r="F86" s="88"/>
      <c r="G86" s="88"/>
      <c r="H86" s="91"/>
      <c r="I86" s="91"/>
      <c r="J86" s="91"/>
      <c r="K86" s="94"/>
      <c r="L86" s="91"/>
      <c r="M86" s="91"/>
      <c r="N86" s="94"/>
      <c r="O86" s="91"/>
      <c r="P86" s="91"/>
      <c r="Q86" s="94"/>
      <c r="R86" s="91"/>
      <c r="S86" s="91"/>
      <c r="T86" s="94"/>
      <c r="U86" s="91"/>
      <c r="V86" s="91"/>
      <c r="W86" s="94"/>
      <c r="X86" s="92"/>
      <c r="Y86" s="92"/>
      <c r="Z86" s="95"/>
      <c r="AA86" s="92"/>
      <c r="AB86" s="92"/>
      <c r="AC86" s="96"/>
      <c r="AD86" s="87"/>
      <c r="AE86" s="70"/>
      <c r="AF86" s="98"/>
      <c r="AG86" s="67"/>
    </row>
    <row r="87" spans="1:33" s="50" customFormat="1" ht="37.5" customHeight="1">
      <c r="A87" s="48"/>
      <c r="B87" s="48"/>
      <c r="C87" s="48"/>
      <c r="D87" s="49"/>
      <c r="E87" s="69"/>
      <c r="F87" s="88"/>
      <c r="G87" s="88"/>
      <c r="H87" s="91"/>
      <c r="I87" s="91"/>
      <c r="J87" s="91"/>
      <c r="K87" s="94"/>
      <c r="L87" s="91"/>
      <c r="M87" s="91"/>
      <c r="N87" s="94"/>
      <c r="O87" s="91"/>
      <c r="P87" s="91"/>
      <c r="Q87" s="94"/>
      <c r="R87" s="91"/>
      <c r="S87" s="91"/>
      <c r="T87" s="94"/>
      <c r="U87" s="91"/>
      <c r="V87" s="91"/>
      <c r="W87" s="94"/>
      <c r="X87" s="92"/>
      <c r="Y87" s="92"/>
      <c r="Z87" s="95"/>
      <c r="AA87" s="92"/>
      <c r="AB87" s="92"/>
      <c r="AC87" s="96"/>
      <c r="AD87" s="87"/>
      <c r="AE87" s="70"/>
      <c r="AF87" s="98"/>
      <c r="AG87" s="67"/>
    </row>
    <row r="88" spans="1:33" s="50" customFormat="1" ht="37.5" customHeight="1">
      <c r="A88" s="48"/>
      <c r="B88" s="48"/>
      <c r="C88" s="48"/>
      <c r="D88" s="49"/>
      <c r="E88" s="69"/>
      <c r="F88" s="88"/>
      <c r="G88" s="88"/>
      <c r="H88" s="91"/>
      <c r="I88" s="91"/>
      <c r="J88" s="91"/>
      <c r="K88" s="94"/>
      <c r="L88" s="91"/>
      <c r="M88" s="91"/>
      <c r="N88" s="94"/>
      <c r="O88" s="91"/>
      <c r="P88" s="91"/>
      <c r="Q88" s="94"/>
      <c r="R88" s="91"/>
      <c r="S88" s="91"/>
      <c r="T88" s="94"/>
      <c r="U88" s="91"/>
      <c r="V88" s="91"/>
      <c r="W88" s="94"/>
      <c r="X88" s="92"/>
      <c r="Y88" s="92"/>
      <c r="Z88" s="95"/>
      <c r="AA88" s="92"/>
      <c r="AB88" s="92"/>
      <c r="AC88" s="96"/>
      <c r="AD88" s="87"/>
      <c r="AE88" s="70"/>
      <c r="AF88" s="98"/>
      <c r="AG88" s="67"/>
    </row>
    <row r="89" spans="1:33" s="50" customFormat="1" ht="37.5" customHeight="1">
      <c r="A89" s="48"/>
      <c r="B89" s="48"/>
      <c r="C89" s="48"/>
      <c r="D89" s="49"/>
      <c r="E89" s="69"/>
      <c r="F89" s="88"/>
      <c r="G89" s="88"/>
      <c r="H89" s="91"/>
      <c r="I89" s="91"/>
      <c r="J89" s="91"/>
      <c r="K89" s="94"/>
      <c r="L89" s="91"/>
      <c r="M89" s="91"/>
      <c r="N89" s="94"/>
      <c r="O89" s="91"/>
      <c r="P89" s="91"/>
      <c r="Q89" s="94"/>
      <c r="R89" s="91"/>
      <c r="S89" s="91"/>
      <c r="T89" s="94"/>
      <c r="U89" s="91"/>
      <c r="V89" s="91"/>
      <c r="W89" s="94"/>
      <c r="X89" s="92"/>
      <c r="Y89" s="92"/>
      <c r="Z89" s="95"/>
      <c r="AA89" s="92"/>
      <c r="AB89" s="92"/>
      <c r="AC89" s="96"/>
      <c r="AD89" s="87"/>
      <c r="AE89" s="70"/>
      <c r="AF89" s="98"/>
      <c r="AG89" s="67"/>
    </row>
    <row r="90" spans="1:33" s="50" customFormat="1" ht="37.5" customHeight="1">
      <c r="A90" s="48"/>
      <c r="B90" s="48"/>
      <c r="C90" s="48"/>
      <c r="D90" s="49"/>
      <c r="E90" s="69"/>
      <c r="F90" s="88"/>
      <c r="G90" s="88"/>
      <c r="H90" s="91"/>
      <c r="I90" s="91"/>
      <c r="J90" s="91"/>
      <c r="K90" s="94"/>
      <c r="L90" s="91"/>
      <c r="M90" s="91"/>
      <c r="N90" s="94"/>
      <c r="O90" s="91"/>
      <c r="P90" s="91"/>
      <c r="Q90" s="94"/>
      <c r="R90" s="91"/>
      <c r="S90" s="91"/>
      <c r="T90" s="94"/>
      <c r="U90" s="91"/>
      <c r="V90" s="91"/>
      <c r="W90" s="94"/>
      <c r="X90" s="92"/>
      <c r="Y90" s="92"/>
      <c r="Z90" s="95"/>
      <c r="AA90" s="92"/>
      <c r="AB90" s="92"/>
      <c r="AC90" s="96"/>
      <c r="AD90" s="87"/>
      <c r="AE90" s="70"/>
      <c r="AF90" s="98"/>
      <c r="AG90" s="67"/>
    </row>
    <row r="91" spans="1:33" s="50" customFormat="1" ht="37.5" customHeight="1">
      <c r="A91" s="48"/>
      <c r="B91" s="48"/>
      <c r="C91" s="48"/>
      <c r="D91" s="49"/>
      <c r="E91" s="69"/>
      <c r="F91" s="88"/>
      <c r="G91" s="88"/>
      <c r="H91" s="91"/>
      <c r="I91" s="91"/>
      <c r="J91" s="91"/>
      <c r="K91" s="94"/>
      <c r="L91" s="91"/>
      <c r="M91" s="91"/>
      <c r="N91" s="94"/>
      <c r="O91" s="91"/>
      <c r="P91" s="91"/>
      <c r="Q91" s="94"/>
      <c r="R91" s="91"/>
      <c r="S91" s="91"/>
      <c r="T91" s="94"/>
      <c r="U91" s="91"/>
      <c r="V91" s="91"/>
      <c r="W91" s="94"/>
      <c r="X91" s="92"/>
      <c r="Y91" s="92"/>
      <c r="Z91" s="95"/>
      <c r="AA91" s="92"/>
      <c r="AB91" s="92"/>
      <c r="AC91" s="96"/>
      <c r="AD91" s="87"/>
      <c r="AE91" s="70"/>
      <c r="AF91" s="98"/>
      <c r="AG91" s="67"/>
    </row>
    <row r="92" spans="1:33" s="50" customFormat="1" ht="37.5" customHeight="1">
      <c r="A92" s="48"/>
      <c r="B92" s="48"/>
      <c r="C92" s="48"/>
      <c r="D92" s="49"/>
      <c r="E92" s="69"/>
      <c r="F92" s="88"/>
      <c r="G92" s="88"/>
      <c r="H92" s="91"/>
      <c r="I92" s="91"/>
      <c r="J92" s="91"/>
      <c r="K92" s="94"/>
      <c r="L92" s="91"/>
      <c r="M92" s="91"/>
      <c r="N92" s="94"/>
      <c r="O92" s="91"/>
      <c r="P92" s="91"/>
      <c r="Q92" s="94"/>
      <c r="R92" s="91"/>
      <c r="S92" s="91"/>
      <c r="T92" s="94"/>
      <c r="U92" s="91"/>
      <c r="V92" s="91"/>
      <c r="W92" s="94"/>
      <c r="X92" s="92"/>
      <c r="Y92" s="92"/>
      <c r="Z92" s="95"/>
      <c r="AA92" s="92"/>
      <c r="AB92" s="92"/>
      <c r="AC92" s="96"/>
      <c r="AD92" s="87"/>
      <c r="AE92" s="70"/>
      <c r="AF92" s="98"/>
      <c r="AG92" s="67"/>
    </row>
    <row r="93" spans="1:33" s="50" customFormat="1" ht="37.5" customHeight="1">
      <c r="A93" s="48"/>
      <c r="B93" s="48"/>
      <c r="C93" s="48"/>
      <c r="D93" s="49"/>
      <c r="E93" s="69"/>
      <c r="F93" s="88"/>
      <c r="G93" s="88"/>
      <c r="H93" s="91"/>
      <c r="I93" s="91"/>
      <c r="J93" s="91"/>
      <c r="K93" s="94"/>
      <c r="L93" s="91"/>
      <c r="M93" s="91"/>
      <c r="N93" s="94"/>
      <c r="O93" s="91"/>
      <c r="P93" s="91"/>
      <c r="Q93" s="94"/>
      <c r="R93" s="91"/>
      <c r="S93" s="91"/>
      <c r="T93" s="94"/>
      <c r="U93" s="91"/>
      <c r="V93" s="91"/>
      <c r="W93" s="94"/>
      <c r="X93" s="92"/>
      <c r="Y93" s="92"/>
      <c r="Z93" s="95"/>
      <c r="AA93" s="92"/>
      <c r="AB93" s="92"/>
      <c r="AC93" s="96"/>
      <c r="AD93" s="87"/>
      <c r="AE93" s="70"/>
      <c r="AF93" s="98"/>
      <c r="AG93" s="67"/>
    </row>
    <row r="94" spans="1:33" s="50" customFormat="1" ht="37.5" customHeight="1">
      <c r="A94" s="48"/>
      <c r="B94" s="48"/>
      <c r="C94" s="48"/>
      <c r="D94" s="49"/>
      <c r="E94" s="69"/>
      <c r="F94" s="88"/>
      <c r="G94" s="88"/>
      <c r="H94" s="91"/>
      <c r="I94" s="91"/>
      <c r="J94" s="91"/>
      <c r="K94" s="94"/>
      <c r="L94" s="91"/>
      <c r="M94" s="91"/>
      <c r="N94" s="94"/>
      <c r="O94" s="91"/>
      <c r="P94" s="91"/>
      <c r="Q94" s="94"/>
      <c r="R94" s="91"/>
      <c r="S94" s="91"/>
      <c r="T94" s="94"/>
      <c r="U94" s="91"/>
      <c r="V94" s="91"/>
      <c r="W94" s="94"/>
      <c r="X94" s="92"/>
      <c r="Y94" s="92"/>
      <c r="Z94" s="95"/>
      <c r="AA94" s="92"/>
      <c r="AB94" s="92"/>
      <c r="AC94" s="96"/>
      <c r="AD94" s="87"/>
      <c r="AE94" s="70"/>
      <c r="AF94" s="98"/>
      <c r="AG94" s="67"/>
    </row>
    <row r="95" spans="1:33" s="50" customFormat="1" ht="37.5" customHeight="1">
      <c r="A95" s="48"/>
      <c r="B95" s="48"/>
      <c r="C95" s="48"/>
      <c r="D95" s="49"/>
      <c r="E95" s="69"/>
      <c r="F95" s="88"/>
      <c r="G95" s="88"/>
      <c r="H95" s="91"/>
      <c r="I95" s="91"/>
      <c r="J95" s="91"/>
      <c r="K95" s="94"/>
      <c r="L95" s="91"/>
      <c r="M95" s="91"/>
      <c r="N95" s="94"/>
      <c r="O95" s="91"/>
      <c r="P95" s="91"/>
      <c r="Q95" s="94"/>
      <c r="R95" s="91"/>
      <c r="S95" s="91"/>
      <c r="T95" s="94"/>
      <c r="U95" s="91"/>
      <c r="V95" s="91"/>
      <c r="W95" s="94"/>
      <c r="X95" s="92"/>
      <c r="Y95" s="92"/>
      <c r="Z95" s="95"/>
      <c r="AA95" s="92"/>
      <c r="AB95" s="92"/>
      <c r="AC95" s="96"/>
      <c r="AD95" s="87"/>
      <c r="AE95" s="70"/>
      <c r="AF95" s="98"/>
      <c r="AG95" s="67"/>
    </row>
    <row r="96" spans="1:33" s="50" customFormat="1" ht="37.5" customHeight="1">
      <c r="A96" s="48"/>
      <c r="B96" s="48"/>
      <c r="C96" s="48"/>
      <c r="D96" s="49"/>
      <c r="E96" s="69"/>
      <c r="F96" s="88"/>
      <c r="G96" s="88"/>
      <c r="H96" s="91"/>
      <c r="I96" s="91"/>
      <c r="J96" s="91"/>
      <c r="K96" s="94"/>
      <c r="L96" s="91"/>
      <c r="M96" s="91"/>
      <c r="N96" s="94"/>
      <c r="O96" s="91"/>
      <c r="P96" s="91"/>
      <c r="Q96" s="94"/>
      <c r="R96" s="91"/>
      <c r="S96" s="91"/>
      <c r="T96" s="94"/>
      <c r="U96" s="91"/>
      <c r="V96" s="91"/>
      <c r="W96" s="94"/>
      <c r="X96" s="92"/>
      <c r="Y96" s="92"/>
      <c r="Z96" s="95"/>
      <c r="AA96" s="92"/>
      <c r="AB96" s="92"/>
      <c r="AC96" s="96"/>
      <c r="AD96" s="87"/>
      <c r="AE96" s="70"/>
      <c r="AF96" s="98"/>
      <c r="AG96" s="67"/>
    </row>
    <row r="97" spans="1:33" s="50" customFormat="1" ht="37.5" customHeight="1">
      <c r="A97" s="48"/>
      <c r="B97" s="48"/>
      <c r="C97" s="48"/>
      <c r="D97" s="49"/>
      <c r="E97" s="69"/>
      <c r="F97" s="88"/>
      <c r="G97" s="88"/>
      <c r="H97" s="91"/>
      <c r="I97" s="91"/>
      <c r="J97" s="91"/>
      <c r="K97" s="94"/>
      <c r="L97" s="91"/>
      <c r="M97" s="91"/>
      <c r="N97" s="94"/>
      <c r="O97" s="91"/>
      <c r="P97" s="91"/>
      <c r="Q97" s="94"/>
      <c r="R97" s="91"/>
      <c r="S97" s="91"/>
      <c r="T97" s="94"/>
      <c r="U97" s="91"/>
      <c r="V97" s="91"/>
      <c r="W97" s="94"/>
      <c r="X97" s="92"/>
      <c r="Y97" s="92"/>
      <c r="Z97" s="95"/>
      <c r="AA97" s="92"/>
      <c r="AB97" s="92"/>
      <c r="AC97" s="96"/>
      <c r="AD97" s="87"/>
      <c r="AE97" s="70"/>
      <c r="AF97" s="98"/>
      <c r="AG97" s="67"/>
    </row>
    <row r="98" spans="1:33" s="50" customFormat="1" ht="37.5" customHeight="1">
      <c r="A98" s="48"/>
      <c r="B98" s="48"/>
      <c r="C98" s="48"/>
      <c r="D98" s="49"/>
      <c r="E98" s="69"/>
      <c r="F98" s="88"/>
      <c r="G98" s="88"/>
      <c r="H98" s="91"/>
      <c r="I98" s="91"/>
      <c r="J98" s="91"/>
      <c r="K98" s="94"/>
      <c r="L98" s="91"/>
      <c r="M98" s="91"/>
      <c r="N98" s="94"/>
      <c r="O98" s="91"/>
      <c r="P98" s="91"/>
      <c r="Q98" s="94"/>
      <c r="R98" s="91"/>
      <c r="S98" s="91"/>
      <c r="T98" s="94"/>
      <c r="U98" s="91"/>
      <c r="V98" s="91"/>
      <c r="W98" s="94"/>
      <c r="X98" s="92"/>
      <c r="Y98" s="92"/>
      <c r="Z98" s="95"/>
      <c r="AA98" s="92"/>
      <c r="AB98" s="92"/>
      <c r="AC98" s="96"/>
      <c r="AD98" s="87"/>
      <c r="AE98" s="70"/>
      <c r="AF98" s="98"/>
      <c r="AG98" s="67"/>
    </row>
    <row r="99" spans="1:33" s="50" customFormat="1" ht="37.5" customHeight="1">
      <c r="A99" s="48"/>
      <c r="B99" s="48"/>
      <c r="C99" s="48"/>
      <c r="D99" s="49"/>
      <c r="E99" s="69"/>
      <c r="F99" s="88"/>
      <c r="G99" s="88"/>
      <c r="H99" s="91"/>
      <c r="I99" s="91"/>
      <c r="J99" s="91"/>
      <c r="K99" s="94"/>
      <c r="L99" s="91"/>
      <c r="M99" s="91"/>
      <c r="N99" s="94"/>
      <c r="O99" s="91"/>
      <c r="P99" s="91"/>
      <c r="Q99" s="94"/>
      <c r="R99" s="91"/>
      <c r="S99" s="91"/>
      <c r="T99" s="94"/>
      <c r="U99" s="91"/>
      <c r="V99" s="91"/>
      <c r="W99" s="94"/>
      <c r="X99" s="92"/>
      <c r="Y99" s="92"/>
      <c r="Z99" s="95"/>
      <c r="AA99" s="92"/>
      <c r="AB99" s="92"/>
      <c r="AC99" s="96"/>
      <c r="AD99" s="87"/>
      <c r="AE99" s="70"/>
      <c r="AF99" s="98"/>
      <c r="AG99" s="67"/>
    </row>
    <row r="100" spans="1:33" s="50" customFormat="1" ht="37.5" customHeight="1">
      <c r="A100" s="48"/>
      <c r="B100" s="48"/>
      <c r="C100" s="48"/>
      <c r="D100" s="49"/>
      <c r="E100" s="69"/>
      <c r="F100" s="88"/>
      <c r="G100" s="88"/>
      <c r="H100" s="91"/>
      <c r="I100" s="91"/>
      <c r="J100" s="91"/>
      <c r="K100" s="94"/>
      <c r="L100" s="91"/>
      <c r="M100" s="91"/>
      <c r="N100" s="94"/>
      <c r="O100" s="91"/>
      <c r="P100" s="91"/>
      <c r="Q100" s="94"/>
      <c r="R100" s="91"/>
      <c r="S100" s="91"/>
      <c r="T100" s="94"/>
      <c r="U100" s="91"/>
      <c r="V100" s="91"/>
      <c r="W100" s="94"/>
      <c r="X100" s="92"/>
      <c r="Y100" s="92"/>
      <c r="Z100" s="95"/>
      <c r="AA100" s="92"/>
      <c r="AB100" s="92"/>
      <c r="AC100" s="96"/>
      <c r="AD100" s="87"/>
      <c r="AE100" s="70"/>
      <c r="AF100" s="98"/>
      <c r="AG100" s="67"/>
    </row>
    <row r="101" spans="1:33" s="50" customFormat="1" ht="37.5" customHeight="1">
      <c r="A101" s="48"/>
      <c r="B101" s="48"/>
      <c r="C101" s="48"/>
      <c r="D101" s="49"/>
      <c r="E101" s="69"/>
      <c r="F101" s="88"/>
      <c r="G101" s="88"/>
      <c r="H101" s="91"/>
      <c r="I101" s="91"/>
      <c r="J101" s="91"/>
      <c r="K101" s="94"/>
      <c r="L101" s="91"/>
      <c r="M101" s="91"/>
      <c r="N101" s="94"/>
      <c r="O101" s="91"/>
      <c r="P101" s="91"/>
      <c r="Q101" s="94"/>
      <c r="R101" s="91"/>
      <c r="S101" s="91"/>
      <c r="T101" s="94"/>
      <c r="U101" s="91"/>
      <c r="V101" s="91"/>
      <c r="W101" s="94"/>
      <c r="X101" s="92"/>
      <c r="Y101" s="92"/>
      <c r="Z101" s="95"/>
      <c r="AA101" s="92"/>
      <c r="AB101" s="92"/>
      <c r="AC101" s="96"/>
      <c r="AD101" s="87"/>
      <c r="AE101" s="70"/>
      <c r="AF101" s="98"/>
      <c r="AG101" s="67"/>
    </row>
    <row r="102" spans="1:33" s="50" customFormat="1" ht="37.5" customHeight="1">
      <c r="A102" s="48"/>
      <c r="B102" s="48"/>
      <c r="C102" s="48"/>
      <c r="D102" s="49"/>
      <c r="E102" s="69"/>
      <c r="F102" s="88"/>
      <c r="G102" s="88"/>
      <c r="H102" s="91"/>
      <c r="I102" s="91"/>
      <c r="J102" s="91"/>
      <c r="K102" s="94"/>
      <c r="L102" s="91"/>
      <c r="M102" s="91"/>
      <c r="N102" s="94"/>
      <c r="O102" s="91"/>
      <c r="P102" s="91"/>
      <c r="Q102" s="94"/>
      <c r="R102" s="91"/>
      <c r="S102" s="91"/>
      <c r="T102" s="94"/>
      <c r="U102" s="91"/>
      <c r="V102" s="91"/>
      <c r="W102" s="94"/>
      <c r="X102" s="92"/>
      <c r="Y102" s="92"/>
      <c r="Z102" s="95"/>
      <c r="AA102" s="92"/>
      <c r="AB102" s="92"/>
      <c r="AC102" s="96"/>
      <c r="AD102" s="87"/>
      <c r="AE102" s="70"/>
      <c r="AF102" s="98"/>
      <c r="AG102" s="67"/>
    </row>
    <row r="103" spans="1:33" s="50" customFormat="1" ht="37.5" customHeight="1">
      <c r="A103" s="48"/>
      <c r="B103" s="48"/>
      <c r="C103" s="48"/>
      <c r="D103" s="49"/>
      <c r="E103" s="69"/>
      <c r="F103" s="88"/>
      <c r="G103" s="88"/>
      <c r="H103" s="91"/>
      <c r="I103" s="91"/>
      <c r="J103" s="91"/>
      <c r="K103" s="94"/>
      <c r="L103" s="91"/>
      <c r="M103" s="91"/>
      <c r="N103" s="94"/>
      <c r="O103" s="91"/>
      <c r="P103" s="91"/>
      <c r="Q103" s="94"/>
      <c r="R103" s="91"/>
      <c r="S103" s="91"/>
      <c r="T103" s="94"/>
      <c r="U103" s="91"/>
      <c r="V103" s="91"/>
      <c r="W103" s="94"/>
      <c r="X103" s="92"/>
      <c r="Y103" s="92"/>
      <c r="Z103" s="95"/>
      <c r="AA103" s="92"/>
      <c r="AB103" s="92"/>
      <c r="AC103" s="96"/>
      <c r="AD103" s="87"/>
      <c r="AE103" s="70"/>
      <c r="AF103" s="98"/>
      <c r="AG103" s="67"/>
    </row>
    <row r="104" spans="1:33" s="50" customFormat="1" ht="37.5" customHeight="1">
      <c r="A104" s="48"/>
      <c r="B104" s="48"/>
      <c r="C104" s="48"/>
      <c r="D104" s="49"/>
      <c r="E104" s="69"/>
      <c r="F104" s="88"/>
      <c r="G104" s="88"/>
      <c r="H104" s="91"/>
      <c r="I104" s="91"/>
      <c r="J104" s="91"/>
      <c r="K104" s="94"/>
      <c r="L104" s="91"/>
      <c r="M104" s="91"/>
      <c r="N104" s="94"/>
      <c r="O104" s="91"/>
      <c r="P104" s="91"/>
      <c r="Q104" s="94"/>
      <c r="R104" s="91"/>
      <c r="S104" s="91"/>
      <c r="T104" s="94"/>
      <c r="U104" s="91"/>
      <c r="V104" s="91"/>
      <c r="W104" s="94"/>
      <c r="X104" s="92"/>
      <c r="Y104" s="92"/>
      <c r="Z104" s="95"/>
      <c r="AA104" s="92"/>
      <c r="AB104" s="92"/>
      <c r="AC104" s="96"/>
      <c r="AD104" s="87"/>
      <c r="AE104" s="70"/>
      <c r="AF104" s="98"/>
      <c r="AG104" s="67"/>
    </row>
    <row r="105" spans="1:33" s="50" customFormat="1" ht="37.5" customHeight="1">
      <c r="A105" s="48"/>
      <c r="B105" s="48"/>
      <c r="C105" s="48"/>
      <c r="D105" s="49"/>
      <c r="E105" s="69"/>
      <c r="F105" s="88"/>
      <c r="G105" s="88"/>
      <c r="H105" s="91"/>
      <c r="I105" s="91"/>
      <c r="J105" s="91"/>
      <c r="K105" s="94"/>
      <c r="L105" s="91"/>
      <c r="M105" s="91"/>
      <c r="N105" s="94"/>
      <c r="O105" s="91"/>
      <c r="P105" s="91"/>
      <c r="Q105" s="94"/>
      <c r="R105" s="91"/>
      <c r="S105" s="91"/>
      <c r="T105" s="94"/>
      <c r="U105" s="91"/>
      <c r="V105" s="91"/>
      <c r="W105" s="94"/>
      <c r="X105" s="92"/>
      <c r="Y105" s="92"/>
      <c r="Z105" s="95"/>
      <c r="AA105" s="92"/>
      <c r="AB105" s="92"/>
      <c r="AC105" s="96"/>
      <c r="AD105" s="87"/>
      <c r="AE105" s="70"/>
      <c r="AF105" s="98"/>
      <c r="AG105" s="67"/>
    </row>
    <row r="106" spans="1:33" s="50" customFormat="1" ht="37.5" customHeight="1">
      <c r="A106" s="48"/>
      <c r="B106" s="48"/>
      <c r="C106" s="48"/>
      <c r="D106" s="49"/>
      <c r="E106" s="69"/>
      <c r="F106" s="88"/>
      <c r="G106" s="88"/>
      <c r="H106" s="91"/>
      <c r="I106" s="91"/>
      <c r="J106" s="91"/>
      <c r="K106" s="94"/>
      <c r="L106" s="91"/>
      <c r="M106" s="91"/>
      <c r="N106" s="94"/>
      <c r="O106" s="91"/>
      <c r="P106" s="91"/>
      <c r="Q106" s="94"/>
      <c r="R106" s="91"/>
      <c r="S106" s="91"/>
      <c r="T106" s="94"/>
      <c r="U106" s="91"/>
      <c r="V106" s="91"/>
      <c r="W106" s="94"/>
      <c r="X106" s="92"/>
      <c r="Y106" s="92"/>
      <c r="Z106" s="95"/>
      <c r="AA106" s="92"/>
      <c r="AB106" s="92"/>
      <c r="AC106" s="96"/>
      <c r="AD106" s="87"/>
      <c r="AE106" s="70"/>
      <c r="AF106" s="98"/>
      <c r="AG106" s="67"/>
    </row>
    <row r="107" spans="1:33" s="50" customFormat="1" ht="37.5" customHeight="1">
      <c r="A107" s="48"/>
      <c r="B107" s="48"/>
      <c r="C107" s="48"/>
      <c r="D107" s="49"/>
      <c r="E107" s="69"/>
      <c r="F107" s="88"/>
      <c r="G107" s="88"/>
      <c r="H107" s="91"/>
      <c r="I107" s="91"/>
      <c r="J107" s="91"/>
      <c r="K107" s="94"/>
      <c r="L107" s="91"/>
      <c r="M107" s="91"/>
      <c r="N107" s="94"/>
      <c r="O107" s="91"/>
      <c r="P107" s="91"/>
      <c r="Q107" s="94"/>
      <c r="R107" s="91"/>
      <c r="S107" s="91"/>
      <c r="T107" s="94"/>
      <c r="U107" s="91"/>
      <c r="V107" s="91"/>
      <c r="W107" s="94"/>
      <c r="X107" s="92"/>
      <c r="Y107" s="92"/>
      <c r="Z107" s="95"/>
      <c r="AA107" s="92"/>
      <c r="AB107" s="92"/>
      <c r="AC107" s="96"/>
      <c r="AD107" s="87"/>
      <c r="AE107" s="70"/>
      <c r="AF107" s="98"/>
      <c r="AG107" s="67"/>
    </row>
    <row r="108" spans="1:33" s="50" customFormat="1" ht="37.5" customHeight="1">
      <c r="A108" s="48"/>
      <c r="B108" s="48"/>
      <c r="C108" s="48"/>
      <c r="D108" s="49"/>
      <c r="E108" s="69"/>
      <c r="F108" s="88"/>
      <c r="G108" s="88"/>
      <c r="H108" s="91"/>
      <c r="I108" s="91"/>
      <c r="J108" s="91"/>
      <c r="K108" s="94"/>
      <c r="L108" s="91"/>
      <c r="M108" s="91"/>
      <c r="N108" s="94"/>
      <c r="O108" s="91"/>
      <c r="P108" s="91"/>
      <c r="Q108" s="94"/>
      <c r="R108" s="91"/>
      <c r="S108" s="91"/>
      <c r="T108" s="94"/>
      <c r="U108" s="91"/>
      <c r="V108" s="91"/>
      <c r="W108" s="94"/>
      <c r="X108" s="92"/>
      <c r="Y108" s="92"/>
      <c r="Z108" s="95"/>
      <c r="AA108" s="92"/>
      <c r="AB108" s="92"/>
      <c r="AC108" s="96"/>
      <c r="AD108" s="87"/>
      <c r="AE108" s="70"/>
      <c r="AF108" s="98"/>
      <c r="AG108" s="67"/>
    </row>
    <row r="109" spans="1:33" s="50" customFormat="1" ht="37.5" customHeight="1">
      <c r="A109" s="48"/>
      <c r="B109" s="48"/>
      <c r="C109" s="48"/>
      <c r="D109" s="49"/>
      <c r="E109" s="69"/>
      <c r="F109" s="88"/>
      <c r="G109" s="88"/>
      <c r="H109" s="91"/>
      <c r="I109" s="91"/>
      <c r="J109" s="91"/>
      <c r="K109" s="94"/>
      <c r="L109" s="91"/>
      <c r="M109" s="91"/>
      <c r="N109" s="94"/>
      <c r="O109" s="91"/>
      <c r="P109" s="91"/>
      <c r="Q109" s="94"/>
      <c r="R109" s="91"/>
      <c r="S109" s="91"/>
      <c r="T109" s="94"/>
      <c r="U109" s="91"/>
      <c r="V109" s="91"/>
      <c r="W109" s="94"/>
      <c r="X109" s="92"/>
      <c r="Y109" s="92"/>
      <c r="Z109" s="95"/>
      <c r="AA109" s="92"/>
      <c r="AB109" s="92"/>
      <c r="AC109" s="96"/>
      <c r="AD109" s="87"/>
      <c r="AE109" s="70"/>
      <c r="AF109" s="98"/>
      <c r="AG109" s="67"/>
    </row>
    <row r="110" spans="1:33" s="50" customFormat="1" ht="37.5" customHeight="1">
      <c r="A110" s="48"/>
      <c r="B110" s="48"/>
      <c r="C110" s="48"/>
      <c r="D110" s="49"/>
      <c r="E110" s="69"/>
      <c r="F110" s="88"/>
      <c r="G110" s="88"/>
      <c r="H110" s="91"/>
      <c r="I110" s="91"/>
      <c r="J110" s="91"/>
      <c r="K110" s="94"/>
      <c r="L110" s="91"/>
      <c r="M110" s="91"/>
      <c r="N110" s="94"/>
      <c r="O110" s="91"/>
      <c r="P110" s="91"/>
      <c r="Q110" s="94"/>
      <c r="R110" s="91"/>
      <c r="S110" s="91"/>
      <c r="T110" s="94"/>
      <c r="U110" s="91"/>
      <c r="V110" s="91"/>
      <c r="W110" s="94"/>
      <c r="X110" s="92"/>
      <c r="Y110" s="92"/>
      <c r="Z110" s="95"/>
      <c r="AA110" s="92"/>
      <c r="AB110" s="92"/>
      <c r="AC110" s="96"/>
      <c r="AD110" s="87"/>
      <c r="AE110" s="70"/>
      <c r="AF110" s="98"/>
      <c r="AG110" s="67"/>
    </row>
    <row r="111" spans="1:33" s="50" customFormat="1" ht="37.5" customHeight="1">
      <c r="A111" s="48"/>
      <c r="B111" s="48"/>
      <c r="C111" s="48"/>
      <c r="D111" s="49"/>
      <c r="E111" s="69"/>
      <c r="F111" s="88"/>
      <c r="G111" s="88"/>
      <c r="H111" s="91"/>
      <c r="I111" s="91"/>
      <c r="J111" s="91"/>
      <c r="K111" s="94"/>
      <c r="L111" s="91"/>
      <c r="M111" s="91"/>
      <c r="N111" s="94"/>
      <c r="O111" s="91"/>
      <c r="P111" s="91"/>
      <c r="Q111" s="94"/>
      <c r="R111" s="91"/>
      <c r="S111" s="91"/>
      <c r="T111" s="94"/>
      <c r="U111" s="91"/>
      <c r="V111" s="91"/>
      <c r="W111" s="94"/>
      <c r="X111" s="92"/>
      <c r="Y111" s="92"/>
      <c r="Z111" s="95"/>
      <c r="AA111" s="92"/>
      <c r="AB111" s="92"/>
      <c r="AC111" s="96"/>
      <c r="AD111" s="87"/>
      <c r="AE111" s="70"/>
      <c r="AF111" s="98"/>
      <c r="AG111" s="67"/>
    </row>
    <row r="112" spans="1:33" s="50" customFormat="1" ht="37.5" customHeight="1">
      <c r="A112" s="48"/>
      <c r="B112" s="48"/>
      <c r="C112" s="48"/>
      <c r="D112" s="49"/>
      <c r="E112" s="69"/>
      <c r="F112" s="88"/>
      <c r="G112" s="88"/>
      <c r="H112" s="91"/>
      <c r="I112" s="91"/>
      <c r="J112" s="91"/>
      <c r="K112" s="94"/>
      <c r="L112" s="91"/>
      <c r="M112" s="91"/>
      <c r="N112" s="94"/>
      <c r="O112" s="91"/>
      <c r="P112" s="91"/>
      <c r="Q112" s="94"/>
      <c r="R112" s="91"/>
      <c r="S112" s="91"/>
      <c r="T112" s="94"/>
      <c r="U112" s="91"/>
      <c r="V112" s="91"/>
      <c r="W112" s="94"/>
      <c r="X112" s="92"/>
      <c r="Y112" s="92"/>
      <c r="Z112" s="95"/>
      <c r="AA112" s="92"/>
      <c r="AB112" s="92"/>
      <c r="AC112" s="96"/>
      <c r="AD112" s="87"/>
      <c r="AE112" s="70"/>
      <c r="AF112" s="98"/>
      <c r="AG112" s="67"/>
    </row>
    <row r="113" spans="1:33" s="50" customFormat="1" ht="37.5" customHeight="1">
      <c r="A113" s="48"/>
      <c r="B113" s="48"/>
      <c r="C113" s="48"/>
      <c r="D113" s="49"/>
      <c r="E113" s="69"/>
      <c r="F113" s="88"/>
      <c r="G113" s="88"/>
      <c r="H113" s="91"/>
      <c r="I113" s="91"/>
      <c r="J113" s="91"/>
      <c r="K113" s="94"/>
      <c r="L113" s="91"/>
      <c r="M113" s="91"/>
      <c r="N113" s="94"/>
      <c r="O113" s="91"/>
      <c r="P113" s="91"/>
      <c r="Q113" s="94"/>
      <c r="R113" s="91"/>
      <c r="S113" s="91"/>
      <c r="T113" s="94"/>
      <c r="U113" s="91"/>
      <c r="V113" s="91"/>
      <c r="W113" s="94"/>
      <c r="X113" s="92"/>
      <c r="Y113" s="92"/>
      <c r="Z113" s="95"/>
      <c r="AA113" s="92"/>
      <c r="AB113" s="92"/>
      <c r="AC113" s="96"/>
      <c r="AD113" s="87"/>
      <c r="AE113" s="70"/>
      <c r="AF113" s="98"/>
      <c r="AG113" s="67"/>
    </row>
    <row r="114" spans="1:33" s="50" customFormat="1" ht="37.5" customHeight="1">
      <c r="A114" s="48"/>
      <c r="B114" s="48"/>
      <c r="C114" s="48"/>
      <c r="D114" s="49"/>
      <c r="E114" s="69"/>
      <c r="F114" s="88"/>
      <c r="G114" s="88"/>
      <c r="H114" s="91"/>
      <c r="I114" s="91"/>
      <c r="J114" s="91"/>
      <c r="K114" s="94"/>
      <c r="L114" s="91"/>
      <c r="M114" s="91"/>
      <c r="N114" s="94"/>
      <c r="O114" s="91"/>
      <c r="P114" s="91"/>
      <c r="Q114" s="94"/>
      <c r="R114" s="91"/>
      <c r="S114" s="91"/>
      <c r="T114" s="94"/>
      <c r="U114" s="91"/>
      <c r="V114" s="91"/>
      <c r="W114" s="94"/>
      <c r="X114" s="92"/>
      <c r="Y114" s="92"/>
      <c r="Z114" s="95"/>
      <c r="AA114" s="92"/>
      <c r="AB114" s="92"/>
      <c r="AC114" s="96"/>
      <c r="AD114" s="87"/>
      <c r="AE114" s="70"/>
      <c r="AF114" s="98"/>
      <c r="AG114" s="67"/>
    </row>
    <row r="115" spans="1:33" s="50" customFormat="1" ht="37.5" customHeight="1">
      <c r="A115" s="48"/>
      <c r="B115" s="48"/>
      <c r="C115" s="48"/>
      <c r="D115" s="49"/>
      <c r="E115" s="69"/>
      <c r="F115" s="88"/>
      <c r="G115" s="88"/>
      <c r="H115" s="91"/>
      <c r="I115" s="91"/>
      <c r="J115" s="91"/>
      <c r="K115" s="94"/>
      <c r="L115" s="91"/>
      <c r="M115" s="91"/>
      <c r="N115" s="94"/>
      <c r="O115" s="91"/>
      <c r="P115" s="91"/>
      <c r="Q115" s="94"/>
      <c r="R115" s="91"/>
      <c r="S115" s="91"/>
      <c r="T115" s="94"/>
      <c r="U115" s="91"/>
      <c r="V115" s="91"/>
      <c r="W115" s="94"/>
      <c r="X115" s="92"/>
      <c r="Y115" s="92"/>
      <c r="Z115" s="95"/>
      <c r="AA115" s="92"/>
      <c r="AB115" s="92"/>
      <c r="AC115" s="96"/>
      <c r="AD115" s="87"/>
      <c r="AE115" s="70"/>
      <c r="AF115" s="98"/>
      <c r="AG115" s="67"/>
    </row>
    <row r="116" spans="1:33" s="50" customFormat="1" ht="37.5" customHeight="1">
      <c r="A116" s="48"/>
      <c r="B116" s="48"/>
      <c r="C116" s="48"/>
      <c r="D116" s="49"/>
      <c r="E116" s="69"/>
      <c r="F116" s="88"/>
      <c r="G116" s="88"/>
      <c r="H116" s="91"/>
      <c r="I116" s="91"/>
      <c r="J116" s="91"/>
      <c r="K116" s="94"/>
      <c r="L116" s="91"/>
      <c r="M116" s="91"/>
      <c r="N116" s="94"/>
      <c r="O116" s="91"/>
      <c r="P116" s="91"/>
      <c r="Q116" s="94"/>
      <c r="R116" s="91"/>
      <c r="S116" s="91"/>
      <c r="T116" s="94"/>
      <c r="U116" s="91"/>
      <c r="V116" s="91"/>
      <c r="W116" s="94"/>
      <c r="X116" s="92"/>
      <c r="Y116" s="92"/>
      <c r="Z116" s="95"/>
      <c r="AA116" s="92"/>
      <c r="AB116" s="92"/>
      <c r="AC116" s="96"/>
      <c r="AD116" s="87"/>
      <c r="AE116" s="70"/>
      <c r="AF116" s="98"/>
      <c r="AG116" s="67"/>
    </row>
    <row r="117" spans="1:33" s="50" customFormat="1" ht="37.5" customHeight="1">
      <c r="A117" s="48"/>
      <c r="B117" s="48"/>
      <c r="C117" s="48"/>
      <c r="D117" s="49"/>
      <c r="E117" s="69"/>
      <c r="F117" s="88"/>
      <c r="G117" s="88"/>
      <c r="H117" s="91"/>
      <c r="I117" s="91"/>
      <c r="J117" s="91"/>
      <c r="K117" s="94"/>
      <c r="L117" s="91"/>
      <c r="M117" s="91"/>
      <c r="N117" s="94"/>
      <c r="O117" s="91"/>
      <c r="P117" s="91"/>
      <c r="Q117" s="94"/>
      <c r="R117" s="91"/>
      <c r="S117" s="91"/>
      <c r="T117" s="94"/>
      <c r="U117" s="91"/>
      <c r="V117" s="91"/>
      <c r="W117" s="94"/>
      <c r="X117" s="92"/>
      <c r="Y117" s="92"/>
      <c r="Z117" s="95"/>
      <c r="AA117" s="92"/>
      <c r="AB117" s="92"/>
      <c r="AC117" s="96"/>
      <c r="AD117" s="87"/>
      <c r="AE117" s="70"/>
      <c r="AF117" s="98"/>
      <c r="AG117" s="67"/>
    </row>
    <row r="118" spans="1:33" s="50" customFormat="1" ht="37.5" customHeight="1">
      <c r="A118" s="48"/>
      <c r="B118" s="48"/>
      <c r="C118" s="48"/>
      <c r="D118" s="49"/>
      <c r="E118" s="69"/>
      <c r="F118" s="88"/>
      <c r="G118" s="88"/>
      <c r="H118" s="91"/>
      <c r="I118" s="91"/>
      <c r="J118" s="91"/>
      <c r="K118" s="94"/>
      <c r="L118" s="91"/>
      <c r="M118" s="91"/>
      <c r="N118" s="94"/>
      <c r="O118" s="91"/>
      <c r="P118" s="91"/>
      <c r="Q118" s="94"/>
      <c r="R118" s="91"/>
      <c r="S118" s="91"/>
      <c r="T118" s="94"/>
      <c r="U118" s="91"/>
      <c r="V118" s="91"/>
      <c r="W118" s="94"/>
      <c r="X118" s="92"/>
      <c r="Y118" s="92"/>
      <c r="Z118" s="95"/>
      <c r="AA118" s="92"/>
      <c r="AB118" s="92"/>
      <c r="AC118" s="96"/>
      <c r="AD118" s="87"/>
      <c r="AE118" s="70"/>
      <c r="AF118" s="98"/>
      <c r="AG118" s="67"/>
    </row>
    <row r="119" spans="1:33" s="50" customFormat="1" ht="37.5" customHeight="1">
      <c r="A119" s="48"/>
      <c r="B119" s="48"/>
      <c r="C119" s="48"/>
      <c r="D119" s="49"/>
      <c r="E119" s="69"/>
      <c r="F119" s="88"/>
      <c r="G119" s="88"/>
      <c r="H119" s="91"/>
      <c r="I119" s="91"/>
      <c r="J119" s="91"/>
      <c r="K119" s="94"/>
      <c r="L119" s="91"/>
      <c r="M119" s="91"/>
      <c r="N119" s="94"/>
      <c r="O119" s="91"/>
      <c r="P119" s="91"/>
      <c r="Q119" s="94"/>
      <c r="R119" s="91"/>
      <c r="S119" s="91"/>
      <c r="T119" s="94"/>
      <c r="U119" s="91"/>
      <c r="V119" s="91"/>
      <c r="W119" s="94"/>
      <c r="X119" s="92"/>
      <c r="Y119" s="92"/>
      <c r="Z119" s="95"/>
      <c r="AA119" s="92"/>
      <c r="AB119" s="92"/>
      <c r="AC119" s="96"/>
      <c r="AD119" s="87"/>
      <c r="AE119" s="70"/>
      <c r="AF119" s="98"/>
      <c r="AG119" s="67"/>
    </row>
    <row r="120" spans="1:33" s="50" customFormat="1" ht="37.5" customHeight="1">
      <c r="A120" s="48"/>
      <c r="B120" s="48"/>
      <c r="C120" s="48"/>
      <c r="D120" s="49"/>
      <c r="E120" s="69"/>
      <c r="F120" s="88"/>
      <c r="G120" s="88"/>
      <c r="H120" s="91"/>
      <c r="I120" s="91"/>
      <c r="J120" s="91"/>
      <c r="K120" s="94"/>
      <c r="L120" s="91"/>
      <c r="M120" s="91"/>
      <c r="N120" s="94"/>
      <c r="O120" s="91"/>
      <c r="P120" s="91"/>
      <c r="Q120" s="94"/>
      <c r="R120" s="91"/>
      <c r="S120" s="91"/>
      <c r="T120" s="94"/>
      <c r="U120" s="91"/>
      <c r="V120" s="91"/>
      <c r="W120" s="94"/>
      <c r="X120" s="92"/>
      <c r="Y120" s="92"/>
      <c r="Z120" s="95"/>
      <c r="AA120" s="92"/>
      <c r="AB120" s="92"/>
      <c r="AC120" s="96"/>
      <c r="AD120" s="87"/>
      <c r="AE120" s="70"/>
      <c r="AF120" s="98"/>
      <c r="AG120" s="67"/>
    </row>
    <row r="121" spans="1:33" s="50" customFormat="1" ht="37.5" customHeight="1">
      <c r="A121" s="48"/>
      <c r="B121" s="48"/>
      <c r="C121" s="48"/>
      <c r="D121" s="49"/>
      <c r="E121" s="69"/>
      <c r="F121" s="88"/>
      <c r="G121" s="88"/>
      <c r="H121" s="91"/>
      <c r="I121" s="91"/>
      <c r="J121" s="91"/>
      <c r="K121" s="94"/>
      <c r="L121" s="91"/>
      <c r="M121" s="91"/>
      <c r="N121" s="94"/>
      <c r="O121" s="91"/>
      <c r="P121" s="91"/>
      <c r="Q121" s="94"/>
      <c r="R121" s="91"/>
      <c r="S121" s="91"/>
      <c r="T121" s="94"/>
      <c r="U121" s="91"/>
      <c r="V121" s="91"/>
      <c r="W121" s="94"/>
      <c r="X121" s="92"/>
      <c r="Y121" s="92"/>
      <c r="Z121" s="95"/>
      <c r="AA121" s="92"/>
      <c r="AB121" s="92"/>
      <c r="AC121" s="96"/>
      <c r="AD121" s="87"/>
      <c r="AE121" s="70"/>
      <c r="AF121" s="98"/>
      <c r="AG121" s="67"/>
    </row>
    <row r="122" spans="1:33" s="50" customFormat="1" ht="37.5" customHeight="1">
      <c r="A122" s="48"/>
      <c r="B122" s="48"/>
      <c r="C122" s="48"/>
      <c r="D122" s="49"/>
      <c r="E122" s="69"/>
      <c r="F122" s="88"/>
      <c r="G122" s="88"/>
      <c r="H122" s="91"/>
      <c r="I122" s="91"/>
      <c r="J122" s="91"/>
      <c r="K122" s="94"/>
      <c r="L122" s="91"/>
      <c r="M122" s="91"/>
      <c r="N122" s="94"/>
      <c r="O122" s="91"/>
      <c r="P122" s="91"/>
      <c r="Q122" s="94"/>
      <c r="R122" s="91"/>
      <c r="S122" s="91"/>
      <c r="T122" s="94"/>
      <c r="U122" s="91"/>
      <c r="V122" s="91"/>
      <c r="W122" s="94"/>
      <c r="X122" s="92"/>
      <c r="Y122" s="92"/>
      <c r="Z122" s="95"/>
      <c r="AA122" s="92"/>
      <c r="AB122" s="92"/>
      <c r="AC122" s="96"/>
      <c r="AD122" s="87"/>
      <c r="AE122" s="70"/>
      <c r="AF122" s="98"/>
      <c r="AG122" s="67"/>
    </row>
    <row r="123" spans="1:33" s="50" customFormat="1" ht="37.5" customHeight="1">
      <c r="A123" s="48"/>
      <c r="B123" s="48"/>
      <c r="C123" s="48"/>
      <c r="D123" s="49"/>
      <c r="E123" s="69"/>
      <c r="F123" s="88"/>
      <c r="G123" s="88"/>
      <c r="H123" s="91"/>
      <c r="I123" s="91"/>
      <c r="J123" s="91"/>
      <c r="K123" s="94"/>
      <c r="L123" s="91"/>
      <c r="M123" s="91"/>
      <c r="N123" s="94"/>
      <c r="O123" s="91"/>
      <c r="P123" s="91"/>
      <c r="Q123" s="94"/>
      <c r="R123" s="91"/>
      <c r="S123" s="91"/>
      <c r="T123" s="94"/>
      <c r="U123" s="91"/>
      <c r="V123" s="91"/>
      <c r="W123" s="94"/>
      <c r="X123" s="92"/>
      <c r="Y123" s="92"/>
      <c r="Z123" s="95"/>
      <c r="AA123" s="92"/>
      <c r="AB123" s="92"/>
      <c r="AC123" s="96"/>
      <c r="AD123" s="87"/>
      <c r="AE123" s="70"/>
      <c r="AF123" s="98"/>
      <c r="AG123" s="67"/>
    </row>
    <row r="124" spans="1:33" s="50" customFormat="1" ht="37.5" customHeight="1">
      <c r="A124" s="48"/>
      <c r="B124" s="48"/>
      <c r="C124" s="48"/>
      <c r="D124" s="49"/>
      <c r="E124" s="69"/>
      <c r="F124" s="88"/>
      <c r="G124" s="88"/>
      <c r="H124" s="91"/>
      <c r="I124" s="91"/>
      <c r="J124" s="91"/>
      <c r="K124" s="94"/>
      <c r="L124" s="91"/>
      <c r="M124" s="91"/>
      <c r="N124" s="94"/>
      <c r="O124" s="91"/>
      <c r="P124" s="91"/>
      <c r="Q124" s="94"/>
      <c r="R124" s="91"/>
      <c r="S124" s="91"/>
      <c r="T124" s="94"/>
      <c r="U124" s="91"/>
      <c r="V124" s="91"/>
      <c r="W124" s="94"/>
      <c r="X124" s="92"/>
      <c r="Y124" s="92"/>
      <c r="Z124" s="95"/>
      <c r="AA124" s="92"/>
      <c r="AB124" s="92"/>
      <c r="AC124" s="96"/>
      <c r="AD124" s="87"/>
      <c r="AE124" s="70"/>
      <c r="AF124" s="98"/>
      <c r="AG124" s="67"/>
    </row>
    <row r="125" spans="1:33" s="50" customFormat="1" ht="37.5" customHeight="1">
      <c r="A125" s="48"/>
      <c r="B125" s="48"/>
      <c r="C125" s="48"/>
      <c r="D125" s="49"/>
      <c r="E125" s="69"/>
      <c r="F125" s="88"/>
      <c r="G125" s="88"/>
      <c r="H125" s="91"/>
      <c r="I125" s="91"/>
      <c r="J125" s="91"/>
      <c r="K125" s="94"/>
      <c r="L125" s="91"/>
      <c r="M125" s="91"/>
      <c r="N125" s="94"/>
      <c r="O125" s="91"/>
      <c r="P125" s="91"/>
      <c r="Q125" s="94"/>
      <c r="R125" s="91"/>
      <c r="S125" s="91"/>
      <c r="T125" s="94"/>
      <c r="U125" s="91"/>
      <c r="V125" s="91"/>
      <c r="W125" s="94"/>
      <c r="X125" s="92"/>
      <c r="Y125" s="92"/>
      <c r="Z125" s="95"/>
      <c r="AA125" s="92"/>
      <c r="AB125" s="92"/>
      <c r="AC125" s="96"/>
      <c r="AD125" s="87"/>
      <c r="AE125" s="70"/>
      <c r="AF125" s="98"/>
      <c r="AG125" s="67"/>
    </row>
    <row r="126" spans="1:33" s="50" customFormat="1" ht="37.5" customHeight="1">
      <c r="A126" s="48"/>
      <c r="B126" s="48"/>
      <c r="C126" s="48"/>
      <c r="D126" s="49"/>
      <c r="E126" s="69"/>
      <c r="F126" s="88"/>
      <c r="G126" s="88"/>
      <c r="H126" s="91"/>
      <c r="I126" s="91"/>
      <c r="J126" s="91"/>
      <c r="K126" s="94"/>
      <c r="L126" s="91"/>
      <c r="M126" s="91"/>
      <c r="N126" s="94"/>
      <c r="O126" s="91"/>
      <c r="P126" s="91"/>
      <c r="Q126" s="94"/>
      <c r="R126" s="91"/>
      <c r="S126" s="91"/>
      <c r="T126" s="94"/>
      <c r="U126" s="91"/>
      <c r="V126" s="91"/>
      <c r="W126" s="94"/>
      <c r="X126" s="92"/>
      <c r="Y126" s="92"/>
      <c r="Z126" s="95"/>
      <c r="AA126" s="92"/>
      <c r="AB126" s="92"/>
      <c r="AC126" s="96"/>
      <c r="AD126" s="87"/>
      <c r="AE126" s="70"/>
      <c r="AF126" s="98"/>
      <c r="AG126" s="67"/>
    </row>
    <row r="127" spans="1:33" s="50" customFormat="1" ht="37.5" customHeight="1">
      <c r="A127" s="48"/>
      <c r="B127" s="48"/>
      <c r="C127" s="48"/>
      <c r="D127" s="49"/>
      <c r="E127" s="69"/>
      <c r="F127" s="88"/>
      <c r="G127" s="88"/>
      <c r="H127" s="91"/>
      <c r="I127" s="91"/>
      <c r="J127" s="91"/>
      <c r="K127" s="94"/>
      <c r="L127" s="91"/>
      <c r="M127" s="91"/>
      <c r="N127" s="94"/>
      <c r="O127" s="91"/>
      <c r="P127" s="91"/>
      <c r="Q127" s="94"/>
      <c r="R127" s="91"/>
      <c r="S127" s="91"/>
      <c r="T127" s="94"/>
      <c r="U127" s="91"/>
      <c r="V127" s="91"/>
      <c r="W127" s="94"/>
      <c r="X127" s="92"/>
      <c r="Y127" s="92"/>
      <c r="Z127" s="95"/>
      <c r="AA127" s="92"/>
      <c r="AB127" s="92"/>
      <c r="AC127" s="96"/>
      <c r="AD127" s="87"/>
      <c r="AE127" s="70"/>
      <c r="AF127" s="98"/>
      <c r="AG127" s="67"/>
    </row>
    <row r="128" spans="1:33" s="50" customFormat="1" ht="37.5" customHeight="1">
      <c r="A128" s="48"/>
      <c r="B128" s="48"/>
      <c r="C128" s="48"/>
      <c r="D128" s="49"/>
      <c r="E128" s="69"/>
      <c r="F128" s="88"/>
      <c r="G128" s="88"/>
      <c r="H128" s="91"/>
      <c r="I128" s="91"/>
      <c r="J128" s="91"/>
      <c r="K128" s="94"/>
      <c r="L128" s="91"/>
      <c r="M128" s="91"/>
      <c r="N128" s="94"/>
      <c r="O128" s="91"/>
      <c r="P128" s="91"/>
      <c r="Q128" s="94"/>
      <c r="R128" s="91"/>
      <c r="S128" s="91"/>
      <c r="T128" s="94"/>
      <c r="U128" s="91"/>
      <c r="V128" s="91"/>
      <c r="W128" s="94"/>
      <c r="X128" s="92"/>
      <c r="Y128" s="92"/>
      <c r="Z128" s="95"/>
      <c r="AA128" s="92"/>
      <c r="AB128" s="92"/>
      <c r="AC128" s="96"/>
      <c r="AD128" s="87"/>
      <c r="AE128" s="70"/>
      <c r="AF128" s="98"/>
      <c r="AG128" s="67"/>
    </row>
    <row r="129" spans="1:33" s="50" customFormat="1" ht="37.5" customHeight="1">
      <c r="A129" s="48"/>
      <c r="B129" s="48"/>
      <c r="C129" s="48"/>
      <c r="D129" s="49"/>
      <c r="E129" s="69"/>
      <c r="F129" s="88"/>
      <c r="G129" s="88"/>
      <c r="H129" s="91"/>
      <c r="I129" s="91"/>
      <c r="J129" s="91"/>
      <c r="K129" s="94"/>
      <c r="L129" s="91"/>
      <c r="M129" s="91"/>
      <c r="N129" s="94"/>
      <c r="O129" s="91"/>
      <c r="P129" s="91"/>
      <c r="Q129" s="94"/>
      <c r="R129" s="91"/>
      <c r="S129" s="91"/>
      <c r="T129" s="94"/>
      <c r="U129" s="91"/>
      <c r="V129" s="91"/>
      <c r="W129" s="94"/>
      <c r="X129" s="92"/>
      <c r="Y129" s="92"/>
      <c r="Z129" s="95"/>
      <c r="AA129" s="92"/>
      <c r="AB129" s="92"/>
      <c r="AC129" s="96"/>
      <c r="AD129" s="87"/>
      <c r="AE129" s="70"/>
      <c r="AF129" s="98"/>
      <c r="AG129" s="67"/>
    </row>
    <row r="130" spans="1:33" s="50" customFormat="1" ht="37.5" customHeight="1">
      <c r="A130" s="48"/>
      <c r="B130" s="48"/>
      <c r="C130" s="48"/>
      <c r="D130" s="49"/>
      <c r="E130" s="69"/>
      <c r="F130" s="88"/>
      <c r="G130" s="88"/>
      <c r="H130" s="91"/>
      <c r="I130" s="91"/>
      <c r="J130" s="91"/>
      <c r="K130" s="94"/>
      <c r="L130" s="91"/>
      <c r="M130" s="91"/>
      <c r="N130" s="94"/>
      <c r="O130" s="91"/>
      <c r="P130" s="91"/>
      <c r="Q130" s="94"/>
      <c r="R130" s="91"/>
      <c r="S130" s="91"/>
      <c r="T130" s="94"/>
      <c r="U130" s="91"/>
      <c r="V130" s="91"/>
      <c r="W130" s="94"/>
      <c r="X130" s="92"/>
      <c r="Y130" s="92"/>
      <c r="Z130" s="95"/>
      <c r="AA130" s="92"/>
      <c r="AB130" s="92"/>
      <c r="AC130" s="96"/>
      <c r="AD130" s="87"/>
      <c r="AE130" s="70"/>
      <c r="AF130" s="98"/>
      <c r="AG130" s="67"/>
    </row>
    <row r="131" spans="1:33" s="50" customFormat="1" ht="37.5" customHeight="1">
      <c r="A131" s="48"/>
      <c r="B131" s="48"/>
      <c r="C131" s="48"/>
      <c r="D131" s="49"/>
      <c r="E131" s="69"/>
      <c r="F131" s="88"/>
      <c r="G131" s="88"/>
      <c r="H131" s="91"/>
      <c r="I131" s="91"/>
      <c r="J131" s="91"/>
      <c r="K131" s="94"/>
      <c r="L131" s="91"/>
      <c r="M131" s="91"/>
      <c r="N131" s="94"/>
      <c r="O131" s="91"/>
      <c r="P131" s="91"/>
      <c r="Q131" s="94"/>
      <c r="R131" s="91"/>
      <c r="S131" s="91"/>
      <c r="T131" s="94"/>
      <c r="U131" s="91"/>
      <c r="V131" s="91"/>
      <c r="W131" s="94"/>
      <c r="X131" s="92"/>
      <c r="Y131" s="92"/>
      <c r="Z131" s="95"/>
      <c r="AA131" s="92"/>
      <c r="AB131" s="92"/>
      <c r="AC131" s="96"/>
      <c r="AD131" s="87"/>
      <c r="AE131" s="70"/>
      <c r="AF131" s="98"/>
      <c r="AG131" s="67"/>
    </row>
    <row r="132" spans="1:33" s="50" customFormat="1" ht="37.5" customHeight="1">
      <c r="A132" s="48"/>
      <c r="B132" s="48"/>
      <c r="C132" s="48"/>
      <c r="D132" s="49"/>
      <c r="E132" s="69"/>
      <c r="F132" s="88"/>
      <c r="G132" s="88"/>
      <c r="H132" s="91"/>
      <c r="I132" s="91"/>
      <c r="J132" s="91"/>
      <c r="K132" s="94"/>
      <c r="L132" s="91"/>
      <c r="M132" s="91"/>
      <c r="N132" s="94"/>
      <c r="O132" s="91"/>
      <c r="P132" s="91"/>
      <c r="Q132" s="94"/>
      <c r="R132" s="91"/>
      <c r="S132" s="91"/>
      <c r="T132" s="94"/>
      <c r="U132" s="91"/>
      <c r="V132" s="91"/>
      <c r="W132" s="94"/>
      <c r="X132" s="92"/>
      <c r="Y132" s="92"/>
      <c r="Z132" s="95"/>
      <c r="AA132" s="92"/>
      <c r="AB132" s="92"/>
      <c r="AC132" s="96"/>
      <c r="AD132" s="87"/>
      <c r="AE132" s="70"/>
      <c r="AF132" s="98"/>
      <c r="AG132" s="67"/>
    </row>
    <row r="133" spans="1:33" s="50" customFormat="1" ht="37.5" customHeight="1">
      <c r="A133" s="48"/>
      <c r="B133" s="48"/>
      <c r="C133" s="48"/>
      <c r="D133" s="49"/>
      <c r="E133" s="69"/>
      <c r="F133" s="88"/>
      <c r="G133" s="88"/>
      <c r="H133" s="91"/>
      <c r="I133" s="91"/>
      <c r="J133" s="91"/>
      <c r="K133" s="94"/>
      <c r="L133" s="91"/>
      <c r="M133" s="91"/>
      <c r="N133" s="94"/>
      <c r="O133" s="91"/>
      <c r="P133" s="91"/>
      <c r="Q133" s="94"/>
      <c r="R133" s="91"/>
      <c r="S133" s="91"/>
      <c r="T133" s="94"/>
      <c r="U133" s="91"/>
      <c r="V133" s="91"/>
      <c r="W133" s="94"/>
      <c r="X133" s="92"/>
      <c r="Y133" s="92"/>
      <c r="Z133" s="95"/>
      <c r="AA133" s="92"/>
      <c r="AB133" s="92"/>
      <c r="AC133" s="96"/>
      <c r="AD133" s="87"/>
      <c r="AE133" s="70"/>
      <c r="AF133" s="98"/>
      <c r="AG133" s="67"/>
    </row>
    <row r="134" spans="1:33" s="50" customFormat="1" ht="37.5" customHeight="1">
      <c r="A134" s="48"/>
      <c r="B134" s="48"/>
      <c r="C134" s="48"/>
      <c r="D134" s="49"/>
      <c r="E134" s="69"/>
      <c r="F134" s="88"/>
      <c r="G134" s="88"/>
      <c r="H134" s="91"/>
      <c r="I134" s="91"/>
      <c r="J134" s="91"/>
      <c r="K134" s="94"/>
      <c r="L134" s="91"/>
      <c r="M134" s="91"/>
      <c r="N134" s="94"/>
      <c r="O134" s="91"/>
      <c r="P134" s="91"/>
      <c r="Q134" s="94"/>
      <c r="R134" s="91"/>
      <c r="S134" s="91"/>
      <c r="T134" s="94"/>
      <c r="U134" s="91"/>
      <c r="V134" s="91"/>
      <c r="W134" s="94"/>
      <c r="X134" s="92"/>
      <c r="Y134" s="92"/>
      <c r="Z134" s="95"/>
      <c r="AA134" s="92"/>
      <c r="AB134" s="92"/>
      <c r="AC134" s="96"/>
      <c r="AD134" s="87"/>
      <c r="AE134" s="70"/>
      <c r="AF134" s="98"/>
      <c r="AG134" s="67"/>
    </row>
    <row r="135" spans="1:33" s="50" customFormat="1" ht="37.5" customHeight="1">
      <c r="A135" s="48"/>
      <c r="B135" s="48"/>
      <c r="C135" s="48"/>
      <c r="D135" s="49"/>
      <c r="E135" s="69"/>
      <c r="F135" s="88"/>
      <c r="G135" s="88"/>
      <c r="H135" s="91"/>
      <c r="I135" s="91"/>
      <c r="J135" s="91"/>
      <c r="K135" s="94"/>
      <c r="L135" s="91"/>
      <c r="M135" s="91"/>
      <c r="N135" s="94"/>
      <c r="O135" s="91"/>
      <c r="P135" s="91"/>
      <c r="Q135" s="94"/>
      <c r="R135" s="91"/>
      <c r="S135" s="91"/>
      <c r="T135" s="94"/>
      <c r="U135" s="91"/>
      <c r="V135" s="91"/>
      <c r="W135" s="94"/>
      <c r="X135" s="92"/>
      <c r="Y135" s="92"/>
      <c r="Z135" s="95"/>
      <c r="AA135" s="92"/>
      <c r="AB135" s="92"/>
      <c r="AC135" s="96"/>
      <c r="AD135" s="87"/>
      <c r="AE135" s="70"/>
      <c r="AF135" s="98"/>
      <c r="AG135" s="67"/>
    </row>
    <row r="136" spans="1:33" s="50" customFormat="1" ht="37.5" customHeight="1">
      <c r="A136" s="48"/>
      <c r="B136" s="48"/>
      <c r="C136" s="48"/>
      <c r="D136" s="49"/>
      <c r="E136" s="69"/>
      <c r="F136" s="88"/>
      <c r="G136" s="88"/>
      <c r="H136" s="91"/>
      <c r="I136" s="91"/>
      <c r="J136" s="91"/>
      <c r="K136" s="94"/>
      <c r="L136" s="91"/>
      <c r="M136" s="91"/>
      <c r="N136" s="94"/>
      <c r="O136" s="91"/>
      <c r="P136" s="91"/>
      <c r="Q136" s="94"/>
      <c r="R136" s="91"/>
      <c r="S136" s="91"/>
      <c r="T136" s="94"/>
      <c r="U136" s="91"/>
      <c r="V136" s="91"/>
      <c r="W136" s="94"/>
      <c r="X136" s="92"/>
      <c r="Y136" s="92"/>
      <c r="Z136" s="95"/>
      <c r="AA136" s="92"/>
      <c r="AB136" s="92"/>
      <c r="AC136" s="96"/>
      <c r="AD136" s="87"/>
      <c r="AE136" s="70"/>
      <c r="AF136" s="98"/>
      <c r="AG136" s="67"/>
    </row>
    <row r="137" spans="1:33" ht="19.5">
      <c r="F137" s="88"/>
      <c r="G137" s="88"/>
      <c r="H137" s="91"/>
      <c r="I137" s="91"/>
      <c r="J137" s="91"/>
      <c r="K137" s="94"/>
      <c r="L137" s="91"/>
      <c r="M137" s="91"/>
      <c r="N137" s="94"/>
      <c r="O137" s="91"/>
      <c r="P137" s="91"/>
      <c r="Q137" s="94"/>
      <c r="R137" s="91"/>
      <c r="S137" s="91"/>
      <c r="T137" s="94"/>
      <c r="U137" s="91"/>
      <c r="V137" s="91"/>
      <c r="W137" s="94"/>
      <c r="X137" s="92"/>
      <c r="Y137" s="92"/>
      <c r="Z137" s="95"/>
      <c r="AA137" s="92"/>
      <c r="AB137" s="92"/>
      <c r="AC137" s="96"/>
      <c r="AD137" s="87"/>
      <c r="AE137" s="70"/>
      <c r="AF137" s="98"/>
    </row>
  </sheetData>
  <sheetProtection selectLockedCells="1" selectUnlockedCells="1"/>
  <mergeCells count="214">
    <mergeCell ref="L18:M18"/>
    <mergeCell ref="O18:P18"/>
    <mergeCell ref="R18:S18"/>
    <mergeCell ref="F24:H24"/>
    <mergeCell ref="I24:J24"/>
    <mergeCell ref="L24:M24"/>
    <mergeCell ref="O24:P24"/>
    <mergeCell ref="L19:M19"/>
    <mergeCell ref="L20:M20"/>
    <mergeCell ref="I19:J19"/>
    <mergeCell ref="I20:J20"/>
    <mergeCell ref="F19:H19"/>
    <mergeCell ref="F20:H20"/>
    <mergeCell ref="L25:M25"/>
    <mergeCell ref="L26:M26"/>
    <mergeCell ref="L23:M23"/>
    <mergeCell ref="I21:J21"/>
    <mergeCell ref="I22:J22"/>
    <mergeCell ref="X23:Y23"/>
    <mergeCell ref="X25:Y25"/>
    <mergeCell ref="X26:Y26"/>
    <mergeCell ref="U21:V21"/>
    <mergeCell ref="U22:V22"/>
    <mergeCell ref="R23:S23"/>
    <mergeCell ref="R25:S25"/>
    <mergeCell ref="R26:S26"/>
    <mergeCell ref="O22:P22"/>
    <mergeCell ref="O23:P23"/>
    <mergeCell ref="O25:P25"/>
    <mergeCell ref="O26:P26"/>
    <mergeCell ref="I23:J23"/>
    <mergeCell ref="I25:J25"/>
    <mergeCell ref="I26:J26"/>
    <mergeCell ref="R22:S22"/>
    <mergeCell ref="L21:M21"/>
    <mergeCell ref="L22:M22"/>
    <mergeCell ref="AD7:AE7"/>
    <mergeCell ref="AD4:AE4"/>
    <mergeCell ref="AD5:AE5"/>
    <mergeCell ref="AD6:AE6"/>
    <mergeCell ref="AD8:AE8"/>
    <mergeCell ref="AD9:AE9"/>
    <mergeCell ref="AD10:AE10"/>
    <mergeCell ref="AD11:AE11"/>
    <mergeCell ref="AD12:AE12"/>
    <mergeCell ref="AD13:AE13"/>
    <mergeCell ref="AD14:AE14"/>
    <mergeCell ref="AD15:AE15"/>
    <mergeCell ref="AD16:AE16"/>
    <mergeCell ref="AA23:AB23"/>
    <mergeCell ref="AA25:AB25"/>
    <mergeCell ref="AA26:AB26"/>
    <mergeCell ref="AD17:AE17"/>
    <mergeCell ref="AD19:AE19"/>
    <mergeCell ref="AA17:AB17"/>
    <mergeCell ref="AA19:AB19"/>
    <mergeCell ref="AA20:AB20"/>
    <mergeCell ref="AA21:AB21"/>
    <mergeCell ref="AA22:AB22"/>
    <mergeCell ref="AA13:AB13"/>
    <mergeCell ref="AA14:AB14"/>
    <mergeCell ref="AA15:AB15"/>
    <mergeCell ref="AA16:AB16"/>
    <mergeCell ref="AD26:AE26"/>
    <mergeCell ref="AD20:AE20"/>
    <mergeCell ref="AD21:AE21"/>
    <mergeCell ref="AD22:AE22"/>
    <mergeCell ref="AD23:AE23"/>
    <mergeCell ref="AD25:AE25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X17:Y17"/>
    <mergeCell ref="X19:Y19"/>
    <mergeCell ref="X20:Y20"/>
    <mergeCell ref="X21:Y21"/>
    <mergeCell ref="X22:Y22"/>
    <mergeCell ref="U23:V23"/>
    <mergeCell ref="U25:V25"/>
    <mergeCell ref="U26:V26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U17:V17"/>
    <mergeCell ref="U19:V19"/>
    <mergeCell ref="U20:V20"/>
    <mergeCell ref="R5:S5"/>
    <mergeCell ref="R12:S12"/>
    <mergeCell ref="R13:S13"/>
    <mergeCell ref="R14:S14"/>
    <mergeCell ref="R15:S15"/>
    <mergeCell ref="R16:S16"/>
    <mergeCell ref="R3:S3"/>
    <mergeCell ref="U3:V3"/>
    <mergeCell ref="R6:S6"/>
    <mergeCell ref="R7:S7"/>
    <mergeCell ref="R8:S8"/>
    <mergeCell ref="R9:S9"/>
    <mergeCell ref="R10:S10"/>
    <mergeCell ref="R11:S11"/>
    <mergeCell ref="U4:V4"/>
    <mergeCell ref="U5:V5"/>
    <mergeCell ref="U6:V6"/>
    <mergeCell ref="U7:V7"/>
    <mergeCell ref="U8:V8"/>
    <mergeCell ref="U9:V9"/>
    <mergeCell ref="U10:V10"/>
    <mergeCell ref="U11:V11"/>
    <mergeCell ref="U12:V12"/>
    <mergeCell ref="R17:S17"/>
    <mergeCell ref="O19:P19"/>
    <mergeCell ref="O20:P20"/>
    <mergeCell ref="O21:P21"/>
    <mergeCell ref="U13:V13"/>
    <mergeCell ref="U14:V14"/>
    <mergeCell ref="U15:V15"/>
    <mergeCell ref="U16:V16"/>
    <mergeCell ref="O15:P15"/>
    <mergeCell ref="O16:P16"/>
    <mergeCell ref="O17:P17"/>
    <mergeCell ref="R19:S19"/>
    <mergeCell ref="R20:S20"/>
    <mergeCell ref="R21:S21"/>
    <mergeCell ref="O13:P13"/>
    <mergeCell ref="O14:P14"/>
    <mergeCell ref="L17:M17"/>
    <mergeCell ref="L11:M11"/>
    <mergeCell ref="L12:M12"/>
    <mergeCell ref="L3:M3"/>
    <mergeCell ref="L4:M4"/>
    <mergeCell ref="L5:M5"/>
    <mergeCell ref="L6:M6"/>
    <mergeCell ref="L7:M7"/>
    <mergeCell ref="L9:M9"/>
    <mergeCell ref="L10:M10"/>
    <mergeCell ref="O8:P8"/>
    <mergeCell ref="O9:P9"/>
    <mergeCell ref="O10:P10"/>
    <mergeCell ref="O11:P11"/>
    <mergeCell ref="O12:P12"/>
    <mergeCell ref="L13:M13"/>
    <mergeCell ref="L14:M14"/>
    <mergeCell ref="L15:M15"/>
    <mergeCell ref="L16:M16"/>
    <mergeCell ref="F25:H25"/>
    <mergeCell ref="F26:H26"/>
    <mergeCell ref="F21:H21"/>
    <mergeCell ref="F22:H22"/>
    <mergeCell ref="F23:H23"/>
    <mergeCell ref="I9:J9"/>
    <mergeCell ref="I10:J10"/>
    <mergeCell ref="I11:J11"/>
    <mergeCell ref="I15:J15"/>
    <mergeCell ref="I16:J16"/>
    <mergeCell ref="I17:J17"/>
    <mergeCell ref="F16:H16"/>
    <mergeCell ref="F17:H17"/>
    <mergeCell ref="F18:H18"/>
    <mergeCell ref="I18:J18"/>
    <mergeCell ref="A10:D10"/>
    <mergeCell ref="A5:D5"/>
    <mergeCell ref="A6:D6"/>
    <mergeCell ref="I12:J12"/>
    <mergeCell ref="I13:J13"/>
    <mergeCell ref="I14:J14"/>
    <mergeCell ref="F13:H13"/>
    <mergeCell ref="F14:H14"/>
    <mergeCell ref="F15:H15"/>
    <mergeCell ref="F8:H8"/>
    <mergeCell ref="F9:H9"/>
    <mergeCell ref="F10:H10"/>
    <mergeCell ref="F11:H11"/>
    <mergeCell ref="F12:H12"/>
    <mergeCell ref="I8:J8"/>
    <mergeCell ref="A1:D2"/>
    <mergeCell ref="A8:D8"/>
    <mergeCell ref="V2:AF2"/>
    <mergeCell ref="F2:U2"/>
    <mergeCell ref="F3:H3"/>
    <mergeCell ref="F4:H4"/>
    <mergeCell ref="F5:H5"/>
    <mergeCell ref="F6:H6"/>
    <mergeCell ref="F7:H7"/>
    <mergeCell ref="I3:J3"/>
    <mergeCell ref="I4:J4"/>
    <mergeCell ref="I5:J5"/>
    <mergeCell ref="I6:J6"/>
    <mergeCell ref="I7:J7"/>
    <mergeCell ref="L8:M8"/>
    <mergeCell ref="X3:Y3"/>
    <mergeCell ref="AA3:AB3"/>
    <mergeCell ref="AD3:AE3"/>
    <mergeCell ref="R4:S4"/>
    <mergeCell ref="O3:P3"/>
    <mergeCell ref="O4:P4"/>
    <mergeCell ref="O5:P5"/>
    <mergeCell ref="O6:P6"/>
    <mergeCell ref="O7:P7"/>
  </mergeCells>
  <phoneticPr fontId="1" type="noConversion"/>
  <conditionalFormatting sqref="AD28:AD137">
    <cfRule type="notContainsBlanks" dxfId="37" priority="5">
      <formula>LEN(TRIM(AD28))&gt;0</formula>
    </cfRule>
  </conditionalFormatting>
  <conditionalFormatting sqref="W3:W26 Z3:Z26 AC3:AC26 AF3:AF26 N3:N26 Q3:Q26 K3:K26 T3:T26">
    <cfRule type="cellIs" dxfId="36" priority="1" operator="equal">
      <formula>0</formula>
    </cfRule>
  </conditionalFormatting>
  <pageMargins left="0.7" right="0.7" top="0.75" bottom="0.75" header="0.3" footer="0.3"/>
  <pageSetup paperSize="9" orientation="portrait" r:id="rId1"/>
  <ignoredErrors>
    <ignoredError sqref="I18:P18 R18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showGridLines="0" showRowColHeaders="0" zoomScaleNormal="100" workbookViewId="0">
      <selection activeCell="C15" sqref="C15"/>
    </sheetView>
  </sheetViews>
  <sheetFormatPr defaultColWidth="5.375" defaultRowHeight="16.5"/>
  <cols>
    <col min="1" max="3" width="5.375" style="64"/>
    <col min="4" max="4" width="5.375" style="65"/>
    <col min="5" max="5" width="5.375" style="37"/>
    <col min="6" max="6" width="5.375" style="64"/>
    <col min="7" max="7" width="5.375" style="89"/>
    <col min="8" max="24" width="5.375" style="64"/>
    <col min="25" max="25" width="5.375" style="90"/>
    <col min="26" max="31" width="5.375" style="64"/>
    <col min="32" max="16384" width="5.375" style="37"/>
  </cols>
  <sheetData>
    <row r="1" spans="1:32" ht="32.25" customHeight="1" thickBot="1">
      <c r="A1" s="197"/>
      <c r="B1" s="197"/>
      <c r="C1" s="197"/>
      <c r="D1" s="198"/>
      <c r="F1" s="109" t="s">
        <v>3750</v>
      </c>
      <c r="Y1" s="64"/>
    </row>
    <row r="2" spans="1:32" ht="32.25" customHeight="1" thickTop="1" thickBot="1">
      <c r="A2" s="197"/>
      <c r="B2" s="197"/>
      <c r="C2" s="197"/>
      <c r="D2" s="198"/>
      <c r="F2" s="241" t="s">
        <v>3686</v>
      </c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57" t="s">
        <v>3685</v>
      </c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</row>
    <row r="3" spans="1:32" ht="32.25" customHeight="1" thickTop="1">
      <c r="A3" s="40"/>
      <c r="B3" s="40"/>
      <c r="C3" s="40"/>
      <c r="D3" s="41"/>
      <c r="F3" s="243" t="str">
        <f>IFERROR((INDEX(비즈니스,1)),"")</f>
        <v>공통스킬</v>
      </c>
      <c r="G3" s="243"/>
      <c r="H3" s="243"/>
      <c r="I3" s="216" t="str">
        <f t="shared" ref="I3:I19" ca="1" si="0">IFERROR((INDEX((INDIRECT($F3)),1)),"")</f>
        <v>OA</v>
      </c>
      <c r="J3" s="216"/>
      <c r="K3" s="103">
        <f ca="1">COUNTIFS(전체과정!$H:$H,"비즈니스",전체과정!$I:$I,$F3,전체과정!$J:$J,I3)</f>
        <v>24</v>
      </c>
      <c r="L3" s="216" t="str">
        <f t="shared" ref="L3:L19" ca="1" si="1">IFERROR((INDEX((INDIRECT($F3)),2)),"")</f>
        <v>기획</v>
      </c>
      <c r="M3" s="216"/>
      <c r="N3" s="103">
        <f ca="1">COUNTIFS(전체과정!$H:$H,"비즈니스",전체과정!$I:$I,$F3,전체과정!$J:$J,L3)</f>
        <v>1</v>
      </c>
      <c r="O3" s="216" t="str">
        <f t="shared" ref="O3:O19" ca="1" si="2">IFERROR((INDEX((INDIRECT($F3)),3)),"")</f>
        <v>데이터</v>
      </c>
      <c r="P3" s="216"/>
      <c r="Q3" s="103">
        <f ca="1">COUNTIFS(전체과정!$H:$H,"비즈니스",전체과정!$I:$I,$F3,전체과정!$J:$J,O3)</f>
        <v>3</v>
      </c>
      <c r="R3" s="216" t="str">
        <f t="shared" ref="R3:R19" ca="1" si="3">IFERROR((INDEX((INDIRECT($F3)),4)),"")</f>
        <v>문서작성</v>
      </c>
      <c r="S3" s="216"/>
      <c r="T3" s="103">
        <f ca="1">COUNTIFS(전체과정!$H:$H,"비즈니스",전체과정!$I:$I,$F3,전체과정!$J:$J,R3)</f>
        <v>16</v>
      </c>
      <c r="U3" s="216" t="str">
        <f t="shared" ref="U3:U19" ca="1" si="4">IFERROR((INDEX((INDIRECT($F3)),5)),"")</f>
        <v>문제해결/사고력</v>
      </c>
      <c r="V3" s="216"/>
      <c r="W3" s="103">
        <f ca="1">COUNTIFS(전체과정!$H:$H,"비즈니스",전체과정!$I:$I,$F3,전체과정!$J:$J,U3)</f>
        <v>4</v>
      </c>
      <c r="X3" s="216" t="str">
        <f t="shared" ref="X3:X19" ca="1" si="5">IFERROR((INDEX((INDIRECT($F3)),6)),"")</f>
        <v>일반</v>
      </c>
      <c r="Y3" s="216"/>
      <c r="Z3" s="103">
        <f ca="1">COUNTIFS(전체과정!$H:$H,"비즈니스",전체과정!$I:$I,$F3,전체과정!$J:$J,X3)</f>
        <v>0</v>
      </c>
      <c r="AA3" s="216" t="str">
        <f t="shared" ref="AA3:AA19" ca="1" si="6">IFERROR((INDEX((INDIRECT($F3)),7)),"")</f>
        <v>커뮤니케이션</v>
      </c>
      <c r="AB3" s="216"/>
      <c r="AC3" s="103">
        <f ca="1">COUNTIFS(전체과정!$H:$H,"비즈니스",전체과정!$I:$I,$F3,전체과정!$J:$J,AA3)</f>
        <v>13</v>
      </c>
      <c r="AD3" s="216" t="str">
        <f t="shared" ref="AD3:AD19" ca="1" si="7">IFERROR((INDEX((INDIRECT($F3)),8)),"")</f>
        <v/>
      </c>
      <c r="AE3" s="216"/>
      <c r="AF3" s="103">
        <f ca="1">COUNTIFS(전체과정!$H:$H,"비즈니스",전체과정!$I:$I,$F3,전체과정!$J:$J,AD3)</f>
        <v>0</v>
      </c>
    </row>
    <row r="4" spans="1:32" ht="32.25" customHeight="1">
      <c r="A4" s="48"/>
      <c r="B4" s="48"/>
      <c r="C4" s="48"/>
      <c r="D4" s="49"/>
      <c r="F4" s="244" t="str">
        <f>IFERROR((INDEX(비즈니스,2)),"")</f>
        <v>기획</v>
      </c>
      <c r="G4" s="244"/>
      <c r="H4" s="244"/>
      <c r="I4" s="247" t="str">
        <f t="shared" ca="1" si="0"/>
        <v>마케팅</v>
      </c>
      <c r="J4" s="247"/>
      <c r="K4" s="104">
        <f ca="1">COUNTIFS(전체과정!$H:$H,"비즈니스",전체과정!$I:$I,$F4,전체과정!$J:$J,I4)</f>
        <v>37</v>
      </c>
      <c r="L4" s="247" t="str">
        <f t="shared" ca="1" si="1"/>
        <v>전략*기획</v>
      </c>
      <c r="M4" s="247"/>
      <c r="N4" s="104">
        <f ca="1">COUNTIFS(전체과정!$H:$H,"비즈니스",전체과정!$I:$I,$F4,전체과정!$J:$J,L4)</f>
        <v>35</v>
      </c>
      <c r="O4" s="247" t="str">
        <f t="shared" ca="1" si="2"/>
        <v/>
      </c>
      <c r="P4" s="247"/>
      <c r="Q4" s="104">
        <f ca="1">COUNTIFS(전체과정!$H:$H,"비즈니스",전체과정!$I:$I,$F4,전체과정!$J:$J,O4)</f>
        <v>0</v>
      </c>
      <c r="R4" s="247" t="str">
        <f t="shared" ca="1" si="3"/>
        <v/>
      </c>
      <c r="S4" s="247"/>
      <c r="T4" s="104">
        <f ca="1">COUNTIFS(전체과정!$H:$H,"비즈니스",전체과정!$I:$I,$F4,전체과정!$J:$J,R4)</f>
        <v>0</v>
      </c>
      <c r="U4" s="247" t="str">
        <f t="shared" ca="1" si="4"/>
        <v/>
      </c>
      <c r="V4" s="247"/>
      <c r="W4" s="104">
        <f ca="1">COUNTIFS(전체과정!$H:$H,"비즈니스",전체과정!$I:$I,$F4,전체과정!$J:$J,U4)</f>
        <v>0</v>
      </c>
      <c r="X4" s="247" t="str">
        <f t="shared" ca="1" si="5"/>
        <v/>
      </c>
      <c r="Y4" s="247"/>
      <c r="Z4" s="104">
        <f ca="1">COUNTIFS(전체과정!$H:$H,"비즈니스",전체과정!$I:$I,$F4,전체과정!$J:$J,X4)</f>
        <v>0</v>
      </c>
      <c r="AA4" s="247" t="str">
        <f t="shared" ca="1" si="6"/>
        <v/>
      </c>
      <c r="AB4" s="247"/>
      <c r="AC4" s="104">
        <f ca="1">COUNTIFS(전체과정!$H:$H,"비즈니스",전체과정!$I:$I,$F4,전체과정!$J:$J,AA4)</f>
        <v>0</v>
      </c>
      <c r="AD4" s="247" t="str">
        <f t="shared" ca="1" si="7"/>
        <v/>
      </c>
      <c r="AE4" s="247"/>
      <c r="AF4" s="104">
        <f ca="1">COUNTIFS(전체과정!$H:$H,"비즈니스",전체과정!$I:$I,$F4,전체과정!$J:$J,AD4)</f>
        <v>0</v>
      </c>
    </row>
    <row r="5" spans="1:32" ht="32.25" customHeight="1">
      <c r="A5" s="197"/>
      <c r="B5" s="197"/>
      <c r="C5" s="197"/>
      <c r="D5" s="198"/>
      <c r="F5" s="245" t="str">
        <f>IFERROR((INDEX(비즈니스,3)),"")</f>
        <v>직무</v>
      </c>
      <c r="G5" s="245"/>
      <c r="H5" s="245"/>
      <c r="I5" s="248" t="str">
        <f t="shared" ca="1" si="0"/>
        <v>영업</v>
      </c>
      <c r="J5" s="248"/>
      <c r="K5" s="104">
        <f ca="1">COUNTIFS(전체과정!$H:$H,"비즈니스",전체과정!$I:$I,$F5,전체과정!$J:$J,I5)</f>
        <v>6</v>
      </c>
      <c r="L5" s="248" t="str">
        <f t="shared" ca="1" si="1"/>
        <v>인사*총무</v>
      </c>
      <c r="M5" s="248"/>
      <c r="N5" s="104">
        <f ca="1">COUNTIFS(전체과정!$H:$H,"비즈니스",전체과정!$I:$I,$F5,전체과정!$J:$J,L5)</f>
        <v>6</v>
      </c>
      <c r="O5" s="248" t="str">
        <f t="shared" ca="1" si="2"/>
        <v>재무*회계</v>
      </c>
      <c r="P5" s="248"/>
      <c r="Q5" s="104">
        <f ca="1">COUNTIFS(전체과정!$H:$H,"비즈니스",전체과정!$I:$I,$F5,전체과정!$J:$J,O5)</f>
        <v>25</v>
      </c>
      <c r="R5" s="248" t="str">
        <f t="shared" ca="1" si="3"/>
        <v>전략*기획</v>
      </c>
      <c r="S5" s="248"/>
      <c r="T5" s="104">
        <f ca="1">COUNTIFS(전체과정!$H:$H,"비즈니스",전체과정!$I:$I,$F5,전체과정!$J:$J,R5)</f>
        <v>3</v>
      </c>
      <c r="U5" s="248" t="str">
        <f t="shared" ca="1" si="4"/>
        <v/>
      </c>
      <c r="V5" s="248"/>
      <c r="W5" s="104">
        <f ca="1">COUNTIFS(전체과정!$H:$H,"비즈니스",전체과정!$I:$I,$F5,전체과정!$J:$J,U5)</f>
        <v>0</v>
      </c>
      <c r="X5" s="248" t="str">
        <f t="shared" ca="1" si="5"/>
        <v/>
      </c>
      <c r="Y5" s="248"/>
      <c r="Z5" s="104">
        <f ca="1">COUNTIFS(전체과정!$H:$H,"비즈니스",전체과정!$I:$I,$F5,전체과정!$J:$J,X5)</f>
        <v>0</v>
      </c>
      <c r="AA5" s="248" t="str">
        <f t="shared" ca="1" si="6"/>
        <v/>
      </c>
      <c r="AB5" s="248"/>
      <c r="AC5" s="104">
        <f ca="1">COUNTIFS(전체과정!$H:$H,"비즈니스",전체과정!$I:$I,$F5,전체과정!$J:$J,AA5)</f>
        <v>0</v>
      </c>
      <c r="AD5" s="248" t="str">
        <f t="shared" ca="1" si="7"/>
        <v/>
      </c>
      <c r="AE5" s="248"/>
      <c r="AF5" s="104">
        <f ca="1">COUNTIFS(전체과정!$H:$H,"비즈니스",전체과정!$I:$I,$F5,전체과정!$J:$J,AD5)</f>
        <v>0</v>
      </c>
    </row>
    <row r="6" spans="1:32" ht="32.25" customHeight="1">
      <c r="A6" s="197"/>
      <c r="B6" s="197"/>
      <c r="C6" s="197"/>
      <c r="D6" s="197"/>
      <c r="E6" s="77"/>
      <c r="F6" s="256" t="str">
        <f>IFERROR((INDEX(비즈니스,4)),"")</f>
        <v>프로젝트관리</v>
      </c>
      <c r="G6" s="256"/>
      <c r="H6" s="256"/>
      <c r="I6" s="255" t="str">
        <f t="shared" ca="1" si="0"/>
        <v>Agile</v>
      </c>
      <c r="J6" s="255"/>
      <c r="K6" s="108">
        <f ca="1">COUNTIFS(전체과정!$H:$H,"비즈니스",전체과정!$I:$I,$F6,전체과정!$J:$J,I6)</f>
        <v>7</v>
      </c>
      <c r="L6" s="255" t="str">
        <f t="shared" ca="1" si="1"/>
        <v>ITIL</v>
      </c>
      <c r="M6" s="255"/>
      <c r="N6" s="108">
        <f ca="1">COUNTIFS(전체과정!$H:$H,"비즈니스",전체과정!$I:$I,$F6,전체과정!$J:$J,L6)</f>
        <v>28</v>
      </c>
      <c r="O6" s="255" t="str">
        <f t="shared" ca="1" si="2"/>
        <v>MSP</v>
      </c>
      <c r="P6" s="255"/>
      <c r="Q6" s="108">
        <f ca="1">COUNTIFS(전체과정!$H:$H,"비즈니스",전체과정!$I:$I,$F6,전체과정!$J:$J,O6)</f>
        <v>2</v>
      </c>
      <c r="R6" s="255" t="str">
        <f t="shared" ca="1" si="3"/>
        <v>PMP</v>
      </c>
      <c r="S6" s="255"/>
      <c r="T6" s="108">
        <f ca="1">COUNTIFS(전체과정!$H:$H,"비즈니스",전체과정!$I:$I,$F6,전체과정!$J:$J,R6)</f>
        <v>12</v>
      </c>
      <c r="U6" s="255" t="str">
        <f t="shared" ca="1" si="4"/>
        <v>Scrum</v>
      </c>
      <c r="V6" s="255"/>
      <c r="W6" s="108">
        <f ca="1">COUNTIFS(전체과정!$H:$H,"비즈니스",전체과정!$I:$I,$F6,전체과정!$J:$J,U6)</f>
        <v>2</v>
      </c>
      <c r="X6" s="255" t="str">
        <f t="shared" ca="1" si="5"/>
        <v>감사</v>
      </c>
      <c r="Y6" s="255"/>
      <c r="Z6" s="108">
        <f ca="1">COUNTIFS(전체과정!$H:$H,"비즈니스",전체과정!$I:$I,$F6,전체과정!$J:$J,X6)</f>
        <v>6</v>
      </c>
      <c r="AA6" s="255" t="str">
        <f t="shared" ca="1" si="6"/>
        <v>리더십</v>
      </c>
      <c r="AB6" s="255"/>
      <c r="AC6" s="108">
        <f ca="1">COUNTIFS(전체과정!$H:$H,"비즈니스",전체과정!$I:$I,$F6,전체과정!$J:$J,AA6)</f>
        <v>1</v>
      </c>
      <c r="AD6" s="255" t="str">
        <f t="shared" ca="1" si="7"/>
        <v>리스크관리</v>
      </c>
      <c r="AE6" s="255"/>
      <c r="AF6" s="108">
        <f ca="1">COUNTIFS(전체과정!$H:$H,"비즈니스",전체과정!$I:$I,$F6,전체과정!$J:$J,AD6)</f>
        <v>2</v>
      </c>
    </row>
    <row r="7" spans="1:32" ht="32.25" customHeight="1">
      <c r="A7" s="48"/>
      <c r="B7" s="48"/>
      <c r="C7" s="48"/>
      <c r="D7" s="49"/>
      <c r="F7" s="250" t="str">
        <f>F6</f>
        <v>프로젝트관리</v>
      </c>
      <c r="G7" s="250"/>
      <c r="H7" s="250"/>
      <c r="I7" s="216" t="str">
        <f ca="1">IFERROR((INDEX((INDIRECT($F7)),9)),"")</f>
        <v>발주관리</v>
      </c>
      <c r="J7" s="216"/>
      <c r="K7" s="103">
        <f ca="1">COUNTIFS(전체과정!$H:$H,"비즈니스",전체과정!$I:$I,$F7,전체과정!$J:$J,I7)</f>
        <v>1</v>
      </c>
      <c r="L7" s="216" t="str">
        <f ca="1">IFERROR((INDEX((INDIRECT($F7)),10)),"")</f>
        <v/>
      </c>
      <c r="M7" s="216"/>
      <c r="N7" s="103">
        <f ca="1">COUNTIFS(전체과정!$H:$H,"비즈니스",전체과정!$I:$I,$F7,전체과정!$J:$J,L7)</f>
        <v>0</v>
      </c>
      <c r="O7" s="216" t="str">
        <f ca="1">IFERROR((INDEX((INDIRECT($F7)),11)),"")</f>
        <v/>
      </c>
      <c r="P7" s="216"/>
      <c r="Q7" s="103">
        <f ca="1">COUNTIFS(전체과정!$H:$H,"비즈니스",전체과정!$I:$I,$F7,전체과정!$J:$J,O7)</f>
        <v>0</v>
      </c>
      <c r="R7" s="216" t="str">
        <f ca="1">IFERROR((INDEX((INDIRECT($F7)),12)),"")</f>
        <v/>
      </c>
      <c r="S7" s="216"/>
      <c r="T7" s="103">
        <f ca="1">COUNTIFS(전체과정!$H:$H,"비즈니스",전체과정!$I:$I,$F7,전체과정!$J:$J,R7)</f>
        <v>0</v>
      </c>
      <c r="U7" s="216" t="str">
        <f ca="1">IFERROR((INDEX((INDIRECT($F7)),13)),"")</f>
        <v/>
      </c>
      <c r="V7" s="216"/>
      <c r="W7" s="103">
        <f ca="1">COUNTIFS(전체과정!$H:$H,"비즈니스",전체과정!$I:$I,$F7,전체과정!$J:$J,U7)</f>
        <v>0</v>
      </c>
      <c r="X7" s="216" t="str">
        <f ca="1">IFERROR((INDEX((INDIRECT($F7)),14)),"")</f>
        <v/>
      </c>
      <c r="Y7" s="216"/>
      <c r="Z7" s="103">
        <f ca="1">COUNTIFS(전체과정!$H:$H,"비즈니스",전체과정!$I:$I,$F7,전체과정!$J:$J,X7)</f>
        <v>0</v>
      </c>
      <c r="AA7" s="216" t="str">
        <f ca="1">IFERROR((INDEX((INDIRECT($F7)),15)),"")</f>
        <v/>
      </c>
      <c r="AB7" s="216"/>
      <c r="AC7" s="103">
        <f ca="1">COUNTIFS(전체과정!$H:$H,"비즈니스",전체과정!$I:$I,$F7,전체과정!$J:$J,AA7)</f>
        <v>0</v>
      </c>
      <c r="AD7" s="216" t="str">
        <f ca="1">IFERROR((INDEX((INDIRECT($F7)),16)),"")</f>
        <v/>
      </c>
      <c r="AE7" s="216"/>
      <c r="AF7" s="103">
        <f ca="1">COUNTIFS(전체과정!$H:$H,"비즈니스",전체과정!$I:$I,$F7,전체과정!$J:$J,AD7)</f>
        <v>0</v>
      </c>
    </row>
    <row r="8" spans="1:32" ht="32.25" customHeight="1">
      <c r="A8" s="197"/>
      <c r="B8" s="197"/>
      <c r="C8" s="197"/>
      <c r="D8" s="198"/>
      <c r="E8" s="66"/>
      <c r="F8" s="260" t="str">
        <f>IFERROR((INDEX(비즈니스,5)),"")</f>
        <v/>
      </c>
      <c r="G8" s="260"/>
      <c r="H8" s="260"/>
      <c r="I8" s="254" t="str">
        <f t="shared" ca="1" si="0"/>
        <v/>
      </c>
      <c r="J8" s="254"/>
      <c r="K8" s="101">
        <f ca="1">COUNTIFS(전체과정!$H:$H,"비즈니스",전체과정!$I:$I,$F8,전체과정!$J:$J,I8)</f>
        <v>0</v>
      </c>
      <c r="L8" s="254" t="str">
        <f t="shared" ca="1" si="1"/>
        <v/>
      </c>
      <c r="M8" s="254"/>
      <c r="N8" s="101">
        <f ca="1">COUNTIFS(전체과정!$H:$H,"비즈니스",전체과정!$I:$I,$F8,전체과정!$J:$J,L8)</f>
        <v>0</v>
      </c>
      <c r="O8" s="254" t="str">
        <f t="shared" ca="1" si="2"/>
        <v/>
      </c>
      <c r="P8" s="254"/>
      <c r="Q8" s="101">
        <f ca="1">COUNTIFS(전체과정!$H:$H,"비즈니스",전체과정!$I:$I,$F8,전체과정!$J:$J,O8)</f>
        <v>0</v>
      </c>
      <c r="R8" s="254" t="str">
        <f t="shared" ca="1" si="3"/>
        <v/>
      </c>
      <c r="S8" s="254"/>
      <c r="T8" s="101">
        <f ca="1">COUNTIFS(전체과정!$H:$H,"비즈니스",전체과정!$I:$I,$F8,전체과정!$J:$J,R8)</f>
        <v>0</v>
      </c>
      <c r="U8" s="254" t="str">
        <f t="shared" ca="1" si="4"/>
        <v/>
      </c>
      <c r="V8" s="254"/>
      <c r="W8" s="101">
        <f ca="1">COUNTIFS(전체과정!$H:$H,"비즈니스",전체과정!$I:$I,$F8,전체과정!$J:$J,U8)</f>
        <v>0</v>
      </c>
      <c r="X8" s="254" t="str">
        <f t="shared" ca="1" si="5"/>
        <v/>
      </c>
      <c r="Y8" s="254"/>
      <c r="Z8" s="101">
        <f ca="1">COUNTIFS(전체과정!$H:$H,"비즈니스",전체과정!$I:$I,$F8,전체과정!$J:$J,X8)</f>
        <v>0</v>
      </c>
      <c r="AA8" s="254" t="str">
        <f t="shared" ca="1" si="6"/>
        <v/>
      </c>
      <c r="AB8" s="254"/>
      <c r="AC8" s="101">
        <f ca="1">COUNTIFS(전체과정!$H:$H,"비즈니스",전체과정!$I:$I,$F8,전체과정!$J:$J,AA8)</f>
        <v>0</v>
      </c>
      <c r="AD8" s="254" t="str">
        <f t="shared" ca="1" si="7"/>
        <v/>
      </c>
      <c r="AE8" s="254"/>
      <c r="AF8" s="101">
        <f ca="1">COUNTIFS(전체과정!$H:$H,"비즈니스",전체과정!$I:$I,$F8,전체과정!$J:$J,AD8)</f>
        <v>0</v>
      </c>
    </row>
    <row r="9" spans="1:32" s="50" customFormat="1" ht="32.25" customHeight="1">
      <c r="A9" s="48"/>
      <c r="B9" s="48"/>
      <c r="C9" s="48"/>
      <c r="D9" s="49"/>
      <c r="E9" s="67"/>
      <c r="F9" s="260" t="str">
        <f>IFERROR((INDEX(비즈니스,6)),"")</f>
        <v/>
      </c>
      <c r="G9" s="260"/>
      <c r="H9" s="260"/>
      <c r="I9" s="254" t="str">
        <f t="shared" ca="1" si="0"/>
        <v/>
      </c>
      <c r="J9" s="254"/>
      <c r="K9" s="101">
        <f ca="1">COUNTIFS(전체과정!$H:$H,"비즈니스",전체과정!$I:$I,$F9,전체과정!$J:$J,I9)</f>
        <v>0</v>
      </c>
      <c r="L9" s="254" t="str">
        <f t="shared" ca="1" si="1"/>
        <v/>
      </c>
      <c r="M9" s="254"/>
      <c r="N9" s="101">
        <f ca="1">COUNTIFS(전체과정!$H:$H,"비즈니스",전체과정!$I:$I,$F9,전체과정!$J:$J,L9)</f>
        <v>0</v>
      </c>
      <c r="O9" s="254" t="str">
        <f t="shared" ca="1" si="2"/>
        <v/>
      </c>
      <c r="P9" s="254"/>
      <c r="Q9" s="101">
        <f ca="1">COUNTIFS(전체과정!$H:$H,"비즈니스",전체과정!$I:$I,$F9,전체과정!$J:$J,O9)</f>
        <v>0</v>
      </c>
      <c r="R9" s="254" t="str">
        <f t="shared" ca="1" si="3"/>
        <v/>
      </c>
      <c r="S9" s="254"/>
      <c r="T9" s="101">
        <f ca="1">COUNTIFS(전체과정!$H:$H,"비즈니스",전체과정!$I:$I,$F9,전체과정!$J:$J,R9)</f>
        <v>0</v>
      </c>
      <c r="U9" s="254" t="str">
        <f t="shared" ca="1" si="4"/>
        <v/>
      </c>
      <c r="V9" s="254"/>
      <c r="W9" s="101">
        <f ca="1">COUNTIFS(전체과정!$H:$H,"비즈니스",전체과정!$I:$I,$F9,전체과정!$J:$J,U9)</f>
        <v>0</v>
      </c>
      <c r="X9" s="254" t="str">
        <f t="shared" ca="1" si="5"/>
        <v/>
      </c>
      <c r="Y9" s="254"/>
      <c r="Z9" s="101">
        <f ca="1">COUNTIFS(전체과정!$H:$H,"비즈니스",전체과정!$I:$I,$F9,전체과정!$J:$J,X9)</f>
        <v>0</v>
      </c>
      <c r="AA9" s="254" t="str">
        <f t="shared" ca="1" si="6"/>
        <v/>
      </c>
      <c r="AB9" s="254"/>
      <c r="AC9" s="101">
        <f ca="1">COUNTIFS(전체과정!$H:$H,"비즈니스",전체과정!$I:$I,$F9,전체과정!$J:$J,AA9)</f>
        <v>0</v>
      </c>
      <c r="AD9" s="254" t="str">
        <f t="shared" ca="1" si="7"/>
        <v/>
      </c>
      <c r="AE9" s="254"/>
      <c r="AF9" s="101">
        <f ca="1">COUNTIFS(전체과정!$H:$H,"비즈니스",전체과정!$I:$I,$F9,전체과정!$J:$J,AD9)</f>
        <v>0</v>
      </c>
    </row>
    <row r="10" spans="1:32" s="50" customFormat="1" ht="32.25" customHeight="1">
      <c r="A10" s="197"/>
      <c r="B10" s="197"/>
      <c r="C10" s="197"/>
      <c r="D10" s="197"/>
      <c r="E10" s="170">
        <v>8</v>
      </c>
      <c r="F10" s="102" t="str">
        <f>IFERROR((INDEX(비즈니스,7)),"")</f>
        <v/>
      </c>
      <c r="G10" s="102"/>
      <c r="H10" s="102"/>
      <c r="I10" s="254" t="str">
        <f t="shared" ca="1" si="0"/>
        <v/>
      </c>
      <c r="J10" s="254"/>
      <c r="K10" s="101">
        <f ca="1">COUNTIFS(전체과정!$H:$H,"비즈니스",전체과정!$I:$I,$F10,전체과정!$J:$J,I10)</f>
        <v>0</v>
      </c>
      <c r="L10" s="254" t="str">
        <f t="shared" ca="1" si="1"/>
        <v/>
      </c>
      <c r="M10" s="254"/>
      <c r="N10" s="101">
        <f ca="1">COUNTIFS(전체과정!$H:$H,"비즈니스",전체과정!$I:$I,$F10,전체과정!$J:$J,L10)</f>
        <v>0</v>
      </c>
      <c r="O10" s="254" t="str">
        <f t="shared" ca="1" si="2"/>
        <v/>
      </c>
      <c r="P10" s="254"/>
      <c r="Q10" s="101">
        <f ca="1">COUNTIFS(전체과정!$H:$H,"비즈니스",전체과정!$I:$I,$F10,전체과정!$J:$J,O10)</f>
        <v>0</v>
      </c>
      <c r="R10" s="254" t="str">
        <f t="shared" ca="1" si="3"/>
        <v/>
      </c>
      <c r="S10" s="254"/>
      <c r="T10" s="101">
        <f ca="1">COUNTIFS(전체과정!$H:$H,"비즈니스",전체과정!$I:$I,$F10,전체과정!$J:$J,R10)</f>
        <v>0</v>
      </c>
      <c r="U10" s="254" t="str">
        <f t="shared" ca="1" si="4"/>
        <v/>
      </c>
      <c r="V10" s="254"/>
      <c r="W10" s="101">
        <f ca="1">COUNTIFS(전체과정!$H:$H,"비즈니스",전체과정!$I:$I,$F10,전체과정!$J:$J,U10)</f>
        <v>0</v>
      </c>
      <c r="X10" s="254" t="str">
        <f t="shared" ca="1" si="5"/>
        <v/>
      </c>
      <c r="Y10" s="254"/>
      <c r="Z10" s="101">
        <f ca="1">COUNTIFS(전체과정!$H:$H,"비즈니스",전체과정!$I:$I,$F10,전체과정!$J:$J,X10)</f>
        <v>0</v>
      </c>
      <c r="AA10" s="254" t="str">
        <f t="shared" ca="1" si="6"/>
        <v/>
      </c>
      <c r="AB10" s="254"/>
      <c r="AC10" s="101">
        <f ca="1">COUNTIFS(전체과정!$H:$H,"비즈니스",전체과정!$I:$I,$F10,전체과정!$J:$J,AA10)</f>
        <v>0</v>
      </c>
      <c r="AD10" s="254" t="str">
        <f t="shared" ca="1" si="7"/>
        <v/>
      </c>
      <c r="AE10" s="254"/>
      <c r="AF10" s="101">
        <f ca="1">COUNTIFS(전체과정!$H:$H,"비즈니스",전체과정!$I:$I,$F10,전체과정!$J:$J,AD10)</f>
        <v>0</v>
      </c>
    </row>
    <row r="11" spans="1:32" s="50" customFormat="1" ht="32.25" customHeight="1">
      <c r="A11" s="48"/>
      <c r="B11" s="48"/>
      <c r="C11" s="48"/>
      <c r="D11" s="49"/>
      <c r="E11" s="67">
        <v>9</v>
      </c>
      <c r="F11" s="102" t="str">
        <f>IFERROR((INDEX(비즈니스,8)),"")</f>
        <v/>
      </c>
      <c r="G11" s="102"/>
      <c r="H11" s="102"/>
      <c r="I11" s="254" t="str">
        <f t="shared" ca="1" si="0"/>
        <v/>
      </c>
      <c r="J11" s="254"/>
      <c r="K11" s="101">
        <f ca="1">COUNTIFS(전체과정!$H:$H,"비즈니스",전체과정!$I:$I,$F11,전체과정!$J:$J,I11)</f>
        <v>0</v>
      </c>
      <c r="L11" s="254" t="str">
        <f t="shared" ca="1" si="1"/>
        <v/>
      </c>
      <c r="M11" s="254"/>
      <c r="N11" s="101">
        <f ca="1">COUNTIFS(전체과정!$H:$H,"비즈니스",전체과정!$I:$I,$F11,전체과정!$J:$J,L11)</f>
        <v>0</v>
      </c>
      <c r="O11" s="254" t="str">
        <f t="shared" ca="1" si="2"/>
        <v/>
      </c>
      <c r="P11" s="254"/>
      <c r="Q11" s="101">
        <f ca="1">COUNTIFS(전체과정!$H:$H,"비즈니스",전체과정!$I:$I,$F11,전체과정!$J:$J,O11)</f>
        <v>0</v>
      </c>
      <c r="R11" s="254" t="str">
        <f t="shared" ca="1" si="3"/>
        <v/>
      </c>
      <c r="S11" s="254"/>
      <c r="T11" s="101">
        <f ca="1">COUNTIFS(전체과정!$H:$H,"비즈니스",전체과정!$I:$I,$F11,전체과정!$J:$J,R11)</f>
        <v>0</v>
      </c>
      <c r="U11" s="254" t="str">
        <f t="shared" ca="1" si="4"/>
        <v/>
      </c>
      <c r="V11" s="254"/>
      <c r="W11" s="101">
        <f ca="1">COUNTIFS(전체과정!$H:$H,"비즈니스",전체과정!$I:$I,$F11,전체과정!$J:$J,U11)</f>
        <v>0</v>
      </c>
      <c r="X11" s="254" t="str">
        <f t="shared" ca="1" si="5"/>
        <v/>
      </c>
      <c r="Y11" s="254"/>
      <c r="Z11" s="101">
        <f ca="1">COUNTIFS(전체과정!$H:$H,"비즈니스",전체과정!$I:$I,$F11,전체과정!$J:$J,X11)</f>
        <v>0</v>
      </c>
      <c r="AA11" s="254" t="str">
        <f t="shared" ca="1" si="6"/>
        <v/>
      </c>
      <c r="AB11" s="254"/>
      <c r="AC11" s="101">
        <f ca="1">COUNTIFS(전체과정!$H:$H,"비즈니스",전체과정!$I:$I,$F11,전체과정!$J:$J,AA11)</f>
        <v>0</v>
      </c>
      <c r="AD11" s="254" t="str">
        <f t="shared" ca="1" si="7"/>
        <v/>
      </c>
      <c r="AE11" s="254"/>
      <c r="AF11" s="101">
        <f ca="1">COUNTIFS(전체과정!$H:$H,"비즈니스",전체과정!$I:$I,$F11,전체과정!$J:$J,AD11)</f>
        <v>0</v>
      </c>
    </row>
    <row r="12" spans="1:32" s="50" customFormat="1" ht="32.25" customHeight="1">
      <c r="A12" s="48"/>
      <c r="B12" s="48"/>
      <c r="C12" s="48"/>
      <c r="D12" s="48"/>
      <c r="E12" s="172"/>
      <c r="F12" s="102" t="str">
        <f>IFERROR((INDEX(비즈니스,9)),"")</f>
        <v/>
      </c>
      <c r="G12" s="102"/>
      <c r="H12" s="102"/>
      <c r="I12" s="254" t="str">
        <f t="shared" ca="1" si="0"/>
        <v/>
      </c>
      <c r="J12" s="254"/>
      <c r="K12" s="101">
        <f ca="1">COUNTIFS(전체과정!$H:$H,"비즈니스",전체과정!$I:$I,$F12,전체과정!$J:$J,I12)</f>
        <v>0</v>
      </c>
      <c r="L12" s="254" t="str">
        <f t="shared" ca="1" si="1"/>
        <v/>
      </c>
      <c r="M12" s="254"/>
      <c r="N12" s="101">
        <f ca="1">COUNTIFS(전체과정!$H:$H,"비즈니스",전체과정!$I:$I,$F12,전체과정!$J:$J,L12)</f>
        <v>0</v>
      </c>
      <c r="O12" s="254" t="str">
        <f t="shared" ca="1" si="2"/>
        <v/>
      </c>
      <c r="P12" s="254"/>
      <c r="Q12" s="101">
        <f ca="1">COUNTIFS(전체과정!$H:$H,"비즈니스",전체과정!$I:$I,$F12,전체과정!$J:$J,O12)</f>
        <v>0</v>
      </c>
      <c r="R12" s="254" t="str">
        <f t="shared" ca="1" si="3"/>
        <v/>
      </c>
      <c r="S12" s="254"/>
      <c r="T12" s="101">
        <f ca="1">COUNTIFS(전체과정!$H:$H,"비즈니스",전체과정!$I:$I,$F12,전체과정!$J:$J,R12)</f>
        <v>0</v>
      </c>
      <c r="U12" s="254" t="str">
        <f t="shared" ca="1" si="4"/>
        <v/>
      </c>
      <c r="V12" s="254"/>
      <c r="W12" s="101">
        <f ca="1">COUNTIFS(전체과정!$H:$H,"비즈니스",전체과정!$I:$I,$F12,전체과정!$J:$J,U12)</f>
        <v>0</v>
      </c>
      <c r="X12" s="254" t="str">
        <f t="shared" ca="1" si="5"/>
        <v/>
      </c>
      <c r="Y12" s="254"/>
      <c r="Z12" s="101">
        <f ca="1">COUNTIFS(전체과정!$H:$H,"비즈니스",전체과정!$I:$I,$F12,전체과정!$J:$J,X12)</f>
        <v>0</v>
      </c>
      <c r="AA12" s="254" t="str">
        <f t="shared" ca="1" si="6"/>
        <v/>
      </c>
      <c r="AB12" s="254"/>
      <c r="AC12" s="101">
        <f ca="1">COUNTIFS(전체과정!$H:$H,"비즈니스",전체과정!$I:$I,$F12,전체과정!$J:$J,AA12)</f>
        <v>0</v>
      </c>
      <c r="AD12" s="254" t="str">
        <f t="shared" ca="1" si="7"/>
        <v/>
      </c>
      <c r="AE12" s="254"/>
      <c r="AF12" s="101">
        <f ca="1">COUNTIFS(전체과정!$H:$H,"비즈니스",전체과정!$I:$I,$F12,전체과정!$J:$J,AD12)</f>
        <v>0</v>
      </c>
    </row>
    <row r="13" spans="1:32" s="50" customFormat="1" ht="37.5" customHeight="1">
      <c r="A13" s="48"/>
      <c r="B13" s="48"/>
      <c r="C13" s="48"/>
      <c r="D13" s="49"/>
      <c r="E13" s="100"/>
      <c r="F13" s="102" t="str">
        <f>IFERROR((INDEX(비즈니스,10)),"")</f>
        <v/>
      </c>
      <c r="G13" s="102"/>
      <c r="H13" s="102"/>
      <c r="I13" s="254" t="str">
        <f t="shared" ca="1" si="0"/>
        <v/>
      </c>
      <c r="J13" s="254"/>
      <c r="K13" s="101">
        <f ca="1">COUNTIFS(전체과정!$H:$H,"비즈니스",전체과정!$I:$I,$F13,전체과정!$J:$J,I13)</f>
        <v>0</v>
      </c>
      <c r="L13" s="254" t="str">
        <f t="shared" ca="1" si="1"/>
        <v/>
      </c>
      <c r="M13" s="254"/>
      <c r="N13" s="101">
        <f ca="1">COUNTIFS(전체과정!$H:$H,"비즈니스",전체과정!$I:$I,$F13,전체과정!$J:$J,L13)</f>
        <v>0</v>
      </c>
      <c r="O13" s="254" t="str">
        <f t="shared" ca="1" si="2"/>
        <v/>
      </c>
      <c r="P13" s="254"/>
      <c r="Q13" s="101">
        <f ca="1">COUNTIFS(전체과정!$H:$H,"비즈니스",전체과정!$I:$I,$F13,전체과정!$J:$J,O13)</f>
        <v>0</v>
      </c>
      <c r="R13" s="254" t="str">
        <f t="shared" ca="1" si="3"/>
        <v/>
      </c>
      <c r="S13" s="254"/>
      <c r="T13" s="101">
        <f ca="1">COUNTIFS(전체과정!$H:$H,"비즈니스",전체과정!$I:$I,$F13,전체과정!$J:$J,R13)</f>
        <v>0</v>
      </c>
      <c r="U13" s="254" t="str">
        <f t="shared" ca="1" si="4"/>
        <v/>
      </c>
      <c r="V13" s="254"/>
      <c r="W13" s="101">
        <f ca="1">COUNTIFS(전체과정!$H:$H,"비즈니스",전체과정!$I:$I,$F13,전체과정!$J:$J,U13)</f>
        <v>0</v>
      </c>
      <c r="X13" s="254" t="str">
        <f t="shared" ca="1" si="5"/>
        <v/>
      </c>
      <c r="Y13" s="254"/>
      <c r="Z13" s="101">
        <f ca="1">COUNTIFS(전체과정!$H:$H,"비즈니스",전체과정!$I:$I,$F13,전체과정!$J:$J,X13)</f>
        <v>0</v>
      </c>
      <c r="AA13" s="254" t="str">
        <f t="shared" ca="1" si="6"/>
        <v/>
      </c>
      <c r="AB13" s="254"/>
      <c r="AC13" s="101">
        <f ca="1">COUNTIFS(전체과정!$H:$H,"비즈니스",전체과정!$I:$I,$F13,전체과정!$J:$J,AA13)</f>
        <v>0</v>
      </c>
      <c r="AD13" s="254" t="str">
        <f t="shared" ca="1" si="7"/>
        <v/>
      </c>
      <c r="AE13" s="254"/>
      <c r="AF13" s="101">
        <f ca="1">COUNTIFS(전체과정!$H:$H,"비즈니스",전체과정!$I:$I,$F13,전체과정!$J:$J,AD13)</f>
        <v>0</v>
      </c>
    </row>
    <row r="14" spans="1:32" s="50" customFormat="1" ht="37.5" customHeight="1">
      <c r="A14" s="48"/>
      <c r="B14" s="48"/>
      <c r="C14" s="48"/>
      <c r="D14" s="49"/>
      <c r="E14" s="100"/>
      <c r="F14" s="102" t="str">
        <f>IFERROR((INDEX(비즈니스,11)),"")</f>
        <v/>
      </c>
      <c r="G14" s="102"/>
      <c r="H14" s="102"/>
      <c r="I14" s="254" t="str">
        <f t="shared" ca="1" si="0"/>
        <v/>
      </c>
      <c r="J14" s="254"/>
      <c r="K14" s="101">
        <f ca="1">COUNTIFS(전체과정!$H:$H,"비즈니스",전체과정!$I:$I,$F14,전체과정!$J:$J,I14)</f>
        <v>0</v>
      </c>
      <c r="L14" s="254" t="str">
        <f t="shared" ca="1" si="1"/>
        <v/>
      </c>
      <c r="M14" s="254"/>
      <c r="N14" s="101">
        <f ca="1">COUNTIFS(전체과정!$H:$H,"비즈니스",전체과정!$I:$I,$F14,전체과정!$J:$J,L14)</f>
        <v>0</v>
      </c>
      <c r="O14" s="254" t="str">
        <f t="shared" ca="1" si="2"/>
        <v/>
      </c>
      <c r="P14" s="254"/>
      <c r="Q14" s="101">
        <f ca="1">COUNTIFS(전체과정!$H:$H,"비즈니스",전체과정!$I:$I,$F14,전체과정!$J:$J,O14)</f>
        <v>0</v>
      </c>
      <c r="R14" s="254" t="str">
        <f t="shared" ca="1" si="3"/>
        <v/>
      </c>
      <c r="S14" s="254"/>
      <c r="T14" s="101">
        <f ca="1">COUNTIFS(전체과정!$H:$H,"비즈니스",전체과정!$I:$I,$F14,전체과정!$J:$J,R14)</f>
        <v>0</v>
      </c>
      <c r="U14" s="254" t="str">
        <f t="shared" ca="1" si="4"/>
        <v/>
      </c>
      <c r="V14" s="254"/>
      <c r="W14" s="101">
        <f ca="1">COUNTIFS(전체과정!$H:$H,"비즈니스",전체과정!$I:$I,$F14,전체과정!$J:$J,U14)</f>
        <v>0</v>
      </c>
      <c r="X14" s="254" t="str">
        <f t="shared" ca="1" si="5"/>
        <v/>
      </c>
      <c r="Y14" s="254"/>
      <c r="Z14" s="101">
        <f ca="1">COUNTIFS(전체과정!$H:$H,"비즈니스",전체과정!$I:$I,$F14,전체과정!$J:$J,X14)</f>
        <v>0</v>
      </c>
      <c r="AA14" s="254" t="str">
        <f t="shared" ca="1" si="6"/>
        <v/>
      </c>
      <c r="AB14" s="254"/>
      <c r="AC14" s="101">
        <f ca="1">COUNTIFS(전체과정!$H:$H,"비즈니스",전체과정!$I:$I,$F14,전체과정!$J:$J,AA14)</f>
        <v>0</v>
      </c>
      <c r="AD14" s="254" t="str">
        <f t="shared" ca="1" si="7"/>
        <v/>
      </c>
      <c r="AE14" s="254"/>
      <c r="AF14" s="101">
        <f ca="1">COUNTIFS(전체과정!$H:$H,"비즈니스",전체과정!$I:$I,$F14,전체과정!$J:$J,AD14)</f>
        <v>0</v>
      </c>
    </row>
    <row r="15" spans="1:32" s="50" customFormat="1" ht="37.5" customHeight="1">
      <c r="A15" s="48"/>
      <c r="B15" s="48"/>
      <c r="C15" s="48"/>
      <c r="D15" s="49"/>
      <c r="E15" s="100"/>
      <c r="F15" s="102" t="str">
        <f>IFERROR((INDEX(비즈니스,12)),"")</f>
        <v/>
      </c>
      <c r="G15" s="102"/>
      <c r="H15" s="102"/>
      <c r="I15" s="254" t="str">
        <f t="shared" ca="1" si="0"/>
        <v/>
      </c>
      <c r="J15" s="254"/>
      <c r="K15" s="101">
        <f ca="1">COUNTIFS(전체과정!$H:$H,"비즈니스",전체과정!$I:$I,$F15,전체과정!$J:$J,I15)</f>
        <v>0</v>
      </c>
      <c r="L15" s="254" t="str">
        <f t="shared" ca="1" si="1"/>
        <v/>
      </c>
      <c r="M15" s="254"/>
      <c r="N15" s="101">
        <f ca="1">COUNTIFS(전체과정!$H:$H,"비즈니스",전체과정!$I:$I,$F15,전체과정!$J:$J,L15)</f>
        <v>0</v>
      </c>
      <c r="O15" s="254" t="str">
        <f t="shared" ca="1" si="2"/>
        <v/>
      </c>
      <c r="P15" s="254"/>
      <c r="Q15" s="101">
        <f ca="1">COUNTIFS(전체과정!$H:$H,"비즈니스",전체과정!$I:$I,$F15,전체과정!$J:$J,O15)</f>
        <v>0</v>
      </c>
      <c r="R15" s="254" t="str">
        <f t="shared" ca="1" si="3"/>
        <v/>
      </c>
      <c r="S15" s="254"/>
      <c r="T15" s="101">
        <f ca="1">COUNTIFS(전체과정!$H:$H,"비즈니스",전체과정!$I:$I,$F15,전체과정!$J:$J,R15)</f>
        <v>0</v>
      </c>
      <c r="U15" s="254" t="str">
        <f t="shared" ca="1" si="4"/>
        <v/>
      </c>
      <c r="V15" s="254"/>
      <c r="W15" s="101">
        <f ca="1">COUNTIFS(전체과정!$H:$H,"비즈니스",전체과정!$I:$I,$F15,전체과정!$J:$J,U15)</f>
        <v>0</v>
      </c>
      <c r="X15" s="254" t="str">
        <f t="shared" ca="1" si="5"/>
        <v/>
      </c>
      <c r="Y15" s="254"/>
      <c r="Z15" s="101">
        <f ca="1">COUNTIFS(전체과정!$H:$H,"비즈니스",전체과정!$I:$I,$F15,전체과정!$J:$J,X15)</f>
        <v>0</v>
      </c>
      <c r="AA15" s="254" t="str">
        <f t="shared" ca="1" si="6"/>
        <v/>
      </c>
      <c r="AB15" s="254"/>
      <c r="AC15" s="101">
        <f ca="1">COUNTIFS(전체과정!$H:$H,"비즈니스",전체과정!$I:$I,$F15,전체과정!$J:$J,AA15)</f>
        <v>0</v>
      </c>
      <c r="AD15" s="254" t="str">
        <f t="shared" ca="1" si="7"/>
        <v/>
      </c>
      <c r="AE15" s="254"/>
      <c r="AF15" s="101">
        <f ca="1">COUNTIFS(전체과정!$H:$H,"비즈니스",전체과정!$I:$I,$F15,전체과정!$J:$J,AD15)</f>
        <v>0</v>
      </c>
    </row>
    <row r="16" spans="1:32" s="50" customFormat="1" ht="37.5" customHeight="1">
      <c r="A16" s="48"/>
      <c r="B16" s="48"/>
      <c r="C16" s="48"/>
      <c r="D16" s="49"/>
      <c r="E16" s="100"/>
      <c r="F16" s="102" t="str">
        <f>IFERROR((INDEX(비즈니스,13)),"")</f>
        <v/>
      </c>
      <c r="G16" s="102"/>
      <c r="H16" s="102"/>
      <c r="I16" s="254" t="str">
        <f t="shared" ca="1" si="0"/>
        <v/>
      </c>
      <c r="J16" s="254"/>
      <c r="K16" s="101">
        <f ca="1">COUNTIFS(전체과정!$H:$H,"비즈니스",전체과정!$I:$I,$F16,전체과정!$J:$J,I16)</f>
        <v>0</v>
      </c>
      <c r="L16" s="254" t="str">
        <f t="shared" ca="1" si="1"/>
        <v/>
      </c>
      <c r="M16" s="254"/>
      <c r="N16" s="101">
        <f ca="1">COUNTIFS(전체과정!$H:$H,"비즈니스",전체과정!$I:$I,$F16,전체과정!$J:$J,L16)</f>
        <v>0</v>
      </c>
      <c r="O16" s="254" t="str">
        <f t="shared" ca="1" si="2"/>
        <v/>
      </c>
      <c r="P16" s="254"/>
      <c r="Q16" s="101">
        <f ca="1">COUNTIFS(전체과정!$H:$H,"비즈니스",전체과정!$I:$I,$F16,전체과정!$J:$J,O16)</f>
        <v>0</v>
      </c>
      <c r="R16" s="254" t="str">
        <f t="shared" ca="1" si="3"/>
        <v/>
      </c>
      <c r="S16" s="254"/>
      <c r="T16" s="101">
        <f ca="1">COUNTIFS(전체과정!$H:$H,"비즈니스",전체과정!$I:$I,$F16,전체과정!$J:$J,R16)</f>
        <v>0</v>
      </c>
      <c r="U16" s="254" t="str">
        <f t="shared" ca="1" si="4"/>
        <v/>
      </c>
      <c r="V16" s="254"/>
      <c r="W16" s="101">
        <f ca="1">COUNTIFS(전체과정!$H:$H,"비즈니스",전체과정!$I:$I,$F16,전체과정!$J:$J,U16)</f>
        <v>0</v>
      </c>
      <c r="X16" s="254" t="str">
        <f t="shared" ca="1" si="5"/>
        <v/>
      </c>
      <c r="Y16" s="254"/>
      <c r="Z16" s="101">
        <f ca="1">COUNTIFS(전체과정!$H:$H,"비즈니스",전체과정!$I:$I,$F16,전체과정!$J:$J,X16)</f>
        <v>0</v>
      </c>
      <c r="AA16" s="254" t="str">
        <f t="shared" ca="1" si="6"/>
        <v/>
      </c>
      <c r="AB16" s="254"/>
      <c r="AC16" s="101">
        <f ca="1">COUNTIFS(전체과정!$H:$H,"비즈니스",전체과정!$I:$I,$F16,전체과정!$J:$J,AA16)</f>
        <v>0</v>
      </c>
      <c r="AD16" s="254" t="str">
        <f t="shared" ca="1" si="7"/>
        <v/>
      </c>
      <c r="AE16" s="254"/>
      <c r="AF16" s="101">
        <f ca="1">COUNTIFS(전체과정!$H:$H,"비즈니스",전체과정!$I:$I,$F16,전체과정!$J:$J,AD16)</f>
        <v>0</v>
      </c>
    </row>
    <row r="17" spans="1:32" s="50" customFormat="1" ht="37.5" customHeight="1">
      <c r="A17" s="48"/>
      <c r="B17" s="48"/>
      <c r="C17" s="48"/>
      <c r="D17" s="49"/>
      <c r="E17" s="100"/>
      <c r="F17" s="102" t="str">
        <f>IFERROR((INDEX(비즈니스,14)),"")</f>
        <v/>
      </c>
      <c r="G17" s="102"/>
      <c r="H17" s="102"/>
      <c r="I17" s="254" t="str">
        <f t="shared" ca="1" si="0"/>
        <v/>
      </c>
      <c r="J17" s="254"/>
      <c r="K17" s="101">
        <f ca="1">COUNTIFS(전체과정!$H:$H,"비즈니스",전체과정!$I:$I,$F17,전체과정!$J:$J,I17)</f>
        <v>0</v>
      </c>
      <c r="L17" s="254" t="str">
        <f t="shared" ca="1" si="1"/>
        <v/>
      </c>
      <c r="M17" s="254"/>
      <c r="N17" s="101">
        <f ca="1">COUNTIFS(전체과정!$H:$H,"비즈니스",전체과정!$I:$I,$F17,전체과정!$J:$J,L17)</f>
        <v>0</v>
      </c>
      <c r="O17" s="254" t="str">
        <f t="shared" ca="1" si="2"/>
        <v/>
      </c>
      <c r="P17" s="254"/>
      <c r="Q17" s="101">
        <f ca="1">COUNTIFS(전체과정!$H:$H,"비즈니스",전체과정!$I:$I,$F17,전체과정!$J:$J,O17)</f>
        <v>0</v>
      </c>
      <c r="R17" s="254" t="str">
        <f t="shared" ca="1" si="3"/>
        <v/>
      </c>
      <c r="S17" s="254"/>
      <c r="T17" s="101">
        <f ca="1">COUNTIFS(전체과정!$H:$H,"비즈니스",전체과정!$I:$I,$F17,전체과정!$J:$J,R17)</f>
        <v>0</v>
      </c>
      <c r="U17" s="254" t="str">
        <f t="shared" ca="1" si="4"/>
        <v/>
      </c>
      <c r="V17" s="254"/>
      <c r="W17" s="101">
        <f ca="1">COUNTIFS(전체과정!$H:$H,"비즈니스",전체과정!$I:$I,$F17,전체과정!$J:$J,U17)</f>
        <v>0</v>
      </c>
      <c r="X17" s="254" t="str">
        <f t="shared" ca="1" si="5"/>
        <v/>
      </c>
      <c r="Y17" s="254"/>
      <c r="Z17" s="101">
        <f ca="1">COUNTIFS(전체과정!$H:$H,"비즈니스",전체과정!$I:$I,$F17,전체과정!$J:$J,X17)</f>
        <v>0</v>
      </c>
      <c r="AA17" s="254" t="str">
        <f t="shared" ca="1" si="6"/>
        <v/>
      </c>
      <c r="AB17" s="254"/>
      <c r="AC17" s="101">
        <f ca="1">COUNTIFS(전체과정!$H:$H,"비즈니스",전체과정!$I:$I,$F17,전체과정!$J:$J,AA17)</f>
        <v>0</v>
      </c>
      <c r="AD17" s="254" t="str">
        <f t="shared" ca="1" si="7"/>
        <v/>
      </c>
      <c r="AE17" s="254"/>
      <c r="AF17" s="101">
        <f ca="1">COUNTIFS(전체과정!$H:$H,"비즈니스",전체과정!$I:$I,$F17,전체과정!$J:$J,AD17)</f>
        <v>0</v>
      </c>
    </row>
    <row r="18" spans="1:32" s="50" customFormat="1" ht="37.5" customHeight="1">
      <c r="A18" s="48"/>
      <c r="B18" s="48"/>
      <c r="C18" s="48"/>
      <c r="D18" s="49"/>
      <c r="E18" s="100"/>
      <c r="F18" s="102" t="str">
        <f>IFERROR((INDEX(비즈니스,15)),"")</f>
        <v/>
      </c>
      <c r="G18" s="102"/>
      <c r="H18" s="102"/>
      <c r="I18" s="254" t="str">
        <f t="shared" ca="1" si="0"/>
        <v/>
      </c>
      <c r="J18" s="254"/>
      <c r="K18" s="101">
        <f ca="1">COUNTIFS(전체과정!$H:$H,"비즈니스",전체과정!$I:$I,$F18,전체과정!$J:$J,I18)</f>
        <v>0</v>
      </c>
      <c r="L18" s="254" t="str">
        <f t="shared" ca="1" si="1"/>
        <v/>
      </c>
      <c r="M18" s="254"/>
      <c r="N18" s="101">
        <f ca="1">COUNTIFS(전체과정!$H:$H,"비즈니스",전체과정!$I:$I,$F18,전체과정!$J:$J,L18)</f>
        <v>0</v>
      </c>
      <c r="O18" s="254" t="str">
        <f t="shared" ca="1" si="2"/>
        <v/>
      </c>
      <c r="P18" s="254"/>
      <c r="Q18" s="101">
        <f ca="1">COUNTIFS(전체과정!$H:$H,"비즈니스",전체과정!$I:$I,$F18,전체과정!$J:$J,O18)</f>
        <v>0</v>
      </c>
      <c r="R18" s="254" t="str">
        <f t="shared" ca="1" si="3"/>
        <v/>
      </c>
      <c r="S18" s="254"/>
      <c r="T18" s="101">
        <f ca="1">COUNTIFS(전체과정!$H:$H,"비즈니스",전체과정!$I:$I,$F18,전체과정!$J:$J,R18)</f>
        <v>0</v>
      </c>
      <c r="U18" s="254" t="str">
        <f t="shared" ca="1" si="4"/>
        <v/>
      </c>
      <c r="V18" s="254"/>
      <c r="W18" s="101">
        <f ca="1">COUNTIFS(전체과정!$H:$H,"비즈니스",전체과정!$I:$I,$F18,전체과정!$J:$J,U18)</f>
        <v>0</v>
      </c>
      <c r="X18" s="254" t="str">
        <f t="shared" ca="1" si="5"/>
        <v/>
      </c>
      <c r="Y18" s="254"/>
      <c r="Z18" s="101">
        <f ca="1">COUNTIFS(전체과정!$H:$H,"비즈니스",전체과정!$I:$I,$F18,전체과정!$J:$J,X18)</f>
        <v>0</v>
      </c>
      <c r="AA18" s="254" t="str">
        <f t="shared" ca="1" si="6"/>
        <v/>
      </c>
      <c r="AB18" s="254"/>
      <c r="AC18" s="101">
        <f ca="1">COUNTIFS(전체과정!$H:$H,"비즈니스",전체과정!$I:$I,$F18,전체과정!$J:$J,AA18)</f>
        <v>0</v>
      </c>
      <c r="AD18" s="254" t="str">
        <f t="shared" ca="1" si="7"/>
        <v/>
      </c>
      <c r="AE18" s="254"/>
      <c r="AF18" s="101">
        <f ca="1">COUNTIFS(전체과정!$H:$H,"비즈니스",전체과정!$I:$I,$F18,전체과정!$J:$J,AD18)</f>
        <v>0</v>
      </c>
    </row>
    <row r="19" spans="1:32" s="50" customFormat="1" ht="37.5" customHeight="1">
      <c r="A19" s="48"/>
      <c r="B19" s="48"/>
      <c r="C19" s="48"/>
      <c r="D19" s="49"/>
      <c r="E19" s="100"/>
      <c r="F19" s="102" t="str">
        <f>IFERROR((INDEX(비즈니스,16)),"")</f>
        <v/>
      </c>
      <c r="G19" s="102"/>
      <c r="H19" s="102"/>
      <c r="I19" s="254" t="str">
        <f t="shared" ca="1" si="0"/>
        <v/>
      </c>
      <c r="J19" s="254"/>
      <c r="K19" s="101">
        <f ca="1">COUNTIFS(전체과정!$H:$H,"비즈니스",전체과정!$I:$I,$F19,전체과정!$J:$J,I19)</f>
        <v>0</v>
      </c>
      <c r="L19" s="254" t="str">
        <f t="shared" ca="1" si="1"/>
        <v/>
      </c>
      <c r="M19" s="254"/>
      <c r="N19" s="101">
        <f ca="1">COUNTIFS(전체과정!$H:$H,"비즈니스",전체과정!$I:$I,$F19,전체과정!$J:$J,L19)</f>
        <v>0</v>
      </c>
      <c r="O19" s="254" t="str">
        <f t="shared" ca="1" si="2"/>
        <v/>
      </c>
      <c r="P19" s="254"/>
      <c r="Q19" s="101">
        <f ca="1">COUNTIFS(전체과정!$H:$H,"비즈니스",전체과정!$I:$I,$F19,전체과정!$J:$J,O19)</f>
        <v>0</v>
      </c>
      <c r="R19" s="254" t="str">
        <f t="shared" ca="1" si="3"/>
        <v/>
      </c>
      <c r="S19" s="254"/>
      <c r="T19" s="101">
        <f ca="1">COUNTIFS(전체과정!$H:$H,"비즈니스",전체과정!$I:$I,$F19,전체과정!$J:$J,R19)</f>
        <v>0</v>
      </c>
      <c r="U19" s="254" t="str">
        <f t="shared" ca="1" si="4"/>
        <v/>
      </c>
      <c r="V19" s="254"/>
      <c r="W19" s="101">
        <f ca="1">COUNTIFS(전체과정!$H:$H,"비즈니스",전체과정!$I:$I,$F19,전체과정!$J:$J,U19)</f>
        <v>0</v>
      </c>
      <c r="X19" s="254" t="str">
        <f t="shared" ca="1" si="5"/>
        <v/>
      </c>
      <c r="Y19" s="254"/>
      <c r="Z19" s="101">
        <f ca="1">COUNTIFS(전체과정!$H:$H,"비즈니스",전체과정!$I:$I,$F19,전체과정!$J:$J,X19)</f>
        <v>0</v>
      </c>
      <c r="AA19" s="254" t="str">
        <f t="shared" ca="1" si="6"/>
        <v/>
      </c>
      <c r="AB19" s="254"/>
      <c r="AC19" s="101">
        <f ca="1">COUNTIFS(전체과정!$H:$H,"비즈니스",전체과정!$I:$I,$F19,전체과정!$J:$J,AA19)</f>
        <v>0</v>
      </c>
      <c r="AD19" s="254" t="str">
        <f t="shared" ca="1" si="7"/>
        <v/>
      </c>
      <c r="AE19" s="254"/>
      <c r="AF19" s="101">
        <f ca="1">COUNTIFS(전체과정!$H:$H,"비즈니스",전체과정!$I:$I,$F19,전체과정!$J:$J,AD19)</f>
        <v>0</v>
      </c>
    </row>
    <row r="20" spans="1:32" s="50" customFormat="1" ht="37.5" customHeight="1">
      <c r="A20" s="48"/>
      <c r="B20" s="48"/>
      <c r="C20" s="48"/>
      <c r="D20" s="49"/>
      <c r="E20" s="100"/>
      <c r="F20" s="102" t="str">
        <f>IFERROR((INDEX(비즈니스,17)),"")</f>
        <v/>
      </c>
      <c r="G20" s="102"/>
      <c r="H20" s="102"/>
      <c r="I20" s="254" t="str">
        <f ca="1">IFERROR((INDEX((INDIRECT($F20)),9)),"")</f>
        <v/>
      </c>
      <c r="J20" s="254"/>
      <c r="K20" s="101">
        <f ca="1">COUNTIFS(전체과정!$H:$H,"비즈니스",전체과정!$I:$I,$F20,전체과정!$J:$J,I20)</f>
        <v>0</v>
      </c>
      <c r="L20" s="254" t="str">
        <f ca="1">IFERROR((INDEX((INDIRECT($F20)),10)),"")</f>
        <v/>
      </c>
      <c r="M20" s="254"/>
      <c r="N20" s="101">
        <f ca="1">COUNTIFS(전체과정!$H:$H,"비즈니스",전체과정!$I:$I,$F20,전체과정!$J:$J,L20)</f>
        <v>0</v>
      </c>
      <c r="O20" s="254" t="str">
        <f ca="1">IFERROR((INDEX((INDIRECT($F20)),11)),"")</f>
        <v/>
      </c>
      <c r="P20" s="254"/>
      <c r="Q20" s="101">
        <f ca="1">COUNTIFS(전체과정!$H:$H,"비즈니스",전체과정!$I:$I,$F20,전체과정!$J:$J,O20)</f>
        <v>0</v>
      </c>
      <c r="R20" s="254" t="str">
        <f ca="1">IFERROR((INDEX((INDIRECT($F20)),12)),"")</f>
        <v/>
      </c>
      <c r="S20" s="254"/>
      <c r="T20" s="101">
        <f ca="1">COUNTIFS(전체과정!$H:$H,"비즈니스",전체과정!$I:$I,$F20,전체과정!$J:$J,R20)</f>
        <v>0</v>
      </c>
      <c r="U20" s="254" t="str">
        <f ca="1">IFERROR((INDEX((INDIRECT($F20)),13)),"")</f>
        <v/>
      </c>
      <c r="V20" s="254"/>
      <c r="W20" s="101">
        <f ca="1">COUNTIFS(전체과정!$H:$H,"비즈니스",전체과정!$I:$I,$F20,전체과정!$J:$J,U20)</f>
        <v>0</v>
      </c>
      <c r="X20" s="254" t="str">
        <f ca="1">IFERROR((INDEX((INDIRECT($F20)),14)),"")</f>
        <v/>
      </c>
      <c r="Y20" s="254"/>
      <c r="Z20" s="101">
        <f ca="1">COUNTIFS(전체과정!$H:$H,"비즈니스",전체과정!$I:$I,$F20,전체과정!$J:$J,X20)</f>
        <v>0</v>
      </c>
      <c r="AA20" s="254" t="str">
        <f ca="1">IFERROR((INDEX((INDIRECT($F20)),15)),"")</f>
        <v/>
      </c>
      <c r="AB20" s="254"/>
      <c r="AC20" s="101">
        <f ca="1">COUNTIFS(전체과정!$H:$H,"비즈니스",전체과정!$I:$I,$F20,전체과정!$J:$J,AA20)</f>
        <v>0</v>
      </c>
      <c r="AD20" s="254" t="str">
        <f ca="1">IFERROR((INDEX((INDIRECT($F20)),16)),"")</f>
        <v/>
      </c>
      <c r="AE20" s="254"/>
      <c r="AF20" s="101">
        <f ca="1">COUNTIFS(전체과정!$H:$H,"비즈니스",전체과정!$I:$I,$F20,전체과정!$J:$J,AD20)</f>
        <v>0</v>
      </c>
    </row>
    <row r="21" spans="1:32" s="50" customFormat="1" ht="37.5" customHeight="1">
      <c r="A21" s="48"/>
      <c r="B21" s="48"/>
      <c r="C21" s="48"/>
      <c r="D21" s="49"/>
      <c r="E21" s="100"/>
      <c r="F21" s="102" t="str">
        <f>IFERROR((INDEX(비즈니스,18)),"")</f>
        <v/>
      </c>
      <c r="G21" s="102"/>
      <c r="H21" s="102"/>
      <c r="I21" s="254" t="str">
        <f ca="1">IFERROR((INDEX((INDIRECT($F21)),17)),"")</f>
        <v/>
      </c>
      <c r="J21" s="254"/>
      <c r="K21" s="101">
        <f ca="1">COUNTIFS(전체과정!$H:$H,"비즈니스",전체과정!$I:$I,$F21,전체과정!$J:$J,I21)</f>
        <v>0</v>
      </c>
      <c r="L21" s="254" t="str">
        <f ca="1">IFERROR((INDEX((INDIRECT($F21)),18)),"")</f>
        <v/>
      </c>
      <c r="M21" s="254"/>
      <c r="N21" s="101">
        <f ca="1">COUNTIFS(전체과정!$H:$H,"비즈니스",전체과정!$I:$I,$F21,전체과정!$J:$J,L21)</f>
        <v>0</v>
      </c>
      <c r="O21" s="254" t="str">
        <f ca="1">IFERROR((INDEX((INDIRECT($F21)),19)),"")</f>
        <v/>
      </c>
      <c r="P21" s="254"/>
      <c r="Q21" s="101">
        <f ca="1">COUNTIFS(전체과정!$H:$H,"비즈니스",전체과정!$I:$I,$F21,전체과정!$J:$J,O21)</f>
        <v>0</v>
      </c>
      <c r="R21" s="254" t="str">
        <f ca="1">IFERROR((INDEX((INDIRECT($F21)),20)),"")</f>
        <v/>
      </c>
      <c r="S21" s="254"/>
      <c r="T21" s="101">
        <f ca="1">COUNTIFS(전체과정!$H:$H,"비즈니스",전체과정!$I:$I,$F21,전체과정!$J:$J,R21)</f>
        <v>0</v>
      </c>
      <c r="U21" s="254" t="str">
        <f ca="1">IFERROR((INDEX((INDIRECT($F21)),21)),"")</f>
        <v/>
      </c>
      <c r="V21" s="254"/>
      <c r="W21" s="101">
        <f ca="1">COUNTIFS(전체과정!$H:$H,"비즈니스",전체과정!$I:$I,$F21,전체과정!$J:$J,U21)</f>
        <v>0</v>
      </c>
      <c r="X21" s="254" t="str">
        <f ca="1">IFERROR((INDEX((INDIRECT($F21)),22)),"")</f>
        <v/>
      </c>
      <c r="Y21" s="254"/>
      <c r="Z21" s="101">
        <f ca="1">COUNTIFS(전체과정!$H:$H,"비즈니스",전체과정!$I:$I,$F21,전체과정!$J:$J,X21)</f>
        <v>0</v>
      </c>
      <c r="AA21" s="254" t="str">
        <f ca="1">IFERROR((INDEX((INDIRECT($F21)),23)),"")</f>
        <v/>
      </c>
      <c r="AB21" s="254"/>
      <c r="AC21" s="101">
        <f ca="1">COUNTIFS(전체과정!$H:$H,"비즈니스",전체과정!$I:$I,$F21,전체과정!$J:$J,AA21)</f>
        <v>0</v>
      </c>
      <c r="AD21" s="254" t="str">
        <f ca="1">IFERROR((INDEX((INDIRECT($F21)),24)),"")</f>
        <v/>
      </c>
      <c r="AE21" s="254"/>
      <c r="AF21" s="101">
        <f ca="1">COUNTIFS(전체과정!$H:$H,"비즈니스",전체과정!$I:$I,$F21,전체과정!$J:$J,AD21)</f>
        <v>0</v>
      </c>
    </row>
    <row r="22" spans="1:32" s="50" customFormat="1" ht="37.5" customHeight="1">
      <c r="A22" s="48"/>
      <c r="B22" s="48"/>
      <c r="C22" s="48"/>
      <c r="D22" s="49"/>
      <c r="E22" s="100"/>
      <c r="F22" s="102" t="str">
        <f>IFERROR((INDEX(비즈니스,19)),"")</f>
        <v/>
      </c>
      <c r="G22" s="102"/>
      <c r="H22" s="102"/>
      <c r="I22" s="254" t="str">
        <f ca="1">IFERROR((INDEX((INDIRECT($F22)),25)),"")</f>
        <v/>
      </c>
      <c r="J22" s="254"/>
      <c r="K22" s="101">
        <f ca="1">COUNTIFS(전체과정!$H:$H,"비즈니스",전체과정!$I:$I,$F22,전체과정!$J:$J,I22)</f>
        <v>0</v>
      </c>
      <c r="L22" s="254" t="str">
        <f ca="1">IFERROR((INDEX((INDIRECT($F22)),26)),"")</f>
        <v/>
      </c>
      <c r="M22" s="254"/>
      <c r="N22" s="101">
        <f ca="1">COUNTIFS(전체과정!$H:$H,"비즈니스",전체과정!$I:$I,$F22,전체과정!$J:$J,L22)</f>
        <v>0</v>
      </c>
      <c r="O22" s="254" t="str">
        <f ca="1">IFERROR((INDEX((INDIRECT($F22)),27)),"")</f>
        <v/>
      </c>
      <c r="P22" s="254"/>
      <c r="Q22" s="101">
        <f ca="1">COUNTIFS(전체과정!$H:$H,"비즈니스",전체과정!$I:$I,$F22,전체과정!$J:$J,O22)</f>
        <v>0</v>
      </c>
      <c r="R22" s="254" t="str">
        <f ca="1">IFERROR((INDEX((INDIRECT($F22)),28)),"")</f>
        <v/>
      </c>
      <c r="S22" s="254"/>
      <c r="T22" s="101">
        <f ca="1">COUNTIFS(전체과정!$H:$H,"비즈니스",전체과정!$I:$I,$F22,전체과정!$J:$J,R22)</f>
        <v>0</v>
      </c>
      <c r="U22" s="254" t="str">
        <f ca="1">IFERROR((INDEX((INDIRECT($F22)),29)),"")</f>
        <v/>
      </c>
      <c r="V22" s="254"/>
      <c r="W22" s="101">
        <f ca="1">COUNTIFS(전체과정!$H:$H,"비즈니스",전체과정!$I:$I,$F22,전체과정!$J:$J,U22)</f>
        <v>0</v>
      </c>
      <c r="X22" s="254" t="str">
        <f ca="1">IFERROR((INDEX((INDIRECT($F22)),30)),"")</f>
        <v/>
      </c>
      <c r="Y22" s="254"/>
      <c r="Z22" s="101">
        <f ca="1">COUNTIFS(전체과정!$H:$H,"비즈니스",전체과정!$I:$I,$F22,전체과정!$J:$J,X22)</f>
        <v>0</v>
      </c>
      <c r="AA22" s="254" t="str">
        <f ca="1">IFERROR((INDEX((INDIRECT($F22)),31)),"")</f>
        <v/>
      </c>
      <c r="AB22" s="254"/>
      <c r="AC22" s="101">
        <f ca="1">COUNTIFS(전체과정!$H:$H,"비즈니스",전체과정!$I:$I,$F22,전체과정!$J:$J,AA22)</f>
        <v>0</v>
      </c>
      <c r="AD22" s="254" t="str">
        <f ca="1">IFERROR((INDEX((INDIRECT($F22)),32)),"")</f>
        <v/>
      </c>
      <c r="AE22" s="254"/>
      <c r="AF22" s="101">
        <f ca="1">COUNTIFS(전체과정!$H:$H,"비즈니스",전체과정!$I:$I,$F22,전체과정!$J:$J,AD22)</f>
        <v>0</v>
      </c>
    </row>
    <row r="23" spans="1:32" s="50" customFormat="1" ht="37.5" customHeight="1">
      <c r="A23" s="48"/>
      <c r="B23" s="48"/>
      <c r="C23" s="48"/>
      <c r="D23" s="49"/>
      <c r="E23" s="99"/>
      <c r="F23" s="102" t="str">
        <f>IFERROR((INDEX(비즈니스,20)),"")</f>
        <v/>
      </c>
      <c r="G23" s="102"/>
      <c r="H23" s="102"/>
      <c r="I23" s="254" t="str">
        <f ca="1">IFERROR((INDEX((INDIRECT($F23)),1)),"")</f>
        <v/>
      </c>
      <c r="J23" s="254"/>
      <c r="K23" s="101">
        <f ca="1">COUNTIFS(전체과정!$H:$H,"비즈니스",전체과정!$I:$I,$F23,전체과정!$J:$J,I23)</f>
        <v>0</v>
      </c>
      <c r="L23" s="254" t="str">
        <f ca="1">IFERROR((INDEX((INDIRECT($F23)),2)),"")</f>
        <v/>
      </c>
      <c r="M23" s="254"/>
      <c r="N23" s="101">
        <f ca="1">COUNTIFS(전체과정!$H:$H,"비즈니스",전체과정!$I:$I,$F23,전체과정!$J:$J,L23)</f>
        <v>0</v>
      </c>
      <c r="O23" s="254" t="str">
        <f ca="1">IFERROR((INDEX((INDIRECT($F23)),3)),"")</f>
        <v/>
      </c>
      <c r="P23" s="254"/>
      <c r="Q23" s="101">
        <f ca="1">COUNTIFS(전체과정!$H:$H,"비즈니스",전체과정!$I:$I,$F23,전체과정!$J:$J,O23)</f>
        <v>0</v>
      </c>
      <c r="R23" s="254" t="str">
        <f ca="1">IFERROR((INDEX((INDIRECT($F23)),4)),"")</f>
        <v/>
      </c>
      <c r="S23" s="254"/>
      <c r="T23" s="101">
        <f ca="1">COUNTIFS(전체과정!$H:$H,"비즈니스",전체과정!$I:$I,$F23,전체과정!$J:$J,R23)</f>
        <v>0</v>
      </c>
      <c r="U23" s="254" t="str">
        <f ca="1">IFERROR((INDEX((INDIRECT($F23)),5)),"")</f>
        <v/>
      </c>
      <c r="V23" s="254"/>
      <c r="W23" s="101">
        <f ca="1">COUNTIFS(전체과정!$H:$H,"비즈니스",전체과정!$I:$I,$F23,전체과정!$J:$J,U23)</f>
        <v>0</v>
      </c>
      <c r="X23" s="254" t="str">
        <f ca="1">IFERROR((INDEX((INDIRECT($F23)),6)),"")</f>
        <v/>
      </c>
      <c r="Y23" s="254"/>
      <c r="Z23" s="101">
        <f ca="1">COUNTIFS(전체과정!$H:$H,"비즈니스",전체과정!$I:$I,$F23,전체과정!$J:$J,X23)</f>
        <v>0</v>
      </c>
      <c r="AA23" s="254" t="str">
        <f ca="1">IFERROR((INDEX((INDIRECT($F23)),7)),"")</f>
        <v/>
      </c>
      <c r="AB23" s="254"/>
      <c r="AC23" s="101">
        <f ca="1">COUNTIFS(전체과정!$H:$H,"비즈니스",전체과정!$I:$I,$F23,전체과정!$J:$J,AA23)</f>
        <v>0</v>
      </c>
      <c r="AD23" s="254" t="str">
        <f ca="1">IFERROR((INDEX((INDIRECT($F23)),8)),"")</f>
        <v/>
      </c>
      <c r="AE23" s="254"/>
      <c r="AF23" s="101">
        <f ca="1">COUNTIFS(전체과정!$H:$H,"비즈니스",전체과정!$I:$I,$F23,전체과정!$J:$J,AD23)</f>
        <v>0</v>
      </c>
    </row>
    <row r="24" spans="1:32" s="50" customFormat="1" ht="37.5" customHeight="1">
      <c r="A24" s="48"/>
      <c r="B24" s="48"/>
      <c r="C24" s="48"/>
      <c r="D24" s="49"/>
      <c r="E24" s="99"/>
      <c r="F24" s="102" t="str">
        <f>IFERROR((INDEX(비즈니스,21)),"")</f>
        <v/>
      </c>
      <c r="G24" s="102"/>
      <c r="H24" s="102"/>
      <c r="I24" s="254" t="str">
        <f ca="1">IFERROR((INDEX((INDIRECT($F24)),1)),"")</f>
        <v/>
      </c>
      <c r="J24" s="254"/>
      <c r="K24" s="101">
        <f ca="1">COUNTIFS(전체과정!$H:$H,"비즈니스",전체과정!$I:$I,$F24,전체과정!$J:$J,I24)</f>
        <v>0</v>
      </c>
      <c r="L24" s="254" t="str">
        <f ca="1">IFERROR((INDEX((INDIRECT($F24)),2)),"")</f>
        <v/>
      </c>
      <c r="M24" s="254"/>
      <c r="N24" s="101">
        <f ca="1">COUNTIFS(전체과정!$H:$H,"비즈니스",전체과정!$I:$I,$F24,전체과정!$J:$J,L24)</f>
        <v>0</v>
      </c>
      <c r="O24" s="254" t="str">
        <f ca="1">IFERROR((INDEX((INDIRECT($F24)),3)),"")</f>
        <v/>
      </c>
      <c r="P24" s="254"/>
      <c r="Q24" s="101">
        <f ca="1">COUNTIFS(전체과정!$H:$H,"비즈니스",전체과정!$I:$I,$F24,전체과정!$J:$J,O24)</f>
        <v>0</v>
      </c>
      <c r="R24" s="254" t="str">
        <f ca="1">IFERROR((INDEX((INDIRECT($F24)),4)),"")</f>
        <v/>
      </c>
      <c r="S24" s="254"/>
      <c r="T24" s="101">
        <f ca="1">COUNTIFS(전체과정!$H:$H,"비즈니스",전체과정!$I:$I,$F24,전체과정!$J:$J,R24)</f>
        <v>0</v>
      </c>
      <c r="U24" s="254" t="str">
        <f ca="1">IFERROR((INDEX((INDIRECT($F24)),5)),"")</f>
        <v/>
      </c>
      <c r="V24" s="254"/>
      <c r="W24" s="101">
        <f ca="1">COUNTIFS(전체과정!$H:$H,"비즈니스",전체과정!$I:$I,$F24,전체과정!$J:$J,U24)</f>
        <v>0</v>
      </c>
      <c r="X24" s="254" t="str">
        <f ca="1">IFERROR((INDEX((INDIRECT($F24)),6)),"")</f>
        <v/>
      </c>
      <c r="Y24" s="254"/>
      <c r="Z24" s="101">
        <f ca="1">COUNTIFS(전체과정!$H:$H,"비즈니스",전체과정!$I:$I,$F24,전체과정!$J:$J,X24)</f>
        <v>0</v>
      </c>
      <c r="AA24" s="254" t="str">
        <f ca="1">IFERROR((INDEX((INDIRECT($F24)),7)),"")</f>
        <v/>
      </c>
      <c r="AB24" s="254"/>
      <c r="AC24" s="101">
        <f ca="1">COUNTIFS(전체과정!$H:$H,"비즈니스",전체과정!$I:$I,$F24,전체과정!$J:$J,AA24)</f>
        <v>0</v>
      </c>
      <c r="AD24" s="254" t="str">
        <f ca="1">IFERROR((INDEX((INDIRECT($F24)),8)),"")</f>
        <v/>
      </c>
      <c r="AE24" s="254"/>
      <c r="AF24" s="101"/>
    </row>
    <row r="25" spans="1:32" s="50" customFormat="1" ht="37.5" customHeight="1">
      <c r="A25" s="48"/>
      <c r="B25" s="48"/>
      <c r="C25" s="48"/>
      <c r="D25" s="49"/>
      <c r="E25" s="69"/>
      <c r="F25" s="88"/>
      <c r="G25" s="88"/>
      <c r="H25" s="258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9"/>
      <c r="Y25" s="259"/>
      <c r="Z25" s="259"/>
      <c r="AA25" s="259"/>
      <c r="AB25" s="259"/>
      <c r="AC25" s="70"/>
      <c r="AD25" s="87"/>
      <c r="AE25" s="70"/>
    </row>
    <row r="26" spans="1:32" s="50" customFormat="1" ht="37.5" customHeight="1">
      <c r="A26" s="48"/>
      <c r="B26" s="48"/>
      <c r="C26" s="48"/>
      <c r="D26" s="49"/>
      <c r="E26" s="69"/>
      <c r="F26" s="88"/>
      <c r="G26" s="88"/>
      <c r="H26" s="258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9"/>
      <c r="Y26" s="259"/>
      <c r="Z26" s="259"/>
      <c r="AA26" s="259"/>
      <c r="AB26" s="259"/>
      <c r="AC26" s="70"/>
      <c r="AD26" s="87"/>
      <c r="AE26" s="70"/>
    </row>
    <row r="27" spans="1:32" s="50" customFormat="1" ht="37.5" customHeight="1">
      <c r="A27" s="48"/>
      <c r="B27" s="48"/>
      <c r="C27" s="48"/>
      <c r="D27" s="49"/>
      <c r="E27" s="69"/>
      <c r="F27" s="88"/>
      <c r="G27" s="8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9"/>
      <c r="Y27" s="259"/>
      <c r="Z27" s="259"/>
      <c r="AA27" s="259"/>
      <c r="AB27" s="259"/>
      <c r="AC27" s="70"/>
      <c r="AD27" s="87"/>
      <c r="AE27" s="70"/>
    </row>
    <row r="28" spans="1:32" s="50" customFormat="1" ht="37.5" customHeight="1">
      <c r="A28" s="48"/>
      <c r="B28" s="48"/>
      <c r="C28" s="48"/>
      <c r="D28" s="49"/>
      <c r="E28" s="69"/>
      <c r="F28" s="88"/>
      <c r="G28" s="8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9"/>
      <c r="Y28" s="259"/>
      <c r="Z28" s="259"/>
      <c r="AA28" s="259"/>
      <c r="AB28" s="259"/>
      <c r="AC28" s="70"/>
      <c r="AD28" s="87"/>
      <c r="AE28" s="70"/>
    </row>
    <row r="29" spans="1:32" s="50" customFormat="1" ht="37.5" customHeight="1">
      <c r="A29" s="48"/>
      <c r="B29" s="48"/>
      <c r="C29" s="48"/>
      <c r="D29" s="49"/>
      <c r="E29" s="69"/>
      <c r="F29" s="88"/>
      <c r="G29" s="8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9"/>
      <c r="Y29" s="259"/>
      <c r="Z29" s="259"/>
      <c r="AA29" s="259"/>
      <c r="AB29" s="259"/>
      <c r="AC29" s="70"/>
      <c r="AD29" s="87"/>
      <c r="AE29" s="70"/>
    </row>
    <row r="30" spans="1:32" s="50" customFormat="1" ht="37.5" customHeight="1">
      <c r="A30" s="48"/>
      <c r="B30" s="48"/>
      <c r="C30" s="48"/>
      <c r="D30" s="49"/>
      <c r="E30" s="69"/>
      <c r="F30" s="88"/>
      <c r="G30" s="8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9"/>
      <c r="Y30" s="259"/>
      <c r="Z30" s="259"/>
      <c r="AA30" s="259"/>
      <c r="AB30" s="259"/>
      <c r="AC30" s="70"/>
      <c r="AD30" s="87"/>
      <c r="AE30" s="70"/>
    </row>
    <row r="31" spans="1:32" s="50" customFormat="1" ht="37.5" customHeight="1">
      <c r="A31" s="48"/>
      <c r="B31" s="48"/>
      <c r="C31" s="48"/>
      <c r="D31" s="49"/>
      <c r="E31" s="69"/>
      <c r="F31" s="88"/>
      <c r="G31" s="8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9"/>
      <c r="Y31" s="259"/>
      <c r="Z31" s="259"/>
      <c r="AA31" s="259"/>
      <c r="AB31" s="259"/>
      <c r="AC31" s="70"/>
      <c r="AD31" s="87"/>
      <c r="AE31" s="70"/>
    </row>
    <row r="32" spans="1:32" s="50" customFormat="1" ht="37.5" customHeight="1">
      <c r="A32" s="48"/>
      <c r="B32" s="48"/>
      <c r="C32" s="48"/>
      <c r="D32" s="49"/>
      <c r="E32" s="69"/>
      <c r="F32" s="88"/>
      <c r="G32" s="8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9"/>
      <c r="Y32" s="259"/>
      <c r="Z32" s="259"/>
      <c r="AA32" s="259"/>
      <c r="AB32" s="259"/>
      <c r="AC32" s="70"/>
      <c r="AD32" s="87"/>
      <c r="AE32" s="70"/>
    </row>
    <row r="33" spans="1:31" s="70" customFormat="1" ht="37.5" customHeight="1">
      <c r="A33" s="48"/>
      <c r="B33" s="48"/>
      <c r="C33" s="48"/>
      <c r="D33" s="49"/>
      <c r="E33" s="69"/>
      <c r="F33" s="88"/>
      <c r="G33" s="8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9"/>
      <c r="Y33" s="259"/>
      <c r="Z33" s="259"/>
      <c r="AA33" s="259"/>
      <c r="AB33" s="259"/>
      <c r="AD33" s="87"/>
    </row>
    <row r="34" spans="1:31" s="70" customFormat="1" ht="37.5" customHeight="1">
      <c r="A34" s="48"/>
      <c r="B34" s="48"/>
      <c r="C34" s="48"/>
      <c r="D34" s="49"/>
      <c r="E34" s="69"/>
      <c r="F34" s="88"/>
      <c r="G34" s="88"/>
      <c r="H34" s="258"/>
      <c r="I34" s="258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9"/>
      <c r="Y34" s="259"/>
      <c r="Z34" s="259"/>
      <c r="AA34" s="259"/>
      <c r="AB34" s="259"/>
      <c r="AD34" s="87"/>
    </row>
    <row r="35" spans="1:31" s="70" customFormat="1" ht="37.5" customHeight="1">
      <c r="A35" s="48"/>
      <c r="B35" s="48"/>
      <c r="C35" s="48"/>
      <c r="D35" s="49"/>
      <c r="E35" s="69"/>
      <c r="F35" s="88"/>
      <c r="G35" s="88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9"/>
      <c r="Y35" s="259"/>
      <c r="Z35" s="259"/>
      <c r="AA35" s="259"/>
      <c r="AB35" s="259"/>
      <c r="AD35" s="87"/>
    </row>
    <row r="36" spans="1:31" s="50" customFormat="1" ht="37.5" customHeight="1">
      <c r="A36" s="48"/>
      <c r="B36" s="48"/>
      <c r="C36" s="48"/>
      <c r="D36" s="49"/>
      <c r="E36" s="69"/>
      <c r="F36" s="88"/>
      <c r="G36" s="88"/>
      <c r="H36" s="258"/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9"/>
      <c r="Y36" s="259"/>
      <c r="Z36" s="259"/>
      <c r="AA36" s="259"/>
      <c r="AB36" s="259"/>
      <c r="AC36" s="70"/>
      <c r="AD36" s="87"/>
      <c r="AE36" s="70"/>
    </row>
    <row r="37" spans="1:31" s="50" customFormat="1" ht="37.5" customHeight="1">
      <c r="A37" s="48"/>
      <c r="B37" s="48"/>
      <c r="C37" s="48"/>
      <c r="D37" s="49"/>
      <c r="E37" s="69"/>
      <c r="F37" s="88"/>
      <c r="G37" s="88"/>
      <c r="H37" s="258"/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9"/>
      <c r="Y37" s="259"/>
      <c r="Z37" s="259"/>
      <c r="AA37" s="259"/>
      <c r="AB37" s="259"/>
      <c r="AC37" s="70"/>
      <c r="AD37" s="87"/>
      <c r="AE37" s="70"/>
    </row>
    <row r="38" spans="1:31" s="50" customFormat="1" ht="37.5" customHeight="1">
      <c r="A38" s="48"/>
      <c r="B38" s="48"/>
      <c r="C38" s="48"/>
      <c r="D38" s="49"/>
      <c r="E38" s="69"/>
      <c r="F38" s="88"/>
      <c r="G38" s="8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9"/>
      <c r="Y38" s="259"/>
      <c r="Z38" s="259"/>
      <c r="AA38" s="259"/>
      <c r="AB38" s="259"/>
      <c r="AC38" s="70"/>
      <c r="AD38" s="87"/>
      <c r="AE38" s="70"/>
    </row>
    <row r="39" spans="1:31" s="50" customFormat="1" ht="37.5" customHeight="1">
      <c r="A39" s="48"/>
      <c r="B39" s="48"/>
      <c r="C39" s="48"/>
      <c r="D39" s="49"/>
      <c r="E39" s="69"/>
      <c r="F39" s="88"/>
      <c r="G39" s="8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9"/>
      <c r="Y39" s="259"/>
      <c r="Z39" s="259"/>
      <c r="AA39" s="259"/>
      <c r="AB39" s="259"/>
      <c r="AC39" s="70"/>
      <c r="AD39" s="87"/>
      <c r="AE39" s="70"/>
    </row>
    <row r="40" spans="1:31" s="50" customFormat="1" ht="37.5" customHeight="1">
      <c r="A40" s="48"/>
      <c r="B40" s="48"/>
      <c r="C40" s="48"/>
      <c r="D40" s="49"/>
      <c r="E40" s="69"/>
      <c r="F40" s="88"/>
      <c r="G40" s="8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9"/>
      <c r="Y40" s="259"/>
      <c r="Z40" s="259"/>
      <c r="AA40" s="259"/>
      <c r="AB40" s="259"/>
      <c r="AC40" s="70"/>
      <c r="AD40" s="87"/>
      <c r="AE40" s="70"/>
    </row>
    <row r="41" spans="1:31" s="50" customFormat="1" ht="37.5" customHeight="1">
      <c r="A41" s="48"/>
      <c r="B41" s="48"/>
      <c r="C41" s="48"/>
      <c r="D41" s="49"/>
      <c r="E41" s="69"/>
      <c r="F41" s="88"/>
      <c r="G41" s="8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9"/>
      <c r="Y41" s="259"/>
      <c r="Z41" s="259"/>
      <c r="AA41" s="259"/>
      <c r="AB41" s="259"/>
      <c r="AC41" s="70"/>
      <c r="AD41" s="87"/>
      <c r="AE41" s="70"/>
    </row>
    <row r="42" spans="1:31" s="50" customFormat="1" ht="37.5" customHeight="1">
      <c r="A42" s="48"/>
      <c r="B42" s="48"/>
      <c r="C42" s="48"/>
      <c r="D42" s="49"/>
      <c r="E42" s="69"/>
      <c r="F42" s="88"/>
      <c r="G42" s="8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9"/>
      <c r="Y42" s="259"/>
      <c r="Z42" s="259"/>
      <c r="AA42" s="259"/>
      <c r="AB42" s="259"/>
      <c r="AC42" s="70"/>
      <c r="AD42" s="87"/>
      <c r="AE42" s="70"/>
    </row>
    <row r="43" spans="1:31" s="50" customFormat="1" ht="37.5" customHeight="1">
      <c r="A43" s="48"/>
      <c r="B43" s="48"/>
      <c r="C43" s="48"/>
      <c r="D43" s="49"/>
      <c r="E43" s="69"/>
      <c r="F43" s="88"/>
      <c r="G43" s="8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9"/>
      <c r="Y43" s="259"/>
      <c r="Z43" s="259"/>
      <c r="AA43" s="259"/>
      <c r="AB43" s="259"/>
      <c r="AC43" s="70"/>
      <c r="AD43" s="87"/>
      <c r="AE43" s="70"/>
    </row>
    <row r="44" spans="1:31" s="50" customFormat="1" ht="37.5" customHeight="1">
      <c r="A44" s="48"/>
      <c r="B44" s="48"/>
      <c r="C44" s="48"/>
      <c r="D44" s="49"/>
      <c r="E44" s="69"/>
      <c r="F44" s="88"/>
      <c r="G44" s="8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9"/>
      <c r="Y44" s="259"/>
      <c r="Z44" s="259"/>
      <c r="AA44" s="259"/>
      <c r="AB44" s="259"/>
      <c r="AC44" s="70"/>
      <c r="AD44" s="87"/>
      <c r="AE44" s="70"/>
    </row>
    <row r="45" spans="1:31" s="50" customFormat="1" ht="37.5" customHeight="1">
      <c r="A45" s="48"/>
      <c r="B45" s="48"/>
      <c r="C45" s="48"/>
      <c r="D45" s="49"/>
      <c r="E45" s="69"/>
      <c r="F45" s="88"/>
      <c r="G45" s="8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9"/>
      <c r="Y45" s="259"/>
      <c r="Z45" s="259"/>
      <c r="AA45" s="259"/>
      <c r="AB45" s="259"/>
      <c r="AC45" s="70"/>
      <c r="AD45" s="87"/>
      <c r="AE45" s="70"/>
    </row>
    <row r="46" spans="1:31" s="50" customFormat="1" ht="37.5" customHeight="1">
      <c r="A46" s="48"/>
      <c r="B46" s="48"/>
      <c r="C46" s="48"/>
      <c r="D46" s="49"/>
      <c r="E46" s="69"/>
      <c r="F46" s="88"/>
      <c r="G46" s="8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9"/>
      <c r="Y46" s="259"/>
      <c r="Z46" s="259"/>
      <c r="AA46" s="259"/>
      <c r="AB46" s="259"/>
      <c r="AC46" s="70"/>
      <c r="AD46" s="87"/>
      <c r="AE46" s="70"/>
    </row>
    <row r="47" spans="1:31" s="50" customFormat="1" ht="37.5" customHeight="1">
      <c r="A47" s="48"/>
      <c r="B47" s="48"/>
      <c r="C47" s="48"/>
      <c r="D47" s="49"/>
      <c r="E47" s="69"/>
      <c r="F47" s="88"/>
      <c r="G47" s="8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9"/>
      <c r="Y47" s="259"/>
      <c r="Z47" s="259"/>
      <c r="AA47" s="259"/>
      <c r="AB47" s="259"/>
      <c r="AC47" s="70"/>
      <c r="AD47" s="87"/>
      <c r="AE47" s="70"/>
    </row>
    <row r="48" spans="1:31" s="50" customFormat="1" ht="37.5" customHeight="1">
      <c r="A48" s="48"/>
      <c r="B48" s="48"/>
      <c r="C48" s="48"/>
      <c r="D48" s="49"/>
      <c r="E48" s="69"/>
      <c r="F48" s="88"/>
      <c r="G48" s="8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9"/>
      <c r="Y48" s="259"/>
      <c r="Z48" s="259"/>
      <c r="AA48" s="259"/>
      <c r="AB48" s="259"/>
      <c r="AC48" s="70"/>
      <c r="AD48" s="87"/>
      <c r="AE48" s="70"/>
    </row>
    <row r="49" spans="1:31" s="50" customFormat="1" ht="37.5" customHeight="1">
      <c r="A49" s="48"/>
      <c r="B49" s="48"/>
      <c r="C49" s="48"/>
      <c r="D49" s="49"/>
      <c r="E49" s="69"/>
      <c r="F49" s="88"/>
      <c r="G49" s="8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9"/>
      <c r="Y49" s="259"/>
      <c r="Z49" s="259"/>
      <c r="AA49" s="259"/>
      <c r="AB49" s="259"/>
      <c r="AC49" s="70"/>
      <c r="AD49" s="87"/>
      <c r="AE49" s="70"/>
    </row>
    <row r="50" spans="1:31" s="50" customFormat="1" ht="37.5" customHeight="1">
      <c r="A50" s="48"/>
      <c r="B50" s="48"/>
      <c r="C50" s="48"/>
      <c r="D50" s="49"/>
      <c r="E50" s="69"/>
      <c r="F50" s="88"/>
      <c r="G50" s="8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9"/>
      <c r="Y50" s="259"/>
      <c r="Z50" s="259"/>
      <c r="AA50" s="259"/>
      <c r="AB50" s="259"/>
      <c r="AC50" s="70"/>
      <c r="AD50" s="87"/>
      <c r="AE50" s="70"/>
    </row>
    <row r="51" spans="1:31" s="50" customFormat="1" ht="37.5" customHeight="1">
      <c r="A51" s="48"/>
      <c r="B51" s="48"/>
      <c r="C51" s="48"/>
      <c r="D51" s="49"/>
      <c r="E51" s="69"/>
      <c r="F51" s="88"/>
      <c r="G51" s="8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9"/>
      <c r="Y51" s="259"/>
      <c r="Z51" s="259"/>
      <c r="AA51" s="259"/>
      <c r="AB51" s="259"/>
      <c r="AC51" s="70"/>
      <c r="AD51" s="87"/>
      <c r="AE51" s="70"/>
    </row>
    <row r="52" spans="1:31" s="50" customFormat="1" ht="37.5" customHeight="1">
      <c r="A52" s="48"/>
      <c r="B52" s="48"/>
      <c r="C52" s="48"/>
      <c r="D52" s="49"/>
      <c r="E52" s="69"/>
      <c r="F52" s="88"/>
      <c r="G52" s="88"/>
      <c r="H52" s="258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9"/>
      <c r="Y52" s="259"/>
      <c r="Z52" s="259"/>
      <c r="AA52" s="259"/>
      <c r="AB52" s="259"/>
      <c r="AC52" s="70"/>
      <c r="AD52" s="87"/>
      <c r="AE52" s="70"/>
    </row>
    <row r="53" spans="1:31" s="50" customFormat="1" ht="37.5" customHeight="1">
      <c r="A53" s="48"/>
      <c r="B53" s="48"/>
      <c r="C53" s="48"/>
      <c r="D53" s="49"/>
      <c r="E53" s="69"/>
      <c r="F53" s="88"/>
      <c r="G53" s="8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9"/>
      <c r="Y53" s="259"/>
      <c r="Z53" s="259"/>
      <c r="AA53" s="259"/>
      <c r="AB53" s="259"/>
      <c r="AC53" s="70"/>
      <c r="AD53" s="87"/>
      <c r="AE53" s="70"/>
    </row>
    <row r="54" spans="1:31" s="50" customFormat="1" ht="37.5" customHeight="1">
      <c r="A54" s="48"/>
      <c r="B54" s="48"/>
      <c r="C54" s="48"/>
      <c r="D54" s="49"/>
      <c r="E54" s="69"/>
      <c r="F54" s="88"/>
      <c r="G54" s="8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9"/>
      <c r="Y54" s="259"/>
      <c r="Z54" s="259"/>
      <c r="AA54" s="259"/>
      <c r="AB54" s="259"/>
      <c r="AC54" s="70"/>
      <c r="AD54" s="87"/>
      <c r="AE54" s="70"/>
    </row>
    <row r="55" spans="1:31" s="50" customFormat="1" ht="37.5" customHeight="1">
      <c r="A55" s="48"/>
      <c r="B55" s="48"/>
      <c r="C55" s="48"/>
      <c r="D55" s="49"/>
      <c r="E55" s="69"/>
      <c r="F55" s="88"/>
      <c r="G55" s="8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9"/>
      <c r="Y55" s="259"/>
      <c r="Z55" s="259"/>
      <c r="AA55" s="259"/>
      <c r="AB55" s="259"/>
      <c r="AC55" s="70"/>
      <c r="AD55" s="87"/>
      <c r="AE55" s="70"/>
    </row>
    <row r="56" spans="1:31" s="50" customFormat="1" ht="37.5" customHeight="1">
      <c r="A56" s="48"/>
      <c r="B56" s="48"/>
      <c r="C56" s="48"/>
      <c r="D56" s="49"/>
      <c r="E56" s="69"/>
      <c r="F56" s="88"/>
      <c r="G56" s="8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9"/>
      <c r="Y56" s="259"/>
      <c r="Z56" s="259"/>
      <c r="AA56" s="259"/>
      <c r="AB56" s="259"/>
      <c r="AC56" s="70"/>
      <c r="AD56" s="87"/>
      <c r="AE56" s="70"/>
    </row>
    <row r="57" spans="1:31" s="50" customFormat="1" ht="37.5" customHeight="1">
      <c r="A57" s="48"/>
      <c r="B57" s="48"/>
      <c r="C57" s="48"/>
      <c r="D57" s="49"/>
      <c r="E57" s="69"/>
      <c r="F57" s="88"/>
      <c r="G57" s="88"/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9"/>
      <c r="Y57" s="259"/>
      <c r="Z57" s="259"/>
      <c r="AA57" s="259"/>
      <c r="AB57" s="259"/>
      <c r="AC57" s="70"/>
      <c r="AD57" s="87"/>
      <c r="AE57" s="70"/>
    </row>
    <row r="58" spans="1:31" s="50" customFormat="1" ht="37.5" customHeight="1">
      <c r="A58" s="48"/>
      <c r="B58" s="48"/>
      <c r="C58" s="48"/>
      <c r="D58" s="49"/>
      <c r="E58" s="69"/>
      <c r="F58" s="88"/>
      <c r="G58" s="88"/>
      <c r="H58" s="258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9"/>
      <c r="Y58" s="259"/>
      <c r="Z58" s="259"/>
      <c r="AA58" s="259"/>
      <c r="AB58" s="259"/>
      <c r="AC58" s="70"/>
      <c r="AD58" s="87"/>
      <c r="AE58" s="70"/>
    </row>
    <row r="59" spans="1:31" s="50" customFormat="1" ht="37.5" customHeight="1">
      <c r="A59" s="48"/>
      <c r="B59" s="48"/>
      <c r="C59" s="48"/>
      <c r="D59" s="49"/>
      <c r="E59" s="69"/>
      <c r="F59" s="88"/>
      <c r="G59" s="88"/>
      <c r="H59" s="258"/>
      <c r="I59" s="258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9"/>
      <c r="Y59" s="259"/>
      <c r="Z59" s="259"/>
      <c r="AA59" s="259"/>
      <c r="AB59" s="259"/>
      <c r="AC59" s="70"/>
      <c r="AD59" s="87"/>
      <c r="AE59" s="70"/>
    </row>
    <row r="60" spans="1:31" s="50" customFormat="1" ht="37.5" customHeight="1">
      <c r="A60" s="48"/>
      <c r="B60" s="48"/>
      <c r="C60" s="48"/>
      <c r="D60" s="49"/>
      <c r="E60" s="69"/>
      <c r="F60" s="88"/>
      <c r="G60" s="88"/>
      <c r="H60" s="258"/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9"/>
      <c r="Y60" s="259"/>
      <c r="Z60" s="259"/>
      <c r="AA60" s="259"/>
      <c r="AB60" s="259"/>
      <c r="AC60" s="70"/>
      <c r="AD60" s="87"/>
      <c r="AE60" s="70"/>
    </row>
    <row r="61" spans="1:31" s="50" customFormat="1" ht="37.5" customHeight="1">
      <c r="A61" s="48"/>
      <c r="B61" s="48"/>
      <c r="C61" s="48"/>
      <c r="D61" s="49"/>
      <c r="E61" s="69"/>
      <c r="F61" s="88"/>
      <c r="G61" s="88"/>
      <c r="H61" s="258"/>
      <c r="I61" s="258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9"/>
      <c r="Y61" s="259"/>
      <c r="Z61" s="259"/>
      <c r="AA61" s="259"/>
      <c r="AB61" s="259"/>
      <c r="AC61" s="70"/>
      <c r="AD61" s="87"/>
      <c r="AE61" s="70"/>
    </row>
    <row r="62" spans="1:31" s="50" customFormat="1" ht="37.5" customHeight="1">
      <c r="A62" s="48"/>
      <c r="B62" s="48"/>
      <c r="C62" s="48"/>
      <c r="D62" s="49"/>
      <c r="E62" s="69"/>
      <c r="F62" s="88"/>
      <c r="G62" s="88"/>
      <c r="H62" s="258"/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9"/>
      <c r="Y62" s="259"/>
      <c r="Z62" s="259"/>
      <c r="AA62" s="259"/>
      <c r="AB62" s="259"/>
      <c r="AC62" s="70"/>
      <c r="AD62" s="87"/>
      <c r="AE62" s="70"/>
    </row>
    <row r="63" spans="1:31" s="50" customFormat="1" ht="37.5" customHeight="1">
      <c r="A63" s="48"/>
      <c r="B63" s="48"/>
      <c r="C63" s="48"/>
      <c r="D63" s="49"/>
      <c r="E63" s="69"/>
      <c r="F63" s="88"/>
      <c r="G63" s="88"/>
      <c r="H63" s="258"/>
      <c r="I63" s="258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9"/>
      <c r="Y63" s="259"/>
      <c r="Z63" s="259"/>
      <c r="AA63" s="259"/>
      <c r="AB63" s="259"/>
      <c r="AC63" s="70"/>
      <c r="AD63" s="87"/>
      <c r="AE63" s="70"/>
    </row>
    <row r="64" spans="1:31" s="50" customFormat="1" ht="37.5" customHeight="1">
      <c r="A64" s="48"/>
      <c r="B64" s="48"/>
      <c r="C64" s="48"/>
      <c r="D64" s="49"/>
      <c r="E64" s="69"/>
      <c r="F64" s="88"/>
      <c r="G64" s="88"/>
      <c r="H64" s="258"/>
      <c r="I64" s="258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9"/>
      <c r="Y64" s="259"/>
      <c r="Z64" s="259"/>
      <c r="AA64" s="259"/>
      <c r="AB64" s="259"/>
      <c r="AC64" s="70"/>
      <c r="AD64" s="87"/>
      <c r="AE64" s="70"/>
    </row>
    <row r="65" spans="1:31" s="50" customFormat="1" ht="37.5" customHeight="1">
      <c r="A65" s="48"/>
      <c r="B65" s="48"/>
      <c r="C65" s="48"/>
      <c r="D65" s="49"/>
      <c r="E65" s="69"/>
      <c r="F65" s="88"/>
      <c r="G65" s="88"/>
      <c r="H65" s="258"/>
      <c r="I65" s="258"/>
      <c r="J65" s="258"/>
      <c r="K65" s="258"/>
      <c r="L65" s="258"/>
      <c r="M65" s="258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9"/>
      <c r="Y65" s="259"/>
      <c r="Z65" s="259"/>
      <c r="AA65" s="259"/>
      <c r="AB65" s="259"/>
      <c r="AC65" s="70"/>
      <c r="AD65" s="87"/>
      <c r="AE65" s="70"/>
    </row>
    <row r="66" spans="1:31" s="50" customFormat="1" ht="37.5" customHeight="1">
      <c r="A66" s="48"/>
      <c r="B66" s="48"/>
      <c r="C66" s="48"/>
      <c r="D66" s="49"/>
      <c r="E66" s="69"/>
      <c r="F66" s="88"/>
      <c r="G66" s="88"/>
      <c r="H66" s="258"/>
      <c r="I66" s="258"/>
      <c r="J66" s="258"/>
      <c r="K66" s="258"/>
      <c r="L66" s="258"/>
      <c r="M66" s="258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9"/>
      <c r="Y66" s="259"/>
      <c r="Z66" s="259"/>
      <c r="AA66" s="259"/>
      <c r="AB66" s="259"/>
      <c r="AC66" s="70"/>
      <c r="AD66" s="87"/>
      <c r="AE66" s="70"/>
    </row>
    <row r="67" spans="1:31" s="50" customFormat="1" ht="37.5" customHeight="1">
      <c r="A67" s="48"/>
      <c r="B67" s="48"/>
      <c r="C67" s="48"/>
      <c r="D67" s="49"/>
      <c r="E67" s="69"/>
      <c r="F67" s="88"/>
      <c r="G67" s="88"/>
      <c r="H67" s="258"/>
      <c r="I67" s="258"/>
      <c r="J67" s="258"/>
      <c r="K67" s="258"/>
      <c r="L67" s="258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9"/>
      <c r="Y67" s="259"/>
      <c r="Z67" s="259"/>
      <c r="AA67" s="259"/>
      <c r="AB67" s="259"/>
      <c r="AC67" s="70"/>
      <c r="AD67" s="87"/>
      <c r="AE67" s="70"/>
    </row>
    <row r="68" spans="1:31" s="50" customFormat="1" ht="37.5" customHeight="1">
      <c r="A68" s="48"/>
      <c r="B68" s="48"/>
      <c r="C68" s="48"/>
      <c r="D68" s="49"/>
      <c r="E68" s="69"/>
      <c r="F68" s="88"/>
      <c r="G68" s="88"/>
      <c r="H68" s="258"/>
      <c r="I68" s="258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258"/>
      <c r="U68" s="258"/>
      <c r="V68" s="258"/>
      <c r="W68" s="258"/>
      <c r="X68" s="259"/>
      <c r="Y68" s="259"/>
      <c r="Z68" s="259"/>
      <c r="AA68" s="259"/>
      <c r="AB68" s="259"/>
      <c r="AC68" s="70"/>
      <c r="AD68" s="87"/>
      <c r="AE68" s="70"/>
    </row>
    <row r="69" spans="1:31" s="50" customFormat="1" ht="37.5" customHeight="1">
      <c r="A69" s="48"/>
      <c r="B69" s="48"/>
      <c r="C69" s="48"/>
      <c r="D69" s="49"/>
      <c r="E69" s="69"/>
      <c r="F69" s="88"/>
      <c r="G69" s="88"/>
      <c r="H69" s="258"/>
      <c r="I69" s="258"/>
      <c r="J69" s="258"/>
      <c r="K69" s="258"/>
      <c r="L69" s="258"/>
      <c r="M69" s="258"/>
      <c r="N69" s="258"/>
      <c r="O69" s="258"/>
      <c r="P69" s="258"/>
      <c r="Q69" s="258"/>
      <c r="R69" s="258"/>
      <c r="S69" s="258"/>
      <c r="T69" s="258"/>
      <c r="U69" s="258"/>
      <c r="V69" s="258"/>
      <c r="W69" s="258"/>
      <c r="X69" s="259"/>
      <c r="Y69" s="259"/>
      <c r="Z69" s="259"/>
      <c r="AA69" s="259"/>
      <c r="AB69" s="259"/>
      <c r="AC69" s="70"/>
      <c r="AD69" s="87"/>
      <c r="AE69" s="70"/>
    </row>
    <row r="70" spans="1:31" s="50" customFormat="1" ht="37.5" customHeight="1">
      <c r="A70" s="48"/>
      <c r="B70" s="48"/>
      <c r="C70" s="48"/>
      <c r="D70" s="49"/>
      <c r="E70" s="69"/>
      <c r="F70" s="88"/>
      <c r="G70" s="88"/>
      <c r="H70" s="258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9"/>
      <c r="Y70" s="259"/>
      <c r="Z70" s="259"/>
      <c r="AA70" s="259"/>
      <c r="AB70" s="259"/>
      <c r="AC70" s="70"/>
      <c r="AD70" s="87"/>
      <c r="AE70" s="70"/>
    </row>
    <row r="71" spans="1:31" s="50" customFormat="1" ht="37.5" customHeight="1">
      <c r="A71" s="48"/>
      <c r="B71" s="48"/>
      <c r="C71" s="48"/>
      <c r="D71" s="49"/>
      <c r="E71" s="69"/>
      <c r="F71" s="88"/>
      <c r="G71" s="8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9"/>
      <c r="Y71" s="259"/>
      <c r="Z71" s="259"/>
      <c r="AA71" s="259"/>
      <c r="AB71" s="259"/>
      <c r="AC71" s="70"/>
      <c r="AD71" s="87"/>
      <c r="AE71" s="70"/>
    </row>
    <row r="72" spans="1:31" s="50" customFormat="1" ht="37.5" customHeight="1">
      <c r="A72" s="48"/>
      <c r="B72" s="48"/>
      <c r="C72" s="48"/>
      <c r="D72" s="49"/>
      <c r="E72" s="69"/>
      <c r="F72" s="88"/>
      <c r="G72" s="8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9"/>
      <c r="Y72" s="259"/>
      <c r="Z72" s="259"/>
      <c r="AA72" s="259"/>
      <c r="AB72" s="259"/>
      <c r="AC72" s="70"/>
      <c r="AD72" s="87"/>
      <c r="AE72" s="70"/>
    </row>
    <row r="73" spans="1:31" s="50" customFormat="1" ht="37.5" customHeight="1">
      <c r="A73" s="48"/>
      <c r="B73" s="48"/>
      <c r="C73" s="48"/>
      <c r="D73" s="49"/>
      <c r="E73" s="69"/>
      <c r="F73" s="88"/>
      <c r="G73" s="88"/>
      <c r="H73" s="258"/>
      <c r="I73" s="258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9"/>
      <c r="Y73" s="259"/>
      <c r="Z73" s="259"/>
      <c r="AA73" s="259"/>
      <c r="AB73" s="259"/>
      <c r="AC73" s="70"/>
      <c r="AD73" s="87"/>
      <c r="AE73" s="70"/>
    </row>
    <row r="74" spans="1:31" s="50" customFormat="1" ht="37.5" customHeight="1">
      <c r="A74" s="48"/>
      <c r="B74" s="48"/>
      <c r="C74" s="48"/>
      <c r="D74" s="49"/>
      <c r="E74" s="69"/>
      <c r="F74" s="88"/>
      <c r="G74" s="88"/>
      <c r="H74" s="258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9"/>
      <c r="Y74" s="259"/>
      <c r="Z74" s="259"/>
      <c r="AA74" s="259"/>
      <c r="AB74" s="259"/>
      <c r="AC74" s="70"/>
      <c r="AD74" s="87"/>
      <c r="AE74" s="70"/>
    </row>
    <row r="75" spans="1:31" s="50" customFormat="1" ht="37.5" customHeight="1">
      <c r="A75" s="48"/>
      <c r="B75" s="48"/>
      <c r="C75" s="48"/>
      <c r="D75" s="49"/>
      <c r="E75" s="69"/>
      <c r="F75" s="88"/>
      <c r="G75" s="88"/>
      <c r="H75" s="258"/>
      <c r="I75" s="258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9"/>
      <c r="Y75" s="259"/>
      <c r="Z75" s="259"/>
      <c r="AA75" s="259"/>
      <c r="AB75" s="259"/>
      <c r="AC75" s="70"/>
      <c r="AD75" s="87"/>
      <c r="AE75" s="70"/>
    </row>
    <row r="76" spans="1:31" s="50" customFormat="1" ht="37.5" customHeight="1">
      <c r="A76" s="48"/>
      <c r="B76" s="48"/>
      <c r="C76" s="48"/>
      <c r="D76" s="49"/>
      <c r="E76" s="69"/>
      <c r="F76" s="88"/>
      <c r="G76" s="88"/>
      <c r="H76" s="258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9"/>
      <c r="Y76" s="259"/>
      <c r="Z76" s="259"/>
      <c r="AA76" s="259"/>
      <c r="AB76" s="259"/>
      <c r="AC76" s="70"/>
      <c r="AD76" s="87"/>
      <c r="AE76" s="70"/>
    </row>
    <row r="77" spans="1:31" s="50" customFormat="1" ht="37.5" customHeight="1">
      <c r="A77" s="48"/>
      <c r="B77" s="48"/>
      <c r="C77" s="48"/>
      <c r="D77" s="49"/>
      <c r="E77" s="69"/>
      <c r="F77" s="88"/>
      <c r="G77" s="88"/>
      <c r="H77" s="258"/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9"/>
      <c r="Y77" s="259"/>
      <c r="Z77" s="259"/>
      <c r="AA77" s="259"/>
      <c r="AB77" s="259"/>
      <c r="AC77" s="70"/>
      <c r="AD77" s="87"/>
      <c r="AE77" s="70"/>
    </row>
    <row r="78" spans="1:31" s="50" customFormat="1" ht="37.5" customHeight="1">
      <c r="A78" s="48"/>
      <c r="B78" s="48"/>
      <c r="C78" s="48"/>
      <c r="D78" s="49"/>
      <c r="E78" s="69"/>
      <c r="F78" s="88"/>
      <c r="G78" s="88"/>
      <c r="H78" s="258"/>
      <c r="I78" s="258"/>
      <c r="J78" s="258"/>
      <c r="K78" s="258"/>
      <c r="L78" s="258"/>
      <c r="M78" s="258"/>
      <c r="N78" s="258"/>
      <c r="O78" s="258"/>
      <c r="P78" s="258"/>
      <c r="Q78" s="258"/>
      <c r="R78" s="258"/>
      <c r="S78" s="258"/>
      <c r="T78" s="258"/>
      <c r="U78" s="258"/>
      <c r="V78" s="258"/>
      <c r="W78" s="258"/>
      <c r="X78" s="259"/>
      <c r="Y78" s="259"/>
      <c r="Z78" s="259"/>
      <c r="AA78" s="259"/>
      <c r="AB78" s="259"/>
      <c r="AC78" s="70"/>
      <c r="AD78" s="87"/>
      <c r="AE78" s="70"/>
    </row>
    <row r="79" spans="1:31" s="50" customFormat="1" ht="37.5" customHeight="1">
      <c r="A79" s="48"/>
      <c r="B79" s="48"/>
      <c r="C79" s="48"/>
      <c r="D79" s="49"/>
      <c r="E79" s="69"/>
      <c r="F79" s="88"/>
      <c r="G79" s="88"/>
      <c r="H79" s="258"/>
      <c r="I79" s="258"/>
      <c r="J79" s="258"/>
      <c r="K79" s="258"/>
      <c r="L79" s="258"/>
      <c r="M79" s="258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9"/>
      <c r="Y79" s="259"/>
      <c r="Z79" s="259"/>
      <c r="AA79" s="259"/>
      <c r="AB79" s="259"/>
      <c r="AC79" s="70"/>
      <c r="AD79" s="87"/>
      <c r="AE79" s="70"/>
    </row>
    <row r="80" spans="1:31" s="50" customFormat="1" ht="37.5" customHeight="1">
      <c r="A80" s="48"/>
      <c r="B80" s="48"/>
      <c r="C80" s="48"/>
      <c r="D80" s="49"/>
      <c r="E80" s="69"/>
      <c r="F80" s="88"/>
      <c r="G80" s="88"/>
      <c r="H80" s="258"/>
      <c r="I80" s="258"/>
      <c r="J80" s="258"/>
      <c r="K80" s="258"/>
      <c r="L80" s="258"/>
      <c r="M80" s="258"/>
      <c r="N80" s="258"/>
      <c r="O80" s="258"/>
      <c r="P80" s="258"/>
      <c r="Q80" s="258"/>
      <c r="R80" s="258"/>
      <c r="S80" s="258"/>
      <c r="T80" s="258"/>
      <c r="U80" s="258"/>
      <c r="V80" s="258"/>
      <c r="W80" s="258"/>
      <c r="X80" s="259"/>
      <c r="Y80" s="259"/>
      <c r="Z80" s="259"/>
      <c r="AA80" s="259"/>
      <c r="AB80" s="259"/>
      <c r="AC80" s="70"/>
      <c r="AD80" s="87"/>
      <c r="AE80" s="70"/>
    </row>
    <row r="81" spans="1:31" s="50" customFormat="1" ht="37.5" customHeight="1">
      <c r="A81" s="48"/>
      <c r="B81" s="48"/>
      <c r="C81" s="48"/>
      <c r="D81" s="49"/>
      <c r="E81" s="69"/>
      <c r="F81" s="88"/>
      <c r="G81" s="88"/>
      <c r="H81" s="258"/>
      <c r="I81" s="258"/>
      <c r="J81" s="258"/>
      <c r="K81" s="258"/>
      <c r="L81" s="258"/>
      <c r="M81" s="258"/>
      <c r="N81" s="258"/>
      <c r="O81" s="258"/>
      <c r="P81" s="258"/>
      <c r="Q81" s="258"/>
      <c r="R81" s="258"/>
      <c r="S81" s="258"/>
      <c r="T81" s="258"/>
      <c r="U81" s="258"/>
      <c r="V81" s="258"/>
      <c r="W81" s="258"/>
      <c r="X81" s="259"/>
      <c r="Y81" s="259"/>
      <c r="Z81" s="259"/>
      <c r="AA81" s="259"/>
      <c r="AB81" s="259"/>
      <c r="AC81" s="70"/>
      <c r="AD81" s="87"/>
      <c r="AE81" s="70"/>
    </row>
    <row r="82" spans="1:31" s="50" customFormat="1" ht="37.5" customHeight="1">
      <c r="A82" s="48"/>
      <c r="B82" s="48"/>
      <c r="C82" s="48"/>
      <c r="D82" s="49"/>
      <c r="E82" s="69"/>
      <c r="F82" s="88"/>
      <c r="G82" s="88"/>
      <c r="H82" s="258"/>
      <c r="I82" s="258"/>
      <c r="J82" s="258"/>
      <c r="K82" s="258"/>
      <c r="L82" s="258"/>
      <c r="M82" s="258"/>
      <c r="N82" s="258"/>
      <c r="O82" s="258"/>
      <c r="P82" s="258"/>
      <c r="Q82" s="258"/>
      <c r="R82" s="258"/>
      <c r="S82" s="258"/>
      <c r="T82" s="258"/>
      <c r="U82" s="258"/>
      <c r="V82" s="258"/>
      <c r="W82" s="258"/>
      <c r="X82" s="259"/>
      <c r="Y82" s="259"/>
      <c r="Z82" s="259"/>
      <c r="AA82" s="259"/>
      <c r="AB82" s="259"/>
      <c r="AC82" s="70"/>
      <c r="AD82" s="87"/>
      <c r="AE82" s="70"/>
    </row>
    <row r="83" spans="1:31" s="50" customFormat="1" ht="37.5" customHeight="1">
      <c r="A83" s="48"/>
      <c r="B83" s="48"/>
      <c r="C83" s="48"/>
      <c r="D83" s="49"/>
      <c r="E83" s="69"/>
      <c r="F83" s="88"/>
      <c r="G83" s="88"/>
      <c r="H83" s="258"/>
      <c r="I83" s="258"/>
      <c r="J83" s="258"/>
      <c r="K83" s="258"/>
      <c r="L83" s="258"/>
      <c r="M83" s="258"/>
      <c r="N83" s="258"/>
      <c r="O83" s="258"/>
      <c r="P83" s="258"/>
      <c r="Q83" s="258"/>
      <c r="R83" s="258"/>
      <c r="S83" s="258"/>
      <c r="T83" s="258"/>
      <c r="U83" s="258"/>
      <c r="V83" s="258"/>
      <c r="W83" s="258"/>
      <c r="X83" s="259"/>
      <c r="Y83" s="259"/>
      <c r="Z83" s="259"/>
      <c r="AA83" s="259"/>
      <c r="AB83" s="259"/>
      <c r="AC83" s="70"/>
      <c r="AD83" s="87"/>
      <c r="AE83" s="70"/>
    </row>
    <row r="84" spans="1:31" s="50" customFormat="1" ht="37.5" customHeight="1">
      <c r="A84" s="48"/>
      <c r="B84" s="48"/>
      <c r="C84" s="48"/>
      <c r="D84" s="49"/>
      <c r="E84" s="69"/>
      <c r="F84" s="88"/>
      <c r="G84" s="88"/>
      <c r="H84" s="258"/>
      <c r="I84" s="258"/>
      <c r="J84" s="258"/>
      <c r="K84" s="258"/>
      <c r="L84" s="258"/>
      <c r="M84" s="258"/>
      <c r="N84" s="258"/>
      <c r="O84" s="258"/>
      <c r="P84" s="258"/>
      <c r="Q84" s="258"/>
      <c r="R84" s="258"/>
      <c r="S84" s="258"/>
      <c r="T84" s="258"/>
      <c r="U84" s="258"/>
      <c r="V84" s="258"/>
      <c r="W84" s="258"/>
      <c r="X84" s="259"/>
      <c r="Y84" s="259"/>
      <c r="Z84" s="259"/>
      <c r="AA84" s="259"/>
      <c r="AB84" s="259"/>
      <c r="AC84" s="70"/>
      <c r="AD84" s="87"/>
      <c r="AE84" s="70"/>
    </row>
    <row r="85" spans="1:31" s="50" customFormat="1" ht="37.5" customHeight="1">
      <c r="A85" s="48"/>
      <c r="B85" s="48"/>
      <c r="C85" s="48"/>
      <c r="D85" s="49"/>
      <c r="E85" s="69"/>
      <c r="F85" s="88"/>
      <c r="G85" s="88"/>
      <c r="H85" s="258"/>
      <c r="I85" s="258"/>
      <c r="J85" s="258"/>
      <c r="K85" s="258"/>
      <c r="L85" s="258"/>
      <c r="M85" s="258"/>
      <c r="N85" s="258"/>
      <c r="O85" s="258"/>
      <c r="P85" s="258"/>
      <c r="Q85" s="258"/>
      <c r="R85" s="258"/>
      <c r="S85" s="258"/>
      <c r="T85" s="258"/>
      <c r="U85" s="258"/>
      <c r="V85" s="258"/>
      <c r="W85" s="258"/>
      <c r="X85" s="259"/>
      <c r="Y85" s="259"/>
      <c r="Z85" s="259"/>
      <c r="AA85" s="259"/>
      <c r="AB85" s="259"/>
      <c r="AC85" s="70"/>
      <c r="AD85" s="87"/>
      <c r="AE85" s="70"/>
    </row>
    <row r="86" spans="1:31" s="50" customFormat="1" ht="37.5" customHeight="1">
      <c r="A86" s="48"/>
      <c r="B86" s="48"/>
      <c r="C86" s="48"/>
      <c r="D86" s="49"/>
      <c r="E86" s="69"/>
      <c r="F86" s="88"/>
      <c r="G86" s="88"/>
      <c r="H86" s="258"/>
      <c r="I86" s="258"/>
      <c r="J86" s="258"/>
      <c r="K86" s="258"/>
      <c r="L86" s="258"/>
      <c r="M86" s="258"/>
      <c r="N86" s="258"/>
      <c r="O86" s="258"/>
      <c r="P86" s="258"/>
      <c r="Q86" s="258"/>
      <c r="R86" s="258"/>
      <c r="S86" s="258"/>
      <c r="T86" s="258"/>
      <c r="U86" s="258"/>
      <c r="V86" s="258"/>
      <c r="W86" s="258"/>
      <c r="X86" s="259"/>
      <c r="Y86" s="259"/>
      <c r="Z86" s="259"/>
      <c r="AA86" s="259"/>
      <c r="AB86" s="259"/>
      <c r="AC86" s="70"/>
      <c r="AD86" s="87"/>
      <c r="AE86" s="70"/>
    </row>
    <row r="87" spans="1:31" s="50" customFormat="1" ht="37.5" customHeight="1">
      <c r="A87" s="48"/>
      <c r="B87" s="48"/>
      <c r="C87" s="48"/>
      <c r="D87" s="49"/>
      <c r="E87" s="69"/>
      <c r="F87" s="88"/>
      <c r="G87" s="88"/>
      <c r="H87" s="258"/>
      <c r="I87" s="258"/>
      <c r="J87" s="258"/>
      <c r="K87" s="258"/>
      <c r="L87" s="258"/>
      <c r="M87" s="258"/>
      <c r="N87" s="258"/>
      <c r="O87" s="258"/>
      <c r="P87" s="258"/>
      <c r="Q87" s="258"/>
      <c r="R87" s="258"/>
      <c r="S87" s="258"/>
      <c r="T87" s="258"/>
      <c r="U87" s="258"/>
      <c r="V87" s="258"/>
      <c r="W87" s="258"/>
      <c r="X87" s="259"/>
      <c r="Y87" s="259"/>
      <c r="Z87" s="259"/>
      <c r="AA87" s="259"/>
      <c r="AB87" s="259"/>
      <c r="AC87" s="70"/>
      <c r="AD87" s="87"/>
      <c r="AE87" s="70"/>
    </row>
    <row r="88" spans="1:31" s="50" customFormat="1" ht="37.5" customHeight="1">
      <c r="A88" s="48"/>
      <c r="B88" s="48"/>
      <c r="C88" s="48"/>
      <c r="D88" s="49"/>
      <c r="E88" s="69"/>
      <c r="F88" s="88"/>
      <c r="G88" s="88"/>
      <c r="H88" s="258"/>
      <c r="I88" s="258"/>
      <c r="J88" s="258"/>
      <c r="K88" s="258"/>
      <c r="L88" s="258"/>
      <c r="M88" s="258"/>
      <c r="N88" s="258"/>
      <c r="O88" s="258"/>
      <c r="P88" s="258"/>
      <c r="Q88" s="258"/>
      <c r="R88" s="258"/>
      <c r="S88" s="258"/>
      <c r="T88" s="258"/>
      <c r="U88" s="258"/>
      <c r="V88" s="258"/>
      <c r="W88" s="258"/>
      <c r="X88" s="259"/>
      <c r="Y88" s="259"/>
      <c r="Z88" s="259"/>
      <c r="AA88" s="259"/>
      <c r="AB88" s="259"/>
      <c r="AC88" s="70"/>
      <c r="AD88" s="87"/>
      <c r="AE88" s="70"/>
    </row>
    <row r="89" spans="1:31" s="50" customFormat="1" ht="37.5" customHeight="1">
      <c r="A89" s="48"/>
      <c r="B89" s="48"/>
      <c r="C89" s="48"/>
      <c r="D89" s="49"/>
      <c r="E89" s="69"/>
      <c r="F89" s="88"/>
      <c r="G89" s="88"/>
      <c r="H89" s="258"/>
      <c r="I89" s="258"/>
      <c r="J89" s="258"/>
      <c r="K89" s="258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258"/>
      <c r="W89" s="258"/>
      <c r="X89" s="259"/>
      <c r="Y89" s="259"/>
      <c r="Z89" s="259"/>
      <c r="AA89" s="259"/>
      <c r="AB89" s="259"/>
      <c r="AC89" s="70"/>
      <c r="AD89" s="87"/>
      <c r="AE89" s="70"/>
    </row>
    <row r="90" spans="1:31" s="50" customFormat="1" ht="37.5" customHeight="1">
      <c r="A90" s="48"/>
      <c r="B90" s="48"/>
      <c r="C90" s="48"/>
      <c r="D90" s="49"/>
      <c r="E90" s="69"/>
      <c r="F90" s="88"/>
      <c r="G90" s="88"/>
      <c r="H90" s="258"/>
      <c r="I90" s="258"/>
      <c r="J90" s="258"/>
      <c r="K90" s="258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259"/>
      <c r="Y90" s="259"/>
      <c r="Z90" s="259"/>
      <c r="AA90" s="259"/>
      <c r="AB90" s="259"/>
      <c r="AC90" s="70"/>
      <c r="AD90" s="87"/>
      <c r="AE90" s="70"/>
    </row>
    <row r="91" spans="1:31" s="50" customFormat="1" ht="37.5" customHeight="1">
      <c r="A91" s="48"/>
      <c r="B91" s="48"/>
      <c r="C91" s="48"/>
      <c r="D91" s="49"/>
      <c r="E91" s="69"/>
      <c r="F91" s="88"/>
      <c r="G91" s="88"/>
      <c r="H91" s="258"/>
      <c r="I91" s="258"/>
      <c r="J91" s="258"/>
      <c r="K91" s="258"/>
      <c r="L91" s="258"/>
      <c r="M91" s="258"/>
      <c r="N91" s="258"/>
      <c r="O91" s="258"/>
      <c r="P91" s="258"/>
      <c r="Q91" s="258"/>
      <c r="R91" s="258"/>
      <c r="S91" s="258"/>
      <c r="T91" s="258"/>
      <c r="U91" s="258"/>
      <c r="V91" s="258"/>
      <c r="W91" s="258"/>
      <c r="X91" s="259"/>
      <c r="Y91" s="259"/>
      <c r="Z91" s="259"/>
      <c r="AA91" s="259"/>
      <c r="AB91" s="259"/>
      <c r="AC91" s="70"/>
      <c r="AD91" s="87"/>
      <c r="AE91" s="70"/>
    </row>
    <row r="92" spans="1:31" s="50" customFormat="1" ht="37.5" customHeight="1">
      <c r="A92" s="48"/>
      <c r="B92" s="48"/>
      <c r="C92" s="48"/>
      <c r="D92" s="49"/>
      <c r="E92" s="69"/>
      <c r="F92" s="88"/>
      <c r="G92" s="88"/>
      <c r="H92" s="258"/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9"/>
      <c r="Y92" s="259"/>
      <c r="Z92" s="259"/>
      <c r="AA92" s="259"/>
      <c r="AB92" s="259"/>
      <c r="AC92" s="70"/>
      <c r="AD92" s="87"/>
      <c r="AE92" s="70"/>
    </row>
    <row r="93" spans="1:31" s="50" customFormat="1" ht="37.5" customHeight="1">
      <c r="A93" s="48"/>
      <c r="B93" s="48"/>
      <c r="C93" s="48"/>
      <c r="D93" s="49"/>
      <c r="E93" s="69"/>
      <c r="F93" s="88"/>
      <c r="G93" s="88"/>
      <c r="H93" s="258"/>
      <c r="I93" s="258"/>
      <c r="J93" s="258"/>
      <c r="K93" s="258"/>
      <c r="L93" s="258"/>
      <c r="M93" s="258"/>
      <c r="N93" s="258"/>
      <c r="O93" s="258"/>
      <c r="P93" s="258"/>
      <c r="Q93" s="258"/>
      <c r="R93" s="258"/>
      <c r="S93" s="258"/>
      <c r="T93" s="258"/>
      <c r="U93" s="258"/>
      <c r="V93" s="258"/>
      <c r="W93" s="258"/>
      <c r="X93" s="259"/>
      <c r="Y93" s="259"/>
      <c r="Z93" s="259"/>
      <c r="AA93" s="259"/>
      <c r="AB93" s="259"/>
      <c r="AC93" s="70"/>
      <c r="AD93" s="87"/>
      <c r="AE93" s="70"/>
    </row>
    <row r="94" spans="1:31" s="50" customFormat="1" ht="37.5" customHeight="1">
      <c r="A94" s="48"/>
      <c r="B94" s="48"/>
      <c r="C94" s="48"/>
      <c r="D94" s="49"/>
      <c r="E94" s="69"/>
      <c r="F94" s="88"/>
      <c r="G94" s="88"/>
      <c r="H94" s="258"/>
      <c r="I94" s="258"/>
      <c r="J94" s="258"/>
      <c r="K94" s="258"/>
      <c r="L94" s="258"/>
      <c r="M94" s="258"/>
      <c r="N94" s="258"/>
      <c r="O94" s="258"/>
      <c r="P94" s="258"/>
      <c r="Q94" s="258"/>
      <c r="R94" s="258"/>
      <c r="S94" s="258"/>
      <c r="T94" s="258"/>
      <c r="U94" s="258"/>
      <c r="V94" s="258"/>
      <c r="W94" s="258"/>
      <c r="X94" s="259"/>
      <c r="Y94" s="259"/>
      <c r="Z94" s="259"/>
      <c r="AA94" s="259"/>
      <c r="AB94" s="259"/>
      <c r="AC94" s="70"/>
      <c r="AD94" s="87"/>
      <c r="AE94" s="70"/>
    </row>
    <row r="95" spans="1:31" s="50" customFormat="1" ht="37.5" customHeight="1">
      <c r="A95" s="48"/>
      <c r="B95" s="48"/>
      <c r="C95" s="48"/>
      <c r="D95" s="49"/>
      <c r="E95" s="69"/>
      <c r="F95" s="88"/>
      <c r="G95" s="88"/>
      <c r="H95" s="258"/>
      <c r="I95" s="258"/>
      <c r="J95" s="258"/>
      <c r="K95" s="258"/>
      <c r="L95" s="258"/>
      <c r="M95" s="258"/>
      <c r="N95" s="258"/>
      <c r="O95" s="258"/>
      <c r="P95" s="258"/>
      <c r="Q95" s="258"/>
      <c r="R95" s="258"/>
      <c r="S95" s="258"/>
      <c r="T95" s="258"/>
      <c r="U95" s="258"/>
      <c r="V95" s="258"/>
      <c r="W95" s="258"/>
      <c r="X95" s="259"/>
      <c r="Y95" s="259"/>
      <c r="Z95" s="259"/>
      <c r="AA95" s="259"/>
      <c r="AB95" s="259"/>
      <c r="AC95" s="70"/>
      <c r="AD95" s="87"/>
      <c r="AE95" s="70"/>
    </row>
    <row r="96" spans="1:31" s="50" customFormat="1" ht="37.5" customHeight="1">
      <c r="A96" s="48"/>
      <c r="B96" s="48"/>
      <c r="C96" s="48"/>
      <c r="D96" s="49"/>
      <c r="E96" s="69"/>
      <c r="F96" s="88"/>
      <c r="G96" s="8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9"/>
      <c r="Y96" s="259"/>
      <c r="Z96" s="259"/>
      <c r="AA96" s="259"/>
      <c r="AB96" s="259"/>
      <c r="AC96" s="70"/>
      <c r="AD96" s="87"/>
      <c r="AE96" s="70"/>
    </row>
    <row r="97" spans="1:31" s="50" customFormat="1" ht="37.5" customHeight="1">
      <c r="A97" s="48"/>
      <c r="B97" s="48"/>
      <c r="C97" s="48"/>
      <c r="D97" s="49"/>
      <c r="E97" s="69"/>
      <c r="F97" s="88"/>
      <c r="G97" s="88"/>
      <c r="H97" s="258"/>
      <c r="I97" s="258"/>
      <c r="J97" s="258"/>
      <c r="K97" s="258"/>
      <c r="L97" s="258"/>
      <c r="M97" s="258"/>
      <c r="N97" s="258"/>
      <c r="O97" s="258"/>
      <c r="P97" s="258"/>
      <c r="Q97" s="258"/>
      <c r="R97" s="258"/>
      <c r="S97" s="258"/>
      <c r="T97" s="258"/>
      <c r="U97" s="258"/>
      <c r="V97" s="258"/>
      <c r="W97" s="258"/>
      <c r="X97" s="259"/>
      <c r="Y97" s="259"/>
      <c r="Z97" s="259"/>
      <c r="AA97" s="259"/>
      <c r="AB97" s="259"/>
      <c r="AC97" s="70"/>
      <c r="AD97" s="87"/>
      <c r="AE97" s="70"/>
    </row>
    <row r="98" spans="1:31" s="50" customFormat="1" ht="37.5" customHeight="1">
      <c r="A98" s="48"/>
      <c r="B98" s="48"/>
      <c r="C98" s="48"/>
      <c r="D98" s="49"/>
      <c r="E98" s="69"/>
      <c r="F98" s="88"/>
      <c r="G98" s="88"/>
      <c r="H98" s="258"/>
      <c r="I98" s="258"/>
      <c r="J98" s="258"/>
      <c r="K98" s="258"/>
      <c r="L98" s="258"/>
      <c r="M98" s="258"/>
      <c r="N98" s="258"/>
      <c r="O98" s="258"/>
      <c r="P98" s="258"/>
      <c r="Q98" s="258"/>
      <c r="R98" s="258"/>
      <c r="S98" s="258"/>
      <c r="T98" s="258"/>
      <c r="U98" s="258"/>
      <c r="V98" s="258"/>
      <c r="W98" s="258"/>
      <c r="X98" s="259"/>
      <c r="Y98" s="259"/>
      <c r="Z98" s="259"/>
      <c r="AA98" s="259"/>
      <c r="AB98" s="259"/>
      <c r="AC98" s="70"/>
      <c r="AD98" s="87"/>
      <c r="AE98" s="70"/>
    </row>
    <row r="99" spans="1:31" s="50" customFormat="1" ht="37.5" customHeight="1">
      <c r="A99" s="48"/>
      <c r="B99" s="48"/>
      <c r="C99" s="48"/>
      <c r="D99" s="49"/>
      <c r="E99" s="69"/>
      <c r="F99" s="88"/>
      <c r="G99" s="88"/>
      <c r="H99" s="258"/>
      <c r="I99" s="258"/>
      <c r="J99" s="258"/>
      <c r="K99" s="258"/>
      <c r="L99" s="258"/>
      <c r="M99" s="258"/>
      <c r="N99" s="258"/>
      <c r="O99" s="258"/>
      <c r="P99" s="258"/>
      <c r="Q99" s="258"/>
      <c r="R99" s="258"/>
      <c r="S99" s="258"/>
      <c r="T99" s="258"/>
      <c r="U99" s="258"/>
      <c r="V99" s="258"/>
      <c r="W99" s="258"/>
      <c r="X99" s="259"/>
      <c r="Y99" s="259"/>
      <c r="Z99" s="259"/>
      <c r="AA99" s="259"/>
      <c r="AB99" s="259"/>
      <c r="AC99" s="70"/>
      <c r="AD99" s="87"/>
      <c r="AE99" s="70"/>
    </row>
    <row r="100" spans="1:31" s="50" customFormat="1" ht="37.5" customHeight="1">
      <c r="A100" s="48"/>
      <c r="B100" s="48"/>
      <c r="C100" s="48"/>
      <c r="D100" s="49"/>
      <c r="E100" s="69"/>
      <c r="F100" s="88"/>
      <c r="G100" s="88"/>
      <c r="H100" s="258"/>
      <c r="I100" s="258"/>
      <c r="J100" s="258"/>
      <c r="K100" s="258"/>
      <c r="L100" s="258"/>
      <c r="M100" s="258"/>
      <c r="N100" s="258"/>
      <c r="O100" s="258"/>
      <c r="P100" s="258"/>
      <c r="Q100" s="258"/>
      <c r="R100" s="258"/>
      <c r="S100" s="258"/>
      <c r="T100" s="258"/>
      <c r="U100" s="258"/>
      <c r="V100" s="258"/>
      <c r="W100" s="258"/>
      <c r="X100" s="259"/>
      <c r="Y100" s="259"/>
      <c r="Z100" s="259"/>
      <c r="AA100" s="259"/>
      <c r="AB100" s="259"/>
      <c r="AC100" s="70"/>
      <c r="AD100" s="87"/>
      <c r="AE100" s="70"/>
    </row>
    <row r="101" spans="1:31" s="50" customFormat="1" ht="37.5" customHeight="1">
      <c r="A101" s="48"/>
      <c r="B101" s="48"/>
      <c r="C101" s="48"/>
      <c r="D101" s="49"/>
      <c r="E101" s="69"/>
      <c r="F101" s="88"/>
      <c r="G101" s="8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9"/>
      <c r="Y101" s="259"/>
      <c r="Z101" s="259"/>
      <c r="AA101" s="259"/>
      <c r="AB101" s="259"/>
      <c r="AC101" s="70"/>
      <c r="AD101" s="87"/>
      <c r="AE101" s="70"/>
    </row>
    <row r="102" spans="1:31" s="50" customFormat="1" ht="37.5" customHeight="1">
      <c r="A102" s="48"/>
      <c r="B102" s="48"/>
      <c r="C102" s="48"/>
      <c r="D102" s="49"/>
      <c r="E102" s="69"/>
      <c r="F102" s="88"/>
      <c r="G102" s="88"/>
      <c r="H102" s="258"/>
      <c r="I102" s="258"/>
      <c r="J102" s="258"/>
      <c r="K102" s="258"/>
      <c r="L102" s="258"/>
      <c r="M102" s="258"/>
      <c r="N102" s="258"/>
      <c r="O102" s="258"/>
      <c r="P102" s="258"/>
      <c r="Q102" s="258"/>
      <c r="R102" s="258"/>
      <c r="S102" s="258"/>
      <c r="T102" s="258"/>
      <c r="U102" s="258"/>
      <c r="V102" s="258"/>
      <c r="W102" s="258"/>
      <c r="X102" s="259"/>
      <c r="Y102" s="259"/>
      <c r="Z102" s="259"/>
      <c r="AA102" s="259"/>
      <c r="AB102" s="259"/>
      <c r="AC102" s="70"/>
      <c r="AD102" s="87"/>
      <c r="AE102" s="70"/>
    </row>
    <row r="103" spans="1:31" s="50" customFormat="1" ht="37.5" customHeight="1">
      <c r="A103" s="48"/>
      <c r="B103" s="48"/>
      <c r="C103" s="48"/>
      <c r="D103" s="49"/>
      <c r="E103" s="69"/>
      <c r="F103" s="88"/>
      <c r="G103" s="88"/>
      <c r="H103" s="258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  <c r="U103" s="258"/>
      <c r="V103" s="258"/>
      <c r="W103" s="258"/>
      <c r="X103" s="259"/>
      <c r="Y103" s="259"/>
      <c r="Z103" s="259"/>
      <c r="AA103" s="259"/>
      <c r="AB103" s="259"/>
      <c r="AC103" s="70"/>
      <c r="AD103" s="87"/>
      <c r="AE103" s="70"/>
    </row>
    <row r="104" spans="1:31" s="50" customFormat="1" ht="37.5" customHeight="1">
      <c r="A104" s="48"/>
      <c r="B104" s="48"/>
      <c r="C104" s="48"/>
      <c r="D104" s="49"/>
      <c r="E104" s="69"/>
      <c r="F104" s="88"/>
      <c r="G104" s="88"/>
      <c r="H104" s="258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9"/>
      <c r="Y104" s="259"/>
      <c r="Z104" s="259"/>
      <c r="AA104" s="259"/>
      <c r="AB104" s="259"/>
      <c r="AC104" s="70"/>
      <c r="AD104" s="87"/>
      <c r="AE104" s="70"/>
    </row>
    <row r="105" spans="1:31" s="50" customFormat="1" ht="37.5" customHeight="1">
      <c r="A105" s="48"/>
      <c r="B105" s="48"/>
      <c r="C105" s="48"/>
      <c r="D105" s="49"/>
      <c r="E105" s="69"/>
      <c r="F105" s="88"/>
      <c r="G105" s="88"/>
      <c r="H105" s="258"/>
      <c r="I105" s="258"/>
      <c r="J105" s="258"/>
      <c r="K105" s="258"/>
      <c r="L105" s="258"/>
      <c r="M105" s="258"/>
      <c r="N105" s="258"/>
      <c r="O105" s="258"/>
      <c r="P105" s="258"/>
      <c r="Q105" s="258"/>
      <c r="R105" s="258"/>
      <c r="S105" s="258"/>
      <c r="T105" s="258"/>
      <c r="U105" s="258"/>
      <c r="V105" s="258"/>
      <c r="W105" s="258"/>
      <c r="X105" s="259"/>
      <c r="Y105" s="259"/>
      <c r="Z105" s="259"/>
      <c r="AA105" s="259"/>
      <c r="AB105" s="259"/>
      <c r="AC105" s="70"/>
      <c r="AD105" s="87"/>
      <c r="AE105" s="70"/>
    </row>
    <row r="106" spans="1:31" s="50" customFormat="1" ht="37.5" customHeight="1">
      <c r="A106" s="48"/>
      <c r="B106" s="48"/>
      <c r="C106" s="48"/>
      <c r="D106" s="49"/>
      <c r="E106" s="69"/>
      <c r="F106" s="88"/>
      <c r="G106" s="88"/>
      <c r="H106" s="258"/>
      <c r="I106" s="258"/>
      <c r="J106" s="258"/>
      <c r="K106" s="258"/>
      <c r="L106" s="258"/>
      <c r="M106" s="258"/>
      <c r="N106" s="258"/>
      <c r="O106" s="258"/>
      <c r="P106" s="258"/>
      <c r="Q106" s="258"/>
      <c r="R106" s="258"/>
      <c r="S106" s="258"/>
      <c r="T106" s="258"/>
      <c r="U106" s="258"/>
      <c r="V106" s="258"/>
      <c r="W106" s="258"/>
      <c r="X106" s="259"/>
      <c r="Y106" s="259"/>
      <c r="Z106" s="259"/>
      <c r="AA106" s="259"/>
      <c r="AB106" s="259"/>
      <c r="AC106" s="70"/>
      <c r="AD106" s="87"/>
      <c r="AE106" s="70"/>
    </row>
    <row r="107" spans="1:31" s="50" customFormat="1" ht="37.5" customHeight="1">
      <c r="A107" s="48"/>
      <c r="B107" s="48"/>
      <c r="C107" s="48"/>
      <c r="D107" s="49"/>
      <c r="E107" s="69"/>
      <c r="F107" s="88"/>
      <c r="G107" s="88"/>
      <c r="H107" s="258"/>
      <c r="I107" s="258"/>
      <c r="J107" s="258"/>
      <c r="K107" s="258"/>
      <c r="L107" s="258"/>
      <c r="M107" s="258"/>
      <c r="N107" s="258"/>
      <c r="O107" s="258"/>
      <c r="P107" s="258"/>
      <c r="Q107" s="258"/>
      <c r="R107" s="258"/>
      <c r="S107" s="258"/>
      <c r="T107" s="258"/>
      <c r="U107" s="258"/>
      <c r="V107" s="258"/>
      <c r="W107" s="258"/>
      <c r="X107" s="259"/>
      <c r="Y107" s="259"/>
      <c r="Z107" s="259"/>
      <c r="AA107" s="259"/>
      <c r="AB107" s="259"/>
      <c r="AC107" s="70"/>
      <c r="AD107" s="87"/>
      <c r="AE107" s="70"/>
    </row>
    <row r="108" spans="1:31" s="50" customFormat="1" ht="37.5" customHeight="1">
      <c r="A108" s="48"/>
      <c r="B108" s="48"/>
      <c r="C108" s="48"/>
      <c r="D108" s="49"/>
      <c r="E108" s="69"/>
      <c r="F108" s="88"/>
      <c r="G108" s="88"/>
      <c r="H108" s="258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58"/>
      <c r="T108" s="258"/>
      <c r="U108" s="258"/>
      <c r="V108" s="258"/>
      <c r="W108" s="258"/>
      <c r="X108" s="259"/>
      <c r="Y108" s="259"/>
      <c r="Z108" s="259"/>
      <c r="AA108" s="259"/>
      <c r="AB108" s="259"/>
      <c r="AC108" s="70"/>
      <c r="AD108" s="87"/>
      <c r="AE108" s="70"/>
    </row>
    <row r="109" spans="1:31" s="50" customFormat="1" ht="37.5" customHeight="1">
      <c r="A109" s="48"/>
      <c r="B109" s="48"/>
      <c r="C109" s="48"/>
      <c r="D109" s="49"/>
      <c r="E109" s="69"/>
      <c r="F109" s="88"/>
      <c r="G109" s="88"/>
      <c r="H109" s="258"/>
      <c r="I109" s="258"/>
      <c r="J109" s="258"/>
      <c r="K109" s="258"/>
      <c r="L109" s="258"/>
      <c r="M109" s="258"/>
      <c r="N109" s="258"/>
      <c r="O109" s="258"/>
      <c r="P109" s="258"/>
      <c r="Q109" s="258"/>
      <c r="R109" s="258"/>
      <c r="S109" s="258"/>
      <c r="T109" s="258"/>
      <c r="U109" s="258"/>
      <c r="V109" s="258"/>
      <c r="W109" s="258"/>
      <c r="X109" s="259"/>
      <c r="Y109" s="259"/>
      <c r="Z109" s="259"/>
      <c r="AA109" s="259"/>
      <c r="AB109" s="259"/>
      <c r="AC109" s="70"/>
      <c r="AD109" s="87"/>
      <c r="AE109" s="70"/>
    </row>
    <row r="110" spans="1:31" s="50" customFormat="1" ht="37.5" customHeight="1">
      <c r="A110" s="48"/>
      <c r="B110" s="48"/>
      <c r="C110" s="48"/>
      <c r="D110" s="49"/>
      <c r="E110" s="69"/>
      <c r="F110" s="88"/>
      <c r="G110" s="8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9"/>
      <c r="Y110" s="259"/>
      <c r="Z110" s="259"/>
      <c r="AA110" s="259"/>
      <c r="AB110" s="259"/>
      <c r="AC110" s="70"/>
      <c r="AD110" s="87"/>
      <c r="AE110" s="70"/>
    </row>
    <row r="111" spans="1:31" s="50" customFormat="1" ht="37.5" customHeight="1">
      <c r="A111" s="48"/>
      <c r="B111" s="48"/>
      <c r="C111" s="48"/>
      <c r="D111" s="49"/>
      <c r="E111" s="69"/>
      <c r="F111" s="88"/>
      <c r="G111" s="8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9"/>
      <c r="Y111" s="259"/>
      <c r="Z111" s="259"/>
      <c r="AA111" s="259"/>
      <c r="AB111" s="259"/>
      <c r="AC111" s="70"/>
      <c r="AD111" s="87"/>
      <c r="AE111" s="70"/>
    </row>
    <row r="112" spans="1:31" s="50" customFormat="1" ht="37.5" customHeight="1">
      <c r="A112" s="48"/>
      <c r="B112" s="48"/>
      <c r="C112" s="48"/>
      <c r="D112" s="49"/>
      <c r="E112" s="69"/>
      <c r="F112" s="88"/>
      <c r="G112" s="88"/>
      <c r="H112" s="258"/>
      <c r="I112" s="258"/>
      <c r="J112" s="258"/>
      <c r="K112" s="258"/>
      <c r="L112" s="258"/>
      <c r="M112" s="258"/>
      <c r="N112" s="258"/>
      <c r="O112" s="258"/>
      <c r="P112" s="258"/>
      <c r="Q112" s="258"/>
      <c r="R112" s="258"/>
      <c r="S112" s="258"/>
      <c r="T112" s="258"/>
      <c r="U112" s="258"/>
      <c r="V112" s="258"/>
      <c r="W112" s="258"/>
      <c r="X112" s="259"/>
      <c r="Y112" s="259"/>
      <c r="Z112" s="259"/>
      <c r="AA112" s="259"/>
      <c r="AB112" s="259"/>
      <c r="AC112" s="70"/>
      <c r="AD112" s="87"/>
      <c r="AE112" s="70"/>
    </row>
    <row r="113" spans="1:31" s="50" customFormat="1" ht="37.5" customHeight="1">
      <c r="A113" s="48"/>
      <c r="B113" s="48"/>
      <c r="C113" s="48"/>
      <c r="D113" s="49"/>
      <c r="E113" s="69"/>
      <c r="F113" s="88"/>
      <c r="G113" s="88"/>
      <c r="H113" s="258"/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9"/>
      <c r="Y113" s="259"/>
      <c r="Z113" s="259"/>
      <c r="AA113" s="259"/>
      <c r="AB113" s="259"/>
      <c r="AC113" s="70"/>
      <c r="AD113" s="87"/>
      <c r="AE113" s="70"/>
    </row>
    <row r="114" spans="1:31" s="50" customFormat="1" ht="37.5" customHeight="1">
      <c r="A114" s="48"/>
      <c r="B114" s="48"/>
      <c r="C114" s="48"/>
      <c r="D114" s="49"/>
      <c r="E114" s="69"/>
      <c r="F114" s="88"/>
      <c r="G114" s="88"/>
      <c r="H114" s="258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259"/>
      <c r="Y114" s="259"/>
      <c r="Z114" s="259"/>
      <c r="AA114" s="259"/>
      <c r="AB114" s="259"/>
      <c r="AC114" s="70"/>
      <c r="AD114" s="87"/>
      <c r="AE114" s="70"/>
    </row>
    <row r="115" spans="1:31" s="50" customFormat="1" ht="37.5" customHeight="1">
      <c r="A115" s="48"/>
      <c r="B115" s="48"/>
      <c r="C115" s="48"/>
      <c r="D115" s="49"/>
      <c r="E115" s="69"/>
      <c r="F115" s="88"/>
      <c r="G115" s="88"/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9"/>
      <c r="Y115" s="259"/>
      <c r="Z115" s="259"/>
      <c r="AA115" s="259"/>
      <c r="AB115" s="259"/>
      <c r="AC115" s="70"/>
      <c r="AD115" s="87"/>
      <c r="AE115" s="70"/>
    </row>
    <row r="116" spans="1:31" s="50" customFormat="1" ht="37.5" customHeight="1">
      <c r="A116" s="48"/>
      <c r="B116" s="48"/>
      <c r="C116" s="48"/>
      <c r="D116" s="49"/>
      <c r="E116" s="69"/>
      <c r="F116" s="88"/>
      <c r="G116" s="88"/>
      <c r="H116" s="258"/>
      <c r="I116" s="258"/>
      <c r="J116" s="258"/>
      <c r="K116" s="258"/>
      <c r="L116" s="258"/>
      <c r="M116" s="258"/>
      <c r="N116" s="258"/>
      <c r="O116" s="258"/>
      <c r="P116" s="258"/>
      <c r="Q116" s="258"/>
      <c r="R116" s="258"/>
      <c r="S116" s="258"/>
      <c r="T116" s="258"/>
      <c r="U116" s="258"/>
      <c r="V116" s="258"/>
      <c r="W116" s="258"/>
      <c r="X116" s="259"/>
      <c r="Y116" s="259"/>
      <c r="Z116" s="259"/>
      <c r="AA116" s="259"/>
      <c r="AB116" s="259"/>
      <c r="AC116" s="70"/>
      <c r="AD116" s="87"/>
      <c r="AE116" s="70"/>
    </row>
    <row r="117" spans="1:31" s="50" customFormat="1" ht="37.5" customHeight="1">
      <c r="A117" s="48"/>
      <c r="B117" s="48"/>
      <c r="C117" s="48"/>
      <c r="D117" s="49"/>
      <c r="E117" s="69"/>
      <c r="F117" s="88"/>
      <c r="G117" s="88"/>
      <c r="H117" s="258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9"/>
      <c r="Y117" s="259"/>
      <c r="Z117" s="259"/>
      <c r="AA117" s="259"/>
      <c r="AB117" s="259"/>
      <c r="AC117" s="70"/>
      <c r="AD117" s="87"/>
      <c r="AE117" s="70"/>
    </row>
    <row r="118" spans="1:31" s="50" customFormat="1" ht="37.5" customHeight="1">
      <c r="A118" s="48"/>
      <c r="B118" s="48"/>
      <c r="C118" s="48"/>
      <c r="D118" s="49"/>
      <c r="E118" s="69"/>
      <c r="F118" s="88"/>
      <c r="G118" s="88"/>
      <c r="H118" s="258"/>
      <c r="I118" s="258"/>
      <c r="J118" s="258"/>
      <c r="K118" s="258"/>
      <c r="L118" s="258"/>
      <c r="M118" s="258"/>
      <c r="N118" s="258"/>
      <c r="O118" s="258"/>
      <c r="P118" s="258"/>
      <c r="Q118" s="258"/>
      <c r="R118" s="258"/>
      <c r="S118" s="258"/>
      <c r="T118" s="258"/>
      <c r="U118" s="258"/>
      <c r="V118" s="258"/>
      <c r="W118" s="258"/>
      <c r="X118" s="259"/>
      <c r="Y118" s="259"/>
      <c r="Z118" s="259"/>
      <c r="AA118" s="259"/>
      <c r="AB118" s="259"/>
      <c r="AC118" s="70"/>
      <c r="AD118" s="87"/>
      <c r="AE118" s="70"/>
    </row>
    <row r="119" spans="1:31" s="50" customFormat="1" ht="37.5" customHeight="1">
      <c r="A119" s="48"/>
      <c r="B119" s="48"/>
      <c r="C119" s="48"/>
      <c r="D119" s="49"/>
      <c r="E119" s="69"/>
      <c r="F119" s="88"/>
      <c r="G119" s="88"/>
      <c r="H119" s="258"/>
      <c r="I119" s="258"/>
      <c r="J119" s="258"/>
      <c r="K119" s="258"/>
      <c r="L119" s="258"/>
      <c r="M119" s="258"/>
      <c r="N119" s="258"/>
      <c r="O119" s="258"/>
      <c r="P119" s="258"/>
      <c r="Q119" s="258"/>
      <c r="R119" s="258"/>
      <c r="S119" s="258"/>
      <c r="T119" s="258"/>
      <c r="U119" s="258"/>
      <c r="V119" s="258"/>
      <c r="W119" s="258"/>
      <c r="X119" s="259"/>
      <c r="Y119" s="259"/>
      <c r="Z119" s="259"/>
      <c r="AA119" s="259"/>
      <c r="AB119" s="259"/>
      <c r="AC119" s="70"/>
      <c r="AD119" s="87"/>
      <c r="AE119" s="70"/>
    </row>
    <row r="120" spans="1:31" s="50" customFormat="1" ht="37.5" customHeight="1">
      <c r="A120" s="48"/>
      <c r="B120" s="48"/>
      <c r="C120" s="48"/>
      <c r="D120" s="49"/>
      <c r="E120" s="69"/>
      <c r="F120" s="88"/>
      <c r="G120" s="88"/>
      <c r="H120" s="258"/>
      <c r="I120" s="258"/>
      <c r="J120" s="258"/>
      <c r="K120" s="258"/>
      <c r="L120" s="258"/>
      <c r="M120" s="258"/>
      <c r="N120" s="258"/>
      <c r="O120" s="258"/>
      <c r="P120" s="258"/>
      <c r="Q120" s="258"/>
      <c r="R120" s="258"/>
      <c r="S120" s="258"/>
      <c r="T120" s="258"/>
      <c r="U120" s="258"/>
      <c r="V120" s="258"/>
      <c r="W120" s="258"/>
      <c r="X120" s="259"/>
      <c r="Y120" s="259"/>
      <c r="Z120" s="259"/>
      <c r="AA120" s="259"/>
      <c r="AB120" s="259"/>
      <c r="AC120" s="70"/>
      <c r="AD120" s="87"/>
      <c r="AE120" s="70"/>
    </row>
    <row r="121" spans="1:31" s="50" customFormat="1" ht="37.5" customHeight="1">
      <c r="A121" s="48"/>
      <c r="B121" s="48"/>
      <c r="C121" s="48"/>
      <c r="D121" s="49"/>
      <c r="E121" s="69"/>
      <c r="F121" s="88"/>
      <c r="G121" s="88"/>
      <c r="H121" s="258"/>
      <c r="I121" s="258"/>
      <c r="J121" s="258"/>
      <c r="K121" s="258"/>
      <c r="L121" s="258"/>
      <c r="M121" s="258"/>
      <c r="N121" s="258"/>
      <c r="O121" s="258"/>
      <c r="P121" s="258"/>
      <c r="Q121" s="258"/>
      <c r="R121" s="258"/>
      <c r="S121" s="258"/>
      <c r="T121" s="258"/>
      <c r="U121" s="258"/>
      <c r="V121" s="258"/>
      <c r="W121" s="258"/>
      <c r="X121" s="259"/>
      <c r="Y121" s="259"/>
      <c r="Z121" s="259"/>
      <c r="AA121" s="259"/>
      <c r="AB121" s="259"/>
      <c r="AC121" s="70"/>
      <c r="AD121" s="87"/>
      <c r="AE121" s="70"/>
    </row>
    <row r="122" spans="1:31" s="50" customFormat="1" ht="37.5" customHeight="1">
      <c r="A122" s="48"/>
      <c r="B122" s="48"/>
      <c r="C122" s="48"/>
      <c r="D122" s="49"/>
      <c r="E122" s="69"/>
      <c r="F122" s="88"/>
      <c r="G122" s="88"/>
      <c r="H122" s="258"/>
      <c r="I122" s="258"/>
      <c r="J122" s="258"/>
      <c r="K122" s="258"/>
      <c r="L122" s="258"/>
      <c r="M122" s="258"/>
      <c r="N122" s="258"/>
      <c r="O122" s="258"/>
      <c r="P122" s="258"/>
      <c r="Q122" s="258"/>
      <c r="R122" s="258"/>
      <c r="S122" s="258"/>
      <c r="T122" s="258"/>
      <c r="U122" s="258"/>
      <c r="V122" s="258"/>
      <c r="W122" s="258"/>
      <c r="X122" s="259"/>
      <c r="Y122" s="259"/>
      <c r="Z122" s="259"/>
      <c r="AA122" s="259"/>
      <c r="AB122" s="259"/>
      <c r="AC122" s="70"/>
      <c r="AD122" s="87"/>
      <c r="AE122" s="70"/>
    </row>
    <row r="123" spans="1:31" s="50" customFormat="1" ht="37.5" customHeight="1">
      <c r="A123" s="48"/>
      <c r="B123" s="48"/>
      <c r="C123" s="48"/>
      <c r="D123" s="49"/>
      <c r="E123" s="69"/>
      <c r="F123" s="88"/>
      <c r="G123" s="88"/>
      <c r="H123" s="258"/>
      <c r="I123" s="258"/>
      <c r="J123" s="258"/>
      <c r="K123" s="258"/>
      <c r="L123" s="258"/>
      <c r="M123" s="258"/>
      <c r="N123" s="258"/>
      <c r="O123" s="258"/>
      <c r="P123" s="258"/>
      <c r="Q123" s="258"/>
      <c r="R123" s="258"/>
      <c r="S123" s="258"/>
      <c r="T123" s="258"/>
      <c r="U123" s="258"/>
      <c r="V123" s="258"/>
      <c r="W123" s="258"/>
      <c r="X123" s="259"/>
      <c r="Y123" s="259"/>
      <c r="Z123" s="259"/>
      <c r="AA123" s="259"/>
      <c r="AB123" s="259"/>
      <c r="AC123" s="70"/>
      <c r="AD123" s="87"/>
      <c r="AE123" s="70"/>
    </row>
    <row r="124" spans="1:31" s="50" customFormat="1" ht="37.5" customHeight="1">
      <c r="A124" s="48"/>
      <c r="B124" s="48"/>
      <c r="C124" s="48"/>
      <c r="D124" s="49"/>
      <c r="E124" s="69"/>
      <c r="F124" s="88"/>
      <c r="G124" s="88"/>
      <c r="H124" s="258"/>
      <c r="I124" s="258"/>
      <c r="J124" s="258"/>
      <c r="K124" s="258"/>
      <c r="L124" s="258"/>
      <c r="M124" s="258"/>
      <c r="N124" s="258"/>
      <c r="O124" s="258"/>
      <c r="P124" s="258"/>
      <c r="Q124" s="258"/>
      <c r="R124" s="258"/>
      <c r="S124" s="258"/>
      <c r="T124" s="258"/>
      <c r="U124" s="258"/>
      <c r="V124" s="258"/>
      <c r="W124" s="258"/>
      <c r="X124" s="259"/>
      <c r="Y124" s="259"/>
      <c r="Z124" s="259"/>
      <c r="AA124" s="259"/>
      <c r="AB124" s="259"/>
      <c r="AC124" s="70"/>
      <c r="AD124" s="87"/>
      <c r="AE124" s="70"/>
    </row>
    <row r="125" spans="1:31" s="50" customFormat="1" ht="37.5" customHeight="1">
      <c r="A125" s="48"/>
      <c r="B125" s="48"/>
      <c r="C125" s="48"/>
      <c r="D125" s="49"/>
      <c r="E125" s="69"/>
      <c r="F125" s="88"/>
      <c r="G125" s="88"/>
      <c r="H125" s="258"/>
      <c r="I125" s="258"/>
      <c r="J125" s="258"/>
      <c r="K125" s="258"/>
      <c r="L125" s="258"/>
      <c r="M125" s="258"/>
      <c r="N125" s="258"/>
      <c r="O125" s="258"/>
      <c r="P125" s="258"/>
      <c r="Q125" s="258"/>
      <c r="R125" s="258"/>
      <c r="S125" s="258"/>
      <c r="T125" s="258"/>
      <c r="U125" s="258"/>
      <c r="V125" s="258"/>
      <c r="W125" s="258"/>
      <c r="X125" s="259"/>
      <c r="Y125" s="259"/>
      <c r="Z125" s="259"/>
      <c r="AA125" s="259"/>
      <c r="AB125" s="259"/>
      <c r="AC125" s="70"/>
      <c r="AD125" s="87"/>
      <c r="AE125" s="70"/>
    </row>
    <row r="126" spans="1:31" s="50" customFormat="1" ht="37.5" customHeight="1">
      <c r="A126" s="48"/>
      <c r="B126" s="48"/>
      <c r="C126" s="48"/>
      <c r="D126" s="49"/>
      <c r="E126" s="69"/>
      <c r="F126" s="88"/>
      <c r="G126" s="88"/>
      <c r="H126" s="258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9"/>
      <c r="Y126" s="259"/>
      <c r="Z126" s="259"/>
      <c r="AA126" s="259"/>
      <c r="AB126" s="259"/>
      <c r="AC126" s="70"/>
      <c r="AD126" s="87"/>
      <c r="AE126" s="70"/>
    </row>
    <row r="127" spans="1:31" s="50" customFormat="1" ht="37.5" customHeight="1">
      <c r="A127" s="48"/>
      <c r="B127" s="48"/>
      <c r="C127" s="48"/>
      <c r="D127" s="49"/>
      <c r="E127" s="69"/>
      <c r="F127" s="88"/>
      <c r="G127" s="88"/>
      <c r="H127" s="258"/>
      <c r="I127" s="258"/>
      <c r="J127" s="258"/>
      <c r="K127" s="258"/>
      <c r="L127" s="258"/>
      <c r="M127" s="258"/>
      <c r="N127" s="258"/>
      <c r="O127" s="258"/>
      <c r="P127" s="258"/>
      <c r="Q127" s="258"/>
      <c r="R127" s="258"/>
      <c r="S127" s="258"/>
      <c r="T127" s="258"/>
      <c r="U127" s="258"/>
      <c r="V127" s="258"/>
      <c r="W127" s="258"/>
      <c r="X127" s="259"/>
      <c r="Y127" s="259"/>
      <c r="Z127" s="259"/>
      <c r="AA127" s="259"/>
      <c r="AB127" s="259"/>
      <c r="AC127" s="70"/>
      <c r="AD127" s="87"/>
      <c r="AE127" s="70"/>
    </row>
    <row r="128" spans="1:31" s="50" customFormat="1" ht="37.5" customHeight="1">
      <c r="A128" s="48"/>
      <c r="B128" s="48"/>
      <c r="C128" s="48"/>
      <c r="D128" s="49"/>
      <c r="E128" s="69"/>
      <c r="F128" s="88"/>
      <c r="G128" s="8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9"/>
      <c r="Y128" s="259"/>
      <c r="Z128" s="259"/>
      <c r="AA128" s="259"/>
      <c r="AB128" s="259"/>
      <c r="AC128" s="70"/>
      <c r="AD128" s="87"/>
      <c r="AE128" s="70"/>
    </row>
    <row r="129" spans="1:31" s="50" customFormat="1" ht="37.5" customHeight="1">
      <c r="A129" s="48"/>
      <c r="B129" s="48"/>
      <c r="C129" s="48"/>
      <c r="D129" s="49"/>
      <c r="E129" s="69"/>
      <c r="F129" s="88"/>
      <c r="G129" s="8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9"/>
      <c r="Y129" s="259"/>
      <c r="Z129" s="259"/>
      <c r="AA129" s="259"/>
      <c r="AB129" s="259"/>
      <c r="AC129" s="70"/>
      <c r="AD129" s="87"/>
      <c r="AE129" s="70"/>
    </row>
    <row r="130" spans="1:31" s="50" customFormat="1" ht="37.5" customHeight="1">
      <c r="A130" s="48"/>
      <c r="B130" s="48"/>
      <c r="C130" s="48"/>
      <c r="D130" s="49"/>
      <c r="E130" s="69"/>
      <c r="F130" s="88"/>
      <c r="G130" s="8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258"/>
      <c r="V130" s="258"/>
      <c r="W130" s="258"/>
      <c r="X130" s="259"/>
      <c r="Y130" s="259"/>
      <c r="Z130" s="259"/>
      <c r="AA130" s="259"/>
      <c r="AB130" s="259"/>
      <c r="AC130" s="70"/>
      <c r="AD130" s="87"/>
      <c r="AE130" s="70"/>
    </row>
    <row r="131" spans="1:31" s="50" customFormat="1" ht="37.5" customHeight="1">
      <c r="A131" s="48"/>
      <c r="B131" s="48"/>
      <c r="C131" s="48"/>
      <c r="D131" s="49"/>
      <c r="E131" s="69"/>
      <c r="F131" s="88"/>
      <c r="G131" s="88"/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9"/>
      <c r="Y131" s="259"/>
      <c r="Z131" s="259"/>
      <c r="AA131" s="259"/>
      <c r="AB131" s="259"/>
      <c r="AC131" s="70"/>
      <c r="AD131" s="87"/>
      <c r="AE131" s="70"/>
    </row>
    <row r="132" spans="1:31" s="50" customFormat="1" ht="37.5" customHeight="1">
      <c r="A132" s="48"/>
      <c r="B132" s="48"/>
      <c r="C132" s="48"/>
      <c r="D132" s="49"/>
      <c r="E132" s="69"/>
      <c r="F132" s="88"/>
      <c r="G132" s="8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9"/>
      <c r="Y132" s="259"/>
      <c r="Z132" s="259"/>
      <c r="AA132" s="259"/>
      <c r="AB132" s="259"/>
      <c r="AC132" s="70"/>
      <c r="AD132" s="87"/>
      <c r="AE132" s="70"/>
    </row>
    <row r="133" spans="1:31" s="50" customFormat="1" ht="37.5" customHeight="1">
      <c r="A133" s="48"/>
      <c r="B133" s="48"/>
      <c r="C133" s="48"/>
      <c r="D133" s="49"/>
      <c r="E133" s="69"/>
      <c r="F133" s="88"/>
      <c r="G133" s="88"/>
      <c r="H133" s="258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9"/>
      <c r="Y133" s="259"/>
      <c r="Z133" s="259"/>
      <c r="AA133" s="259"/>
      <c r="AB133" s="259"/>
      <c r="AC133" s="70"/>
      <c r="AD133" s="87"/>
      <c r="AE133" s="70"/>
    </row>
    <row r="134" spans="1:31" s="50" customFormat="1" ht="37.5" customHeight="1">
      <c r="A134" s="48"/>
      <c r="B134" s="48"/>
      <c r="C134" s="48"/>
      <c r="D134" s="49"/>
      <c r="E134" s="69"/>
      <c r="F134" s="88"/>
      <c r="G134" s="88"/>
      <c r="H134" s="258"/>
      <c r="I134" s="258"/>
      <c r="J134" s="258"/>
      <c r="K134" s="258"/>
      <c r="L134" s="258"/>
      <c r="M134" s="258"/>
      <c r="N134" s="258"/>
      <c r="O134" s="258"/>
      <c r="P134" s="258"/>
      <c r="Q134" s="258"/>
      <c r="R134" s="258"/>
      <c r="S134" s="258"/>
      <c r="T134" s="258"/>
      <c r="U134" s="258"/>
      <c r="V134" s="258"/>
      <c r="W134" s="258"/>
      <c r="X134" s="259"/>
      <c r="Y134" s="259"/>
      <c r="Z134" s="259"/>
      <c r="AA134" s="259"/>
      <c r="AB134" s="259"/>
      <c r="AC134" s="70"/>
      <c r="AD134" s="87"/>
      <c r="AE134" s="70"/>
    </row>
    <row r="135" spans="1:31" s="50" customFormat="1" ht="37.5" customHeight="1">
      <c r="A135" s="48"/>
      <c r="B135" s="48"/>
      <c r="C135" s="48"/>
      <c r="D135" s="49"/>
      <c r="E135" s="69"/>
      <c r="F135" s="88"/>
      <c r="G135" s="88"/>
      <c r="H135" s="258"/>
      <c r="I135" s="258"/>
      <c r="J135" s="258"/>
      <c r="K135" s="258"/>
      <c r="L135" s="258"/>
      <c r="M135" s="258"/>
      <c r="N135" s="258"/>
      <c r="O135" s="258"/>
      <c r="P135" s="258"/>
      <c r="Q135" s="258"/>
      <c r="R135" s="258"/>
      <c r="S135" s="258"/>
      <c r="T135" s="258"/>
      <c r="U135" s="258"/>
      <c r="V135" s="258"/>
      <c r="W135" s="258"/>
      <c r="X135" s="259"/>
      <c r="Y135" s="259"/>
      <c r="Z135" s="259"/>
      <c r="AA135" s="259"/>
      <c r="AB135" s="259"/>
      <c r="AC135" s="70"/>
      <c r="AD135" s="87"/>
      <c r="AE135" s="70"/>
    </row>
    <row r="136" spans="1:31" s="50" customFormat="1" ht="37.5" customHeight="1">
      <c r="A136" s="48"/>
      <c r="B136" s="48"/>
      <c r="C136" s="48"/>
      <c r="D136" s="49"/>
      <c r="E136" s="69"/>
      <c r="F136" s="88"/>
      <c r="G136" s="88"/>
      <c r="H136" s="258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9"/>
      <c r="Y136" s="259"/>
      <c r="Z136" s="259"/>
      <c r="AA136" s="259"/>
      <c r="AB136" s="259"/>
      <c r="AC136" s="70"/>
      <c r="AD136" s="87"/>
      <c r="AE136" s="70"/>
    </row>
  </sheetData>
  <sheetProtection algorithmName="SHA-512" hashValue="ZHKzgWqPxL3lY56JaygAruyoAoGVqx1A2mTk+ooPk9EEPv3oNsGePMlz45IjYng8h/kTYq23GGvzmuNoAKSzvA==" saltValue="rl+0vyY4wqiqGd1ZwKFewQ==" spinCount="100000" sheet="1" objects="1" scenarios="1" selectLockedCells="1" selectUnlockedCells="1"/>
  <mergeCells count="526">
    <mergeCell ref="AA20:AB20"/>
    <mergeCell ref="AA21:AB21"/>
    <mergeCell ref="I18:J18"/>
    <mergeCell ref="L18:M18"/>
    <mergeCell ref="O18:P18"/>
    <mergeCell ref="R18:S18"/>
    <mergeCell ref="I19:J19"/>
    <mergeCell ref="L19:M19"/>
    <mergeCell ref="O19:P19"/>
    <mergeCell ref="R19:S19"/>
    <mergeCell ref="O20:P20"/>
    <mergeCell ref="R20:S20"/>
    <mergeCell ref="U20:V20"/>
    <mergeCell ref="X20:Y20"/>
    <mergeCell ref="I21:J21"/>
    <mergeCell ref="L21:M21"/>
    <mergeCell ref="O21:P21"/>
    <mergeCell ref="R21:S21"/>
    <mergeCell ref="U21:V21"/>
    <mergeCell ref="X21:Y21"/>
    <mergeCell ref="I20:J20"/>
    <mergeCell ref="L20:M20"/>
    <mergeCell ref="AD24:AE2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8:AE8"/>
    <mergeCell ref="AD9:AE9"/>
    <mergeCell ref="AD10:AE10"/>
    <mergeCell ref="AD11:AE11"/>
    <mergeCell ref="AD12:AE12"/>
    <mergeCell ref="AD13:AE13"/>
    <mergeCell ref="AD14:AE14"/>
    <mergeCell ref="U19:V19"/>
    <mergeCell ref="X19:Y19"/>
    <mergeCell ref="AA18:AB18"/>
    <mergeCell ref="AA19:AB19"/>
    <mergeCell ref="U18:V18"/>
    <mergeCell ref="X18:Y18"/>
    <mergeCell ref="AA16:AB16"/>
    <mergeCell ref="AA17:AB17"/>
    <mergeCell ref="AA14:AB14"/>
    <mergeCell ref="AA15:AB15"/>
    <mergeCell ref="L13:M13"/>
    <mergeCell ref="O13:P13"/>
    <mergeCell ref="R13:S13"/>
    <mergeCell ref="U13:V13"/>
    <mergeCell ref="X13:Y13"/>
    <mergeCell ref="I14:J14"/>
    <mergeCell ref="L14:M14"/>
    <mergeCell ref="O14:P14"/>
    <mergeCell ref="R14:S14"/>
    <mergeCell ref="U14:V14"/>
    <mergeCell ref="X14:Y14"/>
    <mergeCell ref="AA7:AB7"/>
    <mergeCell ref="F8:H8"/>
    <mergeCell ref="I8:J8"/>
    <mergeCell ref="L8:M8"/>
    <mergeCell ref="O8:P8"/>
    <mergeCell ref="R8:S8"/>
    <mergeCell ref="U8:V8"/>
    <mergeCell ref="X8:Y8"/>
    <mergeCell ref="F9:H9"/>
    <mergeCell ref="I9:J9"/>
    <mergeCell ref="L9:M9"/>
    <mergeCell ref="O9:P9"/>
    <mergeCell ref="R9:S9"/>
    <mergeCell ref="U9:V9"/>
    <mergeCell ref="X9:Y9"/>
    <mergeCell ref="AA9:AB9"/>
    <mergeCell ref="L5:M5"/>
    <mergeCell ref="O5:P5"/>
    <mergeCell ref="R5:S5"/>
    <mergeCell ref="U5:V5"/>
    <mergeCell ref="X5:Y5"/>
    <mergeCell ref="AA5:AB5"/>
    <mergeCell ref="F4:H4"/>
    <mergeCell ref="I4:J4"/>
    <mergeCell ref="L4:M4"/>
    <mergeCell ref="H136:W136"/>
    <mergeCell ref="X136:Z136"/>
    <mergeCell ref="AA136:AB136"/>
    <mergeCell ref="H134:W134"/>
    <mergeCell ref="X134:Z134"/>
    <mergeCell ref="AA134:AB134"/>
    <mergeCell ref="H135:W135"/>
    <mergeCell ref="X135:Z135"/>
    <mergeCell ref="AA135:AB135"/>
    <mergeCell ref="H132:W132"/>
    <mergeCell ref="X132:Z132"/>
    <mergeCell ref="AA132:AB132"/>
    <mergeCell ref="H133:W133"/>
    <mergeCell ref="X133:Z133"/>
    <mergeCell ref="AA133:AB133"/>
    <mergeCell ref="H130:W130"/>
    <mergeCell ref="X130:Z130"/>
    <mergeCell ref="AA130:AB130"/>
    <mergeCell ref="H131:W131"/>
    <mergeCell ref="X131:Z131"/>
    <mergeCell ref="AA131:AB131"/>
    <mergeCell ref="H128:W128"/>
    <mergeCell ref="X128:Z128"/>
    <mergeCell ref="AA128:AB128"/>
    <mergeCell ref="H129:W129"/>
    <mergeCell ref="X129:Z129"/>
    <mergeCell ref="AA129:AB129"/>
    <mergeCell ref="H126:W126"/>
    <mergeCell ref="X126:Z126"/>
    <mergeCell ref="AA126:AB126"/>
    <mergeCell ref="H127:W127"/>
    <mergeCell ref="X127:Z127"/>
    <mergeCell ref="AA127:AB127"/>
    <mergeCell ref="H124:W124"/>
    <mergeCell ref="X124:Z124"/>
    <mergeCell ref="AA124:AB124"/>
    <mergeCell ref="H125:W125"/>
    <mergeCell ref="X125:Z125"/>
    <mergeCell ref="AA125:AB125"/>
    <mergeCell ref="H122:W122"/>
    <mergeCell ref="X122:Z122"/>
    <mergeCell ref="AA122:AB122"/>
    <mergeCell ref="H123:W123"/>
    <mergeCell ref="X123:Z123"/>
    <mergeCell ref="AA123:AB123"/>
    <mergeCell ref="H120:W120"/>
    <mergeCell ref="X120:Z120"/>
    <mergeCell ref="AA120:AB120"/>
    <mergeCell ref="H121:W121"/>
    <mergeCell ref="X121:Z121"/>
    <mergeCell ref="AA121:AB121"/>
    <mergeCell ref="H118:W118"/>
    <mergeCell ref="X118:Z118"/>
    <mergeCell ref="AA118:AB118"/>
    <mergeCell ref="H119:W119"/>
    <mergeCell ref="X119:Z119"/>
    <mergeCell ref="AA119:AB119"/>
    <mergeCell ref="H116:W116"/>
    <mergeCell ref="X116:Z116"/>
    <mergeCell ref="AA116:AB116"/>
    <mergeCell ref="H117:W117"/>
    <mergeCell ref="X117:Z117"/>
    <mergeCell ref="AA117:AB117"/>
    <mergeCell ref="H114:W114"/>
    <mergeCell ref="X114:Z114"/>
    <mergeCell ref="AA114:AB114"/>
    <mergeCell ref="H115:W115"/>
    <mergeCell ref="X115:Z115"/>
    <mergeCell ref="AA115:AB115"/>
    <mergeCell ref="H112:W112"/>
    <mergeCell ref="X112:Z112"/>
    <mergeCell ref="AA112:AB112"/>
    <mergeCell ref="H113:W113"/>
    <mergeCell ref="X113:Z113"/>
    <mergeCell ref="AA113:AB113"/>
    <mergeCell ref="H110:W110"/>
    <mergeCell ref="X110:Z110"/>
    <mergeCell ref="AA110:AB110"/>
    <mergeCell ref="H111:W111"/>
    <mergeCell ref="X111:Z111"/>
    <mergeCell ref="AA111:AB111"/>
    <mergeCell ref="H108:W108"/>
    <mergeCell ref="X108:Z108"/>
    <mergeCell ref="AA108:AB108"/>
    <mergeCell ref="H109:W109"/>
    <mergeCell ref="X109:Z109"/>
    <mergeCell ref="AA109:AB109"/>
    <mergeCell ref="H106:W106"/>
    <mergeCell ref="X106:Z106"/>
    <mergeCell ref="AA106:AB106"/>
    <mergeCell ref="H107:W107"/>
    <mergeCell ref="X107:Z107"/>
    <mergeCell ref="AA107:AB107"/>
    <mergeCell ref="H104:W104"/>
    <mergeCell ref="X104:Z104"/>
    <mergeCell ref="AA104:AB104"/>
    <mergeCell ref="H105:W105"/>
    <mergeCell ref="X105:Z105"/>
    <mergeCell ref="AA105:AB105"/>
    <mergeCell ref="H102:W102"/>
    <mergeCell ref="X102:Z102"/>
    <mergeCell ref="AA102:AB102"/>
    <mergeCell ref="H103:W103"/>
    <mergeCell ref="X103:Z103"/>
    <mergeCell ref="AA103:AB103"/>
    <mergeCell ref="H100:W100"/>
    <mergeCell ref="X100:Z100"/>
    <mergeCell ref="AA100:AB100"/>
    <mergeCell ref="H101:W101"/>
    <mergeCell ref="X101:Z101"/>
    <mergeCell ref="AA101:AB101"/>
    <mergeCell ref="H98:W98"/>
    <mergeCell ref="X98:Z98"/>
    <mergeCell ref="AA98:AB98"/>
    <mergeCell ref="H99:W99"/>
    <mergeCell ref="X99:Z99"/>
    <mergeCell ref="AA99:AB99"/>
    <mergeCell ref="H96:W96"/>
    <mergeCell ref="X96:Z96"/>
    <mergeCell ref="AA96:AB96"/>
    <mergeCell ref="H97:W97"/>
    <mergeCell ref="X97:Z97"/>
    <mergeCell ref="AA97:AB97"/>
    <mergeCell ref="H94:W94"/>
    <mergeCell ref="X94:Z94"/>
    <mergeCell ref="AA94:AB94"/>
    <mergeCell ref="H95:W95"/>
    <mergeCell ref="X95:Z95"/>
    <mergeCell ref="AA95:AB95"/>
    <mergeCell ref="H92:W92"/>
    <mergeCell ref="X92:Z92"/>
    <mergeCell ref="AA92:AB92"/>
    <mergeCell ref="H93:W93"/>
    <mergeCell ref="X93:Z93"/>
    <mergeCell ref="AA93:AB93"/>
    <mergeCell ref="H90:W90"/>
    <mergeCell ref="X90:Z90"/>
    <mergeCell ref="AA90:AB90"/>
    <mergeCell ref="H91:W91"/>
    <mergeCell ref="X91:Z91"/>
    <mergeCell ref="AA91:AB91"/>
    <mergeCell ref="H88:W88"/>
    <mergeCell ref="X88:Z88"/>
    <mergeCell ref="AA88:AB88"/>
    <mergeCell ref="H89:W89"/>
    <mergeCell ref="X89:Z89"/>
    <mergeCell ref="AA89:AB89"/>
    <mergeCell ref="H86:W86"/>
    <mergeCell ref="X86:Z86"/>
    <mergeCell ref="AA86:AB86"/>
    <mergeCell ref="H87:W87"/>
    <mergeCell ref="X87:Z87"/>
    <mergeCell ref="AA87:AB87"/>
    <mergeCell ref="H84:W84"/>
    <mergeCell ref="X84:Z84"/>
    <mergeCell ref="AA84:AB84"/>
    <mergeCell ref="H85:W85"/>
    <mergeCell ref="X85:Z85"/>
    <mergeCell ref="AA85:AB85"/>
    <mergeCell ref="H82:W82"/>
    <mergeCell ref="X82:Z82"/>
    <mergeCell ref="AA82:AB82"/>
    <mergeCell ref="H83:W83"/>
    <mergeCell ref="X83:Z83"/>
    <mergeCell ref="AA83:AB83"/>
    <mergeCell ref="H80:W80"/>
    <mergeCell ref="X80:Z80"/>
    <mergeCell ref="AA80:AB80"/>
    <mergeCell ref="H81:W81"/>
    <mergeCell ref="X81:Z81"/>
    <mergeCell ref="AA81:AB81"/>
    <mergeCell ref="H78:W78"/>
    <mergeCell ref="X78:Z78"/>
    <mergeCell ref="AA78:AB78"/>
    <mergeCell ref="H79:W79"/>
    <mergeCell ref="X79:Z79"/>
    <mergeCell ref="AA79:AB79"/>
    <mergeCell ref="H76:W76"/>
    <mergeCell ref="X76:Z76"/>
    <mergeCell ref="AA76:AB76"/>
    <mergeCell ref="H77:W77"/>
    <mergeCell ref="X77:Z77"/>
    <mergeCell ref="AA77:AB77"/>
    <mergeCell ref="H74:W74"/>
    <mergeCell ref="X74:Z74"/>
    <mergeCell ref="AA74:AB74"/>
    <mergeCell ref="H75:W75"/>
    <mergeCell ref="X75:Z75"/>
    <mergeCell ref="AA75:AB75"/>
    <mergeCell ref="H72:W72"/>
    <mergeCell ref="X72:Z72"/>
    <mergeCell ref="AA72:AB72"/>
    <mergeCell ref="H73:W73"/>
    <mergeCell ref="X73:Z73"/>
    <mergeCell ref="AA73:AB73"/>
    <mergeCell ref="H70:W70"/>
    <mergeCell ref="X70:Z70"/>
    <mergeCell ref="AA70:AB70"/>
    <mergeCell ref="H71:W71"/>
    <mergeCell ref="X71:Z71"/>
    <mergeCell ref="AA71:AB71"/>
    <mergeCell ref="H68:W68"/>
    <mergeCell ref="X68:Z68"/>
    <mergeCell ref="AA68:AB68"/>
    <mergeCell ref="H69:W69"/>
    <mergeCell ref="X69:Z69"/>
    <mergeCell ref="AA69:AB69"/>
    <mergeCell ref="H66:W66"/>
    <mergeCell ref="X66:Z66"/>
    <mergeCell ref="AA66:AB66"/>
    <mergeCell ref="H67:W67"/>
    <mergeCell ref="X67:Z67"/>
    <mergeCell ref="AA67:AB67"/>
    <mergeCell ref="H64:W64"/>
    <mergeCell ref="X64:Z64"/>
    <mergeCell ref="AA64:AB64"/>
    <mergeCell ref="H65:W65"/>
    <mergeCell ref="X65:Z65"/>
    <mergeCell ref="AA65:AB65"/>
    <mergeCell ref="H62:W62"/>
    <mergeCell ref="X62:Z62"/>
    <mergeCell ref="AA62:AB62"/>
    <mergeCell ref="H63:W63"/>
    <mergeCell ref="X63:Z63"/>
    <mergeCell ref="AA63:AB63"/>
    <mergeCell ref="H60:W60"/>
    <mergeCell ref="X60:Z60"/>
    <mergeCell ref="AA60:AB60"/>
    <mergeCell ref="H61:W61"/>
    <mergeCell ref="X61:Z61"/>
    <mergeCell ref="AA61:AB61"/>
    <mergeCell ref="H58:W58"/>
    <mergeCell ref="X58:Z58"/>
    <mergeCell ref="AA58:AB58"/>
    <mergeCell ref="H59:W59"/>
    <mergeCell ref="X59:Z59"/>
    <mergeCell ref="AA59:AB59"/>
    <mergeCell ref="H56:W56"/>
    <mergeCell ref="X56:Z56"/>
    <mergeCell ref="AA56:AB56"/>
    <mergeCell ref="H57:W57"/>
    <mergeCell ref="X57:Z57"/>
    <mergeCell ref="AA57:AB57"/>
    <mergeCell ref="H54:W54"/>
    <mergeCell ref="X54:Z54"/>
    <mergeCell ref="AA54:AB54"/>
    <mergeCell ref="H55:W55"/>
    <mergeCell ref="X55:Z55"/>
    <mergeCell ref="AA55:AB55"/>
    <mergeCell ref="H52:W52"/>
    <mergeCell ref="X52:Z52"/>
    <mergeCell ref="AA52:AB52"/>
    <mergeCell ref="H53:W53"/>
    <mergeCell ref="X53:Z53"/>
    <mergeCell ref="AA53:AB53"/>
    <mergeCell ref="H50:W50"/>
    <mergeCell ref="X50:Z50"/>
    <mergeCell ref="AA50:AB50"/>
    <mergeCell ref="H51:W51"/>
    <mergeCell ref="X51:Z51"/>
    <mergeCell ref="AA51:AB51"/>
    <mergeCell ref="H48:W48"/>
    <mergeCell ref="X48:Z48"/>
    <mergeCell ref="AA48:AB48"/>
    <mergeCell ref="H49:W49"/>
    <mergeCell ref="X49:Z49"/>
    <mergeCell ref="AA49:AB49"/>
    <mergeCell ref="H46:W46"/>
    <mergeCell ref="X46:Z46"/>
    <mergeCell ref="AA46:AB46"/>
    <mergeCell ref="H47:W47"/>
    <mergeCell ref="X47:Z47"/>
    <mergeCell ref="AA47:AB47"/>
    <mergeCell ref="H44:W44"/>
    <mergeCell ref="X44:Z44"/>
    <mergeCell ref="AA44:AB44"/>
    <mergeCell ref="H45:W45"/>
    <mergeCell ref="X45:Z45"/>
    <mergeCell ref="AA45:AB45"/>
    <mergeCell ref="H42:W42"/>
    <mergeCell ref="X42:Z42"/>
    <mergeCell ref="AA42:AB42"/>
    <mergeCell ref="H43:W43"/>
    <mergeCell ref="X43:Z43"/>
    <mergeCell ref="AA43:AB43"/>
    <mergeCell ref="H40:W40"/>
    <mergeCell ref="X40:Z40"/>
    <mergeCell ref="AA40:AB40"/>
    <mergeCell ref="H41:W41"/>
    <mergeCell ref="X41:Z41"/>
    <mergeCell ref="AA41:AB41"/>
    <mergeCell ref="H38:W38"/>
    <mergeCell ref="X38:Z38"/>
    <mergeCell ref="AA38:AB38"/>
    <mergeCell ref="H39:W39"/>
    <mergeCell ref="X39:Z39"/>
    <mergeCell ref="AA39:AB39"/>
    <mergeCell ref="H36:W36"/>
    <mergeCell ref="X36:Z36"/>
    <mergeCell ref="AA36:AB36"/>
    <mergeCell ref="H37:W37"/>
    <mergeCell ref="X37:Z37"/>
    <mergeCell ref="AA37:AB37"/>
    <mergeCell ref="H34:W34"/>
    <mergeCell ref="X34:Z34"/>
    <mergeCell ref="AA34:AB34"/>
    <mergeCell ref="H35:W35"/>
    <mergeCell ref="X35:Z35"/>
    <mergeCell ref="AA35:AB35"/>
    <mergeCell ref="H32:W32"/>
    <mergeCell ref="X32:Z32"/>
    <mergeCell ref="AA32:AB32"/>
    <mergeCell ref="H33:W33"/>
    <mergeCell ref="X33:Z33"/>
    <mergeCell ref="AA33:AB33"/>
    <mergeCell ref="H30:W30"/>
    <mergeCell ref="X30:Z30"/>
    <mergeCell ref="AA30:AB30"/>
    <mergeCell ref="H31:W31"/>
    <mergeCell ref="X31:Z31"/>
    <mergeCell ref="AA31:AB31"/>
    <mergeCell ref="H28:W28"/>
    <mergeCell ref="X28:Z28"/>
    <mergeCell ref="AA28:AB28"/>
    <mergeCell ref="H29:W29"/>
    <mergeCell ref="X29:Z29"/>
    <mergeCell ref="AA29:AB29"/>
    <mergeCell ref="H26:W26"/>
    <mergeCell ref="X26:Z26"/>
    <mergeCell ref="AA26:AB26"/>
    <mergeCell ref="H27:W27"/>
    <mergeCell ref="X27:Z27"/>
    <mergeCell ref="AA27:AB27"/>
    <mergeCell ref="H25:W25"/>
    <mergeCell ref="X25:Z25"/>
    <mergeCell ref="AA25:AB25"/>
    <mergeCell ref="AA22:AB22"/>
    <mergeCell ref="AA23:AB23"/>
    <mergeCell ref="I22:J22"/>
    <mergeCell ref="L22:M22"/>
    <mergeCell ref="O22:P22"/>
    <mergeCell ref="R22:S22"/>
    <mergeCell ref="U22:V22"/>
    <mergeCell ref="X22:Y22"/>
    <mergeCell ref="I23:J23"/>
    <mergeCell ref="L23:M23"/>
    <mergeCell ref="O23:P23"/>
    <mergeCell ref="R23:S23"/>
    <mergeCell ref="U23:V23"/>
    <mergeCell ref="X23:Y23"/>
    <mergeCell ref="I24:J24"/>
    <mergeCell ref="L24:M24"/>
    <mergeCell ref="O24:P24"/>
    <mergeCell ref="R24:S24"/>
    <mergeCell ref="U24:V24"/>
    <mergeCell ref="X24:Y24"/>
    <mergeCell ref="AA24:AB24"/>
    <mergeCell ref="I15:J15"/>
    <mergeCell ref="L15:M15"/>
    <mergeCell ref="O15:P15"/>
    <mergeCell ref="R15:S15"/>
    <mergeCell ref="U15:V15"/>
    <mergeCell ref="X15:Y15"/>
    <mergeCell ref="I16:J16"/>
    <mergeCell ref="L16:M16"/>
    <mergeCell ref="O16:P16"/>
    <mergeCell ref="R16:S16"/>
    <mergeCell ref="U16:V16"/>
    <mergeCell ref="X16:Y16"/>
    <mergeCell ref="I17:J17"/>
    <mergeCell ref="L17:M17"/>
    <mergeCell ref="O17:P17"/>
    <mergeCell ref="R17:S17"/>
    <mergeCell ref="U17:V17"/>
    <mergeCell ref="X17:Y17"/>
    <mergeCell ref="AA12:AB12"/>
    <mergeCell ref="AA13:AB13"/>
    <mergeCell ref="A10:D10"/>
    <mergeCell ref="AA10:AB10"/>
    <mergeCell ref="AA11:AB11"/>
    <mergeCell ref="I10:J10"/>
    <mergeCell ref="L10:M10"/>
    <mergeCell ref="O10:P10"/>
    <mergeCell ref="R10:S10"/>
    <mergeCell ref="U10:V10"/>
    <mergeCell ref="X10:Y10"/>
    <mergeCell ref="I11:J11"/>
    <mergeCell ref="L11:M11"/>
    <mergeCell ref="O11:P11"/>
    <mergeCell ref="R11:S11"/>
    <mergeCell ref="U11:V11"/>
    <mergeCell ref="X11:Y11"/>
    <mergeCell ref="I12:J12"/>
    <mergeCell ref="L12:M12"/>
    <mergeCell ref="O12:P12"/>
    <mergeCell ref="R12:S12"/>
    <mergeCell ref="U12:V12"/>
    <mergeCell ref="X12:Y12"/>
    <mergeCell ref="I13:J13"/>
    <mergeCell ref="A1:D2"/>
    <mergeCell ref="A5:D5"/>
    <mergeCell ref="A6:D6"/>
    <mergeCell ref="F7:H7"/>
    <mergeCell ref="F6:H6"/>
    <mergeCell ref="I6:J6"/>
    <mergeCell ref="L6:M6"/>
    <mergeCell ref="O6:P6"/>
    <mergeCell ref="R6:S6"/>
    <mergeCell ref="O4:P4"/>
    <mergeCell ref="R4:S4"/>
    <mergeCell ref="F2:P2"/>
    <mergeCell ref="Q2:AF2"/>
    <mergeCell ref="AD4:AE4"/>
    <mergeCell ref="AD5:AE5"/>
    <mergeCell ref="AD6:AE6"/>
    <mergeCell ref="AD7:AE7"/>
    <mergeCell ref="AD3:AE3"/>
    <mergeCell ref="A8:D8"/>
    <mergeCell ref="AA8:AB8"/>
    <mergeCell ref="F3:H3"/>
    <mergeCell ref="I3:J3"/>
    <mergeCell ref="L3:M3"/>
    <mergeCell ref="O3:P3"/>
    <mergeCell ref="R3:S3"/>
    <mergeCell ref="U3:V3"/>
    <mergeCell ref="X3:Y3"/>
    <mergeCell ref="AA3:AB3"/>
    <mergeCell ref="X6:Y6"/>
    <mergeCell ref="AA6:AB6"/>
    <mergeCell ref="I7:J7"/>
    <mergeCell ref="L7:M7"/>
    <mergeCell ref="O7:P7"/>
    <mergeCell ref="R7:S7"/>
    <mergeCell ref="U7:V7"/>
    <mergeCell ref="X7:Y7"/>
    <mergeCell ref="U6:V6"/>
    <mergeCell ref="U4:V4"/>
    <mergeCell ref="X4:Y4"/>
    <mergeCell ref="AA4:AB4"/>
    <mergeCell ref="F5:H5"/>
    <mergeCell ref="I5:J5"/>
  </mergeCells>
  <phoneticPr fontId="1" type="noConversion"/>
  <conditionalFormatting sqref="AD25:AD136">
    <cfRule type="notContainsBlanks" dxfId="35" priority="20">
      <formula>LEN(TRIM(AD25))&gt;0</formula>
    </cfRule>
  </conditionalFormatting>
  <conditionalFormatting sqref="K3">
    <cfRule type="cellIs" dxfId="34" priority="16" operator="equal">
      <formula>0</formula>
    </cfRule>
  </conditionalFormatting>
  <conditionalFormatting sqref="N3">
    <cfRule type="cellIs" dxfId="33" priority="15" operator="equal">
      <formula>0</formula>
    </cfRule>
  </conditionalFormatting>
  <conditionalFormatting sqref="Q3">
    <cfRule type="cellIs" dxfId="32" priority="14" operator="equal">
      <formula>0</formula>
    </cfRule>
  </conditionalFormatting>
  <conditionalFormatting sqref="T3">
    <cfRule type="cellIs" dxfId="31" priority="13" operator="equal">
      <formula>0</formula>
    </cfRule>
  </conditionalFormatting>
  <conditionalFormatting sqref="W3">
    <cfRule type="cellIs" dxfId="30" priority="12" operator="equal">
      <formula>0</formula>
    </cfRule>
  </conditionalFormatting>
  <conditionalFormatting sqref="Z3">
    <cfRule type="cellIs" dxfId="29" priority="11" operator="equal">
      <formula>0</formula>
    </cfRule>
  </conditionalFormatting>
  <conditionalFormatting sqref="AC3">
    <cfRule type="cellIs" dxfId="28" priority="10" operator="equal">
      <formula>0</formula>
    </cfRule>
  </conditionalFormatting>
  <conditionalFormatting sqref="AF3">
    <cfRule type="cellIs" dxfId="27" priority="9" operator="equal">
      <formula>0</formula>
    </cfRule>
  </conditionalFormatting>
  <conditionalFormatting sqref="K4:K7">
    <cfRule type="cellIs" dxfId="26" priority="8" operator="equal">
      <formula>0</formula>
    </cfRule>
  </conditionalFormatting>
  <conditionalFormatting sqref="N4:N7">
    <cfRule type="cellIs" dxfId="25" priority="7" operator="equal">
      <formula>0</formula>
    </cfRule>
  </conditionalFormatting>
  <conditionalFormatting sqref="Q4:Q7">
    <cfRule type="cellIs" dxfId="24" priority="6" operator="equal">
      <formula>0</formula>
    </cfRule>
  </conditionalFormatting>
  <conditionalFormatting sqref="T4:T7">
    <cfRule type="cellIs" dxfId="23" priority="5" operator="equal">
      <formula>0</formula>
    </cfRule>
  </conditionalFormatting>
  <conditionalFormatting sqref="W4:W7">
    <cfRule type="cellIs" dxfId="22" priority="4" operator="equal">
      <formula>0</formula>
    </cfRule>
  </conditionalFormatting>
  <conditionalFormatting sqref="Z4:Z7">
    <cfRule type="cellIs" dxfId="21" priority="3" operator="equal">
      <formula>0</formula>
    </cfRule>
  </conditionalFormatting>
  <conditionalFormatting sqref="AC4:AC7">
    <cfRule type="cellIs" dxfId="20" priority="2" operator="equal">
      <formula>0</formula>
    </cfRule>
  </conditionalFormatting>
  <conditionalFormatting sqref="AF4:AF7">
    <cfRule type="cellIs" dxfId="19" priority="1" operator="equal">
      <formula>0</formula>
    </cfRule>
  </conditionalFormatting>
  <pageMargins left="0.7" right="0.7" top="0.75" bottom="0.75" header="0.3" footer="0.3"/>
  <pageSetup paperSize="9" orientation="portrait" r:id="rId1"/>
  <ignoredErrors>
    <ignoredError sqref="I7 L7 O7 R7 U7 X7:AE7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8786E7"/>
  </sheetPr>
  <dimension ref="A1:O1806"/>
  <sheetViews>
    <sheetView zoomScaleNormal="100" workbookViewId="0">
      <pane ySplit="1" topLeftCell="A2" activePane="bottomLeft" state="frozen"/>
      <selection activeCell="C15" sqref="C15"/>
      <selection pane="bottomLeft" activeCell="B1297" sqref="B1297"/>
    </sheetView>
  </sheetViews>
  <sheetFormatPr defaultRowHeight="13.5"/>
  <cols>
    <col min="1" max="1" width="35.875" style="23" bestFit="1" customWidth="1"/>
    <col min="2" max="2" width="39.75" style="23" bestFit="1" customWidth="1"/>
    <col min="3" max="3" width="23.5" style="23" customWidth="1"/>
    <col min="4" max="4" width="7.125" style="28" customWidth="1"/>
    <col min="5" max="5" width="27" style="27" customWidth="1"/>
    <col min="6" max="6" width="22.375" style="24" customWidth="1"/>
    <col min="7" max="7" width="42.5" style="25" customWidth="1"/>
    <col min="8" max="8" width="9" style="24"/>
    <col min="9" max="9" width="16.875" style="24" customWidth="1"/>
    <col min="10" max="10" width="18.125" style="24" customWidth="1"/>
    <col min="11" max="11" width="13" style="24" customWidth="1"/>
    <col min="12" max="13" width="6.5" style="26" customWidth="1"/>
    <col min="14" max="14" width="10.625" style="22" bestFit="1" customWidth="1"/>
    <col min="15" max="15" width="15" style="22" bestFit="1" customWidth="1"/>
    <col min="16" max="16384" width="9" style="22"/>
  </cols>
  <sheetData>
    <row r="1" spans="1:15" s="26" customFormat="1" ht="27">
      <c r="A1" s="21" t="s">
        <v>1981</v>
      </c>
      <c r="B1" s="21" t="s">
        <v>3661</v>
      </c>
      <c r="C1" s="21" t="s">
        <v>3660</v>
      </c>
      <c r="D1" s="183" t="s">
        <v>5701</v>
      </c>
      <c r="E1" s="21" t="s">
        <v>3693</v>
      </c>
      <c r="F1" s="21" t="s">
        <v>1980</v>
      </c>
      <c r="G1" s="21" t="s">
        <v>0</v>
      </c>
      <c r="H1" s="21" t="s">
        <v>1</v>
      </c>
      <c r="I1" s="21" t="s">
        <v>2</v>
      </c>
      <c r="J1" s="21" t="s">
        <v>3</v>
      </c>
      <c r="K1" s="21" t="s">
        <v>1973</v>
      </c>
      <c r="L1" s="21" t="s">
        <v>3630</v>
      </c>
      <c r="M1" s="21" t="s">
        <v>3625</v>
      </c>
      <c r="N1" s="47" t="s">
        <v>1978</v>
      </c>
      <c r="O1" s="21" t="s">
        <v>5565</v>
      </c>
    </row>
    <row r="2" spans="1:15" hidden="1">
      <c r="A2" s="23" t="str">
        <f>CONCATENATE(표1[[#This Row],[대분류]],표1[[#This Row],[중분류]],표1[[#This Row],[소분류]],표1[[#This Row],[단계]])</f>
        <v>ITIoT네트워크전문과정</v>
      </c>
      <c r="B2" s="23" t="str">
        <f>CONCATENATE($A2,
IF(COUNTIF($A$2:$A2,A2)&lt;10,CONCATENATE("000",COUNTIF($A$2:$A2,A2)),
IF(COUNTIF($A$2:$A2,A2)&lt;100,CONCATENATE("00",COUNTIF($A$2:$A2,A2)),
IF(COUNTIF($A$2:$A2,A2)&lt;1000,CONCATENATE("0",COUNTIF($A$2:$A2,A2)),COUNTIF($A$2:$A2,A2))
)))</f>
        <v>ITIoT네트워크전문과정0001</v>
      </c>
      <c r="C2" s="23" t="s">
        <v>5334</v>
      </c>
      <c r="E2" s="23" t="str">
        <f>CONCATENATE(표1[[#This Row],[교육기관명]],표1[[#This Row],[중분류]])</f>
        <v>멀티캠퍼스IoT</v>
      </c>
      <c r="F2" s="24" t="s">
        <v>4</v>
      </c>
      <c r="G2" s="25" t="s">
        <v>130</v>
      </c>
      <c r="H2" s="24" t="s">
        <v>6</v>
      </c>
      <c r="I2" s="24" t="s">
        <v>108</v>
      </c>
      <c r="J2" s="24" t="s">
        <v>131</v>
      </c>
      <c r="K2" s="24" t="s">
        <v>2000</v>
      </c>
      <c r="L2" s="80"/>
      <c r="M2" s="24" t="s">
        <v>2245</v>
      </c>
      <c r="N2" s="24"/>
      <c r="O2" s="24"/>
    </row>
    <row r="3" spans="1:15" hidden="1">
      <c r="A3" s="23" t="str">
        <f>CONCATENATE(표1[[#This Row],[대분류]],표1[[#This Row],[중분류]],표1[[#This Row],[소분류]],표1[[#This Row],[단계]])</f>
        <v>ITIoT디바이스선택과정</v>
      </c>
      <c r="B3" s="23" t="str">
        <f>CONCATENATE($A3,
IF(COUNTIF($A$2:$A3,A3)&lt;10,CONCATENATE("000",COUNTIF($A$2:$A3,A3)),
IF(COUNTIF($A$2:$A3,A3)&lt;100,CONCATENATE("00",COUNTIF($A$2:$A3,A3)),
IF(COUNTIF($A$2:$A3,A3)&lt;1000,CONCATENATE("0",COUNTIF($A$2:$A3,A3)),COUNTIF($A$2:$A3,A3))
)))</f>
        <v>ITIoT디바이스선택과정0001</v>
      </c>
      <c r="C3" s="23" t="s">
        <v>4894</v>
      </c>
      <c r="E3" s="23" t="str">
        <f>CONCATENATE(표1[[#This Row],[교육기관명]],표1[[#This Row],[중분류]])</f>
        <v>중앙정보처리학원IoT</v>
      </c>
      <c r="F3" s="24" t="s">
        <v>1177</v>
      </c>
      <c r="G3" s="25" t="s">
        <v>1197</v>
      </c>
      <c r="H3" s="24" t="s">
        <v>6</v>
      </c>
      <c r="I3" s="24" t="s">
        <v>108</v>
      </c>
      <c r="J3" s="24" t="s">
        <v>124</v>
      </c>
      <c r="K3" s="24" t="s">
        <v>2002</v>
      </c>
      <c r="L3" s="80"/>
      <c r="M3" s="24" t="s">
        <v>2149</v>
      </c>
      <c r="N3" s="24"/>
      <c r="O3" s="24"/>
    </row>
    <row r="4" spans="1:15" hidden="1">
      <c r="A4" s="23" t="str">
        <f>CONCATENATE(표1[[#This Row],[대분류]],표1[[#This Row],[중분류]],표1[[#This Row],[소분류]],표1[[#This Row],[단계]])</f>
        <v>ITIoT디바이스선택과정</v>
      </c>
      <c r="B4" s="23" t="str">
        <f>CONCATENATE($A4,
IF(COUNTIF($A$2:$A4,A4)&lt;10,CONCATENATE("000",COUNTIF($A$2:$A4,A4)),
IF(COUNTIF($A$2:$A4,A4)&lt;100,CONCATENATE("00",COUNTIF($A$2:$A4,A4)),
IF(COUNTIF($A$2:$A4,A4)&lt;1000,CONCATENATE("0",COUNTIF($A$2:$A4,A4)),COUNTIF($A$2:$A4,A4))
)))</f>
        <v>ITIoT디바이스선택과정0002</v>
      </c>
      <c r="C4" s="23" t="s">
        <v>4866</v>
      </c>
      <c r="E4" s="23" t="str">
        <f>CONCATENATE(표1[[#This Row],[교육기관명]],표1[[#This Row],[중분류]])</f>
        <v>코리아IT아카데미IoT</v>
      </c>
      <c r="F4" s="24" t="s">
        <v>1895</v>
      </c>
      <c r="G4" s="25" t="s">
        <v>1930</v>
      </c>
      <c r="H4" s="24" t="s">
        <v>6</v>
      </c>
      <c r="I4" s="24" t="s">
        <v>108</v>
      </c>
      <c r="J4" s="24" t="s">
        <v>124</v>
      </c>
      <c r="K4" s="24" t="s">
        <v>2002</v>
      </c>
      <c r="L4" s="80"/>
      <c r="M4" s="24" t="s">
        <v>2246</v>
      </c>
      <c r="N4" s="24"/>
      <c r="O4" s="24"/>
    </row>
    <row r="5" spans="1:15" hidden="1">
      <c r="A5" s="23" t="str">
        <f>CONCATENATE(표1[[#This Row],[대분류]],표1[[#This Row],[중분류]],표1[[#This Row],[소분류]],표1[[#This Row],[단계]])</f>
        <v>ITIoT디바이스전문과정</v>
      </c>
      <c r="B5" s="23" t="str">
        <f>CONCATENATE($A5,
IF(COUNTIF($A$2:$A5,A5)&lt;10,CONCATENATE("000",COUNTIF($A$2:$A5,A5)),
IF(COUNTIF($A$2:$A5,A5)&lt;100,CONCATENATE("00",COUNTIF($A$2:$A5,A5)),
IF(COUNTIF($A$2:$A5,A5)&lt;1000,CONCATENATE("0",COUNTIF($A$2:$A5,A5)),COUNTIF($A$2:$A5,A5))
)))</f>
        <v>ITIoT디바이스전문과정0001</v>
      </c>
      <c r="C5" s="23" t="s">
        <v>5335</v>
      </c>
      <c r="E5" s="23" t="str">
        <f>CONCATENATE(표1[[#This Row],[교육기관명]],표1[[#This Row],[중분류]])</f>
        <v>멀티캠퍼스IoT</v>
      </c>
      <c r="F5" s="24" t="s">
        <v>4</v>
      </c>
      <c r="G5" s="25" t="s">
        <v>125</v>
      </c>
      <c r="H5" s="24" t="s">
        <v>6</v>
      </c>
      <c r="I5" s="24" t="s">
        <v>108</v>
      </c>
      <c r="J5" s="24" t="s">
        <v>124</v>
      </c>
      <c r="K5" s="24" t="s">
        <v>2000</v>
      </c>
      <c r="L5" s="80"/>
      <c r="M5" s="24" t="s">
        <v>2247</v>
      </c>
      <c r="N5" s="24"/>
      <c r="O5" s="24"/>
    </row>
    <row r="6" spans="1:15" hidden="1">
      <c r="A6" s="23" t="str">
        <f>CONCATENATE(표1[[#This Row],[대분류]],표1[[#This Row],[중분류]],표1[[#This Row],[소분류]],표1[[#This Row],[단계]])</f>
        <v>ITIoT디바이스전문과정</v>
      </c>
      <c r="B6" s="23" t="str">
        <f>CONCATENATE($A6,
IF(COUNTIF($A$2:$A6,A6)&lt;10,CONCATENATE("000",COUNTIF($A$2:$A6,A6)),
IF(COUNTIF($A$2:$A6,A6)&lt;100,CONCATENATE("00",COUNTIF($A$2:$A6,A6)),
IF(COUNTIF($A$2:$A6,A6)&lt;1000,CONCATENATE("0",COUNTIF($A$2:$A6,A6)),COUNTIF($A$2:$A6,A6))
)))</f>
        <v>ITIoT디바이스전문과정0002</v>
      </c>
      <c r="C6" s="23" t="s">
        <v>5336</v>
      </c>
      <c r="E6" s="23" t="str">
        <f>CONCATENATE(표1[[#This Row],[교육기관명]],표1[[#This Row],[중분류]])</f>
        <v>멀티캠퍼스IoT</v>
      </c>
      <c r="F6" s="24" t="s">
        <v>4</v>
      </c>
      <c r="G6" s="25" t="s">
        <v>129</v>
      </c>
      <c r="H6" s="24" t="s">
        <v>6</v>
      </c>
      <c r="I6" s="24" t="s">
        <v>108</v>
      </c>
      <c r="J6" s="24" t="s">
        <v>124</v>
      </c>
      <c r="K6" s="24" t="s">
        <v>2000</v>
      </c>
      <c r="L6" s="80"/>
      <c r="M6" s="24" t="s">
        <v>2248</v>
      </c>
      <c r="N6" s="24"/>
      <c r="O6" s="24"/>
    </row>
    <row r="7" spans="1:15" hidden="1">
      <c r="A7" s="23" t="str">
        <f>CONCATENATE(표1[[#This Row],[대분류]],표1[[#This Row],[중분류]],표1[[#This Row],[소분류]],표1[[#This Row],[단계]])</f>
        <v>ITIoT디바이스전문과정</v>
      </c>
      <c r="B7" s="23" t="str">
        <f>CONCATENATE($A7,
IF(COUNTIF($A$2:$A7,A7)&lt;10,CONCATENATE("000",COUNTIF($A$2:$A7,A7)),
IF(COUNTIF($A$2:$A7,A7)&lt;100,CONCATENATE("00",COUNTIF($A$2:$A7,A7)),
IF(COUNTIF($A$2:$A7,A7)&lt;1000,CONCATENATE("0",COUNTIF($A$2:$A7,A7)),COUNTIF($A$2:$A7,A7))
)))</f>
        <v>ITIoT디바이스전문과정0003</v>
      </c>
      <c r="C7" s="23" t="s">
        <v>5337</v>
      </c>
      <c r="E7" s="23" t="str">
        <f>CONCATENATE(표1[[#This Row],[교육기관명]],표1[[#This Row],[중분류]])</f>
        <v>멀티캠퍼스IoT</v>
      </c>
      <c r="F7" s="24" t="s">
        <v>4</v>
      </c>
      <c r="G7" s="25" t="s">
        <v>127</v>
      </c>
      <c r="H7" s="24" t="s">
        <v>6</v>
      </c>
      <c r="I7" s="24" t="s">
        <v>108</v>
      </c>
      <c r="J7" s="24" t="s">
        <v>124</v>
      </c>
      <c r="K7" s="24" t="s">
        <v>2000</v>
      </c>
      <c r="L7" s="80"/>
      <c r="M7" s="24" t="s">
        <v>2249</v>
      </c>
      <c r="N7" s="24"/>
      <c r="O7" s="24"/>
    </row>
    <row r="8" spans="1:15" hidden="1">
      <c r="A8" s="23" t="str">
        <f>CONCATENATE(표1[[#This Row],[대분류]],표1[[#This Row],[중분류]],표1[[#This Row],[소분류]],표1[[#This Row],[단계]])</f>
        <v>ITIoT디바이스전문과정</v>
      </c>
      <c r="B8" s="23" t="str">
        <f>CONCATENATE($A8,
IF(COUNTIF($A$2:$A8,A8)&lt;10,CONCATENATE("000",COUNTIF($A$2:$A8,A8)),
IF(COUNTIF($A$2:$A8,A8)&lt;100,CONCATENATE("00",COUNTIF($A$2:$A8,A8)),
IF(COUNTIF($A$2:$A8,A8)&lt;1000,CONCATENATE("0",COUNTIF($A$2:$A8,A8)),COUNTIF($A$2:$A8,A8))
)))</f>
        <v>ITIoT디바이스전문과정0004</v>
      </c>
      <c r="C8" s="23" t="s">
        <v>5338</v>
      </c>
      <c r="E8" s="23" t="str">
        <f>CONCATENATE(표1[[#This Row],[교육기관명]],표1[[#This Row],[중분류]])</f>
        <v>멀티캠퍼스IoT</v>
      </c>
      <c r="F8" s="24" t="s">
        <v>4</v>
      </c>
      <c r="G8" s="25" t="s">
        <v>126</v>
      </c>
      <c r="H8" s="24" t="s">
        <v>6</v>
      </c>
      <c r="I8" s="24" t="s">
        <v>108</v>
      </c>
      <c r="J8" s="24" t="s">
        <v>124</v>
      </c>
      <c r="K8" s="24" t="s">
        <v>2000</v>
      </c>
      <c r="L8" s="80"/>
      <c r="M8" s="24" t="s">
        <v>2250</v>
      </c>
      <c r="N8" s="24"/>
      <c r="O8" s="24"/>
    </row>
    <row r="9" spans="1:15" hidden="1">
      <c r="A9" s="23" t="str">
        <f>CONCATENATE(표1[[#This Row],[대분류]],표1[[#This Row],[중분류]],표1[[#This Row],[소분류]],표1[[#This Row],[단계]])</f>
        <v>ITIoT디바이스전문과정</v>
      </c>
      <c r="B9" s="23" t="str">
        <f>CONCATENATE($A9,
IF(COUNTIF($A$2:$A9,A9)&lt;10,CONCATENATE("000",COUNTIF($A$2:$A9,A9)),
IF(COUNTIF($A$2:$A9,A9)&lt;100,CONCATENATE("00",COUNTIF($A$2:$A9,A9)),
IF(COUNTIF($A$2:$A9,A9)&lt;1000,CONCATENATE("0",COUNTIF($A$2:$A9,A9)),COUNTIF($A$2:$A9,A9))
)))</f>
        <v>ITIoT디바이스전문과정0005</v>
      </c>
      <c r="C9" s="23" t="s">
        <v>5339</v>
      </c>
      <c r="E9" s="23" t="str">
        <f>CONCATENATE(표1[[#This Row],[교육기관명]],표1[[#This Row],[중분류]])</f>
        <v>멀티캠퍼스IoT</v>
      </c>
      <c r="F9" s="24" t="s">
        <v>4</v>
      </c>
      <c r="G9" s="25" t="s">
        <v>123</v>
      </c>
      <c r="H9" s="24" t="s">
        <v>6</v>
      </c>
      <c r="I9" s="24" t="s">
        <v>108</v>
      </c>
      <c r="J9" s="24" t="s">
        <v>124</v>
      </c>
      <c r="K9" s="24" t="s">
        <v>2000</v>
      </c>
      <c r="L9" s="80"/>
      <c r="M9" s="24" t="s">
        <v>2251</v>
      </c>
      <c r="N9" s="24"/>
      <c r="O9" s="24"/>
    </row>
    <row r="10" spans="1:15" hidden="1">
      <c r="A10" s="23" t="str">
        <f>CONCATENATE(표1[[#This Row],[대분류]],표1[[#This Row],[중분류]],표1[[#This Row],[소분류]],표1[[#This Row],[단계]])</f>
        <v>ITIoT디바이스전문과정</v>
      </c>
      <c r="B10" s="23" t="str">
        <f>CONCATENATE($A10,
IF(COUNTIF($A$2:$A10,A10)&lt;10,CONCATENATE("000",COUNTIF($A$2:$A10,A10)),
IF(COUNTIF($A$2:$A10,A10)&lt;100,CONCATENATE("00",COUNTIF($A$2:$A10,A10)),
IF(COUNTIF($A$2:$A10,A10)&lt;1000,CONCATENATE("0",COUNTIF($A$2:$A10,A10)),COUNTIF($A$2:$A10,A10))
)))</f>
        <v>ITIoT디바이스전문과정0006</v>
      </c>
      <c r="C10" s="23" t="s">
        <v>5340</v>
      </c>
      <c r="E10" s="23" t="str">
        <f>CONCATENATE(표1[[#This Row],[교육기관명]],표1[[#This Row],[중분류]])</f>
        <v>멀티캠퍼스IoT</v>
      </c>
      <c r="F10" s="24" t="s">
        <v>4</v>
      </c>
      <c r="G10" s="25" t="s">
        <v>128</v>
      </c>
      <c r="H10" s="24" t="s">
        <v>6</v>
      </c>
      <c r="I10" s="24" t="s">
        <v>108</v>
      </c>
      <c r="J10" s="24" t="s">
        <v>124</v>
      </c>
      <c r="K10" s="24" t="s">
        <v>2000</v>
      </c>
      <c r="L10" s="80"/>
      <c r="M10" s="24" t="s">
        <v>2252</v>
      </c>
      <c r="N10" s="24"/>
      <c r="O10" s="24"/>
    </row>
    <row r="11" spans="1:15" hidden="1">
      <c r="A11" s="23" t="str">
        <f>CONCATENATE(표1[[#This Row],[대분류]],표1[[#This Row],[중분류]],표1[[#This Row],[소분류]],표1[[#This Row],[단계]])</f>
        <v>ITIoT서비스기본과정</v>
      </c>
      <c r="B11" s="23" t="str">
        <f>CONCATENATE($A11,
IF(COUNTIF($A$2:$A11,A11)&lt;10,CONCATENATE("000",COUNTIF($A$2:$A11,A11)),
IF(COUNTIF($A$2:$A11,A11)&lt;100,CONCATENATE("00",COUNTIF($A$2:$A11,A11)),
IF(COUNTIF($A$2:$A11,A11)&lt;1000,CONCATENATE("0",COUNTIF($A$2:$A11,A11)),COUNTIF($A$2:$A11,A11))
)))</f>
        <v>ITIoT서비스기본과정0001</v>
      </c>
      <c r="C11" s="23" t="s">
        <v>5341</v>
      </c>
      <c r="E11" s="23" t="str">
        <f>CONCATENATE(표1[[#This Row],[교육기관명]],표1[[#This Row],[중분류]])</f>
        <v>멀티캠퍼스IoT</v>
      </c>
      <c r="F11" s="24" t="s">
        <v>4</v>
      </c>
      <c r="G11" s="25" t="s">
        <v>111</v>
      </c>
      <c r="H11" s="24" t="s">
        <v>6</v>
      </c>
      <c r="I11" s="24" t="s">
        <v>108</v>
      </c>
      <c r="J11" s="24" t="s">
        <v>109</v>
      </c>
      <c r="K11" s="24" t="s">
        <v>1998</v>
      </c>
      <c r="L11" s="80"/>
      <c r="M11" s="24" t="s">
        <v>2253</v>
      </c>
      <c r="N11" s="24"/>
      <c r="O11" s="24"/>
    </row>
    <row r="12" spans="1:15" hidden="1">
      <c r="A12" s="23" t="str">
        <f>CONCATENATE(표1[[#This Row],[대분류]],표1[[#This Row],[중분류]],표1[[#This Row],[소분류]],표1[[#This Row],[단계]])</f>
        <v>ITIoT서비스기본과정</v>
      </c>
      <c r="B12" s="23" t="str">
        <f>CONCATENATE($A12,
IF(COUNTIF($A$2:$A12,A12)&lt;10,CONCATENATE("000",COUNTIF($A$2:$A12,A12)),
IF(COUNTIF($A$2:$A12,A12)&lt;100,CONCATENATE("00",COUNTIF($A$2:$A12,A12)),
IF(COUNTIF($A$2:$A12,A12)&lt;1000,CONCATENATE("0",COUNTIF($A$2:$A12,A12)),COUNTIF($A$2:$A12,A12))
)))</f>
        <v>ITIoT서비스기본과정0002</v>
      </c>
      <c r="C12" s="23" t="s">
        <v>5342</v>
      </c>
      <c r="E12" s="23" t="str">
        <f>CONCATENATE(표1[[#This Row],[교육기관명]],표1[[#This Row],[중분류]])</f>
        <v>멀티캠퍼스IoT</v>
      </c>
      <c r="F12" s="24" t="s">
        <v>4</v>
      </c>
      <c r="G12" s="25" t="s">
        <v>113</v>
      </c>
      <c r="H12" s="24" t="s">
        <v>6</v>
      </c>
      <c r="I12" s="24" t="s">
        <v>108</v>
      </c>
      <c r="J12" s="24" t="s">
        <v>109</v>
      </c>
      <c r="K12" s="24" t="s">
        <v>1998</v>
      </c>
      <c r="L12" s="80"/>
      <c r="M12" s="24" t="s">
        <v>2254</v>
      </c>
      <c r="N12" s="24"/>
      <c r="O12" s="24"/>
    </row>
    <row r="13" spans="1:15" hidden="1">
      <c r="A13" s="23" t="str">
        <f>CONCATENATE(표1[[#This Row],[대분류]],표1[[#This Row],[중분류]],표1[[#This Row],[소분류]],표1[[#This Row],[단계]])</f>
        <v>ITIoT서비스전문과정</v>
      </c>
      <c r="B13" s="23" t="str">
        <f>CONCATENATE($A13,
IF(COUNTIF($A$2:$A13,A13)&lt;10,CONCATENATE("000",COUNTIF($A$2:$A13,A13)),
IF(COUNTIF($A$2:$A13,A13)&lt;100,CONCATENATE("00",COUNTIF($A$2:$A13,A13)),
IF(COUNTIF($A$2:$A13,A13)&lt;1000,CONCATENATE("0",COUNTIF($A$2:$A13,A13)),COUNTIF($A$2:$A13,A13))
)))</f>
        <v>ITIoT서비스전문과정0001</v>
      </c>
      <c r="C13" s="23" t="s">
        <v>5343</v>
      </c>
      <c r="E13" s="23" t="str">
        <f>CONCATENATE(표1[[#This Row],[교육기관명]],표1[[#This Row],[중분류]])</f>
        <v>멀티캠퍼스IoT</v>
      </c>
      <c r="F13" s="24" t="s">
        <v>4</v>
      </c>
      <c r="G13" s="25" t="s">
        <v>117</v>
      </c>
      <c r="H13" s="24" t="s">
        <v>6</v>
      </c>
      <c r="I13" s="24" t="s">
        <v>108</v>
      </c>
      <c r="J13" s="24" t="s">
        <v>109</v>
      </c>
      <c r="K13" s="24" t="s">
        <v>2000</v>
      </c>
      <c r="L13" s="80"/>
      <c r="M13" s="24" t="s">
        <v>2255</v>
      </c>
      <c r="N13" s="24"/>
      <c r="O13" s="24"/>
    </row>
    <row r="14" spans="1:15" hidden="1">
      <c r="A14" s="23" t="str">
        <f>CONCATENATE(표1[[#This Row],[대분류]],표1[[#This Row],[중분류]],표1[[#This Row],[소분류]],표1[[#This Row],[단계]])</f>
        <v>ITIoT서비스전문과정</v>
      </c>
      <c r="B14" s="23" t="str">
        <f>CONCATENATE($A14,
IF(COUNTIF($A$2:$A14,A14)&lt;10,CONCATENATE("000",COUNTIF($A$2:$A14,A14)),
IF(COUNTIF($A$2:$A14,A14)&lt;100,CONCATENATE("00",COUNTIF($A$2:$A14,A14)),
IF(COUNTIF($A$2:$A14,A14)&lt;1000,CONCATENATE("0",COUNTIF($A$2:$A14,A14)),COUNTIF($A$2:$A14,A14))
)))</f>
        <v>ITIoT서비스전문과정0002</v>
      </c>
      <c r="C14" s="23" t="s">
        <v>5344</v>
      </c>
      <c r="E14" s="23" t="str">
        <f>CONCATENATE(표1[[#This Row],[교육기관명]],표1[[#This Row],[중분류]])</f>
        <v>멀티캠퍼스IoT</v>
      </c>
      <c r="F14" s="24" t="s">
        <v>4</v>
      </c>
      <c r="G14" s="25" t="s">
        <v>107</v>
      </c>
      <c r="H14" s="24" t="s">
        <v>6</v>
      </c>
      <c r="I14" s="24" t="s">
        <v>108</v>
      </c>
      <c r="J14" s="24" t="s">
        <v>109</v>
      </c>
      <c r="K14" s="24" t="s">
        <v>2000</v>
      </c>
      <c r="L14" s="80"/>
      <c r="M14" s="24" t="s">
        <v>2256</v>
      </c>
      <c r="N14" s="24"/>
      <c r="O14" s="24"/>
    </row>
    <row r="15" spans="1:15" hidden="1">
      <c r="A15" s="23" t="str">
        <f>CONCATENATE(표1[[#This Row],[대분류]],표1[[#This Row],[중분류]],표1[[#This Row],[소분류]],표1[[#This Row],[단계]])</f>
        <v>ITIoT서비스전문과정</v>
      </c>
      <c r="B15" s="23" t="str">
        <f>CONCATENATE($A15,
IF(COUNTIF($A$2:$A15,A15)&lt;10,CONCATENATE("000",COUNTIF($A$2:$A15,A15)),
IF(COUNTIF($A$2:$A15,A15)&lt;100,CONCATENATE("00",COUNTIF($A$2:$A15,A15)),
IF(COUNTIF($A$2:$A15,A15)&lt;1000,CONCATENATE("0",COUNTIF($A$2:$A15,A15)),COUNTIF($A$2:$A15,A15))
)))</f>
        <v>ITIoT서비스전문과정0003</v>
      </c>
      <c r="C15" s="23" t="s">
        <v>5345</v>
      </c>
      <c r="E15" s="23" t="str">
        <f>CONCATENATE(표1[[#This Row],[교육기관명]],표1[[#This Row],[중분류]])</f>
        <v>멀티캠퍼스IoT</v>
      </c>
      <c r="F15" s="24" t="s">
        <v>4</v>
      </c>
      <c r="G15" s="25" t="s">
        <v>115</v>
      </c>
      <c r="H15" s="24" t="s">
        <v>6</v>
      </c>
      <c r="I15" s="24" t="s">
        <v>108</v>
      </c>
      <c r="J15" s="24" t="s">
        <v>109</v>
      </c>
      <c r="K15" s="24" t="s">
        <v>2000</v>
      </c>
      <c r="L15" s="80"/>
      <c r="M15" s="24" t="s">
        <v>2257</v>
      </c>
      <c r="N15" s="24"/>
      <c r="O15" s="24"/>
    </row>
    <row r="16" spans="1:15" hidden="1">
      <c r="A16" s="23" t="str">
        <f>CONCATENATE(표1[[#This Row],[대분류]],표1[[#This Row],[중분류]],표1[[#This Row],[소분류]],표1[[#This Row],[단계]])</f>
        <v>ITIoT서비스전문과정</v>
      </c>
      <c r="B16" s="23" t="str">
        <f>CONCATENATE($A16,
IF(COUNTIF($A$2:$A16,A16)&lt;10,CONCATENATE("000",COUNTIF($A$2:$A16,A16)),
IF(COUNTIF($A$2:$A16,A16)&lt;100,CONCATENATE("00",COUNTIF($A$2:$A16,A16)),
IF(COUNTIF($A$2:$A16,A16)&lt;1000,CONCATENATE("0",COUNTIF($A$2:$A16,A16)),COUNTIF($A$2:$A16,A16))
)))</f>
        <v>ITIoT서비스전문과정0004</v>
      </c>
      <c r="C16" s="23" t="s">
        <v>5346</v>
      </c>
      <c r="E16" s="23" t="str">
        <f>CONCATENATE(표1[[#This Row],[교육기관명]],표1[[#This Row],[중분류]])</f>
        <v>멀티캠퍼스IoT</v>
      </c>
      <c r="F16" s="24" t="s">
        <v>4</v>
      </c>
      <c r="G16" s="25" t="s">
        <v>112</v>
      </c>
      <c r="H16" s="24" t="s">
        <v>6</v>
      </c>
      <c r="I16" s="24" t="s">
        <v>108</v>
      </c>
      <c r="J16" s="24" t="s">
        <v>109</v>
      </c>
      <c r="K16" s="24" t="s">
        <v>2000</v>
      </c>
      <c r="L16" s="80"/>
      <c r="M16" s="24" t="s">
        <v>2258</v>
      </c>
      <c r="N16" s="24"/>
      <c r="O16" s="24"/>
    </row>
    <row r="17" spans="1:15" hidden="1">
      <c r="A17" s="23" t="str">
        <f>CONCATENATE(표1[[#This Row],[대분류]],표1[[#This Row],[중분류]],표1[[#This Row],[소분류]],표1[[#This Row],[단계]])</f>
        <v>ITIoT서비스전문과정</v>
      </c>
      <c r="B17" s="23" t="str">
        <f>CONCATENATE($A17,
IF(COUNTIF($A$2:$A17,A17)&lt;10,CONCATENATE("000",COUNTIF($A$2:$A17,A17)),
IF(COUNTIF($A$2:$A17,A17)&lt;100,CONCATENATE("00",COUNTIF($A$2:$A17,A17)),
IF(COUNTIF($A$2:$A17,A17)&lt;1000,CONCATENATE("0",COUNTIF($A$2:$A17,A17)),COUNTIF($A$2:$A17,A17))
)))</f>
        <v>ITIoT서비스전문과정0005</v>
      </c>
      <c r="C17" s="23" t="s">
        <v>5347</v>
      </c>
      <c r="E17" s="23" t="str">
        <f>CONCATENATE(표1[[#This Row],[교육기관명]],표1[[#This Row],[중분류]])</f>
        <v>멀티캠퍼스IoT</v>
      </c>
      <c r="F17" s="24" t="s">
        <v>4</v>
      </c>
      <c r="G17" s="25" t="s">
        <v>116</v>
      </c>
      <c r="H17" s="24" t="s">
        <v>6</v>
      </c>
      <c r="I17" s="24" t="s">
        <v>108</v>
      </c>
      <c r="J17" s="24" t="s">
        <v>109</v>
      </c>
      <c r="K17" s="24" t="s">
        <v>2000</v>
      </c>
      <c r="L17" s="80"/>
      <c r="M17" s="24" t="s">
        <v>2259</v>
      </c>
      <c r="N17" s="24"/>
      <c r="O17" s="24"/>
    </row>
    <row r="18" spans="1:15" hidden="1">
      <c r="A18" s="23" t="str">
        <f>CONCATENATE(표1[[#This Row],[대분류]],표1[[#This Row],[중분류]],표1[[#This Row],[소분류]],표1[[#This Row],[단계]])</f>
        <v>ITIoT서비스전문과정</v>
      </c>
      <c r="B18" s="23" t="str">
        <f>CONCATENATE($A18,
IF(COUNTIF($A$2:$A18,A18)&lt;10,CONCATENATE("000",COUNTIF($A$2:$A18,A18)),
IF(COUNTIF($A$2:$A18,A18)&lt;100,CONCATENATE("00",COUNTIF($A$2:$A18,A18)),
IF(COUNTIF($A$2:$A18,A18)&lt;1000,CONCATENATE("0",COUNTIF($A$2:$A18,A18)),COUNTIF($A$2:$A18,A18))
)))</f>
        <v>ITIoT서비스전문과정0006</v>
      </c>
      <c r="C18" s="23" t="s">
        <v>5348</v>
      </c>
      <c r="E18" s="23" t="str">
        <f>CONCATENATE(표1[[#This Row],[교육기관명]],표1[[#This Row],[중분류]])</f>
        <v>멀티캠퍼스IoT</v>
      </c>
      <c r="F18" s="24" t="s">
        <v>4</v>
      </c>
      <c r="G18" s="25" t="s">
        <v>110</v>
      </c>
      <c r="H18" s="24" t="s">
        <v>6</v>
      </c>
      <c r="I18" s="24" t="s">
        <v>108</v>
      </c>
      <c r="J18" s="24" t="s">
        <v>109</v>
      </c>
      <c r="K18" s="24" t="s">
        <v>2000</v>
      </c>
      <c r="L18" s="80"/>
      <c r="M18" s="24" t="s">
        <v>2260</v>
      </c>
      <c r="N18" s="24"/>
      <c r="O18" s="24"/>
    </row>
    <row r="19" spans="1:15" hidden="1">
      <c r="A19" s="23" t="str">
        <f>CONCATENATE(표1[[#This Row],[대분류]],표1[[#This Row],[중분류]],표1[[#This Row],[소분류]],표1[[#This Row],[단계]])</f>
        <v>ITIoT서비스전문과정</v>
      </c>
      <c r="B19" s="23" t="str">
        <f>CONCATENATE($A19,
IF(COUNTIF($A$2:$A19,A19)&lt;10,CONCATENATE("000",COUNTIF($A$2:$A19,A19)),
IF(COUNTIF($A$2:$A19,A19)&lt;100,CONCATENATE("00",COUNTIF($A$2:$A19,A19)),
IF(COUNTIF($A$2:$A19,A19)&lt;1000,CONCATENATE("0",COUNTIF($A$2:$A19,A19)),COUNTIF($A$2:$A19,A19))
)))</f>
        <v>ITIoT서비스전문과정0007</v>
      </c>
      <c r="C19" s="23" t="s">
        <v>5349</v>
      </c>
      <c r="E19" s="23" t="str">
        <f>CONCATENATE(표1[[#This Row],[교육기관명]],표1[[#This Row],[중분류]])</f>
        <v>멀티캠퍼스IoT</v>
      </c>
      <c r="F19" s="24" t="s">
        <v>4</v>
      </c>
      <c r="G19" s="25" t="s">
        <v>114</v>
      </c>
      <c r="H19" s="24" t="s">
        <v>6</v>
      </c>
      <c r="I19" s="24" t="s">
        <v>108</v>
      </c>
      <c r="J19" s="24" t="s">
        <v>109</v>
      </c>
      <c r="K19" s="24" t="s">
        <v>2000</v>
      </c>
      <c r="L19" s="80"/>
      <c r="M19" s="24" t="s">
        <v>2261</v>
      </c>
      <c r="N19" s="24"/>
      <c r="O19" s="24"/>
    </row>
    <row r="20" spans="1:15" hidden="1">
      <c r="A20" s="23" t="str">
        <f>CONCATENATE(표1[[#This Row],[대분류]],표1[[#This Row],[중분류]],표1[[#This Row],[소분류]],표1[[#This Row],[단계]])</f>
        <v>ITIoT서비스전문과정</v>
      </c>
      <c r="B20" s="23" t="str">
        <f>CONCATENATE($A20,
IF(COUNTIF($A$2:$A20,A20)&lt;10,CONCATENATE("000",COUNTIF($A$2:$A20,A20)),
IF(COUNTIF($A$2:$A20,A20)&lt;100,CONCATENATE("00",COUNTIF($A$2:$A20,A20)),
IF(COUNTIF($A$2:$A20,A20)&lt;1000,CONCATENATE("0",COUNTIF($A$2:$A20,A20)),COUNTIF($A$2:$A20,A20))
)))</f>
        <v>ITIoT서비스전문과정0008</v>
      </c>
      <c r="C20" s="23" t="s">
        <v>4971</v>
      </c>
      <c r="E20" s="23" t="str">
        <f>CONCATENATE(표1[[#This Row],[교육기관명]],표1[[#This Row],[중분류]])</f>
        <v>비트교육센터IoT</v>
      </c>
      <c r="F20" s="24" t="s">
        <v>3689</v>
      </c>
      <c r="G20" s="25" t="s">
        <v>876</v>
      </c>
      <c r="H20" s="24" t="s">
        <v>6</v>
      </c>
      <c r="I20" s="24" t="s">
        <v>108</v>
      </c>
      <c r="J20" s="24" t="s">
        <v>109</v>
      </c>
      <c r="K20" s="24" t="s">
        <v>2000</v>
      </c>
      <c r="L20" s="80"/>
      <c r="M20" s="24" t="s">
        <v>2145</v>
      </c>
      <c r="N20" s="24"/>
      <c r="O20" s="24"/>
    </row>
    <row r="21" spans="1:15" hidden="1">
      <c r="A21" s="23" t="str">
        <f>CONCATENATE(표1[[#This Row],[대분류]],표1[[#This Row],[중분류]],표1[[#This Row],[소분류]],표1[[#This Row],[단계]])</f>
        <v>ITIoT서비스전문과정</v>
      </c>
      <c r="B21" s="23" t="str">
        <f>CONCATENATE($A21,
IF(COUNTIF($A$2:$A21,A21)&lt;10,CONCATENATE("000",COUNTIF($A$2:$A21,A21)),
IF(COUNTIF($A$2:$A21,A21)&lt;100,CONCATENATE("00",COUNTIF($A$2:$A21,A21)),
IF(COUNTIF($A$2:$A21,A21)&lt;1000,CONCATENATE("0",COUNTIF($A$2:$A21,A21)),COUNTIF($A$2:$A21,A21))
)))</f>
        <v>ITIoT서비스전문과정0009</v>
      </c>
      <c r="C21" s="23" t="s">
        <v>4937</v>
      </c>
      <c r="E21" s="23" t="str">
        <f>CONCATENATE(표1[[#This Row],[교육기관명]],표1[[#This Row],[중분류]])</f>
        <v>아이티윌IoT</v>
      </c>
      <c r="F21" s="24" t="s">
        <v>927</v>
      </c>
      <c r="G21" s="25" t="s">
        <v>932</v>
      </c>
      <c r="H21" s="24" t="s">
        <v>6</v>
      </c>
      <c r="I21" s="24" t="s">
        <v>108</v>
      </c>
      <c r="J21" s="24" t="s">
        <v>109</v>
      </c>
      <c r="K21" s="24" t="s">
        <v>2000</v>
      </c>
      <c r="L21" s="80"/>
      <c r="M21" s="24" t="s">
        <v>3624</v>
      </c>
      <c r="N21" s="24"/>
      <c r="O21" s="24"/>
    </row>
    <row r="22" spans="1:15" hidden="1">
      <c r="A22" s="23" t="str">
        <f>CONCATENATE(표1[[#This Row],[대분류]],표1[[#This Row],[중분류]],표1[[#This Row],[소분류]],표1[[#This Row],[단계]])</f>
        <v>ITIoT서비스전문과정</v>
      </c>
      <c r="B22" s="23" t="str">
        <f>CONCATENATE($A22,
IF(COUNTIF($A$2:$A22,A22)&lt;10,CONCATENATE("000",COUNTIF($A$2:$A22,A22)),
IF(COUNTIF($A$2:$A22,A22)&lt;100,CONCATENATE("00",COUNTIF($A$2:$A22,A22)),
IF(COUNTIF($A$2:$A22,A22)&lt;1000,CONCATENATE("0",COUNTIF($A$2:$A22,A22)),COUNTIF($A$2:$A22,A22))
)))</f>
        <v>ITIoT서비스전문과정0010</v>
      </c>
      <c r="C22" s="23" t="s">
        <v>4416</v>
      </c>
      <c r="E22" s="23" t="str">
        <f>CONCATENATE(표1[[#This Row],[교육기관명]],표1[[#This Row],[중분류]])</f>
        <v>한국소프트웨어기술진흥협회IoT</v>
      </c>
      <c r="F22" s="24" t="s">
        <v>659</v>
      </c>
      <c r="G22" s="25" t="s">
        <v>688</v>
      </c>
      <c r="H22" s="24" t="s">
        <v>6</v>
      </c>
      <c r="I22" s="24" t="s">
        <v>108</v>
      </c>
      <c r="J22" s="24" t="s">
        <v>109</v>
      </c>
      <c r="K22" s="24" t="s">
        <v>2000</v>
      </c>
      <c r="L22" s="80"/>
      <c r="M22" s="24" t="s">
        <v>3621</v>
      </c>
      <c r="N22" s="24"/>
      <c r="O22" s="24"/>
    </row>
    <row r="23" spans="1:15" hidden="1">
      <c r="A23" s="23" t="str">
        <f>CONCATENATE(표1[[#This Row],[대분류]],표1[[#This Row],[중분류]],표1[[#This Row],[소분류]],표1[[#This Row],[단계]])</f>
        <v>ITIoT서비스전문과정</v>
      </c>
      <c r="B23" s="23" t="str">
        <f>CONCATENATE($A23,
IF(COUNTIF($A$2:$A23,A23)&lt;10,CONCATENATE("000",COUNTIF($A$2:$A23,A23)),
IF(COUNTIF($A$2:$A23,A23)&lt;100,CONCATENATE("00",COUNTIF($A$2:$A23,A23)),
IF(COUNTIF($A$2:$A23,A23)&lt;1000,CONCATENATE("0",COUNTIF($A$2:$A23,A23)),COUNTIF($A$2:$A23,A23))
)))</f>
        <v>ITIoT서비스전문과정0011</v>
      </c>
      <c r="C23" s="23" t="s">
        <v>4314</v>
      </c>
      <c r="E23" s="23" t="str">
        <f>CONCATENATE(표1[[#This Row],[교육기관명]],표1[[#This Row],[중분류]])</f>
        <v>한국정보기술연구원IoT</v>
      </c>
      <c r="F23" s="24" t="s">
        <v>877</v>
      </c>
      <c r="G23" s="25" t="s">
        <v>895</v>
      </c>
      <c r="H23" s="24" t="s">
        <v>6</v>
      </c>
      <c r="I23" s="24" t="s">
        <v>108</v>
      </c>
      <c r="J23" s="24" t="s">
        <v>109</v>
      </c>
      <c r="K23" s="24" t="s">
        <v>2000</v>
      </c>
      <c r="L23" s="80"/>
      <c r="M23" s="24" t="s">
        <v>3623</v>
      </c>
      <c r="N23" s="24"/>
      <c r="O23" s="24"/>
    </row>
    <row r="24" spans="1:15" hidden="1">
      <c r="A24" s="23" t="str">
        <f>CONCATENATE(표1[[#This Row],[대분류]],표1[[#This Row],[중분류]],표1[[#This Row],[소분류]],표1[[#This Row],[단계]])</f>
        <v>ITIoT서비스전문과정</v>
      </c>
      <c r="B24" s="23" t="str">
        <f>CONCATENATE($A24,
IF(COUNTIF($A$2:$A24,A24)&lt;10,CONCATENATE("000",COUNTIF($A$2:$A24,A24)),
IF(COUNTIF($A$2:$A24,A24)&lt;100,CONCATENATE("00",COUNTIF($A$2:$A24,A24)),
IF(COUNTIF($A$2:$A24,A24)&lt;1000,CONCATENATE("0",COUNTIF($A$2:$A24,A24)),COUNTIF($A$2:$A24,A24))
)))</f>
        <v>ITIoT서비스전문과정0012</v>
      </c>
      <c r="C24" s="23" t="s">
        <v>4315</v>
      </c>
      <c r="E24" s="23" t="str">
        <f>CONCATENATE(표1[[#This Row],[교육기관명]],표1[[#This Row],[중분류]])</f>
        <v>한국정보기술연구원IoT</v>
      </c>
      <c r="F24" s="24" t="s">
        <v>877</v>
      </c>
      <c r="G24" s="25" t="s">
        <v>896</v>
      </c>
      <c r="H24" s="24" t="s">
        <v>6</v>
      </c>
      <c r="I24" s="24" t="s">
        <v>108</v>
      </c>
      <c r="J24" s="24" t="s">
        <v>109</v>
      </c>
      <c r="K24" s="24" t="s">
        <v>2000</v>
      </c>
      <c r="L24" s="80"/>
      <c r="M24" s="24" t="s">
        <v>3623</v>
      </c>
      <c r="N24" s="24"/>
      <c r="O24" s="24"/>
    </row>
    <row r="25" spans="1:15" hidden="1">
      <c r="A25" s="23" t="str">
        <f>CONCATENATE(표1[[#This Row],[대분류]],표1[[#This Row],[중분류]],표1[[#This Row],[소분류]],표1[[#This Row],[단계]])</f>
        <v>ITIoT플랫폼기본과정</v>
      </c>
      <c r="B25" s="23" t="str">
        <f>CONCATENATE($A25,
IF(COUNTIF($A$2:$A25,A25)&lt;10,CONCATENATE("000",COUNTIF($A$2:$A25,A25)),
IF(COUNTIF($A$2:$A25,A25)&lt;100,CONCATENATE("00",COUNTIF($A$2:$A25,A25)),
IF(COUNTIF($A$2:$A25,A25)&lt;1000,CONCATENATE("0",COUNTIF($A$2:$A25,A25)),COUNTIF($A$2:$A25,A25))
)))</f>
        <v>ITIoT플랫폼기본과정0001</v>
      </c>
      <c r="C25" s="23" t="s">
        <v>4895</v>
      </c>
      <c r="E25" s="23" t="str">
        <f>CONCATENATE(표1[[#This Row],[교육기관명]],표1[[#This Row],[중분류]])</f>
        <v>중앙정보처리학원IoT</v>
      </c>
      <c r="F25" s="24" t="s">
        <v>1177</v>
      </c>
      <c r="G25" s="25" t="s">
        <v>1195</v>
      </c>
      <c r="H25" s="24" t="s">
        <v>6</v>
      </c>
      <c r="I25" s="24" t="s">
        <v>108</v>
      </c>
      <c r="J25" s="24" t="s">
        <v>119</v>
      </c>
      <c r="K25" s="24" t="s">
        <v>1998</v>
      </c>
      <c r="L25" s="80"/>
      <c r="M25" s="24" t="s">
        <v>2149</v>
      </c>
      <c r="N25" s="24"/>
      <c r="O25" s="24"/>
    </row>
    <row r="26" spans="1:15" hidden="1">
      <c r="A26" s="23" t="str">
        <f>CONCATENATE(표1[[#This Row],[대분류]],표1[[#This Row],[중분류]],표1[[#This Row],[소분류]],표1[[#This Row],[단계]])</f>
        <v>ITIoT플랫폼선택과정</v>
      </c>
      <c r="B26" s="23" t="str">
        <f>CONCATENATE($A26,
IF(COUNTIF($A$2:$A26,A26)&lt;10,CONCATENATE("000",COUNTIF($A$2:$A26,A26)),
IF(COUNTIF($A$2:$A26,A26)&lt;100,CONCATENATE("00",COUNTIF($A$2:$A26,A26)),
IF(COUNTIF($A$2:$A26,A26)&lt;1000,CONCATENATE("0",COUNTIF($A$2:$A26,A26)),COUNTIF($A$2:$A26,A26))
)))</f>
        <v>ITIoT플랫폼선택과정0001</v>
      </c>
      <c r="C26" s="23" t="s">
        <v>4417</v>
      </c>
      <c r="E26" s="23" t="str">
        <f>CONCATENATE(표1[[#This Row],[교육기관명]],표1[[#This Row],[중분류]])</f>
        <v>한국소프트웨어기술진흥협회IoT</v>
      </c>
      <c r="F26" s="24" t="s">
        <v>659</v>
      </c>
      <c r="G26" s="25" t="s">
        <v>745</v>
      </c>
      <c r="H26" s="24" t="s">
        <v>6</v>
      </c>
      <c r="I26" s="24" t="s">
        <v>108</v>
      </c>
      <c r="J26" s="24" t="s">
        <v>119</v>
      </c>
      <c r="K26" s="24" t="s">
        <v>2002</v>
      </c>
      <c r="L26" s="80"/>
      <c r="M26" s="24" t="s">
        <v>3621</v>
      </c>
      <c r="N26" s="24"/>
      <c r="O26" s="24"/>
    </row>
    <row r="27" spans="1:15" hidden="1">
      <c r="A27" s="23" t="str">
        <f>CONCATENATE(표1[[#This Row],[대분류]],표1[[#This Row],[중분류]],표1[[#This Row],[소분류]],표1[[#This Row],[단계]])</f>
        <v>ITIoT플랫폼전문과정</v>
      </c>
      <c r="B27" s="23" t="str">
        <f>CONCATENATE($A27,
IF(COUNTIF($A$2:$A27,A27)&lt;10,CONCATENATE("000",COUNTIF($A$2:$A27,A27)),
IF(COUNTIF($A$2:$A27,A27)&lt;100,CONCATENATE("00",COUNTIF($A$2:$A27,A27)),
IF(COUNTIF($A$2:$A27,A27)&lt;1000,CONCATENATE("0",COUNTIF($A$2:$A27,A27)),COUNTIF($A$2:$A27,A27))
)))</f>
        <v>ITIoT플랫폼전문과정0001</v>
      </c>
      <c r="C27" s="23" t="s">
        <v>3755</v>
      </c>
      <c r="E27" s="23" t="str">
        <f>CONCATENATE(표1[[#This Row],[교육기관명]],표1[[#This Row],[중분류]])</f>
        <v>HP교육센터IoT</v>
      </c>
      <c r="F27" s="24" t="s">
        <v>971</v>
      </c>
      <c r="G27" s="25" t="s">
        <v>1138</v>
      </c>
      <c r="H27" s="24" t="s">
        <v>6</v>
      </c>
      <c r="I27" s="24" t="s">
        <v>108</v>
      </c>
      <c r="J27" s="24" t="s">
        <v>119</v>
      </c>
      <c r="K27" s="24" t="s">
        <v>2000</v>
      </c>
      <c r="L27" s="80"/>
      <c r="M27" s="24" t="s">
        <v>2262</v>
      </c>
      <c r="N27" s="24"/>
      <c r="O27" s="24"/>
    </row>
    <row r="28" spans="1:15" hidden="1">
      <c r="A28" s="23" t="str">
        <f>CONCATENATE(표1[[#This Row],[대분류]],표1[[#This Row],[중분류]],표1[[#This Row],[소분류]],표1[[#This Row],[단계]])</f>
        <v>ITIoT플랫폼전문과정</v>
      </c>
      <c r="B28" s="23" t="str">
        <f>CONCATENATE($A28,
IF(COUNTIF($A$2:$A28,A28)&lt;10,CONCATENATE("000",COUNTIF($A$2:$A28,A28)),
IF(COUNTIF($A$2:$A28,A28)&lt;100,CONCATENATE("00",COUNTIF($A$2:$A28,A28)),
IF(COUNTIF($A$2:$A28,A28)&lt;1000,CONCATENATE("0",COUNTIF($A$2:$A28,A28)),COUNTIF($A$2:$A28,A28))
)))</f>
        <v>ITIoT플랫폼전문과정0002</v>
      </c>
      <c r="C28" s="23" t="s">
        <v>3756</v>
      </c>
      <c r="E28" s="23" t="str">
        <f>CONCATENATE(표1[[#This Row],[교육기관명]],표1[[#This Row],[중분류]])</f>
        <v>HP교육센터IoT</v>
      </c>
      <c r="F28" s="24" t="s">
        <v>971</v>
      </c>
      <c r="G28" s="25" t="s">
        <v>1137</v>
      </c>
      <c r="H28" s="24" t="s">
        <v>6</v>
      </c>
      <c r="I28" s="24" t="s">
        <v>108</v>
      </c>
      <c r="J28" s="24" t="s">
        <v>119</v>
      </c>
      <c r="K28" s="24" t="s">
        <v>2000</v>
      </c>
      <c r="L28" s="80"/>
      <c r="M28" s="24" t="s">
        <v>2263</v>
      </c>
      <c r="N28" s="24"/>
      <c r="O28" s="24"/>
    </row>
    <row r="29" spans="1:15" hidden="1">
      <c r="A29" s="23" t="str">
        <f>CONCATENATE(표1[[#This Row],[대분류]],표1[[#This Row],[중분류]],표1[[#This Row],[소분류]],표1[[#This Row],[단계]])</f>
        <v>ITIoT플랫폼전문과정</v>
      </c>
      <c r="B29" s="23" t="str">
        <f>CONCATENATE($A29,
IF(COUNTIF($A$2:$A29,A29)&lt;10,CONCATENATE("000",COUNTIF($A$2:$A29,A29)),
IF(COUNTIF($A$2:$A29,A29)&lt;100,CONCATENATE("00",COUNTIF($A$2:$A29,A29)),
IF(COUNTIF($A$2:$A29,A29)&lt;1000,CONCATENATE("0",COUNTIF($A$2:$A29,A29)),COUNTIF($A$2:$A29,A29))
)))</f>
        <v>ITIoT플랫폼전문과정0003</v>
      </c>
      <c r="C29" s="23" t="s">
        <v>3757</v>
      </c>
      <c r="E29" s="23" t="str">
        <f>CONCATENATE(표1[[#This Row],[교육기관명]],표1[[#This Row],[중분류]])</f>
        <v>HP교육센터IoT</v>
      </c>
      <c r="F29" s="24" t="s">
        <v>971</v>
      </c>
      <c r="G29" s="25" t="s">
        <v>1140</v>
      </c>
      <c r="H29" s="24" t="s">
        <v>6</v>
      </c>
      <c r="I29" s="24" t="s">
        <v>108</v>
      </c>
      <c r="J29" s="24" t="s">
        <v>119</v>
      </c>
      <c r="K29" s="24" t="s">
        <v>2000</v>
      </c>
      <c r="L29" s="80"/>
      <c r="M29" s="24" t="s">
        <v>2264</v>
      </c>
      <c r="N29" s="24"/>
      <c r="O29" s="24"/>
    </row>
    <row r="30" spans="1:15" hidden="1">
      <c r="A30" s="23" t="str">
        <f>CONCATENATE(표1[[#This Row],[대분류]],표1[[#This Row],[중분류]],표1[[#This Row],[소분류]],표1[[#This Row],[단계]])</f>
        <v>ITIoT플랫폼전문과정</v>
      </c>
      <c r="B30" s="23" t="str">
        <f>CONCATENATE($A30,
IF(COUNTIF($A$2:$A30,A30)&lt;10,CONCATENATE("000",COUNTIF($A$2:$A30,A30)),
IF(COUNTIF($A$2:$A30,A30)&lt;100,CONCATENATE("00",COUNTIF($A$2:$A30,A30)),
IF(COUNTIF($A$2:$A30,A30)&lt;1000,CONCATENATE("0",COUNTIF($A$2:$A30,A30)),COUNTIF($A$2:$A30,A30))
)))</f>
        <v>ITIoT플랫폼전문과정0004</v>
      </c>
      <c r="C30" s="23" t="s">
        <v>3758</v>
      </c>
      <c r="E30" s="23" t="str">
        <f>CONCATENATE(표1[[#This Row],[교육기관명]],표1[[#This Row],[중분류]])</f>
        <v>HP교육센터IoT</v>
      </c>
      <c r="F30" s="24" t="s">
        <v>971</v>
      </c>
      <c r="G30" s="25" t="s">
        <v>1139</v>
      </c>
      <c r="H30" s="24" t="s">
        <v>6</v>
      </c>
      <c r="I30" s="24" t="s">
        <v>108</v>
      </c>
      <c r="J30" s="24" t="s">
        <v>119</v>
      </c>
      <c r="K30" s="24" t="s">
        <v>2000</v>
      </c>
      <c r="L30" s="80"/>
      <c r="M30" s="24" t="s">
        <v>2265</v>
      </c>
      <c r="N30" s="24"/>
      <c r="O30" s="24"/>
    </row>
    <row r="31" spans="1:15" hidden="1">
      <c r="A31" s="23" t="str">
        <f>CONCATENATE(표1[[#This Row],[대분류]],표1[[#This Row],[중분류]],표1[[#This Row],[소분류]],표1[[#This Row],[단계]])</f>
        <v>ITIoT플랫폼전문과정</v>
      </c>
      <c r="B31" s="23" t="str">
        <f>CONCATENATE($A31,
IF(COUNTIF($A$2:$A31,A31)&lt;10,CONCATENATE("000",COUNTIF($A$2:$A31,A31)),
IF(COUNTIF($A$2:$A31,A31)&lt;100,CONCATENATE("00",COUNTIF($A$2:$A31,A31)),
IF(COUNTIF($A$2:$A31,A31)&lt;1000,CONCATENATE("0",COUNTIF($A$2:$A31,A31)),COUNTIF($A$2:$A31,A31))
)))</f>
        <v>ITIoT플랫폼전문과정0005</v>
      </c>
      <c r="C31" s="23" t="s">
        <v>5350</v>
      </c>
      <c r="E31" s="23" t="str">
        <f>CONCATENATE(표1[[#This Row],[교육기관명]],표1[[#This Row],[중분류]])</f>
        <v>멀티캠퍼스IoT</v>
      </c>
      <c r="F31" s="24" t="s">
        <v>4</v>
      </c>
      <c r="G31" s="25" t="s">
        <v>122</v>
      </c>
      <c r="H31" s="24" t="s">
        <v>6</v>
      </c>
      <c r="I31" s="24" t="s">
        <v>108</v>
      </c>
      <c r="J31" s="24" t="s">
        <v>119</v>
      </c>
      <c r="K31" s="24" t="s">
        <v>2000</v>
      </c>
      <c r="L31" s="80"/>
      <c r="M31" s="24" t="s">
        <v>2266</v>
      </c>
      <c r="N31" s="24"/>
      <c r="O31" s="24"/>
    </row>
    <row r="32" spans="1:15" hidden="1">
      <c r="A32" s="23" t="str">
        <f>CONCATENATE(표1[[#This Row],[대분류]],표1[[#This Row],[중분류]],표1[[#This Row],[소분류]],표1[[#This Row],[단계]])</f>
        <v>ITIoT플랫폼전문과정</v>
      </c>
      <c r="B32" s="23" t="str">
        <f>CONCATENATE($A32,
IF(COUNTIF($A$2:$A32,A32)&lt;10,CONCATENATE("000",COUNTIF($A$2:$A32,A32)),
IF(COUNTIF($A$2:$A32,A32)&lt;100,CONCATENATE("00",COUNTIF($A$2:$A32,A32)),
IF(COUNTIF($A$2:$A32,A32)&lt;1000,CONCATENATE("0",COUNTIF($A$2:$A32,A32)),COUNTIF($A$2:$A32,A32))
)))</f>
        <v>ITIoT플랫폼전문과정0006</v>
      </c>
      <c r="C32" s="23" t="s">
        <v>5351</v>
      </c>
      <c r="E32" s="23" t="str">
        <f>CONCATENATE(표1[[#This Row],[교육기관명]],표1[[#This Row],[중분류]])</f>
        <v>멀티캠퍼스IoT</v>
      </c>
      <c r="F32" s="24" t="s">
        <v>4</v>
      </c>
      <c r="G32" s="25" t="s">
        <v>120</v>
      </c>
      <c r="H32" s="24" t="s">
        <v>6</v>
      </c>
      <c r="I32" s="24" t="s">
        <v>108</v>
      </c>
      <c r="J32" s="24" t="s">
        <v>119</v>
      </c>
      <c r="K32" s="24" t="s">
        <v>2000</v>
      </c>
      <c r="L32" s="80"/>
      <c r="M32" s="24" t="s">
        <v>2267</v>
      </c>
      <c r="N32" s="24"/>
      <c r="O32" s="24"/>
    </row>
    <row r="33" spans="1:15" hidden="1">
      <c r="A33" s="23" t="str">
        <f>CONCATENATE(표1[[#This Row],[대분류]],표1[[#This Row],[중분류]],표1[[#This Row],[소분류]],표1[[#This Row],[단계]])</f>
        <v>ITIoT플랫폼전문과정</v>
      </c>
      <c r="B33" s="23" t="str">
        <f>CONCATENATE($A33,
IF(COUNTIF($A$2:$A33,A33)&lt;10,CONCATENATE("000",COUNTIF($A$2:$A33,A33)),
IF(COUNTIF($A$2:$A33,A33)&lt;100,CONCATENATE("00",COUNTIF($A$2:$A33,A33)),
IF(COUNTIF($A$2:$A33,A33)&lt;1000,CONCATENATE("0",COUNTIF($A$2:$A33,A33)),COUNTIF($A$2:$A33,A33))
)))</f>
        <v>ITIoT플랫폼전문과정0007</v>
      </c>
      <c r="C33" s="23" t="s">
        <v>5352</v>
      </c>
      <c r="E33" s="23" t="str">
        <f>CONCATENATE(표1[[#This Row],[교육기관명]],표1[[#This Row],[중분류]])</f>
        <v>멀티캠퍼스IoT</v>
      </c>
      <c r="F33" s="24" t="s">
        <v>4</v>
      </c>
      <c r="G33" s="25" t="s">
        <v>118</v>
      </c>
      <c r="H33" s="24" t="s">
        <v>6</v>
      </c>
      <c r="I33" s="24" t="s">
        <v>108</v>
      </c>
      <c r="J33" s="24" t="s">
        <v>119</v>
      </c>
      <c r="K33" s="24" t="s">
        <v>2000</v>
      </c>
      <c r="L33" s="80"/>
      <c r="M33" s="24" t="s">
        <v>2268</v>
      </c>
      <c r="N33" s="24"/>
      <c r="O33" s="24"/>
    </row>
    <row r="34" spans="1:15" hidden="1">
      <c r="A34" s="23" t="str">
        <f>CONCATENATE(표1[[#This Row],[대분류]],표1[[#This Row],[중분류]],표1[[#This Row],[소분류]],표1[[#This Row],[단계]])</f>
        <v>ITIoT플랫폼전문과정</v>
      </c>
      <c r="B34" s="23" t="str">
        <f>CONCATENATE($A34,
IF(COUNTIF($A$2:$A34,A34)&lt;10,CONCATENATE("000",COUNTIF($A$2:$A34,A34)),
IF(COUNTIF($A$2:$A34,A34)&lt;100,CONCATENATE("00",COUNTIF($A$2:$A34,A34)),
IF(COUNTIF($A$2:$A34,A34)&lt;1000,CONCATENATE("0",COUNTIF($A$2:$A34,A34)),COUNTIF($A$2:$A34,A34))
)))</f>
        <v>ITIoT플랫폼전문과정0008</v>
      </c>
      <c r="C34" s="23" t="s">
        <v>5353</v>
      </c>
      <c r="E34" s="23" t="str">
        <f>CONCATENATE(표1[[#This Row],[교육기관명]],표1[[#This Row],[중분류]])</f>
        <v>멀티캠퍼스IoT</v>
      </c>
      <c r="F34" s="24" t="s">
        <v>4</v>
      </c>
      <c r="G34" s="25" t="s">
        <v>121</v>
      </c>
      <c r="H34" s="24" t="s">
        <v>6</v>
      </c>
      <c r="I34" s="24" t="s">
        <v>108</v>
      </c>
      <c r="J34" s="24" t="s">
        <v>119</v>
      </c>
      <c r="K34" s="24" t="s">
        <v>2000</v>
      </c>
      <c r="L34" s="80"/>
      <c r="M34" s="24" t="s">
        <v>2269</v>
      </c>
      <c r="N34" s="24"/>
      <c r="O34" s="24"/>
    </row>
    <row r="35" spans="1:15" hidden="1">
      <c r="A35" s="23" t="str">
        <f>CONCATENATE(표1[[#This Row],[대분류]],표1[[#This Row],[중분류]],표1[[#This Row],[소분류]],표1[[#This Row],[단계]])</f>
        <v>ITIoT플랫폼전문과정</v>
      </c>
      <c r="B35" s="23" t="str">
        <f>CONCATENATE($A35,
IF(COUNTIF($A$2:$A35,A35)&lt;10,CONCATENATE("000",COUNTIF($A$2:$A35,A35)),
IF(COUNTIF($A$2:$A35,A35)&lt;100,CONCATENATE("00",COUNTIF($A$2:$A35,A35)),
IF(COUNTIF($A$2:$A35,A35)&lt;1000,CONCATENATE("0",COUNTIF($A$2:$A35,A35)),COUNTIF($A$2:$A35,A35))
)))</f>
        <v>ITIoT플랫폼전문과정0009</v>
      </c>
      <c r="C35" s="23" t="s">
        <v>4896</v>
      </c>
      <c r="E35" s="23" t="str">
        <f>CONCATENATE(표1[[#This Row],[교육기관명]],표1[[#This Row],[중분류]])</f>
        <v>중앙정보처리학원IoT</v>
      </c>
      <c r="F35" s="24" t="s">
        <v>1177</v>
      </c>
      <c r="G35" s="25" t="s">
        <v>1196</v>
      </c>
      <c r="H35" s="24" t="s">
        <v>6</v>
      </c>
      <c r="I35" s="24" t="s">
        <v>108</v>
      </c>
      <c r="J35" s="24" t="s">
        <v>119</v>
      </c>
      <c r="K35" s="24" t="s">
        <v>2000</v>
      </c>
      <c r="L35" s="80"/>
      <c r="M35" s="24" t="s">
        <v>2149</v>
      </c>
      <c r="N35" s="24"/>
      <c r="O35" s="24"/>
    </row>
    <row r="36" spans="1:15" hidden="1">
      <c r="A36" s="23" t="str">
        <f>CONCATENATE(표1[[#This Row],[대분류]],표1[[#This Row],[중분류]],표1[[#This Row],[소분류]],표1[[#This Row],[단계]])</f>
        <v>ITIoT플랫폼전문과정</v>
      </c>
      <c r="B36" s="23" t="str">
        <f>CONCATENATE($A36,
IF(COUNTIF($A$2:$A36,A36)&lt;10,CONCATENATE("000",COUNTIF($A$2:$A36,A36)),
IF(COUNTIF($A$2:$A36,A36)&lt;100,CONCATENATE("00",COUNTIF($A$2:$A36,A36)),
IF(COUNTIF($A$2:$A36,A36)&lt;1000,CONCATENATE("0",COUNTIF($A$2:$A36,A36)),COUNTIF($A$2:$A36,A36))
)))</f>
        <v>ITIoT플랫폼전문과정0010</v>
      </c>
      <c r="C36" s="23" t="s">
        <v>4418</v>
      </c>
      <c r="E36" s="23" t="str">
        <f>CONCATENATE(표1[[#This Row],[교육기관명]],표1[[#This Row],[중분류]])</f>
        <v>한국소프트웨어기술진흥협회IoT</v>
      </c>
      <c r="F36" s="24" t="s">
        <v>659</v>
      </c>
      <c r="G36" s="25" t="s">
        <v>689</v>
      </c>
      <c r="H36" s="24" t="s">
        <v>6</v>
      </c>
      <c r="I36" s="24" t="s">
        <v>108</v>
      </c>
      <c r="J36" s="24" t="s">
        <v>119</v>
      </c>
      <c r="K36" s="24" t="s">
        <v>2000</v>
      </c>
      <c r="L36" s="80"/>
      <c r="M36" s="24" t="s">
        <v>3621</v>
      </c>
      <c r="N36" s="24"/>
      <c r="O36" s="24"/>
    </row>
    <row r="37" spans="1:15" hidden="1">
      <c r="A37" s="23" t="str">
        <f>CONCATENATE(표1[[#This Row],[대분류]],표1[[#This Row],[중분류]],표1[[#This Row],[소분류]],표1[[#This Row],[단계]])</f>
        <v>ITIoT플랫폼전문과정</v>
      </c>
      <c r="B37" s="23" t="str">
        <f>CONCATENATE($A37,
IF(COUNTIF($A$2:$A37,A37)&lt;10,CONCATENATE("000",COUNTIF($A$2:$A37,A37)),
IF(COUNTIF($A$2:$A37,A37)&lt;100,CONCATENATE("00",COUNTIF($A$2:$A37,A37)),
IF(COUNTIF($A$2:$A37,A37)&lt;1000,CONCATENATE("0",COUNTIF($A$2:$A37,A37)),COUNTIF($A$2:$A37,A37))
)))</f>
        <v>ITIoT플랫폼전문과정0011</v>
      </c>
      <c r="C37" s="23" t="s">
        <v>4419</v>
      </c>
      <c r="E37" s="23" t="str">
        <f>CONCATENATE(표1[[#This Row],[교육기관명]],표1[[#This Row],[중분류]])</f>
        <v>한국소프트웨어기술진흥협회IoT</v>
      </c>
      <c r="F37" s="24" t="s">
        <v>659</v>
      </c>
      <c r="G37" s="25" t="s">
        <v>690</v>
      </c>
      <c r="H37" s="24" t="s">
        <v>6</v>
      </c>
      <c r="I37" s="24" t="s">
        <v>108</v>
      </c>
      <c r="J37" s="24" t="s">
        <v>119</v>
      </c>
      <c r="K37" s="24" t="s">
        <v>2000</v>
      </c>
      <c r="L37" s="80"/>
      <c r="M37" s="24" t="s">
        <v>3621</v>
      </c>
      <c r="N37" s="24"/>
      <c r="O37" s="24"/>
    </row>
    <row r="38" spans="1:15" ht="16.5" hidden="1">
      <c r="A38" s="23" t="str">
        <f>CONCATENATE(표1[[#This Row],[대분류]],표1[[#This Row],[중분류]],표1[[#This Row],[소분류]],표1[[#This Row],[단계]])</f>
        <v>ITIoT플랫폼전문과정</v>
      </c>
      <c r="B38" s="23" t="str">
        <f>CONCATENATE($A38,
IF(COUNTIF($A$2:$A38,A38)&lt;10,CONCATENATE("000",COUNTIF($A$2:$A38,A38)),
IF(COUNTIF($A$2:$A38,A38)&lt;100,CONCATENATE("00",COUNTIF($A$2:$A38,A38)),
IF(COUNTIF($A$2:$A38,A38)&lt;1000,CONCATENATE("0",COUNTIF($A$2:$A38,A38)),COUNTIF($A$2:$A38,A38))
)))</f>
        <v>ITIoT플랫폼전문과정0012</v>
      </c>
      <c r="C38" s="23" t="s">
        <v>4316</v>
      </c>
      <c r="E38" s="23" t="str">
        <f>CONCATENATE(표1[[#This Row],[교육기관명]],표1[[#This Row],[중분류]])</f>
        <v>한국정보기술연구원IoT</v>
      </c>
      <c r="F38" s="24" t="s">
        <v>877</v>
      </c>
      <c r="G38" s="25" t="s">
        <v>897</v>
      </c>
      <c r="H38" s="24" t="s">
        <v>6</v>
      </c>
      <c r="I38" s="24" t="s">
        <v>108</v>
      </c>
      <c r="J38" s="24" t="s">
        <v>119</v>
      </c>
      <c r="K38" s="24" t="s">
        <v>2000</v>
      </c>
      <c r="L38" s="80"/>
      <c r="M38" s="36" t="s">
        <v>3627</v>
      </c>
      <c r="N38" s="24"/>
      <c r="O38" s="24"/>
    </row>
    <row r="39" spans="1:15" hidden="1">
      <c r="A39" s="23" t="str">
        <f>CONCATENATE(표1[[#This Row],[대분류]],표1[[#This Row],[중분류]],표1[[#This Row],[소분류]],표1[[#This Row],[단계]])</f>
        <v>ITIoT플랫폼전문과정</v>
      </c>
      <c r="B39" s="23" t="str">
        <f>CONCATENATE($A39,
IF(COUNTIF($A$2:$A39,A39)&lt;10,CONCATENATE("000",COUNTIF($A$2:$A39,A39)),
IF(COUNTIF($A$2:$A39,A39)&lt;100,CONCATENATE("00",COUNTIF($A$2:$A39,A39)),
IF(COUNTIF($A$2:$A39,A39)&lt;1000,CONCATENATE("0",COUNTIF($A$2:$A39,A39)),COUNTIF($A$2:$A39,A39))
)))</f>
        <v>ITIoT플랫폼전문과정0013</v>
      </c>
      <c r="C39" s="23" t="s">
        <v>4317</v>
      </c>
      <c r="E39" s="23" t="str">
        <f>CONCATENATE(표1[[#This Row],[교육기관명]],표1[[#This Row],[중분류]])</f>
        <v>한국정보기술연구원IoT</v>
      </c>
      <c r="F39" s="24" t="s">
        <v>877</v>
      </c>
      <c r="G39" s="25" t="s">
        <v>894</v>
      </c>
      <c r="H39" s="24" t="s">
        <v>6</v>
      </c>
      <c r="I39" s="24" t="s">
        <v>108</v>
      </c>
      <c r="J39" s="24" t="s">
        <v>119</v>
      </c>
      <c r="K39" s="24" t="s">
        <v>2000</v>
      </c>
      <c r="L39" s="80"/>
      <c r="M39" s="24" t="s">
        <v>3623</v>
      </c>
      <c r="N39" s="24"/>
      <c r="O39" s="24"/>
    </row>
    <row r="40" spans="1:15" hidden="1">
      <c r="A40" s="23" t="str">
        <f>CONCATENATE(표1[[#This Row],[대분류]],표1[[#This Row],[중분류]],표1[[#This Row],[소분류]],표1[[#This Row],[단계]])</f>
        <v>ITIT프로젝트관리PRINCE2선택과정</v>
      </c>
      <c r="B40" s="23" t="str">
        <f>CONCATENATE($A40,
IF(COUNTIF($A$2:$A40,A40)&lt;10,CONCATENATE("000",COUNTIF($A$2:$A40,A40)),
IF(COUNTIF($A$2:$A40,A40)&lt;100,CONCATENATE("00",COUNTIF($A$2:$A40,A40)),
IF(COUNTIF($A$2:$A40,A40)&lt;1000,CONCATENATE("0",COUNTIF($A$2:$A40,A40)),COUNTIF($A$2:$A40,A40))
)))</f>
        <v>ITIT프로젝트관리PRINCE2선택과정0001</v>
      </c>
      <c r="C40" s="23" t="s">
        <v>5543</v>
      </c>
      <c r="E40" s="23" t="str">
        <f>CONCATENATE(표1[[#This Row],[교육기관명]],표1[[#This Row],[중분류]])</f>
        <v>HP교육센터IT프로젝트관리</v>
      </c>
      <c r="F40" s="24" t="s">
        <v>971</v>
      </c>
      <c r="G40" s="25" t="s">
        <v>1170</v>
      </c>
      <c r="H40" s="85" t="s">
        <v>6</v>
      </c>
      <c r="I40" s="85" t="s">
        <v>3677</v>
      </c>
      <c r="J40" s="24" t="s">
        <v>1168</v>
      </c>
      <c r="K40" s="24" t="s">
        <v>2002</v>
      </c>
      <c r="L40" s="80"/>
      <c r="M40" s="24" t="s">
        <v>3429</v>
      </c>
      <c r="N40" s="24"/>
      <c r="O40" s="24"/>
    </row>
    <row r="41" spans="1:15" hidden="1">
      <c r="A41" s="23" t="str">
        <f>CONCATENATE(표1[[#This Row],[대분류]],표1[[#This Row],[중분류]],표1[[#This Row],[소분류]],표1[[#This Row],[단계]])</f>
        <v>ITIT프로젝트관리PRINCE2선택과정</v>
      </c>
      <c r="B41" s="23" t="str">
        <f>CONCATENATE($A41,
IF(COUNTIF($A$2:$A41,A41)&lt;10,CONCATENATE("000",COUNTIF($A$2:$A41,A41)),
IF(COUNTIF($A$2:$A41,A41)&lt;100,CONCATENATE("00",COUNTIF($A$2:$A41,A41)),
IF(COUNTIF($A$2:$A41,A41)&lt;1000,CONCATENATE("0",COUNTIF($A$2:$A41,A41)),COUNTIF($A$2:$A41,A41))
)))</f>
        <v>ITIT프로젝트관리PRINCE2선택과정0002</v>
      </c>
      <c r="C41" s="23" t="s">
        <v>5544</v>
      </c>
      <c r="E41" s="23" t="str">
        <f>CONCATENATE(표1[[#This Row],[교육기관명]],표1[[#This Row],[중분류]])</f>
        <v>HP교육센터IT프로젝트관리</v>
      </c>
      <c r="F41" s="24" t="s">
        <v>971</v>
      </c>
      <c r="G41" s="25" t="s">
        <v>1171</v>
      </c>
      <c r="H41" s="85" t="s">
        <v>6</v>
      </c>
      <c r="I41" s="85" t="s">
        <v>3677</v>
      </c>
      <c r="J41" s="24" t="s">
        <v>1168</v>
      </c>
      <c r="K41" s="24" t="s">
        <v>2002</v>
      </c>
      <c r="L41" s="80"/>
      <c r="M41" s="24" t="s">
        <v>3430</v>
      </c>
      <c r="N41" s="24"/>
      <c r="O41" s="24"/>
    </row>
    <row r="42" spans="1:15" hidden="1">
      <c r="A42" s="23" t="str">
        <f>CONCATENATE(표1[[#This Row],[대분류]],표1[[#This Row],[중분류]],표1[[#This Row],[소분류]],표1[[#This Row],[단계]])</f>
        <v>ITIT프로젝트관리PRINCE2전문과정</v>
      </c>
      <c r="B42" s="23" t="str">
        <f>CONCATENATE($A42,
IF(COUNTIF($A$2:$A42,A42)&lt;10,CONCATENATE("000",COUNTIF($A$2:$A42,A42)),
IF(COUNTIF($A$2:$A42,A42)&lt;100,CONCATENATE("00",COUNTIF($A$2:$A42,A42)),
IF(COUNTIF($A$2:$A42,A42)&lt;1000,CONCATENATE("0",COUNTIF($A$2:$A42,A42)),COUNTIF($A$2:$A42,A42))
)))</f>
        <v>ITIT프로젝트관리PRINCE2전문과정0001</v>
      </c>
      <c r="C42" s="23" t="s">
        <v>5545</v>
      </c>
      <c r="E42" s="23" t="str">
        <f>CONCATENATE(표1[[#This Row],[교육기관명]],표1[[#This Row],[중분류]])</f>
        <v>HP교육센터IT프로젝트관리</v>
      </c>
      <c r="F42" s="24" t="s">
        <v>971</v>
      </c>
      <c r="G42" s="25" t="s">
        <v>1169</v>
      </c>
      <c r="H42" s="85" t="s">
        <v>6</v>
      </c>
      <c r="I42" s="85" t="s">
        <v>3677</v>
      </c>
      <c r="J42" s="24" t="s">
        <v>1168</v>
      </c>
      <c r="K42" s="24" t="s">
        <v>2000</v>
      </c>
      <c r="L42" s="80"/>
      <c r="M42" s="24" t="s">
        <v>3431</v>
      </c>
      <c r="N42" s="24"/>
      <c r="O42" s="24"/>
    </row>
    <row r="43" spans="1:15" hidden="1">
      <c r="A43" s="23" t="str">
        <f>CONCATENATE(표1[[#This Row],[대분류]],표1[[#This Row],[중분류]],표1[[#This Row],[소분류]],표1[[#This Row],[단계]])</f>
        <v>ITIT프로젝트관리PRINCE2전문과정</v>
      </c>
      <c r="B43" s="23" t="str">
        <f>CONCATENATE($A43,
IF(COUNTIF($A$2:$A43,A43)&lt;10,CONCATENATE("000",COUNTIF($A$2:$A43,A43)),
IF(COUNTIF($A$2:$A43,A43)&lt;100,CONCATENATE("00",COUNTIF($A$2:$A43,A43)),
IF(COUNTIF($A$2:$A43,A43)&lt;1000,CONCATENATE("0",COUNTIF($A$2:$A43,A43)),COUNTIF($A$2:$A43,A43))
)))</f>
        <v>ITIT프로젝트관리PRINCE2전문과정0002</v>
      </c>
      <c r="C43" s="23" t="s">
        <v>5546</v>
      </c>
      <c r="E43" s="23" t="str">
        <f>CONCATENATE(표1[[#This Row],[교육기관명]],표1[[#This Row],[중분류]])</f>
        <v>HP교육센터IT프로젝트관리</v>
      </c>
      <c r="F43" s="24" t="s">
        <v>971</v>
      </c>
      <c r="G43" s="25" t="s">
        <v>1167</v>
      </c>
      <c r="H43" s="85" t="s">
        <v>6</v>
      </c>
      <c r="I43" s="85" t="s">
        <v>3677</v>
      </c>
      <c r="J43" s="24" t="s">
        <v>1168</v>
      </c>
      <c r="K43" s="24" t="s">
        <v>2000</v>
      </c>
      <c r="L43" s="80"/>
      <c r="M43" s="24" t="s">
        <v>3432</v>
      </c>
      <c r="N43" s="24"/>
      <c r="O43" s="24"/>
    </row>
    <row r="44" spans="1:15" hidden="1">
      <c r="A44" s="23" t="str">
        <f>CONCATENATE(표1[[#This Row],[대분류]],표1[[#This Row],[중분류]],표1[[#This Row],[소분류]],표1[[#This Row],[단계]])</f>
        <v>ITIT프로젝트관리Salesforce선택과정</v>
      </c>
      <c r="B44" s="23" t="str">
        <f>CONCATENATE($A44,
IF(COUNTIF($A$2:$A44,A44)&lt;10,CONCATENATE("000",COUNTIF($A$2:$A44,A44)),
IF(COUNTIF($A$2:$A44,A44)&lt;100,CONCATENATE("00",COUNTIF($A$2:$A44,A44)),
IF(COUNTIF($A$2:$A44,A44)&lt;1000,CONCATENATE("0",COUNTIF($A$2:$A44,A44)),COUNTIF($A$2:$A44,A44))
)))</f>
        <v>ITIT프로젝트관리Salesforce선택과정0001</v>
      </c>
      <c r="C44" s="23" t="s">
        <v>4826</v>
      </c>
      <c r="E44" s="23" t="str">
        <f>CONCATENATE(표1[[#This Row],[교육기관명]],표1[[#This Row],[중분류]])</f>
        <v>패스트레인정보통신학원IT프로젝트관리</v>
      </c>
      <c r="F44" s="24" t="s">
        <v>3691</v>
      </c>
      <c r="G44" s="25" t="s">
        <v>1481</v>
      </c>
      <c r="H44" s="85" t="s">
        <v>6</v>
      </c>
      <c r="I44" s="85" t="s">
        <v>3677</v>
      </c>
      <c r="J44" s="24" t="s">
        <v>1233</v>
      </c>
      <c r="K44" s="24" t="s">
        <v>2002</v>
      </c>
      <c r="L44" s="80"/>
      <c r="M44" s="24" t="s">
        <v>3433</v>
      </c>
      <c r="N44" s="24"/>
      <c r="O44" s="24"/>
    </row>
    <row r="45" spans="1:15" hidden="1">
      <c r="A45" s="23" t="str">
        <f>CONCATENATE(표1[[#This Row],[대분류]],표1[[#This Row],[중분류]],표1[[#This Row],[소분류]],표1[[#This Row],[단계]])</f>
        <v>ITIT프로젝트관리솔루션선택과정</v>
      </c>
      <c r="B45" s="23" t="str">
        <f>CONCATENATE($A45,
IF(COUNTIF($A$2:$A45,A45)&lt;10,CONCATENATE("000",COUNTIF($A$2:$A45,A45)),
IF(COUNTIF($A$2:$A45,A45)&lt;100,CONCATENATE("00",COUNTIF($A$2:$A45,A45)),
IF(COUNTIF($A$2:$A45,A45)&lt;1000,CONCATENATE("0",COUNTIF($A$2:$A45,A45)),COUNTIF($A$2:$A45,A45))
)))</f>
        <v>ITIT프로젝트관리솔루션선택과정0001</v>
      </c>
      <c r="C45" s="23" t="s">
        <v>4827</v>
      </c>
      <c r="E45" s="23" t="str">
        <f>CONCATENATE(표1[[#This Row],[교육기관명]],표1[[#This Row],[중분류]])</f>
        <v>패스트레인정보통신학원IT프로젝트관리</v>
      </c>
      <c r="F45" s="24" t="s">
        <v>3691</v>
      </c>
      <c r="G45" s="25" t="s">
        <v>1471</v>
      </c>
      <c r="H45" s="85" t="s">
        <v>6</v>
      </c>
      <c r="I45" s="85" t="s">
        <v>3677</v>
      </c>
      <c r="J45" s="24" t="s">
        <v>1472</v>
      </c>
      <c r="K45" s="24" t="s">
        <v>2002</v>
      </c>
      <c r="L45" s="80"/>
      <c r="M45" s="24" t="s">
        <v>3434</v>
      </c>
      <c r="N45" s="24"/>
      <c r="O45" s="24"/>
    </row>
    <row r="46" spans="1:15" hidden="1">
      <c r="A46" s="23" t="str">
        <f>CONCATENATE(표1[[#This Row],[대분류]],표1[[#This Row],[중분류]],표1[[#This Row],[소분류]],표1[[#This Row],[단계]])</f>
        <v>ITIT프로젝트관리솔루션선택과정</v>
      </c>
      <c r="B46" s="23" t="str">
        <f>CONCATENATE($A46,
IF(COUNTIF($A$2:$A46,A46)&lt;10,CONCATENATE("000",COUNTIF($A$2:$A46,A46)),
IF(COUNTIF($A$2:$A46,A46)&lt;100,CONCATENATE("00",COUNTIF($A$2:$A46,A46)),
IF(COUNTIF($A$2:$A46,A46)&lt;1000,CONCATENATE("0",COUNTIF($A$2:$A46,A46)),COUNTIF($A$2:$A46,A46))
)))</f>
        <v>ITIT프로젝트관리솔루션선택과정0002</v>
      </c>
      <c r="C46" s="23" t="s">
        <v>4828</v>
      </c>
      <c r="E46" s="23" t="str">
        <f>CONCATENATE(표1[[#This Row],[교육기관명]],표1[[#This Row],[중분류]])</f>
        <v>패스트레인정보통신학원IT프로젝트관리</v>
      </c>
      <c r="F46" s="24" t="s">
        <v>3691</v>
      </c>
      <c r="G46" s="25" t="s">
        <v>1473</v>
      </c>
      <c r="H46" s="85" t="s">
        <v>6</v>
      </c>
      <c r="I46" s="85" t="s">
        <v>3677</v>
      </c>
      <c r="J46" s="24" t="s">
        <v>1472</v>
      </c>
      <c r="K46" s="24" t="s">
        <v>2002</v>
      </c>
      <c r="L46" s="80"/>
      <c r="M46" s="24" t="s">
        <v>3435</v>
      </c>
      <c r="N46" s="24"/>
      <c r="O46" s="24"/>
    </row>
    <row r="47" spans="1:15" hidden="1">
      <c r="A47" s="23" t="str">
        <f>CONCATENATE(표1[[#This Row],[대분류]],표1[[#This Row],[중분류]],표1[[#This Row],[소분류]],표1[[#This Row],[단계]])</f>
        <v>ITIT프로젝트관리솔루션선택과정</v>
      </c>
      <c r="B47" s="23" t="str">
        <f>CONCATENATE($A47,
IF(COUNTIF($A$2:$A47,A47)&lt;10,CONCATENATE("000",COUNTIF($A$2:$A47,A47)),
IF(COUNTIF($A$2:$A47,A47)&lt;100,CONCATENATE("00",COUNTIF($A$2:$A47,A47)),
IF(COUNTIF($A$2:$A47,A47)&lt;1000,CONCATENATE("0",COUNTIF($A$2:$A47,A47)),COUNTIF($A$2:$A47,A47))
)))</f>
        <v>ITIT프로젝트관리솔루션선택과정0003</v>
      </c>
      <c r="C47" s="23" t="s">
        <v>4829</v>
      </c>
      <c r="E47" s="23" t="str">
        <f>CONCATENATE(표1[[#This Row],[교육기관명]],표1[[#This Row],[중분류]])</f>
        <v>패스트레인정보통신학원IT프로젝트관리</v>
      </c>
      <c r="F47" s="24" t="s">
        <v>3691</v>
      </c>
      <c r="G47" s="25" t="s">
        <v>1514</v>
      </c>
      <c r="H47" s="85" t="s">
        <v>6</v>
      </c>
      <c r="I47" s="85" t="s">
        <v>3677</v>
      </c>
      <c r="J47" s="24" t="s">
        <v>1472</v>
      </c>
      <c r="K47" s="24" t="s">
        <v>2002</v>
      </c>
      <c r="L47" s="80"/>
      <c r="M47" s="24" t="s">
        <v>3436</v>
      </c>
      <c r="N47" s="24"/>
      <c r="O47" s="24"/>
    </row>
    <row r="48" spans="1:15" hidden="1">
      <c r="A48" s="23" t="str">
        <f>CONCATENATE(표1[[#This Row],[대분류]],표1[[#This Row],[중분류]],표1[[#This Row],[소분류]],표1[[#This Row],[단계]])</f>
        <v>ITIT프로젝트관리솔루션선택과정</v>
      </c>
      <c r="B48" s="23" t="str">
        <f>CONCATENATE($A48,
IF(COUNTIF($A$2:$A48,A48)&lt;10,CONCATENATE("000",COUNTIF($A$2:$A48,A48)),
IF(COUNTIF($A$2:$A48,A48)&lt;100,CONCATENATE("00",COUNTIF($A$2:$A48,A48)),
IF(COUNTIF($A$2:$A48,A48)&lt;1000,CONCATENATE("0",COUNTIF($A$2:$A48,A48)),COUNTIF($A$2:$A48,A48))
)))</f>
        <v>ITIT프로젝트관리솔루션선택과정0004</v>
      </c>
      <c r="C48" s="23" t="s">
        <v>4830</v>
      </c>
      <c r="E48" s="23" t="str">
        <f>CONCATENATE(표1[[#This Row],[교육기관명]],표1[[#This Row],[중분류]])</f>
        <v>패스트레인정보통신학원IT프로젝트관리</v>
      </c>
      <c r="F48" s="24" t="s">
        <v>3691</v>
      </c>
      <c r="G48" s="25" t="s">
        <v>1571</v>
      </c>
      <c r="H48" s="85" t="s">
        <v>6</v>
      </c>
      <c r="I48" s="85" t="s">
        <v>3677</v>
      </c>
      <c r="J48" s="24" t="s">
        <v>1472</v>
      </c>
      <c r="K48" s="24" t="s">
        <v>2002</v>
      </c>
      <c r="L48" s="80"/>
      <c r="M48" s="24" t="s">
        <v>3437</v>
      </c>
      <c r="N48" s="24"/>
      <c r="O48" s="24"/>
    </row>
    <row r="49" spans="1:15" hidden="1">
      <c r="A49" s="23" t="str">
        <f>CONCATENATE(표1[[#This Row],[대분류]],표1[[#This Row],[중분류]],표1[[#This Row],[소분류]],표1[[#This Row],[단계]])</f>
        <v>ITIT프로젝트관리일반기본과정</v>
      </c>
      <c r="B49" s="23" t="str">
        <f>CONCATENATE($A49,
IF(COUNTIF($A$2:$A49,A49)&lt;10,CONCATENATE("000",COUNTIF($A$2:$A49,A49)),
IF(COUNTIF($A$2:$A49,A49)&lt;100,CONCATENATE("00",COUNTIF($A$2:$A49,A49)),
IF(COUNTIF($A$2:$A49,A49)&lt;1000,CONCATENATE("0",COUNTIF($A$2:$A49,A49)),COUNTIF($A$2:$A49,A49))
)))</f>
        <v>ITIT프로젝트관리일반기본과정0001</v>
      </c>
      <c r="C49" s="23" t="s">
        <v>5547</v>
      </c>
      <c r="E49" s="23" t="str">
        <f>CONCATENATE(표1[[#This Row],[교육기관명]],표1[[#This Row],[중분류]])</f>
        <v>HP교육센터IT프로젝트관리</v>
      </c>
      <c r="F49" s="24" t="s">
        <v>971</v>
      </c>
      <c r="G49" s="25" t="s">
        <v>1175</v>
      </c>
      <c r="H49" s="85" t="s">
        <v>6</v>
      </c>
      <c r="I49" s="85" t="s">
        <v>3677</v>
      </c>
      <c r="J49" s="24" t="s">
        <v>48</v>
      </c>
      <c r="K49" s="24" t="s">
        <v>1998</v>
      </c>
      <c r="L49" s="80"/>
      <c r="M49" s="24" t="s">
        <v>3438</v>
      </c>
      <c r="N49" s="24"/>
      <c r="O49" s="24"/>
    </row>
    <row r="50" spans="1:15" hidden="1">
      <c r="A50" s="23" t="str">
        <f>CONCATENATE(표1[[#This Row],[대분류]],표1[[#This Row],[중분류]],표1[[#This Row],[소분류]],표1[[#This Row],[단계]])</f>
        <v>ITIT프로젝트관리일반전문과정</v>
      </c>
      <c r="B50" s="23" t="str">
        <f>CONCATENATE($A50,
IF(COUNTIF($A$2:$A50,A50)&lt;10,CONCATENATE("000",COUNTIF($A$2:$A50,A50)),
IF(COUNTIF($A$2:$A50,A50)&lt;100,CONCATENATE("00",COUNTIF($A$2:$A50,A50)),
IF(COUNTIF($A$2:$A50,A50)&lt;1000,CONCATENATE("0",COUNTIF($A$2:$A50,A50)),COUNTIF($A$2:$A50,A50))
)))</f>
        <v>ITIT프로젝트관리일반전문과정0001</v>
      </c>
      <c r="C50" s="23" t="s">
        <v>4414</v>
      </c>
      <c r="E50" s="23" t="str">
        <f>CONCATENATE(표1[[#This Row],[교육기관명]],표1[[#This Row],[중분류]])</f>
        <v>한국소프트웨어기술진흥협회IT프로젝트관리</v>
      </c>
      <c r="F50" s="24" t="s">
        <v>659</v>
      </c>
      <c r="G50" s="25" t="s">
        <v>668</v>
      </c>
      <c r="H50" s="85" t="s">
        <v>6</v>
      </c>
      <c r="I50" s="85" t="s">
        <v>3677</v>
      </c>
      <c r="J50" s="24" t="s">
        <v>48</v>
      </c>
      <c r="K50" s="24" t="s">
        <v>2000</v>
      </c>
      <c r="L50" s="80"/>
      <c r="M50" s="24" t="s">
        <v>3621</v>
      </c>
      <c r="N50" s="24"/>
      <c r="O50" s="24"/>
    </row>
    <row r="51" spans="1:15" hidden="1">
      <c r="A51" s="23" t="str">
        <f>CONCATENATE(표1[[#This Row],[대분류]],표1[[#This Row],[중분류]],표1[[#This Row],[소분류]],표1[[#This Row],[단계]])</f>
        <v>ITIT프로젝트관리일반전문과정</v>
      </c>
      <c r="B51" s="23" t="str">
        <f>CONCATENATE($A51,
IF(COUNTIF($A$2:$A51,A51)&lt;10,CONCATENATE("000",COUNTIF($A$2:$A51,A51)),
IF(COUNTIF($A$2:$A51,A51)&lt;100,CONCATENATE("00",COUNTIF($A$2:$A51,A51)),
IF(COUNTIF($A$2:$A51,A51)&lt;1000,CONCATENATE("0",COUNTIF($A$2:$A51,A51)),COUNTIF($A$2:$A51,A51))
)))</f>
        <v>ITIT프로젝트관리일반전문과정0002</v>
      </c>
      <c r="C51" s="23" t="s">
        <v>4415</v>
      </c>
      <c r="E51" s="23" t="str">
        <f>CONCATENATE(표1[[#This Row],[교육기관명]],표1[[#This Row],[중분류]])</f>
        <v>한국소프트웨어기술진흥협회IT프로젝트관리</v>
      </c>
      <c r="F51" s="24" t="s">
        <v>659</v>
      </c>
      <c r="G51" s="25" t="s">
        <v>672</v>
      </c>
      <c r="H51" s="85" t="s">
        <v>6</v>
      </c>
      <c r="I51" s="85" t="s">
        <v>3677</v>
      </c>
      <c r="J51" s="24" t="s">
        <v>48</v>
      </c>
      <c r="K51" s="24" t="s">
        <v>2000</v>
      </c>
      <c r="L51" s="80"/>
      <c r="M51" s="24" t="s">
        <v>3621</v>
      </c>
      <c r="N51" s="24"/>
      <c r="O51" s="24"/>
    </row>
    <row r="52" spans="1:15" hidden="1">
      <c r="A52" s="23" t="str">
        <f>CONCATENATE(표1[[#This Row],[대분류]],표1[[#This Row],[중분류]],표1[[#This Row],[소분류]],표1[[#This Row],[단계]])</f>
        <v>ITSW공학Architecture기본과정</v>
      </c>
      <c r="B52" s="23" t="str">
        <f>CONCATENATE($A52,
IF(COUNTIF($A$2:$A52,A52)&lt;10,CONCATENATE("000",COUNTIF($A$2:$A52,A52)),
IF(COUNTIF($A$2:$A52,A52)&lt;100,CONCATENATE("00",COUNTIF($A$2:$A52,A52)),
IF(COUNTIF($A$2:$A52,A52)&lt;1000,CONCATENATE("0",COUNTIF($A$2:$A52,A52)),COUNTIF($A$2:$A52,A52))
)))</f>
        <v>ITSW공학Architecture기본과정0001</v>
      </c>
      <c r="C52" s="23" t="s">
        <v>4969</v>
      </c>
      <c r="D52" s="27" t="s">
        <v>5630</v>
      </c>
      <c r="E52" s="23" t="str">
        <f>CONCATENATE(표1[[#This Row],[교육기관명]],표1[[#This Row],[중분류]])</f>
        <v>비트교육센터SW공학</v>
      </c>
      <c r="F52" s="24" t="s">
        <v>3689</v>
      </c>
      <c r="G52" s="25" t="s">
        <v>867</v>
      </c>
      <c r="H52" s="24" t="s">
        <v>6</v>
      </c>
      <c r="I52" s="24" t="s">
        <v>500</v>
      </c>
      <c r="J52" s="24" t="s">
        <v>502</v>
      </c>
      <c r="K52" s="24" t="s">
        <v>1998</v>
      </c>
      <c r="L52" s="80" t="s">
        <v>5587</v>
      </c>
      <c r="M52" s="24" t="s">
        <v>2145</v>
      </c>
      <c r="N52" s="24">
        <v>0</v>
      </c>
      <c r="O52" s="24"/>
    </row>
    <row r="53" spans="1:15" hidden="1">
      <c r="A53" s="23" t="str">
        <f>CONCATENATE(표1[[#This Row],[대분류]],표1[[#This Row],[중분류]],표1[[#This Row],[소분류]],표1[[#This Row],[단계]])</f>
        <v>ITSW공학Architecture기본과정</v>
      </c>
      <c r="B53" s="23" t="str">
        <f>CONCATENATE($A53,
IF(COUNTIF($A$2:$A53,A53)&lt;10,CONCATENATE("000",COUNTIF($A$2:$A53,A53)),
IF(COUNTIF($A$2:$A53,A53)&lt;100,CONCATENATE("00",COUNTIF($A$2:$A53,A53)),
IF(COUNTIF($A$2:$A53,A53)&lt;1000,CONCATENATE("0",COUNTIF($A$2:$A53,A53)),COUNTIF($A$2:$A53,A53))
)))</f>
        <v>ITSW공학Architecture기본과정0002</v>
      </c>
      <c r="C53" s="23" t="s">
        <v>4393</v>
      </c>
      <c r="E53" s="23" t="str">
        <f>CONCATENATE(표1[[#This Row],[교육기관명]],표1[[#This Row],[중분류]])</f>
        <v>한국소프트웨어기술진흥협회SW공학</v>
      </c>
      <c r="F53" s="24" t="s">
        <v>659</v>
      </c>
      <c r="G53" s="25" t="s">
        <v>774</v>
      </c>
      <c r="H53" s="24" t="s">
        <v>6</v>
      </c>
      <c r="I53" s="24" t="s">
        <v>500</v>
      </c>
      <c r="J53" s="24" t="s">
        <v>502</v>
      </c>
      <c r="K53" s="24" t="s">
        <v>1998</v>
      </c>
      <c r="L53" s="80"/>
      <c r="M53" s="24" t="s">
        <v>3621</v>
      </c>
      <c r="N53" s="24"/>
      <c r="O53" s="24"/>
    </row>
    <row r="54" spans="1:15" hidden="1">
      <c r="A54" s="23" t="str">
        <f>CONCATENATE(표1[[#This Row],[대분류]],표1[[#This Row],[중분류]],표1[[#This Row],[소분류]],표1[[#This Row],[단계]])</f>
        <v>ITSW공학Architecture기본과정</v>
      </c>
      <c r="B54" s="23" t="str">
        <f>CONCATENATE($A54,
IF(COUNTIF($A$2:$A54,A54)&lt;10,CONCATENATE("000",COUNTIF($A$2:$A54,A54)),
IF(COUNTIF($A$2:$A54,A54)&lt;100,CONCATENATE("00",COUNTIF($A$2:$A54,A54)),
IF(COUNTIF($A$2:$A54,A54)&lt;1000,CONCATENATE("0",COUNTIF($A$2:$A54,A54)),COUNTIF($A$2:$A54,A54))
)))</f>
        <v>ITSW공학Architecture기본과정0003</v>
      </c>
      <c r="C54" s="23" t="s">
        <v>4394</v>
      </c>
      <c r="E54" s="23" t="str">
        <f>CONCATENATE(표1[[#This Row],[교육기관명]],표1[[#This Row],[중분류]])</f>
        <v>한국소프트웨어기술진흥협회SW공학</v>
      </c>
      <c r="F54" s="24" t="s">
        <v>659</v>
      </c>
      <c r="G54" s="25" t="s">
        <v>775</v>
      </c>
      <c r="H54" s="24" t="s">
        <v>6</v>
      </c>
      <c r="I54" s="24" t="s">
        <v>500</v>
      </c>
      <c r="J54" s="24" t="s">
        <v>502</v>
      </c>
      <c r="K54" s="24" t="s">
        <v>1998</v>
      </c>
      <c r="L54" s="80"/>
      <c r="M54" s="24" t="s">
        <v>3621</v>
      </c>
      <c r="N54" s="24"/>
      <c r="O54" s="24"/>
    </row>
    <row r="55" spans="1:15" hidden="1">
      <c r="A55" s="23" t="str">
        <f>CONCATENATE(표1[[#This Row],[대분류]],표1[[#This Row],[중분류]],표1[[#This Row],[소분류]],표1[[#This Row],[단계]])</f>
        <v>ITSW공학Architecture기본과정</v>
      </c>
      <c r="B55" s="23" t="str">
        <f>CONCATENATE($A55,
IF(COUNTIF($A$2:$A55,A55)&lt;10,CONCATENATE("000",COUNTIF($A$2:$A55,A55)),
IF(COUNTIF($A$2:$A55,A55)&lt;100,CONCATENATE("00",COUNTIF($A$2:$A55,A55)),
IF(COUNTIF($A$2:$A55,A55)&lt;1000,CONCATENATE("0",COUNTIF($A$2:$A55,A55)),COUNTIF($A$2:$A55,A55))
)))</f>
        <v>ITSW공학Architecture기본과정0004</v>
      </c>
      <c r="C55" s="23" t="s">
        <v>4395</v>
      </c>
      <c r="E55" s="23" t="str">
        <f>CONCATENATE(표1[[#This Row],[교육기관명]],표1[[#This Row],[중분류]])</f>
        <v>한국소프트웨어기술진흥협회SW공학</v>
      </c>
      <c r="F55" s="24" t="s">
        <v>659</v>
      </c>
      <c r="G55" s="25" t="s">
        <v>773</v>
      </c>
      <c r="H55" s="24" t="s">
        <v>6</v>
      </c>
      <c r="I55" s="24" t="s">
        <v>500</v>
      </c>
      <c r="J55" s="24" t="s">
        <v>502</v>
      </c>
      <c r="K55" s="24" t="s">
        <v>1998</v>
      </c>
      <c r="L55" s="80"/>
      <c r="M55" s="24" t="s">
        <v>3621</v>
      </c>
      <c r="N55" s="24"/>
      <c r="O55" s="24"/>
    </row>
    <row r="56" spans="1:15" hidden="1">
      <c r="A56" s="23" t="str">
        <f>CONCATENATE(표1[[#This Row],[대분류]],표1[[#This Row],[중분류]],표1[[#This Row],[소분류]],표1[[#This Row],[단계]])</f>
        <v>ITSW공학Architecture선택과정</v>
      </c>
      <c r="B56" s="23" t="str">
        <f>CONCATENATE($A56,
IF(COUNTIF($A$2:$A56,A56)&lt;10,CONCATENATE("000",COUNTIF($A$2:$A56,A56)),
IF(COUNTIF($A$2:$A56,A56)&lt;100,CONCATENATE("00",COUNTIF($A$2:$A56,A56)),
IF(COUNTIF($A$2:$A56,A56)&lt;1000,CONCATENATE("0",COUNTIF($A$2:$A56,A56)),COUNTIF($A$2:$A56,A56))
)))</f>
        <v>ITSW공학Architecture선택과정0001</v>
      </c>
      <c r="C56" s="23" t="s">
        <v>4396</v>
      </c>
      <c r="E56" s="23" t="str">
        <f>CONCATENATE(표1[[#This Row],[교육기관명]],표1[[#This Row],[중분류]])</f>
        <v>한국소프트웨어기술진흥협회SW공학</v>
      </c>
      <c r="F56" s="24" t="s">
        <v>659</v>
      </c>
      <c r="G56" s="25" t="s">
        <v>711</v>
      </c>
      <c r="H56" s="24" t="s">
        <v>6</v>
      </c>
      <c r="I56" s="24" t="s">
        <v>500</v>
      </c>
      <c r="J56" s="24" t="s">
        <v>502</v>
      </c>
      <c r="K56" s="24" t="s">
        <v>2002</v>
      </c>
      <c r="L56" s="80"/>
      <c r="M56" s="24" t="s">
        <v>3621</v>
      </c>
      <c r="N56" s="24"/>
      <c r="O56" s="24"/>
    </row>
    <row r="57" spans="1:15" hidden="1">
      <c r="A57" s="23" t="str">
        <f>CONCATENATE(표1[[#This Row],[대분류]],표1[[#This Row],[중분류]],표1[[#This Row],[소분류]],표1[[#This Row],[단계]])</f>
        <v>ITSW공학Architecture전문과정</v>
      </c>
      <c r="B57" s="23" t="str">
        <f>CONCATENATE($A57,
IF(COUNTIF($A$2:$A57,A57)&lt;10,CONCATENATE("000",COUNTIF($A$2:$A57,A57)),
IF(COUNTIF($A$2:$A57,A57)&lt;100,CONCATENATE("00",COUNTIF($A$2:$A57,A57)),
IF(COUNTIF($A$2:$A57,A57)&lt;1000,CONCATENATE("0",COUNTIF($A$2:$A57,A57)),COUNTIF($A$2:$A57,A57))
)))</f>
        <v>ITSW공학Architecture전문과정0001</v>
      </c>
      <c r="C57" s="23" t="s">
        <v>3796</v>
      </c>
      <c r="E57" s="23" t="str">
        <f>CONCATENATE(표1[[#This Row],[교육기관명]],표1[[#This Row],[중분류]])</f>
        <v>멀티캠퍼스SW공학</v>
      </c>
      <c r="F57" s="24" t="s">
        <v>4</v>
      </c>
      <c r="G57" s="25" t="s">
        <v>504</v>
      </c>
      <c r="H57" s="24" t="s">
        <v>6</v>
      </c>
      <c r="I57" s="24" t="s">
        <v>500</v>
      </c>
      <c r="J57" s="24" t="s">
        <v>502</v>
      </c>
      <c r="K57" s="24" t="s">
        <v>2000</v>
      </c>
      <c r="L57" s="80"/>
      <c r="M57" s="24" t="s">
        <v>2373</v>
      </c>
      <c r="N57" s="24"/>
      <c r="O57" s="24"/>
    </row>
    <row r="58" spans="1:15" hidden="1">
      <c r="A58" s="23" t="str">
        <f>CONCATENATE(표1[[#This Row],[대분류]],표1[[#This Row],[중분류]],표1[[#This Row],[소분류]],표1[[#This Row],[단계]])</f>
        <v>ITSW공학Architecture전문과정</v>
      </c>
      <c r="B58" s="23" t="str">
        <f>CONCATENATE($A58,
IF(COUNTIF($A$2:$A58,A58)&lt;10,CONCATENATE("000",COUNTIF($A$2:$A58,A58)),
IF(COUNTIF($A$2:$A58,A58)&lt;100,CONCATENATE("00",COUNTIF($A$2:$A58,A58)),
IF(COUNTIF($A$2:$A58,A58)&lt;1000,CONCATENATE("0",COUNTIF($A$2:$A58,A58)),COUNTIF($A$2:$A58,A58))
)))</f>
        <v>ITSW공학Architecture전문과정0002</v>
      </c>
      <c r="C58" s="23" t="s">
        <v>3797</v>
      </c>
      <c r="E58" s="23" t="str">
        <f>CONCATENATE(표1[[#This Row],[교육기관명]],표1[[#This Row],[중분류]])</f>
        <v>멀티캠퍼스SW공학</v>
      </c>
      <c r="F58" s="24" t="s">
        <v>4</v>
      </c>
      <c r="G58" s="25" t="s">
        <v>501</v>
      </c>
      <c r="H58" s="24" t="s">
        <v>6</v>
      </c>
      <c r="I58" s="24" t="s">
        <v>500</v>
      </c>
      <c r="J58" s="24" t="s">
        <v>502</v>
      </c>
      <c r="K58" s="24" t="s">
        <v>2000</v>
      </c>
      <c r="L58" s="80"/>
      <c r="M58" s="24" t="s">
        <v>2374</v>
      </c>
      <c r="N58" s="24"/>
      <c r="O58" s="24"/>
    </row>
    <row r="59" spans="1:15" hidden="1">
      <c r="A59" s="23" t="str">
        <f>CONCATENATE(표1[[#This Row],[대분류]],표1[[#This Row],[중분류]],표1[[#This Row],[소분류]],표1[[#This Row],[단계]])</f>
        <v>ITSW공학Architecture전문과정</v>
      </c>
      <c r="B59" s="23" t="str">
        <f>CONCATENATE($A59,
IF(COUNTIF($A$2:$A59,A59)&lt;10,CONCATENATE("000",COUNTIF($A$2:$A59,A59)),
IF(COUNTIF($A$2:$A59,A59)&lt;100,CONCATENATE("00",COUNTIF($A$2:$A59,A59)),
IF(COUNTIF($A$2:$A59,A59)&lt;1000,CONCATENATE("0",COUNTIF($A$2:$A59,A59)),COUNTIF($A$2:$A59,A59))
)))</f>
        <v>ITSW공학Architecture전문과정0003</v>
      </c>
      <c r="C59" s="23" t="s">
        <v>3798</v>
      </c>
      <c r="E59" s="23" t="str">
        <f>CONCATENATE(표1[[#This Row],[교육기관명]],표1[[#This Row],[중분류]])</f>
        <v>멀티캠퍼스SW공학</v>
      </c>
      <c r="F59" s="24" t="s">
        <v>4</v>
      </c>
      <c r="G59" s="25" t="s">
        <v>503</v>
      </c>
      <c r="H59" s="24" t="s">
        <v>6</v>
      </c>
      <c r="I59" s="24" t="s">
        <v>500</v>
      </c>
      <c r="J59" s="24" t="s">
        <v>502</v>
      </c>
      <c r="K59" s="24" t="s">
        <v>2000</v>
      </c>
      <c r="L59" s="80"/>
      <c r="M59" s="24" t="s">
        <v>2375</v>
      </c>
      <c r="N59" s="24"/>
      <c r="O59" s="24"/>
    </row>
    <row r="60" spans="1:15" hidden="1">
      <c r="A60" s="23" t="str">
        <f>CONCATENATE(표1[[#This Row],[대분류]],표1[[#This Row],[중분류]],표1[[#This Row],[소분류]],표1[[#This Row],[단계]])</f>
        <v>ITSW공학Architecture전문과정</v>
      </c>
      <c r="B60" s="23" t="str">
        <f>CONCATENATE($A60,
IF(COUNTIF($A$2:$A60,A60)&lt;10,CONCATENATE("000",COUNTIF($A$2:$A60,A60)),
IF(COUNTIF($A$2:$A60,A60)&lt;100,CONCATENATE("00",COUNTIF($A$2:$A60,A60)),
IF(COUNTIF($A$2:$A60,A60)&lt;1000,CONCATENATE("0",COUNTIF($A$2:$A60,A60)),COUNTIF($A$2:$A60,A60))
)))</f>
        <v>ITSW공학Architecture전문과정0004</v>
      </c>
      <c r="C60" s="23" t="s">
        <v>4533</v>
      </c>
      <c r="E60" s="23" t="str">
        <f>CONCATENATE(표1[[#This Row],[교육기관명]],표1[[#This Row],[중분류]])</f>
        <v>패스트캠퍼스SW공학</v>
      </c>
      <c r="F60" s="24" t="s">
        <v>3687</v>
      </c>
      <c r="G60" s="25" t="s">
        <v>1802</v>
      </c>
      <c r="H60" s="24" t="s">
        <v>6</v>
      </c>
      <c r="I60" s="24" t="s">
        <v>500</v>
      </c>
      <c r="J60" s="24" t="s">
        <v>502</v>
      </c>
      <c r="K60" s="24" t="s">
        <v>2000</v>
      </c>
      <c r="L60" s="80"/>
      <c r="M60" s="24" t="s">
        <v>2376</v>
      </c>
      <c r="N60" s="24"/>
      <c r="O60" s="24"/>
    </row>
    <row r="61" spans="1:15" hidden="1">
      <c r="A61" s="23" t="str">
        <f>CONCATENATE(표1[[#This Row],[대분류]],표1[[#This Row],[중분류]],표1[[#This Row],[소분류]],표1[[#This Row],[단계]])</f>
        <v>ITSW공학Architecture전문과정</v>
      </c>
      <c r="B61" s="23" t="str">
        <f>CONCATENATE($A61,
IF(COUNTIF($A$2:$A61,A61)&lt;10,CONCATENATE("000",COUNTIF($A$2:$A61,A61)),
IF(COUNTIF($A$2:$A61,A61)&lt;100,CONCATENATE("00",COUNTIF($A$2:$A61,A61)),
IF(COUNTIF($A$2:$A61,A61)&lt;1000,CONCATENATE("0",COUNTIF($A$2:$A61,A61)),COUNTIF($A$2:$A61,A61))
)))</f>
        <v>ITSW공학Architecture전문과정0005</v>
      </c>
      <c r="C61" s="23" t="s">
        <v>4823</v>
      </c>
      <c r="E61" s="23" t="str">
        <f>CONCATENATE(표1[[#This Row],[교육기관명]],표1[[#This Row],[중분류]])</f>
        <v>패스트레인정보통신학원SW공학</v>
      </c>
      <c r="F61" s="24" t="s">
        <v>3691</v>
      </c>
      <c r="G61" s="25" t="s">
        <v>1282</v>
      </c>
      <c r="H61" s="24" t="s">
        <v>6</v>
      </c>
      <c r="I61" s="24" t="s">
        <v>500</v>
      </c>
      <c r="J61" s="24" t="s">
        <v>502</v>
      </c>
      <c r="K61" s="24" t="s">
        <v>2000</v>
      </c>
      <c r="L61" s="80"/>
      <c r="M61" s="24" t="s">
        <v>2377</v>
      </c>
      <c r="N61" s="24"/>
      <c r="O61" s="24"/>
    </row>
    <row r="62" spans="1:15" hidden="1">
      <c r="A62" s="23" t="str">
        <f>CONCATENATE(표1[[#This Row],[대분류]],표1[[#This Row],[중분류]],표1[[#This Row],[소분류]],표1[[#This Row],[단계]])</f>
        <v>ITSW공학Architecture전문과정</v>
      </c>
      <c r="B62" s="23" t="str">
        <f>CONCATENATE($A62,
IF(COUNTIF($A$2:$A62,A62)&lt;10,CONCATENATE("000",COUNTIF($A$2:$A62,A62)),
IF(COUNTIF($A$2:$A62,A62)&lt;100,CONCATENATE("00",COUNTIF($A$2:$A62,A62)),
IF(COUNTIF($A$2:$A62,A62)&lt;1000,CONCATENATE("0",COUNTIF($A$2:$A62,A62)),COUNTIF($A$2:$A62,A62))
)))</f>
        <v>ITSW공학Architecture전문과정0006</v>
      </c>
      <c r="C62" s="23" t="s">
        <v>4824</v>
      </c>
      <c r="E62" s="23" t="str">
        <f>CONCATENATE(표1[[#This Row],[교육기관명]],표1[[#This Row],[중분류]])</f>
        <v>패스트레인정보통신학원SW공학</v>
      </c>
      <c r="F62" s="24" t="s">
        <v>3691</v>
      </c>
      <c r="G62" s="25" t="s">
        <v>1283</v>
      </c>
      <c r="H62" s="24" t="s">
        <v>6</v>
      </c>
      <c r="I62" s="24" t="s">
        <v>500</v>
      </c>
      <c r="J62" s="24" t="s">
        <v>502</v>
      </c>
      <c r="K62" s="24" t="s">
        <v>2000</v>
      </c>
      <c r="L62" s="80"/>
      <c r="M62" s="24" t="s">
        <v>2378</v>
      </c>
      <c r="N62" s="24"/>
      <c r="O62" s="24"/>
    </row>
    <row r="63" spans="1:15" hidden="1">
      <c r="A63" s="23" t="str">
        <f>CONCATENATE(표1[[#This Row],[대분류]],표1[[#This Row],[중분류]],표1[[#This Row],[소분류]],표1[[#This Row],[단계]])</f>
        <v>ITSW공학Architecture전문과정</v>
      </c>
      <c r="B63" s="23" t="str">
        <f>CONCATENATE($A63,
IF(COUNTIF($A$2:$A63,A63)&lt;10,CONCATENATE("000",COUNTIF($A$2:$A63,A63)),
IF(COUNTIF($A$2:$A63,A63)&lt;100,CONCATENATE("00",COUNTIF($A$2:$A63,A63)),
IF(COUNTIF($A$2:$A63,A63)&lt;1000,CONCATENATE("0",COUNTIF($A$2:$A63,A63)),COUNTIF($A$2:$A63,A63))
)))</f>
        <v>ITSW공학Architecture전문과정0007</v>
      </c>
      <c r="C63" s="23" t="s">
        <v>4397</v>
      </c>
      <c r="E63" s="23" t="str">
        <f>CONCATENATE(표1[[#This Row],[교육기관명]],표1[[#This Row],[중분류]])</f>
        <v>한국소프트웨어기술진흥협회SW공학</v>
      </c>
      <c r="F63" s="24" t="s">
        <v>659</v>
      </c>
      <c r="G63" s="25" t="s">
        <v>662</v>
      </c>
      <c r="H63" s="24" t="s">
        <v>6</v>
      </c>
      <c r="I63" s="24" t="s">
        <v>500</v>
      </c>
      <c r="J63" s="24" t="s">
        <v>502</v>
      </c>
      <c r="K63" s="24" t="s">
        <v>2000</v>
      </c>
      <c r="L63" s="80"/>
      <c r="M63" s="24" t="s">
        <v>3621</v>
      </c>
      <c r="N63" s="24"/>
      <c r="O63" s="24"/>
    </row>
    <row r="64" spans="1:15" hidden="1">
      <c r="A64" s="23" t="str">
        <f>CONCATENATE(표1[[#This Row],[대분류]],표1[[#This Row],[중분류]],표1[[#This Row],[소분류]],표1[[#This Row],[단계]])</f>
        <v>ITSW공학Architecture전문과정</v>
      </c>
      <c r="B64" s="23" t="str">
        <f>CONCATENATE($A64,
IF(COUNTIF($A$2:$A64,A64)&lt;10,CONCATENATE("000",COUNTIF($A$2:$A64,A64)),
IF(COUNTIF($A$2:$A64,A64)&lt;100,CONCATENATE("00",COUNTIF($A$2:$A64,A64)),
IF(COUNTIF($A$2:$A64,A64)&lt;1000,CONCATENATE("0",COUNTIF($A$2:$A64,A64)),COUNTIF($A$2:$A64,A64))
)))</f>
        <v>ITSW공학Architecture전문과정0008</v>
      </c>
      <c r="C64" s="23" t="s">
        <v>4398</v>
      </c>
      <c r="E64" s="23" t="str">
        <f>CONCATENATE(표1[[#This Row],[교육기관명]],표1[[#This Row],[중분류]])</f>
        <v>한국소프트웨어기술진흥협회SW공학</v>
      </c>
      <c r="F64" s="24" t="s">
        <v>659</v>
      </c>
      <c r="G64" s="25" t="s">
        <v>665</v>
      </c>
      <c r="H64" s="24" t="s">
        <v>6</v>
      </c>
      <c r="I64" s="24" t="s">
        <v>500</v>
      </c>
      <c r="J64" s="24" t="s">
        <v>502</v>
      </c>
      <c r="K64" s="24" t="s">
        <v>2000</v>
      </c>
      <c r="L64" s="80"/>
      <c r="M64" s="24" t="s">
        <v>3621</v>
      </c>
      <c r="N64" s="24"/>
      <c r="O64" s="24"/>
    </row>
    <row r="65" spans="1:15" hidden="1">
      <c r="A65" s="23" t="str">
        <f>CONCATENATE(표1[[#This Row],[대분류]],표1[[#This Row],[중분류]],표1[[#This Row],[소분류]],표1[[#This Row],[단계]])</f>
        <v>ITSW공학Architecture전문과정</v>
      </c>
      <c r="B65" s="23" t="str">
        <f>CONCATENATE($A65,
IF(COUNTIF($A$2:$A65,A65)&lt;10,CONCATENATE("000",COUNTIF($A$2:$A65,A65)),
IF(COUNTIF($A$2:$A65,A65)&lt;100,CONCATENATE("00",COUNTIF($A$2:$A65,A65)),
IF(COUNTIF($A$2:$A65,A65)&lt;1000,CONCATENATE("0",COUNTIF($A$2:$A65,A65)),COUNTIF($A$2:$A65,A65))
)))</f>
        <v>ITSW공학Architecture전문과정0009</v>
      </c>
      <c r="C65" s="23" t="s">
        <v>4399</v>
      </c>
      <c r="E65" s="23" t="str">
        <f>CONCATENATE(표1[[#This Row],[교육기관명]],표1[[#This Row],[중분류]])</f>
        <v>한국소프트웨어기술진흥협회SW공학</v>
      </c>
      <c r="F65" s="24" t="s">
        <v>659</v>
      </c>
      <c r="G65" s="25" t="s">
        <v>666</v>
      </c>
      <c r="H65" s="24" t="s">
        <v>6</v>
      </c>
      <c r="I65" s="24" t="s">
        <v>500</v>
      </c>
      <c r="J65" s="24" t="s">
        <v>502</v>
      </c>
      <c r="K65" s="24" t="s">
        <v>2000</v>
      </c>
      <c r="L65" s="80"/>
      <c r="M65" s="24" t="s">
        <v>3621</v>
      </c>
      <c r="N65" s="24"/>
      <c r="O65" s="24"/>
    </row>
    <row r="66" spans="1:15" hidden="1">
      <c r="A66" s="23" t="str">
        <f>CONCATENATE(표1[[#This Row],[대분류]],표1[[#This Row],[중분류]],표1[[#This Row],[소분류]],표1[[#This Row],[단계]])</f>
        <v>ITSW공학Architecture전문과정</v>
      </c>
      <c r="B66" s="23" t="str">
        <f>CONCATENATE($A66,
IF(COUNTIF($A$2:$A66,A66)&lt;10,CONCATENATE("000",COUNTIF($A$2:$A66,A66)),
IF(COUNTIF($A$2:$A66,A66)&lt;100,CONCATENATE("00",COUNTIF($A$2:$A66,A66)),
IF(COUNTIF($A$2:$A66,A66)&lt;1000,CONCATENATE("0",COUNTIF($A$2:$A66,A66)),COUNTIF($A$2:$A66,A66))
)))</f>
        <v>ITSW공학Architecture전문과정0010</v>
      </c>
      <c r="C66" s="23" t="s">
        <v>4400</v>
      </c>
      <c r="E66" s="23" t="str">
        <f>CONCATENATE(표1[[#This Row],[교육기관명]],표1[[#This Row],[중분류]])</f>
        <v>한국소프트웨어기술진흥협회SW공학</v>
      </c>
      <c r="F66" s="24" t="s">
        <v>659</v>
      </c>
      <c r="G66" s="25" t="s">
        <v>667</v>
      </c>
      <c r="H66" s="24" t="s">
        <v>6</v>
      </c>
      <c r="I66" s="24" t="s">
        <v>500</v>
      </c>
      <c r="J66" s="24" t="s">
        <v>502</v>
      </c>
      <c r="K66" s="24" t="s">
        <v>2000</v>
      </c>
      <c r="L66" s="80"/>
      <c r="M66" s="24" t="s">
        <v>3621</v>
      </c>
      <c r="N66" s="24"/>
      <c r="O66" s="24"/>
    </row>
    <row r="67" spans="1:15" hidden="1">
      <c r="A67" s="23" t="str">
        <f>CONCATENATE(표1[[#This Row],[대분류]],표1[[#This Row],[중분류]],표1[[#This Row],[소분류]],표1[[#This Row],[단계]])</f>
        <v>ITSW공학모델링전문과정</v>
      </c>
      <c r="B67" s="23" t="str">
        <f>CONCATENATE($A67,
IF(COUNTIF($A$2:$A67,A67)&lt;10,CONCATENATE("000",COUNTIF($A$2:$A67,A67)),
IF(COUNTIF($A$2:$A67,A67)&lt;100,CONCATENATE("00",COUNTIF($A$2:$A67,A67)),
IF(COUNTIF($A$2:$A67,A67)&lt;1000,CONCATENATE("0",COUNTIF($A$2:$A67,A67)),COUNTIF($A$2:$A67,A67))
)))</f>
        <v>ITSW공학모델링전문과정0001</v>
      </c>
      <c r="C67" s="23" t="s">
        <v>3799</v>
      </c>
      <c r="E67" s="23" t="str">
        <f>CONCATENATE(표1[[#This Row],[교육기관명]],표1[[#This Row],[중분류]])</f>
        <v>멀티캠퍼스SW공학</v>
      </c>
      <c r="F67" s="24" t="s">
        <v>4</v>
      </c>
      <c r="G67" s="25" t="s">
        <v>499</v>
      </c>
      <c r="H67" s="24" t="s">
        <v>6</v>
      </c>
      <c r="I67" s="24" t="s">
        <v>500</v>
      </c>
      <c r="J67" s="24" t="s">
        <v>292</v>
      </c>
      <c r="K67" s="24" t="s">
        <v>2000</v>
      </c>
      <c r="L67" s="80"/>
      <c r="M67" s="24" t="s">
        <v>2379</v>
      </c>
      <c r="N67" s="24"/>
      <c r="O67" s="24"/>
    </row>
    <row r="68" spans="1:15" hidden="1">
      <c r="A68" s="23" t="str">
        <f>CONCATENATE(표1[[#This Row],[대분류]],표1[[#This Row],[중분류]],표1[[#This Row],[소분류]],표1[[#This Row],[단계]])</f>
        <v>ITSW공학모델링전문과정</v>
      </c>
      <c r="B68" s="23" t="str">
        <f>CONCATENATE($A68,
IF(COUNTIF($A$2:$A68,A68)&lt;10,CONCATENATE("000",COUNTIF($A$2:$A68,A68)),
IF(COUNTIF($A$2:$A68,A68)&lt;100,CONCATENATE("00",COUNTIF($A$2:$A68,A68)),
IF(COUNTIF($A$2:$A68,A68)&lt;1000,CONCATENATE("0",COUNTIF($A$2:$A68,A68)),COUNTIF($A$2:$A68,A68))
)))</f>
        <v>ITSW공학모델링전문과정0002</v>
      </c>
      <c r="C68" s="23" t="s">
        <v>4970</v>
      </c>
      <c r="D68" s="28" t="s">
        <v>5599</v>
      </c>
      <c r="E68" s="23" t="str">
        <f>CONCATENATE(표1[[#This Row],[교육기관명]],표1[[#This Row],[중분류]])</f>
        <v>비트교육센터SW공학</v>
      </c>
      <c r="F68" s="24" t="s">
        <v>3689</v>
      </c>
      <c r="G68" s="25" t="s">
        <v>871</v>
      </c>
      <c r="H68" s="24" t="s">
        <v>6</v>
      </c>
      <c r="I68" s="24" t="s">
        <v>500</v>
      </c>
      <c r="J68" s="24" t="s">
        <v>292</v>
      </c>
      <c r="K68" s="24" t="s">
        <v>2000</v>
      </c>
      <c r="L68" s="80" t="s">
        <v>5584</v>
      </c>
      <c r="M68" s="24" t="s">
        <v>2145</v>
      </c>
      <c r="N68" s="24">
        <v>0</v>
      </c>
      <c r="O68" s="24"/>
    </row>
    <row r="69" spans="1:15" hidden="1">
      <c r="A69" s="23" t="str">
        <f>CONCATENATE(표1[[#This Row],[대분류]],표1[[#This Row],[중분류]],표1[[#This Row],[소분류]],표1[[#This Row],[단계]])</f>
        <v>ITSW공학방법론선택과정</v>
      </c>
      <c r="B69" s="23" t="str">
        <f>CONCATENATE($A69,
IF(COUNTIF($A$2:$A69,A69)&lt;10,CONCATENATE("000",COUNTIF($A$2:$A69,A69)),
IF(COUNTIF($A$2:$A69,A69)&lt;100,CONCATENATE("00",COUNTIF($A$2:$A69,A69)),
IF(COUNTIF($A$2:$A69,A69)&lt;1000,CONCATENATE("0",COUNTIF($A$2:$A69,A69)),COUNTIF($A$2:$A69,A69))
)))</f>
        <v>ITSW공학방법론선택과정0001</v>
      </c>
      <c r="C69" s="23" t="s">
        <v>4401</v>
      </c>
      <c r="D69" s="27" t="s">
        <v>5631</v>
      </c>
      <c r="E69" s="23" t="str">
        <f>CONCATENATE(표1[[#This Row],[교육기관명]],표1[[#This Row],[중분류]])</f>
        <v>한국소프트웨어기술진흥협회SW공학</v>
      </c>
      <c r="F69" s="24" t="s">
        <v>659</v>
      </c>
      <c r="G69" s="25" t="s">
        <v>718</v>
      </c>
      <c r="H69" s="24" t="s">
        <v>6</v>
      </c>
      <c r="I69" s="24" t="s">
        <v>500</v>
      </c>
      <c r="J69" s="24" t="s">
        <v>664</v>
      </c>
      <c r="K69" s="24" t="s">
        <v>2002</v>
      </c>
      <c r="L69" s="80" t="s">
        <v>5582</v>
      </c>
      <c r="M69" s="24" t="s">
        <v>3621</v>
      </c>
      <c r="N69" s="24">
        <v>0</v>
      </c>
      <c r="O69" s="24"/>
    </row>
    <row r="70" spans="1:15" hidden="1">
      <c r="A70" s="23" t="str">
        <f>CONCATENATE(표1[[#This Row],[대분류]],표1[[#This Row],[중분류]],표1[[#This Row],[소분류]],표1[[#This Row],[단계]])</f>
        <v>ITSW공학방법론선택과정</v>
      </c>
      <c r="B70" s="23" t="str">
        <f>CONCATENATE($A70,
IF(COUNTIF($A$2:$A70,A70)&lt;10,CONCATENATE("000",COUNTIF($A$2:$A70,A70)),
IF(COUNTIF($A$2:$A70,A70)&lt;100,CONCATENATE("00",COUNTIF($A$2:$A70,A70)),
IF(COUNTIF($A$2:$A70,A70)&lt;1000,CONCATENATE("0",COUNTIF($A$2:$A70,A70)),COUNTIF($A$2:$A70,A70))
)))</f>
        <v>ITSW공학방법론선택과정0002</v>
      </c>
      <c r="C70" s="23" t="s">
        <v>4402</v>
      </c>
      <c r="E70" s="23" t="str">
        <f>CONCATENATE(표1[[#This Row],[교육기관명]],표1[[#This Row],[중분류]])</f>
        <v>한국소프트웨어기술진흥협회SW공학</v>
      </c>
      <c r="F70" s="24" t="s">
        <v>659</v>
      </c>
      <c r="G70" s="25" t="s">
        <v>717</v>
      </c>
      <c r="H70" s="24" t="s">
        <v>6</v>
      </c>
      <c r="I70" s="24" t="s">
        <v>500</v>
      </c>
      <c r="J70" s="24" t="s">
        <v>664</v>
      </c>
      <c r="K70" s="24" t="s">
        <v>2002</v>
      </c>
      <c r="L70" s="80"/>
      <c r="M70" s="24" t="s">
        <v>3621</v>
      </c>
      <c r="N70" s="24"/>
      <c r="O70" s="24"/>
    </row>
    <row r="71" spans="1:15" hidden="1">
      <c r="A71" s="23" t="str">
        <f>CONCATENATE(표1[[#This Row],[대분류]],표1[[#This Row],[중분류]],표1[[#This Row],[소분류]],표1[[#This Row],[단계]])</f>
        <v>ITSW공학방법론선택과정</v>
      </c>
      <c r="B71" s="23" t="str">
        <f>CONCATENATE($A71,
IF(COUNTIF($A$2:$A71,A71)&lt;10,CONCATENATE("000",COUNTIF($A$2:$A71,A71)),
IF(COUNTIF($A$2:$A71,A71)&lt;100,CONCATENATE("00",COUNTIF($A$2:$A71,A71)),
IF(COUNTIF($A$2:$A71,A71)&lt;1000,CONCATENATE("0",COUNTIF($A$2:$A71,A71)),COUNTIF($A$2:$A71,A71))
)))</f>
        <v>ITSW공학방법론선택과정0003</v>
      </c>
      <c r="C71" s="23" t="s">
        <v>4403</v>
      </c>
      <c r="E71" s="23" t="str">
        <f>CONCATENATE(표1[[#This Row],[교육기관명]],표1[[#This Row],[중분류]])</f>
        <v>한국소프트웨어기술진흥협회SW공학</v>
      </c>
      <c r="F71" s="24" t="s">
        <v>659</v>
      </c>
      <c r="G71" s="25" t="s">
        <v>712</v>
      </c>
      <c r="H71" s="24" t="s">
        <v>6</v>
      </c>
      <c r="I71" s="24" t="s">
        <v>500</v>
      </c>
      <c r="J71" s="24" t="s">
        <v>664</v>
      </c>
      <c r="K71" s="24" t="s">
        <v>2002</v>
      </c>
      <c r="L71" s="80"/>
      <c r="M71" s="24" t="s">
        <v>3621</v>
      </c>
      <c r="N71" s="24"/>
      <c r="O71" s="24"/>
    </row>
    <row r="72" spans="1:15" hidden="1">
      <c r="A72" s="23" t="str">
        <f>CONCATENATE(표1[[#This Row],[대분류]],표1[[#This Row],[중분류]],표1[[#This Row],[소분류]],표1[[#This Row],[단계]])</f>
        <v>ITSW공학방법론선택과정</v>
      </c>
      <c r="B72" s="23" t="str">
        <f>CONCATENATE($A72,
IF(COUNTIF($A$2:$A72,A72)&lt;10,CONCATENATE("000",COUNTIF($A$2:$A72,A72)),
IF(COUNTIF($A$2:$A72,A72)&lt;100,CONCATENATE("00",COUNTIF($A$2:$A72,A72)),
IF(COUNTIF($A$2:$A72,A72)&lt;1000,CONCATENATE("0",COUNTIF($A$2:$A72,A72)),COUNTIF($A$2:$A72,A72))
)))</f>
        <v>ITSW공학방법론선택과정0004</v>
      </c>
      <c r="C72" s="23" t="s">
        <v>4404</v>
      </c>
      <c r="E72" s="23" t="str">
        <f>CONCATENATE(표1[[#This Row],[교육기관명]],표1[[#This Row],[중분류]])</f>
        <v>한국소프트웨어기술진흥협회SW공학</v>
      </c>
      <c r="F72" s="24" t="s">
        <v>659</v>
      </c>
      <c r="G72" s="25" t="s">
        <v>714</v>
      </c>
      <c r="H72" s="24" t="s">
        <v>6</v>
      </c>
      <c r="I72" s="24" t="s">
        <v>500</v>
      </c>
      <c r="J72" s="24" t="s">
        <v>664</v>
      </c>
      <c r="K72" s="24" t="s">
        <v>2002</v>
      </c>
      <c r="L72" s="80"/>
      <c r="M72" s="24" t="s">
        <v>3621</v>
      </c>
      <c r="N72" s="24"/>
      <c r="O72" s="24"/>
    </row>
    <row r="73" spans="1:15" hidden="1">
      <c r="A73" s="23" t="str">
        <f>CONCATENATE(표1[[#This Row],[대분류]],표1[[#This Row],[중분류]],표1[[#This Row],[소분류]],표1[[#This Row],[단계]])</f>
        <v>ITSW공학방법론선택과정</v>
      </c>
      <c r="B73" s="23" t="str">
        <f>CONCATENATE($A73,
IF(COUNTIF($A$2:$A73,A73)&lt;10,CONCATENATE("000",COUNTIF($A$2:$A73,A73)),
IF(COUNTIF($A$2:$A73,A73)&lt;100,CONCATENATE("00",COUNTIF($A$2:$A73,A73)),
IF(COUNTIF($A$2:$A73,A73)&lt;1000,CONCATENATE("0",COUNTIF($A$2:$A73,A73)),COUNTIF($A$2:$A73,A73))
)))</f>
        <v>ITSW공학방법론선택과정0005</v>
      </c>
      <c r="C73" s="23" t="s">
        <v>4405</v>
      </c>
      <c r="D73" s="27" t="s">
        <v>5655</v>
      </c>
      <c r="E73" s="23" t="str">
        <f>CONCATENATE(표1[[#This Row],[교육기관명]],표1[[#This Row],[중분류]])</f>
        <v>한국소프트웨어기술진흥협회SW공학</v>
      </c>
      <c r="F73" s="24" t="s">
        <v>659</v>
      </c>
      <c r="G73" s="25" t="s">
        <v>713</v>
      </c>
      <c r="H73" s="24" t="s">
        <v>6</v>
      </c>
      <c r="I73" s="24" t="s">
        <v>500</v>
      </c>
      <c r="J73" s="24" t="s">
        <v>664</v>
      </c>
      <c r="K73" s="24" t="s">
        <v>2002</v>
      </c>
      <c r="L73" s="80" t="s">
        <v>5554</v>
      </c>
      <c r="M73" s="24" t="s">
        <v>3621</v>
      </c>
      <c r="N73" s="24" t="s">
        <v>5555</v>
      </c>
      <c r="O73" s="24"/>
    </row>
    <row r="74" spans="1:15" hidden="1">
      <c r="A74" s="23" t="str">
        <f>CONCATENATE(표1[[#This Row],[대분류]],표1[[#This Row],[중분류]],표1[[#This Row],[소분류]],표1[[#This Row],[단계]])</f>
        <v>ITSW공학방법론전문과정</v>
      </c>
      <c r="B74" s="23" t="str">
        <f>CONCATENATE($A74,
IF(COUNTIF($A$2:$A74,A74)&lt;10,CONCATENATE("000",COUNTIF($A$2:$A74,A74)),
IF(COUNTIF($A$2:$A74,A74)&lt;100,CONCATENATE("00",COUNTIF($A$2:$A74,A74)),
IF(COUNTIF($A$2:$A74,A74)&lt;1000,CONCATENATE("0",COUNTIF($A$2:$A74,A74)),COUNTIF($A$2:$A74,A74))
)))</f>
        <v>ITSW공학방법론전문과정0001</v>
      </c>
      <c r="C74" s="23" t="s">
        <v>4932</v>
      </c>
      <c r="E74" s="23" t="str">
        <f>CONCATENATE(표1[[#This Row],[교육기관명]],표1[[#This Row],[중분류]])</f>
        <v>오라클자바교육센터SW공학</v>
      </c>
      <c r="F74" s="24" t="s">
        <v>802</v>
      </c>
      <c r="G74" s="25" t="s">
        <v>837</v>
      </c>
      <c r="H74" s="24" t="s">
        <v>6</v>
      </c>
      <c r="I74" s="24" t="s">
        <v>500</v>
      </c>
      <c r="J74" s="24" t="s">
        <v>664</v>
      </c>
      <c r="K74" s="24" t="s">
        <v>2000</v>
      </c>
      <c r="L74" s="80"/>
      <c r="M74" s="24" t="s">
        <v>3622</v>
      </c>
      <c r="N74" s="24"/>
      <c r="O74" s="24"/>
    </row>
    <row r="75" spans="1:15" hidden="1">
      <c r="A75" s="23" t="str">
        <f>CONCATENATE(표1[[#This Row],[대분류]],표1[[#This Row],[중분류]],표1[[#This Row],[소분류]],표1[[#This Row],[단계]])</f>
        <v>ITSW공학방법론전문과정</v>
      </c>
      <c r="B75" s="23" t="str">
        <f>CONCATENATE($A75,
IF(COUNTIF($A$2:$A75,A75)&lt;10,CONCATENATE("000",COUNTIF($A$2:$A75,A75)),
IF(COUNTIF($A$2:$A75,A75)&lt;100,CONCATENATE("00",COUNTIF($A$2:$A75,A75)),
IF(COUNTIF($A$2:$A75,A75)&lt;1000,CONCATENATE("0",COUNTIF($A$2:$A75,A75)),COUNTIF($A$2:$A75,A75))
)))</f>
        <v>ITSW공학방법론전문과정0002</v>
      </c>
      <c r="C75" s="23" t="s">
        <v>4406</v>
      </c>
      <c r="E75" s="23" t="str">
        <f>CONCATENATE(표1[[#This Row],[교육기관명]],표1[[#This Row],[중분류]])</f>
        <v>한국소프트웨어기술진흥협회SW공학</v>
      </c>
      <c r="F75" s="24" t="s">
        <v>659</v>
      </c>
      <c r="G75" s="25" t="s">
        <v>663</v>
      </c>
      <c r="H75" s="24" t="s">
        <v>6</v>
      </c>
      <c r="I75" s="24" t="s">
        <v>500</v>
      </c>
      <c r="J75" s="24" t="s">
        <v>664</v>
      </c>
      <c r="K75" s="24" t="s">
        <v>2000</v>
      </c>
      <c r="L75" s="80"/>
      <c r="M75" s="24" t="s">
        <v>3621</v>
      </c>
      <c r="N75" s="24"/>
      <c r="O75" s="24"/>
    </row>
    <row r="76" spans="1:15" hidden="1">
      <c r="A76" s="23" t="str">
        <f>CONCATENATE(표1[[#This Row],[대분류]],표1[[#This Row],[중분류]],표1[[#This Row],[소분류]],표1[[#This Row],[단계]])</f>
        <v>ITSW공학분석/설계선택과정</v>
      </c>
      <c r="B76" s="23" t="str">
        <f>CONCATENATE($A76,
IF(COUNTIF($A$2:$A76,A76)&lt;10,CONCATENATE("000",COUNTIF($A$2:$A76,A76)),
IF(COUNTIF($A$2:$A76,A76)&lt;100,CONCATENATE("00",COUNTIF($A$2:$A76,A76)),
IF(COUNTIF($A$2:$A76,A76)&lt;1000,CONCATENATE("0",COUNTIF($A$2:$A76,A76)),COUNTIF($A$2:$A76,A76))
)))</f>
        <v>ITSW공학분석/설계선택과정0001</v>
      </c>
      <c r="C76" s="23" t="s">
        <v>4407</v>
      </c>
      <c r="E76" s="23" t="str">
        <f>CONCATENATE(표1[[#This Row],[교육기관명]],표1[[#This Row],[중분류]])</f>
        <v>한국소프트웨어기술진흥협회SW공학</v>
      </c>
      <c r="F76" s="24" t="s">
        <v>659</v>
      </c>
      <c r="G76" s="25" t="s">
        <v>715</v>
      </c>
      <c r="H76" s="24" t="s">
        <v>6</v>
      </c>
      <c r="I76" s="24" t="s">
        <v>500</v>
      </c>
      <c r="J76" s="24" t="s">
        <v>58</v>
      </c>
      <c r="K76" s="24" t="s">
        <v>2002</v>
      </c>
      <c r="L76" s="80"/>
      <c r="M76" s="24" t="s">
        <v>3621</v>
      </c>
      <c r="N76" s="24"/>
      <c r="O76" s="24"/>
    </row>
    <row r="77" spans="1:15" hidden="1">
      <c r="A77" s="23" t="str">
        <f>CONCATENATE(표1[[#This Row],[대분류]],표1[[#This Row],[중분류]],표1[[#This Row],[소분류]],표1[[#This Row],[단계]])</f>
        <v>ITSW공학분석/설계선택과정</v>
      </c>
      <c r="B77" s="23" t="str">
        <f>CONCATENATE($A77,
IF(COUNTIF($A$2:$A77,A77)&lt;10,CONCATENATE("000",COUNTIF($A$2:$A77,A77)),
IF(COUNTIF($A$2:$A77,A77)&lt;100,CONCATENATE("00",COUNTIF($A$2:$A77,A77)),
IF(COUNTIF($A$2:$A77,A77)&lt;1000,CONCATENATE("0",COUNTIF($A$2:$A77,A77)),COUNTIF($A$2:$A77,A77))
)))</f>
        <v>ITSW공학분석/설계선택과정0002</v>
      </c>
      <c r="C77" s="23" t="s">
        <v>4408</v>
      </c>
      <c r="E77" s="23" t="str">
        <f>CONCATENATE(표1[[#This Row],[교육기관명]],표1[[#This Row],[중분류]])</f>
        <v>한국소프트웨어기술진흥협회SW공학</v>
      </c>
      <c r="F77" s="24" t="s">
        <v>659</v>
      </c>
      <c r="G77" s="25" t="s">
        <v>716</v>
      </c>
      <c r="H77" s="24" t="s">
        <v>6</v>
      </c>
      <c r="I77" s="24" t="s">
        <v>500</v>
      </c>
      <c r="J77" s="24" t="s">
        <v>58</v>
      </c>
      <c r="K77" s="24" t="s">
        <v>2002</v>
      </c>
      <c r="L77" s="80"/>
      <c r="M77" s="24" t="s">
        <v>3621</v>
      </c>
      <c r="N77" s="24"/>
      <c r="O77" s="24"/>
    </row>
    <row r="78" spans="1:15" hidden="1">
      <c r="A78" s="23" t="str">
        <f>CONCATENATE(표1[[#This Row],[대분류]],표1[[#This Row],[중분류]],표1[[#This Row],[소분류]],표1[[#This Row],[단계]])</f>
        <v>ITSW공학분석/설계선택과정</v>
      </c>
      <c r="B78" s="23" t="str">
        <f>CONCATENATE($A78,
IF(COUNTIF($A$2:$A78,A78)&lt;10,CONCATENATE("000",COUNTIF($A$2:$A78,A78)),
IF(COUNTIF($A$2:$A78,A78)&lt;100,CONCATENATE("00",COUNTIF($A$2:$A78,A78)),
IF(COUNTIF($A$2:$A78,A78)&lt;1000,CONCATENATE("0",COUNTIF($A$2:$A78,A78)),COUNTIF($A$2:$A78,A78))
)))</f>
        <v>ITSW공학분석/설계선택과정0003</v>
      </c>
      <c r="C78" s="23" t="s">
        <v>4409</v>
      </c>
      <c r="E78" s="23" t="str">
        <f>CONCATENATE(표1[[#This Row],[교육기관명]],표1[[#This Row],[중분류]])</f>
        <v>한국소프트웨어기술진흥협회SW공학</v>
      </c>
      <c r="F78" s="24" t="s">
        <v>659</v>
      </c>
      <c r="G78" s="25" t="s">
        <v>720</v>
      </c>
      <c r="H78" s="24" t="s">
        <v>6</v>
      </c>
      <c r="I78" s="24" t="s">
        <v>500</v>
      </c>
      <c r="J78" s="24" t="s">
        <v>58</v>
      </c>
      <c r="K78" s="24" t="s">
        <v>2002</v>
      </c>
      <c r="L78" s="80"/>
      <c r="M78" s="24" t="s">
        <v>3621</v>
      </c>
      <c r="N78" s="24"/>
      <c r="O78" s="24"/>
    </row>
    <row r="79" spans="1:15" hidden="1">
      <c r="A79" s="23" t="str">
        <f>CONCATENATE(표1[[#This Row],[대분류]],표1[[#This Row],[중분류]],표1[[#This Row],[소분류]],표1[[#This Row],[단계]])</f>
        <v>ITSW공학분석/설계전문과정</v>
      </c>
      <c r="B79" s="23" t="str">
        <f>CONCATENATE($A79,
IF(COUNTIF($A$2:$A79,A79)&lt;10,CONCATENATE("000",COUNTIF($A$2:$A79,A79)),
IF(COUNTIF($A$2:$A79,A79)&lt;100,CONCATENATE("00",COUNTIF($A$2:$A79,A79)),
IF(COUNTIF($A$2:$A79,A79)&lt;1000,CONCATENATE("0",COUNTIF($A$2:$A79,A79)),COUNTIF($A$2:$A79,A79))
)))</f>
        <v>ITSW공학분석/설계전문과정0001</v>
      </c>
      <c r="C79" s="23" t="s">
        <v>4410</v>
      </c>
      <c r="E79" s="23" t="str">
        <f>CONCATENATE(표1[[#This Row],[교육기관명]],표1[[#This Row],[중분류]])</f>
        <v>한국소프트웨어기술진흥협회SW공학</v>
      </c>
      <c r="F79" s="24" t="s">
        <v>659</v>
      </c>
      <c r="G79" s="25" t="s">
        <v>673</v>
      </c>
      <c r="H79" s="24" t="s">
        <v>6</v>
      </c>
      <c r="I79" s="24" t="s">
        <v>500</v>
      </c>
      <c r="J79" s="24" t="s">
        <v>58</v>
      </c>
      <c r="K79" s="24" t="s">
        <v>2000</v>
      </c>
      <c r="L79" s="80"/>
      <c r="M79" s="24" t="s">
        <v>3621</v>
      </c>
      <c r="N79" s="24"/>
      <c r="O79" s="24"/>
    </row>
    <row r="80" spans="1:15" hidden="1">
      <c r="A80" s="23" t="str">
        <f>CONCATENATE(표1[[#This Row],[대분류]],표1[[#This Row],[중분류]],표1[[#This Row],[소분류]],표1[[#This Row],[단계]])</f>
        <v>ITSW공학분석/설계전문과정</v>
      </c>
      <c r="B80" s="23" t="str">
        <f>CONCATENATE($A80,
IF(COUNTIF($A$2:$A80,A80)&lt;10,CONCATENATE("000",COUNTIF($A$2:$A80,A80)),
IF(COUNTIF($A$2:$A80,A80)&lt;100,CONCATENATE("00",COUNTIF($A$2:$A80,A80)),
IF(COUNTIF($A$2:$A80,A80)&lt;1000,CONCATENATE("0",COUNTIF($A$2:$A80,A80)),COUNTIF($A$2:$A80,A80))
)))</f>
        <v>ITSW공학분석/설계전문과정0002</v>
      </c>
      <c r="C80" s="23" t="s">
        <v>4411</v>
      </c>
      <c r="E80" s="23" t="str">
        <f>CONCATENATE(표1[[#This Row],[교육기관명]],표1[[#This Row],[중분류]])</f>
        <v>한국소프트웨어기술진흥협회SW공학</v>
      </c>
      <c r="F80" s="24" t="s">
        <v>659</v>
      </c>
      <c r="G80" s="25" t="s">
        <v>776</v>
      </c>
      <c r="H80" s="24" t="s">
        <v>6</v>
      </c>
      <c r="I80" s="24" t="s">
        <v>500</v>
      </c>
      <c r="J80" s="24" t="s">
        <v>58</v>
      </c>
      <c r="K80" s="24" t="s">
        <v>2000</v>
      </c>
      <c r="L80" s="80"/>
      <c r="M80" s="24" t="s">
        <v>3621</v>
      </c>
      <c r="N80" s="24"/>
      <c r="O80" s="24"/>
    </row>
    <row r="81" spans="1:15" hidden="1">
      <c r="A81" s="23" t="str">
        <f>CONCATENATE(표1[[#This Row],[대분류]],표1[[#This Row],[중분류]],표1[[#This Row],[소분류]],표1[[#This Row],[단계]])</f>
        <v>ITSW공학분석/설계전문과정</v>
      </c>
      <c r="B81" s="23" t="str">
        <f>CONCATENATE($A81,
IF(COUNTIF($A$2:$A81,A81)&lt;10,CONCATENATE("000",COUNTIF($A$2:$A81,A81)),
IF(COUNTIF($A$2:$A81,A81)&lt;100,CONCATENATE("00",COUNTIF($A$2:$A81,A81)),
IF(COUNTIF($A$2:$A81,A81)&lt;1000,CONCATENATE("0",COUNTIF($A$2:$A81,A81)),COUNTIF($A$2:$A81,A81))
)))</f>
        <v>ITSW공학분석/설계전문과정0003</v>
      </c>
      <c r="C81" s="23" t="s">
        <v>4412</v>
      </c>
      <c r="E81" s="23" t="str">
        <f>CONCATENATE(표1[[#This Row],[교육기관명]],표1[[#This Row],[중분류]])</f>
        <v>한국소프트웨어기술진흥협회SW공학</v>
      </c>
      <c r="F81" s="24" t="s">
        <v>659</v>
      </c>
      <c r="G81" s="25" t="s">
        <v>778</v>
      </c>
      <c r="H81" s="24" t="s">
        <v>6</v>
      </c>
      <c r="I81" s="24" t="s">
        <v>500</v>
      </c>
      <c r="J81" s="24" t="s">
        <v>58</v>
      </c>
      <c r="K81" s="24" t="s">
        <v>2000</v>
      </c>
      <c r="L81" s="80"/>
      <c r="M81" s="24" t="s">
        <v>3621</v>
      </c>
      <c r="N81" s="24"/>
      <c r="O81" s="24"/>
    </row>
    <row r="82" spans="1:15" hidden="1">
      <c r="A82" s="23" t="str">
        <f>CONCATENATE(표1[[#This Row],[대분류]],표1[[#This Row],[중분류]],표1[[#This Row],[소분류]],표1[[#This Row],[단계]])</f>
        <v>ITSW공학분석/설계전문과정</v>
      </c>
      <c r="B82" s="23" t="str">
        <f>CONCATENATE($A82,
IF(COUNTIF($A$2:$A82,A82)&lt;10,CONCATENATE("000",COUNTIF($A$2:$A82,A82)),
IF(COUNTIF($A$2:$A82,A82)&lt;100,CONCATENATE("00",COUNTIF($A$2:$A82,A82)),
IF(COUNTIF($A$2:$A82,A82)&lt;1000,CONCATENATE("0",COUNTIF($A$2:$A82,A82)),COUNTIF($A$2:$A82,A82))
)))</f>
        <v>ITSW공학분석/설계전문과정0004</v>
      </c>
      <c r="C82" s="23" t="s">
        <v>4413</v>
      </c>
      <c r="E82" s="23" t="str">
        <f>CONCATENATE(표1[[#This Row],[교육기관명]],표1[[#This Row],[중분류]])</f>
        <v>한국소프트웨어기술진흥협회SW공학</v>
      </c>
      <c r="F82" s="24" t="s">
        <v>659</v>
      </c>
      <c r="G82" s="25" t="s">
        <v>777</v>
      </c>
      <c r="H82" s="24" t="s">
        <v>6</v>
      </c>
      <c r="I82" s="24" t="s">
        <v>500</v>
      </c>
      <c r="J82" s="24" t="s">
        <v>58</v>
      </c>
      <c r="K82" s="24" t="s">
        <v>2000</v>
      </c>
      <c r="L82" s="80"/>
      <c r="M82" s="24" t="s">
        <v>3621</v>
      </c>
      <c r="N82" s="24"/>
      <c r="O82" s="24"/>
    </row>
    <row r="83" spans="1:15" hidden="1">
      <c r="A83" s="23" t="str">
        <f>CONCATENATE(표1[[#This Row],[대분류]],표1[[#This Row],[중분류]],표1[[#This Row],[소분류]],표1[[#This Row],[단계]])</f>
        <v>ITSW공학설계/구현선택과정</v>
      </c>
      <c r="B83" s="23" t="str">
        <f>CONCATENATE($A83,
IF(COUNTIF($A$2:$A83,A83)&lt;10,CONCATENATE("000",COUNTIF($A$2:$A83,A83)),
IF(COUNTIF($A$2:$A83,A83)&lt;100,CONCATENATE("00",COUNTIF($A$2:$A83,A83)),
IF(COUNTIF($A$2:$A83,A83)&lt;1000,CONCATENATE("0",COUNTIF($A$2:$A83,A83)),COUNTIF($A$2:$A83,A83))
)))</f>
        <v>ITSW공학설계/구현선택과정0001</v>
      </c>
      <c r="C83" s="23" t="s">
        <v>4825</v>
      </c>
      <c r="E83" s="23" t="str">
        <f>CONCATENATE(표1[[#This Row],[교육기관명]],표1[[#This Row],[중분류]])</f>
        <v>패스트레인정보통신학원SW공학</v>
      </c>
      <c r="F83" s="24" t="s">
        <v>3691</v>
      </c>
      <c r="G83" s="25" t="s">
        <v>1465</v>
      </c>
      <c r="H83" s="24" t="s">
        <v>6</v>
      </c>
      <c r="I83" s="24" t="s">
        <v>500</v>
      </c>
      <c r="J83" s="24" t="s">
        <v>1466</v>
      </c>
      <c r="K83" s="24" t="s">
        <v>2002</v>
      </c>
      <c r="L83" s="80"/>
      <c r="M83" s="24" t="s">
        <v>2380</v>
      </c>
      <c r="N83" s="24"/>
      <c r="O83" s="24"/>
    </row>
    <row r="84" spans="1:15" hidden="1">
      <c r="A84" s="23" t="str">
        <f>CONCATENATE(표1[[#This Row],[대분류]],표1[[#This Row],[중분류]],표1[[#This Row],[소분류]],표1[[#This Row],[단계]])</f>
        <v>ITSW공학일반기본과정</v>
      </c>
      <c r="B84" s="23" t="str">
        <f>CONCATENATE($A84,
IF(COUNTIF($A$2:$A84,A84)&lt;10,CONCATENATE("000",COUNTIF($A$2:$A84,A84)),
IF(COUNTIF($A$2:$A84,A84)&lt;100,CONCATENATE("00",COUNTIF($A$2:$A84,A84)),
IF(COUNTIF($A$2:$A84,A84)&lt;1000,CONCATENATE("0",COUNTIF($A$2:$A84,A84)),COUNTIF($A$2:$A84,A84))
)))</f>
        <v>ITSW공학일반기본과정0001</v>
      </c>
      <c r="C84" s="23" t="s">
        <v>4534</v>
      </c>
      <c r="E84" s="23" t="str">
        <f>CONCATENATE(표1[[#This Row],[교육기관명]],표1[[#This Row],[중분류]])</f>
        <v>패스트캠퍼스SW공학</v>
      </c>
      <c r="F84" s="24" t="s">
        <v>3687</v>
      </c>
      <c r="G84" s="25" t="s">
        <v>1804</v>
      </c>
      <c r="H84" s="24" t="s">
        <v>6</v>
      </c>
      <c r="I84" s="24" t="s">
        <v>500</v>
      </c>
      <c r="J84" s="24" t="s">
        <v>48</v>
      </c>
      <c r="K84" s="24" t="s">
        <v>1998</v>
      </c>
      <c r="L84" s="80"/>
      <c r="M84" s="24" t="s">
        <v>2381</v>
      </c>
      <c r="N84" s="24"/>
      <c r="O84" s="24"/>
    </row>
    <row r="85" spans="1:15" hidden="1">
      <c r="A85" s="23" t="str">
        <f>CONCATENATE(표1[[#This Row],[대분류]],표1[[#This Row],[중분류]],표1[[#This Row],[소분류]],표1[[#This Row],[단계]])</f>
        <v>ITSW공학일반전문과정</v>
      </c>
      <c r="B85" s="23" t="str">
        <f>CONCATENATE($A85,
IF(COUNTIF($A$2:$A85,A85)&lt;10,CONCATENATE("000",COUNTIF($A$2:$A85,A85)),
IF(COUNTIF($A$2:$A85,A85)&lt;100,CONCATENATE("00",COUNTIF($A$2:$A85,A85)),
IF(COUNTIF($A$2:$A85,A85)&lt;1000,CONCATENATE("0",COUNTIF($A$2:$A85,A85)),COUNTIF($A$2:$A85,A85))
)))</f>
        <v>ITSW공학일반전문과정0001</v>
      </c>
      <c r="C85" s="23" t="s">
        <v>4535</v>
      </c>
      <c r="E85" s="23" t="str">
        <f>CONCATENATE(표1[[#This Row],[교육기관명]],표1[[#This Row],[중분류]])</f>
        <v>패스트캠퍼스SW공학</v>
      </c>
      <c r="F85" s="24" t="s">
        <v>3687</v>
      </c>
      <c r="G85" s="25" t="s">
        <v>1799</v>
      </c>
      <c r="H85" s="24" t="s">
        <v>6</v>
      </c>
      <c r="I85" s="24" t="s">
        <v>500</v>
      </c>
      <c r="J85" s="24" t="s">
        <v>48</v>
      </c>
      <c r="K85" s="24" t="s">
        <v>2000</v>
      </c>
      <c r="L85" s="80"/>
      <c r="M85" s="24" t="s">
        <v>2382</v>
      </c>
      <c r="N85" s="24"/>
      <c r="O85" s="24"/>
    </row>
    <row r="86" spans="1:15" hidden="1">
      <c r="A86" s="23" t="str">
        <f>CONCATENATE(표1[[#This Row],[대분류]],표1[[#This Row],[중분류]],표1[[#This Row],[소분류]],표1[[#This Row],[단계]])</f>
        <v>ITSW공학일반전문과정</v>
      </c>
      <c r="B86" s="23" t="str">
        <f>CONCATENATE($A86,
IF(COUNTIF($A$2:$A86,A86)&lt;10,CONCATENATE("000",COUNTIF($A$2:$A86,A86)),
IF(COUNTIF($A$2:$A86,A86)&lt;100,CONCATENATE("00",COUNTIF($A$2:$A86,A86)),
IF(COUNTIF($A$2:$A86,A86)&lt;1000,CONCATENATE("0",COUNTIF($A$2:$A86,A86)),COUNTIF($A$2:$A86,A86))
)))</f>
        <v>ITSW공학일반전문과정0002</v>
      </c>
      <c r="C86" s="23" t="s">
        <v>4536</v>
      </c>
      <c r="E86" s="23" t="str">
        <f>CONCATENATE(표1[[#This Row],[교육기관명]],표1[[#This Row],[중분류]])</f>
        <v>패스트캠퍼스SW공학</v>
      </c>
      <c r="F86" s="24" t="s">
        <v>3687</v>
      </c>
      <c r="G86" s="25" t="s">
        <v>1798</v>
      </c>
      <c r="H86" s="24" t="s">
        <v>6</v>
      </c>
      <c r="I86" s="24" t="s">
        <v>500</v>
      </c>
      <c r="J86" s="24" t="s">
        <v>48</v>
      </c>
      <c r="K86" s="24" t="s">
        <v>2000</v>
      </c>
      <c r="L86" s="80"/>
      <c r="M86" s="24" t="s">
        <v>2383</v>
      </c>
      <c r="N86" s="24"/>
      <c r="O86" s="24"/>
    </row>
    <row r="87" spans="1:15" hidden="1">
      <c r="A87" s="23" t="str">
        <f>CONCATENATE(표1[[#This Row],[대분류]],표1[[#This Row],[중분류]],표1[[#This Row],[소분류]],표1[[#This Row],[단계]])</f>
        <v>ITSW공학일반전문과정</v>
      </c>
      <c r="B87" s="23" t="str">
        <f>CONCATENATE($A87,
IF(COUNTIF($A$2:$A87,A87)&lt;10,CONCATENATE("000",COUNTIF($A$2:$A87,A87)),
IF(COUNTIF($A$2:$A87,A87)&lt;100,CONCATENATE("00",COUNTIF($A$2:$A87,A87)),
IF(COUNTIF($A$2:$A87,A87)&lt;1000,CONCATENATE("0",COUNTIF($A$2:$A87,A87)),COUNTIF($A$2:$A87,A87))
)))</f>
        <v>ITSW공학일반전문과정0003</v>
      </c>
      <c r="C87" s="23" t="s">
        <v>4537</v>
      </c>
      <c r="E87" s="23" t="str">
        <f>CONCATENATE(표1[[#This Row],[교육기관명]],표1[[#This Row],[중분류]])</f>
        <v>패스트캠퍼스SW공학</v>
      </c>
      <c r="F87" s="24" t="s">
        <v>3687</v>
      </c>
      <c r="G87" s="25" t="s">
        <v>1698</v>
      </c>
      <c r="H87" s="24" t="s">
        <v>6</v>
      </c>
      <c r="I87" s="24" t="s">
        <v>500</v>
      </c>
      <c r="J87" s="24" t="s">
        <v>48</v>
      </c>
      <c r="K87" s="24" t="s">
        <v>2000</v>
      </c>
      <c r="L87" s="80"/>
      <c r="M87" s="24" t="s">
        <v>2384</v>
      </c>
      <c r="N87" s="24"/>
      <c r="O87" s="24"/>
    </row>
    <row r="88" spans="1:15" hidden="1">
      <c r="A88" s="23" t="str">
        <f>CONCATENATE(표1[[#This Row],[대분류]],표1[[#This Row],[중분류]],표1[[#This Row],[소분류]],표1[[#This Row],[단계]])</f>
        <v>ITSW공학일반전문과정</v>
      </c>
      <c r="B88" s="23" t="str">
        <f>CONCATENATE($A88,
IF(COUNTIF($A$2:$A88,A88)&lt;10,CONCATENATE("000",COUNTIF($A$2:$A88,A88)),
IF(COUNTIF($A$2:$A88,A88)&lt;100,CONCATENATE("00",COUNTIF($A$2:$A88,A88)),
IF(COUNTIF($A$2:$A88,A88)&lt;1000,CONCATENATE("0",COUNTIF($A$2:$A88,A88)),COUNTIF($A$2:$A88,A88))
)))</f>
        <v>ITSW공학일반전문과정0004</v>
      </c>
      <c r="C88" s="23" t="s">
        <v>4538</v>
      </c>
      <c r="E88" s="23" t="str">
        <f>CONCATENATE(표1[[#This Row],[교육기관명]],표1[[#This Row],[중분류]])</f>
        <v>패스트캠퍼스SW공학</v>
      </c>
      <c r="F88" s="24" t="s">
        <v>3687</v>
      </c>
      <c r="G88" s="25" t="s">
        <v>1800</v>
      </c>
      <c r="H88" s="24" t="s">
        <v>6</v>
      </c>
      <c r="I88" s="24" t="s">
        <v>500</v>
      </c>
      <c r="J88" s="24" t="s">
        <v>48</v>
      </c>
      <c r="K88" s="24" t="s">
        <v>2000</v>
      </c>
      <c r="L88" s="80"/>
      <c r="M88" s="24" t="s">
        <v>2385</v>
      </c>
      <c r="N88" s="24"/>
      <c r="O88" s="24"/>
    </row>
    <row r="89" spans="1:15" hidden="1">
      <c r="A89" s="23" t="str">
        <f>CONCATENATE(표1[[#This Row],[대분류]],표1[[#This Row],[중분류]],표1[[#This Row],[소분류]],표1[[#This Row],[단계]])</f>
        <v>ITSW공학자료구조/알고리즘기본과정</v>
      </c>
      <c r="B89" s="23" t="str">
        <f>CONCATENATE($A89,
IF(COUNTIF($A$2:$A89,A89)&lt;10,CONCATENATE("000",COUNTIF($A$2:$A89,A89)),
IF(COUNTIF($A$2:$A89,A89)&lt;100,CONCATENATE("00",COUNTIF($A$2:$A89,A89)),
IF(COUNTIF($A$2:$A89,A89)&lt;1000,CONCATENATE("0",COUNTIF($A$2:$A89,A89)),COUNTIF($A$2:$A89,A89))
)))</f>
        <v>ITSW공학자료구조/알고리즘기본과정0001</v>
      </c>
      <c r="C89" s="23" t="s">
        <v>4865</v>
      </c>
      <c r="E89" s="23" t="str">
        <f>CONCATENATE(표1[[#This Row],[교육기관명]],표1[[#This Row],[중분류]])</f>
        <v>코리아IT아카데미SW공학</v>
      </c>
      <c r="F89" s="24" t="s">
        <v>1895</v>
      </c>
      <c r="G89" s="25" t="s">
        <v>1925</v>
      </c>
      <c r="H89" s="24" t="s">
        <v>6</v>
      </c>
      <c r="I89" s="24" t="s">
        <v>500</v>
      </c>
      <c r="J89" s="24" t="s">
        <v>1696</v>
      </c>
      <c r="K89" s="24" t="s">
        <v>1998</v>
      </c>
      <c r="L89" s="80"/>
      <c r="M89" s="24" t="s">
        <v>2386</v>
      </c>
      <c r="N89" s="24"/>
      <c r="O89" s="24"/>
    </row>
    <row r="90" spans="1:15" hidden="1">
      <c r="A90" s="23" t="str">
        <f>CONCATENATE(표1[[#This Row],[대분류]],표1[[#This Row],[중분류]],표1[[#This Row],[소분류]],표1[[#This Row],[단계]])</f>
        <v>ITSW공학자료구조/알고리즘전문과정</v>
      </c>
      <c r="B90" s="23" t="str">
        <f>CONCATENATE($A90,
IF(COUNTIF($A$2:$A90,A90)&lt;10,CONCATENATE("000",COUNTIF($A$2:$A90,A90)),
IF(COUNTIF($A$2:$A90,A90)&lt;100,CONCATENATE("00",COUNTIF($A$2:$A90,A90)),
IF(COUNTIF($A$2:$A90,A90)&lt;1000,CONCATENATE("0",COUNTIF($A$2:$A90,A90)),COUNTIF($A$2:$A90,A90))
)))</f>
        <v>ITSW공학자료구조/알고리즘전문과정0001</v>
      </c>
      <c r="C90" s="23" t="s">
        <v>4539</v>
      </c>
      <c r="D90" s="28" t="s">
        <v>5640</v>
      </c>
      <c r="E90" s="23" t="str">
        <f>CONCATENATE(표1[[#This Row],[교육기관명]],표1[[#This Row],[중분류]])</f>
        <v>패스트캠퍼스SW공학</v>
      </c>
      <c r="F90" s="24" t="s">
        <v>3687</v>
      </c>
      <c r="G90" s="25" t="s">
        <v>1801</v>
      </c>
      <c r="H90" s="24" t="s">
        <v>6</v>
      </c>
      <c r="I90" s="24" t="s">
        <v>500</v>
      </c>
      <c r="J90" s="24" t="s">
        <v>1696</v>
      </c>
      <c r="K90" s="24" t="s">
        <v>2000</v>
      </c>
      <c r="L90" s="80" t="s">
        <v>5589</v>
      </c>
      <c r="M90" s="24" t="s">
        <v>2387</v>
      </c>
      <c r="N90" s="24" t="s">
        <v>5557</v>
      </c>
      <c r="O90" s="24"/>
    </row>
    <row r="91" spans="1:15" ht="16.5" hidden="1">
      <c r="A91" s="23" t="str">
        <f>CONCATENATE(표1[[#This Row],[대분류]],표1[[#This Row],[중분류]],표1[[#This Row],[소분류]],표1[[#This Row],[단계]])</f>
        <v>IT기술관리감리선택과정</v>
      </c>
      <c r="B91" s="23" t="str">
        <f>CONCATENATE($A91,
IF(COUNTIF($A$2:$A91,A91)&lt;10,CONCATENATE("000",COUNTIF($A$2:$A91,A91)),
IF(COUNTIF($A$2:$A91,A91)&lt;100,CONCATENATE("00",COUNTIF($A$2:$A91,A91)),
IF(COUNTIF($A$2:$A91,A91)&lt;1000,CONCATENATE("0",COUNTIF($A$2:$A91,A91)),COUNTIF($A$2:$A91,A91))
)))</f>
        <v>IT기술관리감리선택과정0001</v>
      </c>
      <c r="C91" s="23" t="s">
        <v>5381</v>
      </c>
      <c r="E91" s="23" t="str">
        <f>CONCATENATE(표1[[#This Row],[교육기관명]],표1[[#This Row],[중분류]])</f>
        <v>라이지움기술관리</v>
      </c>
      <c r="F91" s="24" t="s">
        <v>933</v>
      </c>
      <c r="G91" s="25" t="s">
        <v>954</v>
      </c>
      <c r="H91" s="27" t="s">
        <v>6</v>
      </c>
      <c r="I91" s="24" t="s">
        <v>951</v>
      </c>
      <c r="J91" s="24" t="s">
        <v>952</v>
      </c>
      <c r="K91" s="24" t="s">
        <v>2002</v>
      </c>
      <c r="L91" s="80"/>
      <c r="M91" s="36" t="s">
        <v>3632</v>
      </c>
      <c r="N91" s="24"/>
      <c r="O91" s="24"/>
    </row>
    <row r="92" spans="1:15" hidden="1">
      <c r="A92" s="23" t="str">
        <f>CONCATENATE(표1[[#This Row],[대분류]],표1[[#This Row],[중분류]],표1[[#This Row],[소분류]],표1[[#This Row],[단계]])</f>
        <v>IT기술관리감리선택과정</v>
      </c>
      <c r="B92" s="23" t="str">
        <f>CONCATENATE($A92,
IF(COUNTIF($A$2:$A92,A92)&lt;10,CONCATENATE("000",COUNTIF($A$2:$A92,A92)),
IF(COUNTIF($A$2:$A92,A92)&lt;100,CONCATENATE("00",COUNTIF($A$2:$A92,A92)),
IF(COUNTIF($A$2:$A92,A92)&lt;1000,CONCATENATE("0",COUNTIF($A$2:$A92,A92)),COUNTIF($A$2:$A92,A92))
)))</f>
        <v>IT기술관리감리선택과정0002</v>
      </c>
      <c r="C92" s="23" t="s">
        <v>5382</v>
      </c>
      <c r="E92" s="23" t="str">
        <f>CONCATENATE(표1[[#This Row],[교육기관명]],표1[[#This Row],[중분류]])</f>
        <v>라이지움기술관리</v>
      </c>
      <c r="F92" s="24" t="s">
        <v>933</v>
      </c>
      <c r="G92" s="25" t="s">
        <v>953</v>
      </c>
      <c r="H92" s="27" t="s">
        <v>6</v>
      </c>
      <c r="I92" s="24" t="s">
        <v>951</v>
      </c>
      <c r="J92" s="24" t="s">
        <v>952</v>
      </c>
      <c r="K92" s="24" t="s">
        <v>2002</v>
      </c>
      <c r="L92" s="80"/>
      <c r="M92" s="24" t="s">
        <v>2133</v>
      </c>
      <c r="N92" s="24"/>
      <c r="O92" s="24"/>
    </row>
    <row r="93" spans="1:15" hidden="1">
      <c r="A93" s="23" t="str">
        <f>CONCATENATE(표1[[#This Row],[대분류]],표1[[#This Row],[중분류]],표1[[#This Row],[소분류]],표1[[#This Row],[단계]])</f>
        <v>IT기술관리감리선택과정</v>
      </c>
      <c r="B93" s="23" t="str">
        <f>CONCATENATE($A93,
IF(COUNTIF($A$2:$A93,A93)&lt;10,CONCATENATE("000",COUNTIF($A$2:$A93,A93)),
IF(COUNTIF($A$2:$A93,A93)&lt;100,CONCATENATE("00",COUNTIF($A$2:$A93,A93)),
IF(COUNTIF($A$2:$A93,A93)&lt;1000,CONCATENATE("0",COUNTIF($A$2:$A93,A93)),COUNTIF($A$2:$A93,A93))
)))</f>
        <v>IT기술관리감리선택과정0003</v>
      </c>
      <c r="C93" s="23" t="s">
        <v>5383</v>
      </c>
      <c r="E93" s="23" t="str">
        <f>CONCATENATE(표1[[#This Row],[교육기관명]],표1[[#This Row],[중분류]])</f>
        <v>라이지움기술관리</v>
      </c>
      <c r="F93" s="24" t="s">
        <v>933</v>
      </c>
      <c r="G93" s="25" t="s">
        <v>950</v>
      </c>
      <c r="H93" s="27" t="s">
        <v>6</v>
      </c>
      <c r="I93" s="24" t="s">
        <v>951</v>
      </c>
      <c r="J93" s="24" t="s">
        <v>952</v>
      </c>
      <c r="K93" s="24" t="s">
        <v>2002</v>
      </c>
      <c r="L93" s="80"/>
      <c r="M93" s="24" t="s">
        <v>2133</v>
      </c>
      <c r="N93" s="24"/>
      <c r="O93" s="24"/>
    </row>
    <row r="94" spans="1:15" hidden="1">
      <c r="A94" s="23" t="str">
        <f>CONCATENATE(표1[[#This Row],[대분류]],표1[[#This Row],[중분류]],표1[[#This Row],[소분류]],표1[[#This Row],[단계]])</f>
        <v>IT기술관리기술사선택과정</v>
      </c>
      <c r="B94" s="23" t="str">
        <f>CONCATENATE($A94,
IF(COUNTIF($A$2:$A94,A94)&lt;10,CONCATENATE("000",COUNTIF($A$2:$A94,A94)),
IF(COUNTIF($A$2:$A94,A94)&lt;100,CONCATENATE("00",COUNTIF($A$2:$A94,A94)),
IF(COUNTIF($A$2:$A94,A94)&lt;1000,CONCATENATE("0",COUNTIF($A$2:$A94,A94)),COUNTIF($A$2:$A94,A94))
)))</f>
        <v>IT기술관리기술사선택과정0001</v>
      </c>
      <c r="C94" s="23" t="s">
        <v>5384</v>
      </c>
      <c r="E94" s="23" t="str">
        <f>CONCATENATE(표1[[#This Row],[교육기관명]],표1[[#This Row],[중분류]])</f>
        <v>라이지움기술관리</v>
      </c>
      <c r="F94" s="24" t="s">
        <v>933</v>
      </c>
      <c r="G94" s="25" t="s">
        <v>957</v>
      </c>
      <c r="H94" s="27" t="s">
        <v>6</v>
      </c>
      <c r="I94" s="24" t="s">
        <v>951</v>
      </c>
      <c r="J94" s="24" t="s">
        <v>956</v>
      </c>
      <c r="K94" s="24" t="s">
        <v>2002</v>
      </c>
      <c r="L94" s="80"/>
      <c r="M94" s="24" t="s">
        <v>2133</v>
      </c>
      <c r="N94" s="24"/>
      <c r="O94" s="24"/>
    </row>
    <row r="95" spans="1:15" hidden="1">
      <c r="A95" s="23" t="str">
        <f>CONCATENATE(표1[[#This Row],[대분류]],표1[[#This Row],[중분류]],표1[[#This Row],[소분류]],표1[[#This Row],[단계]])</f>
        <v>IT기술관리기술사선택과정</v>
      </c>
      <c r="B95" s="23" t="str">
        <f>CONCATENATE($A95,
IF(COUNTIF($A$2:$A95,A95)&lt;10,CONCATENATE("000",COUNTIF($A$2:$A95,A95)),
IF(COUNTIF($A$2:$A95,A95)&lt;100,CONCATENATE("00",COUNTIF($A$2:$A95,A95)),
IF(COUNTIF($A$2:$A95,A95)&lt;1000,CONCATENATE("0",COUNTIF($A$2:$A95,A95)),COUNTIF($A$2:$A95,A95))
)))</f>
        <v>IT기술관리기술사선택과정0002</v>
      </c>
      <c r="C95" s="23" t="s">
        <v>5385</v>
      </c>
      <c r="E95" s="23" t="str">
        <f>CONCATENATE(표1[[#This Row],[교육기관명]],표1[[#This Row],[중분류]])</f>
        <v>라이지움기술관리</v>
      </c>
      <c r="F95" s="24" t="s">
        <v>933</v>
      </c>
      <c r="G95" s="25" t="s">
        <v>955</v>
      </c>
      <c r="H95" s="27" t="s">
        <v>6</v>
      </c>
      <c r="I95" s="24" t="s">
        <v>951</v>
      </c>
      <c r="J95" s="24" t="s">
        <v>956</v>
      </c>
      <c r="K95" s="24" t="s">
        <v>2002</v>
      </c>
      <c r="L95" s="80"/>
      <c r="M95" s="24" t="s">
        <v>2133</v>
      </c>
      <c r="N95" s="24"/>
      <c r="O95" s="24"/>
    </row>
    <row r="96" spans="1:15" hidden="1">
      <c r="A96" s="23" t="str">
        <f>CONCATENATE(표1[[#This Row],[대분류]],표1[[#This Row],[중분류]],표1[[#This Row],[소분류]],표1[[#This Row],[단계]])</f>
        <v>IT네트워크Architecture전문과정</v>
      </c>
      <c r="B96" s="23" t="str">
        <f>CONCATENATE($A96,
IF(COUNTIF($A$2:$A96,A96)&lt;10,CONCATENATE("000",COUNTIF($A$2:$A96,A96)),
IF(COUNTIF($A$2:$A96,A96)&lt;100,CONCATENATE("00",COUNTIF($A$2:$A96,A96)),
IF(COUNTIF($A$2:$A96,A96)&lt;1000,CONCATENATE("0",COUNTIF($A$2:$A96,A96)),COUNTIF($A$2:$A96,A96))
)))</f>
        <v>IT네트워크Architecture전문과정0001</v>
      </c>
      <c r="C96" s="23" t="s">
        <v>4728</v>
      </c>
      <c r="E96" s="23" t="str">
        <f>CONCATENATE(표1[[#This Row],[교육기관명]],표1[[#This Row],[중분류]])</f>
        <v>패스트레인정보통신학원네트워크</v>
      </c>
      <c r="F96" s="24" t="s">
        <v>3691</v>
      </c>
      <c r="G96" s="25" t="s">
        <v>1440</v>
      </c>
      <c r="H96" s="24" t="s">
        <v>6</v>
      </c>
      <c r="I96" s="24" t="s">
        <v>131</v>
      </c>
      <c r="J96" s="24" t="s">
        <v>502</v>
      </c>
      <c r="K96" s="24" t="s">
        <v>2000</v>
      </c>
      <c r="L96" s="80"/>
      <c r="M96" s="24" t="s">
        <v>2389</v>
      </c>
      <c r="N96" s="24"/>
      <c r="O96" s="24"/>
    </row>
    <row r="97" spans="1:15" hidden="1">
      <c r="A97" s="23" t="str">
        <f>CONCATENATE(표1[[#This Row],[대분류]],표1[[#This Row],[중분류]],표1[[#This Row],[소분류]],표1[[#This Row],[단계]])</f>
        <v>IT네트워크가상화전문과정</v>
      </c>
      <c r="B97" s="23" t="str">
        <f>CONCATENATE($A97,
IF(COUNTIF($A$2:$A97,A97)&lt;10,CONCATENATE("000",COUNTIF($A$2:$A97,A97)),
IF(COUNTIF($A$2:$A97,A97)&lt;100,CONCATENATE("00",COUNTIF($A$2:$A97,A97)),
IF(COUNTIF($A$2:$A97,A97)&lt;1000,CONCATENATE("0",COUNTIF($A$2:$A97,A97)),COUNTIF($A$2:$A97,A97))
)))</f>
        <v>IT네트워크가상화전문과정0001</v>
      </c>
      <c r="C97" s="23" t="s">
        <v>5530</v>
      </c>
      <c r="E97" s="23" t="str">
        <f>CONCATENATE(표1[[#This Row],[교육기관명]],표1[[#This Row],[중분류]])</f>
        <v>HP교육센터네트워크</v>
      </c>
      <c r="F97" s="24" t="s">
        <v>971</v>
      </c>
      <c r="G97" s="25" t="s">
        <v>1072</v>
      </c>
      <c r="H97" s="24" t="s">
        <v>6</v>
      </c>
      <c r="I97" s="24" t="s">
        <v>131</v>
      </c>
      <c r="J97" s="24" t="s">
        <v>235</v>
      </c>
      <c r="K97" s="24" t="s">
        <v>2000</v>
      </c>
      <c r="L97" s="80"/>
      <c r="M97" s="24" t="s">
        <v>2390</v>
      </c>
      <c r="N97" s="24"/>
      <c r="O97" s="24"/>
    </row>
    <row r="98" spans="1:15" hidden="1">
      <c r="A98" s="23" t="str">
        <f>CONCATENATE(표1[[#This Row],[대분류]],표1[[#This Row],[중분류]],표1[[#This Row],[소분류]],표1[[#This Row],[단계]])</f>
        <v>IT네트워크구축/운영기본과정</v>
      </c>
      <c r="B98" s="23" t="str">
        <f>CONCATENATE($A98,
IF(COUNTIF($A$2:$A98,A98)&lt;10,CONCATENATE("000",COUNTIF($A$2:$A98,A98)),
IF(COUNTIF($A$2:$A98,A98)&lt;100,CONCATENATE("00",COUNTIF($A$2:$A98,A98)),
IF(COUNTIF($A$2:$A98,A98)&lt;1000,CONCATENATE("0",COUNTIF($A$2:$A98,A98)),COUNTIF($A$2:$A98,A98))
)))</f>
        <v>IT네트워크구축/운영기본과정0001</v>
      </c>
      <c r="C98" s="23" t="s">
        <v>4729</v>
      </c>
      <c r="E98" s="23" t="str">
        <f>CONCATENATE(표1[[#This Row],[교육기관명]],표1[[#This Row],[중분류]])</f>
        <v>패스트레인정보통신학원네트워크</v>
      </c>
      <c r="F98" s="24" t="s">
        <v>3691</v>
      </c>
      <c r="G98" s="25" t="s">
        <v>1643</v>
      </c>
      <c r="H98" s="24" t="s">
        <v>6</v>
      </c>
      <c r="I98" s="24" t="s">
        <v>131</v>
      </c>
      <c r="J98" s="24" t="s">
        <v>64</v>
      </c>
      <c r="K98" s="24" t="s">
        <v>1998</v>
      </c>
      <c r="L98" s="80"/>
      <c r="M98" s="24" t="s">
        <v>2391</v>
      </c>
      <c r="N98" s="24"/>
      <c r="O98" s="24"/>
    </row>
    <row r="99" spans="1:15" hidden="1">
      <c r="A99" s="23" t="str">
        <f>CONCATENATE(표1[[#This Row],[대분류]],표1[[#This Row],[중분류]],표1[[#This Row],[소분류]],표1[[#This Row],[단계]])</f>
        <v>IT네트워크구축/운영선택과정</v>
      </c>
      <c r="B99" s="23" t="str">
        <f>CONCATENATE($A99,
IF(COUNTIF($A$2:$A99,A99)&lt;10,CONCATENATE("000",COUNTIF($A$2:$A99,A99)),
IF(COUNTIF($A$2:$A99,A99)&lt;100,CONCATENATE("00",COUNTIF($A$2:$A99,A99)),
IF(COUNTIF($A$2:$A99,A99)&lt;1000,CONCATENATE("0",COUNTIF($A$2:$A99,A99)),COUNTIF($A$2:$A99,A99))
)))</f>
        <v>IT네트워크구축/운영선택과정0001</v>
      </c>
      <c r="C99" s="23" t="s">
        <v>3803</v>
      </c>
      <c r="E99" s="23" t="str">
        <f>CONCATENATE(표1[[#This Row],[교육기관명]],표1[[#This Row],[중분류]])</f>
        <v>멀티캠퍼스네트워크</v>
      </c>
      <c r="F99" s="24" t="s">
        <v>4</v>
      </c>
      <c r="G99" s="25" t="s">
        <v>278</v>
      </c>
      <c r="H99" s="24" t="s">
        <v>6</v>
      </c>
      <c r="I99" s="24" t="s">
        <v>131</v>
      </c>
      <c r="J99" s="24" t="s">
        <v>64</v>
      </c>
      <c r="K99" s="24" t="s">
        <v>2002</v>
      </c>
      <c r="L99" s="80"/>
      <c r="M99" s="24" t="s">
        <v>2392</v>
      </c>
      <c r="N99" s="24"/>
      <c r="O99" s="24"/>
    </row>
    <row r="100" spans="1:15" hidden="1">
      <c r="A100" s="23" t="str">
        <f>CONCATENATE(표1[[#This Row],[대분류]],표1[[#This Row],[중분류]],표1[[#This Row],[소분류]],표1[[#This Row],[단계]])</f>
        <v>IT네트워크구축/운영선택과정</v>
      </c>
      <c r="B100" s="23" t="str">
        <f>CONCATENATE($A100,
IF(COUNTIF($A$2:$A100,A100)&lt;10,CONCATENATE("000",COUNTIF($A$2:$A100,A100)),
IF(COUNTIF($A$2:$A100,A100)&lt;100,CONCATENATE("00",COUNTIF($A$2:$A100,A100)),
IF(COUNTIF($A$2:$A100,A100)&lt;1000,CONCATENATE("0",COUNTIF($A$2:$A100,A100)),COUNTIF($A$2:$A100,A100))
)))</f>
        <v>IT네트워크구축/운영선택과정0002</v>
      </c>
      <c r="C100" s="23" t="s">
        <v>3804</v>
      </c>
      <c r="E100" s="23" t="str">
        <f>CONCATENATE(표1[[#This Row],[교육기관명]],표1[[#This Row],[중분류]])</f>
        <v>멀티캠퍼스네트워크</v>
      </c>
      <c r="F100" s="24" t="s">
        <v>4</v>
      </c>
      <c r="G100" s="25" t="s">
        <v>279</v>
      </c>
      <c r="H100" s="24" t="s">
        <v>6</v>
      </c>
      <c r="I100" s="24" t="s">
        <v>131</v>
      </c>
      <c r="J100" s="24" t="s">
        <v>64</v>
      </c>
      <c r="K100" s="24" t="s">
        <v>2002</v>
      </c>
      <c r="L100" s="80"/>
      <c r="M100" s="24" t="s">
        <v>2393</v>
      </c>
      <c r="N100" s="24"/>
      <c r="O100" s="24"/>
    </row>
    <row r="101" spans="1:15" hidden="1">
      <c r="A101" s="23" t="str">
        <f>CONCATENATE(표1[[#This Row],[대분류]],표1[[#This Row],[중분류]],표1[[#This Row],[소분류]],표1[[#This Row],[단계]])</f>
        <v>IT네트워크구축/운영선택과정</v>
      </c>
      <c r="B101" s="23" t="str">
        <f>CONCATENATE($A101,
IF(COUNTIF($A$2:$A101,A101)&lt;10,CONCATENATE("000",COUNTIF($A$2:$A101,A101)),
IF(COUNTIF($A$2:$A101,A101)&lt;100,CONCATENATE("00",COUNTIF($A$2:$A101,A101)),
IF(COUNTIF($A$2:$A101,A101)&lt;1000,CONCATENATE("0",COUNTIF($A$2:$A101,A101)),COUNTIF($A$2:$A101,A101))
)))</f>
        <v>IT네트워크구축/운영선택과정0003</v>
      </c>
      <c r="C101" s="23" t="s">
        <v>3805</v>
      </c>
      <c r="E101" s="23" t="str">
        <f>CONCATENATE(표1[[#This Row],[교육기관명]],표1[[#This Row],[중분류]])</f>
        <v>멀티캠퍼스네트워크</v>
      </c>
      <c r="F101" s="24" t="s">
        <v>4</v>
      </c>
      <c r="G101" s="25" t="s">
        <v>280</v>
      </c>
      <c r="H101" s="24" t="s">
        <v>6</v>
      </c>
      <c r="I101" s="24" t="s">
        <v>131</v>
      </c>
      <c r="J101" s="24" t="s">
        <v>64</v>
      </c>
      <c r="K101" s="24" t="s">
        <v>2002</v>
      </c>
      <c r="L101" s="80"/>
      <c r="M101" s="24" t="s">
        <v>2394</v>
      </c>
      <c r="N101" s="24"/>
      <c r="O101" s="24"/>
    </row>
    <row r="102" spans="1:15" hidden="1">
      <c r="A102" s="23" t="str">
        <f>CONCATENATE(표1[[#This Row],[대분류]],표1[[#This Row],[중분류]],표1[[#This Row],[소분류]],표1[[#This Row],[단계]])</f>
        <v>IT네트워크구축/운영선택과정</v>
      </c>
      <c r="B102" s="23" t="str">
        <f>CONCATENATE($A102,
IF(COUNTIF($A$2:$A102,A102)&lt;10,CONCATENATE("000",COUNTIF($A$2:$A102,A102)),
IF(COUNTIF($A$2:$A102,A102)&lt;100,CONCATENATE("00",COUNTIF($A$2:$A102,A102)),
IF(COUNTIF($A$2:$A102,A102)&lt;1000,CONCATENATE("0",COUNTIF($A$2:$A102,A102)),COUNTIF($A$2:$A102,A102))
)))</f>
        <v>IT네트워크구축/운영선택과정0004</v>
      </c>
      <c r="C102" s="23" t="s">
        <v>3806</v>
      </c>
      <c r="E102" s="23" t="str">
        <f>CONCATENATE(표1[[#This Row],[교육기관명]],표1[[#This Row],[중분류]])</f>
        <v>멀티캠퍼스네트워크</v>
      </c>
      <c r="F102" s="24" t="s">
        <v>4</v>
      </c>
      <c r="G102" s="25" t="s">
        <v>281</v>
      </c>
      <c r="H102" s="24" t="s">
        <v>6</v>
      </c>
      <c r="I102" s="24" t="s">
        <v>131</v>
      </c>
      <c r="J102" s="24" t="s">
        <v>64</v>
      </c>
      <c r="K102" s="24" t="s">
        <v>2002</v>
      </c>
      <c r="L102" s="80"/>
      <c r="M102" s="24" t="s">
        <v>2395</v>
      </c>
      <c r="N102" s="24"/>
      <c r="O102" s="24"/>
    </row>
    <row r="103" spans="1:15" hidden="1">
      <c r="A103" s="23" t="str">
        <f>CONCATENATE(표1[[#This Row],[대분류]],표1[[#This Row],[중분류]],표1[[#This Row],[소분류]],표1[[#This Row],[단계]])</f>
        <v>IT네트워크구축/운영선택과정</v>
      </c>
      <c r="B103" s="23" t="str">
        <f>CONCATENATE($A103,
IF(COUNTIF($A$2:$A103,A103)&lt;10,CONCATENATE("000",COUNTIF($A$2:$A103,A103)),
IF(COUNTIF($A$2:$A103,A103)&lt;100,CONCATENATE("00",COUNTIF($A$2:$A103,A103)),
IF(COUNTIF($A$2:$A103,A103)&lt;1000,CONCATENATE("0",COUNTIF($A$2:$A103,A103)),COUNTIF($A$2:$A103,A103))
)))</f>
        <v>IT네트워크구축/운영선택과정0005</v>
      </c>
      <c r="C103" s="23" t="s">
        <v>4730</v>
      </c>
      <c r="E103" s="23" t="str">
        <f>CONCATENATE(표1[[#This Row],[교육기관명]],표1[[#This Row],[중분류]])</f>
        <v>패스트레인정보통신학원네트워크</v>
      </c>
      <c r="F103" s="24" t="s">
        <v>3691</v>
      </c>
      <c r="G103" s="25" t="s">
        <v>1616</v>
      </c>
      <c r="H103" s="24" t="s">
        <v>6</v>
      </c>
      <c r="I103" s="24" t="s">
        <v>131</v>
      </c>
      <c r="J103" s="24" t="s">
        <v>64</v>
      </c>
      <c r="K103" s="24" t="s">
        <v>2002</v>
      </c>
      <c r="L103" s="80"/>
      <c r="M103" s="24" t="s">
        <v>2396</v>
      </c>
      <c r="N103" s="24"/>
      <c r="O103" s="24"/>
    </row>
    <row r="104" spans="1:15" hidden="1">
      <c r="A104" s="23" t="str">
        <f>CONCATENATE(표1[[#This Row],[대분류]],표1[[#This Row],[중분류]],표1[[#This Row],[소분류]],표1[[#This Row],[단계]])</f>
        <v>IT네트워크구축/운영선택과정</v>
      </c>
      <c r="B104" s="23" t="str">
        <f>CONCATENATE($A104,
IF(COUNTIF($A$2:$A104,A104)&lt;10,CONCATENATE("000",COUNTIF($A$2:$A104,A104)),
IF(COUNTIF($A$2:$A104,A104)&lt;100,CONCATENATE("00",COUNTIF($A$2:$A104,A104)),
IF(COUNTIF($A$2:$A104,A104)&lt;1000,CONCATENATE("0",COUNTIF($A$2:$A104,A104)),COUNTIF($A$2:$A104,A104))
)))</f>
        <v>IT네트워크구축/운영선택과정0006</v>
      </c>
      <c r="C104" s="23" t="s">
        <v>4731</v>
      </c>
      <c r="E104" s="23" t="str">
        <f>CONCATENATE(표1[[#This Row],[교육기관명]],표1[[#This Row],[중분류]])</f>
        <v>패스트레인정보통신학원네트워크</v>
      </c>
      <c r="F104" s="24" t="s">
        <v>3691</v>
      </c>
      <c r="G104" s="25" t="s">
        <v>1670</v>
      </c>
      <c r="H104" s="24" t="s">
        <v>6</v>
      </c>
      <c r="I104" s="24" t="s">
        <v>131</v>
      </c>
      <c r="J104" s="24" t="s">
        <v>64</v>
      </c>
      <c r="K104" s="24" t="s">
        <v>2002</v>
      </c>
      <c r="L104" s="80"/>
      <c r="M104" s="24" t="s">
        <v>2397</v>
      </c>
      <c r="N104" s="24"/>
      <c r="O104" s="24"/>
    </row>
    <row r="105" spans="1:15" hidden="1">
      <c r="A105" s="23" t="str">
        <f>CONCATENATE(표1[[#This Row],[대분류]],표1[[#This Row],[중분류]],표1[[#This Row],[소분류]],표1[[#This Row],[단계]])</f>
        <v>IT네트워크구축/운영선택과정</v>
      </c>
      <c r="B105" s="23" t="str">
        <f>CONCATENATE($A105,
IF(COUNTIF($A$2:$A105,A105)&lt;10,CONCATENATE("000",COUNTIF($A$2:$A105,A105)),
IF(COUNTIF($A$2:$A105,A105)&lt;100,CONCATENATE("00",COUNTIF($A$2:$A105,A105)),
IF(COUNTIF($A$2:$A105,A105)&lt;1000,CONCATENATE("0",COUNTIF($A$2:$A105,A105)),COUNTIF($A$2:$A105,A105))
)))</f>
        <v>IT네트워크구축/운영선택과정0007</v>
      </c>
      <c r="C105" s="23" t="s">
        <v>4732</v>
      </c>
      <c r="E105" s="23" t="str">
        <f>CONCATENATE(표1[[#This Row],[교육기관명]],표1[[#This Row],[중분류]])</f>
        <v>패스트레인정보통신학원네트워크</v>
      </c>
      <c r="F105" s="24" t="s">
        <v>3691</v>
      </c>
      <c r="G105" s="25" t="s">
        <v>1442</v>
      </c>
      <c r="H105" s="24" t="s">
        <v>6</v>
      </c>
      <c r="I105" s="24" t="s">
        <v>131</v>
      </c>
      <c r="J105" s="24" t="s">
        <v>64</v>
      </c>
      <c r="K105" s="24" t="s">
        <v>2002</v>
      </c>
      <c r="L105" s="80"/>
      <c r="M105" s="24" t="s">
        <v>2398</v>
      </c>
      <c r="N105" s="24"/>
      <c r="O105" s="24"/>
    </row>
    <row r="106" spans="1:15" hidden="1">
      <c r="A106" s="23" t="str">
        <f>CONCATENATE(표1[[#This Row],[대분류]],표1[[#This Row],[중분류]],표1[[#This Row],[소분류]],표1[[#This Row],[단계]])</f>
        <v>IT네트워크구축/운영선택과정</v>
      </c>
      <c r="B106" s="23" t="str">
        <f>CONCATENATE($A106,
IF(COUNTIF($A$2:$A106,A106)&lt;10,CONCATENATE("000",COUNTIF($A$2:$A106,A106)),
IF(COUNTIF($A$2:$A106,A106)&lt;100,CONCATENATE("00",COUNTIF($A$2:$A106,A106)),
IF(COUNTIF($A$2:$A106,A106)&lt;1000,CONCATENATE("0",COUNTIF($A$2:$A106,A106)),COUNTIF($A$2:$A106,A106))
)))</f>
        <v>IT네트워크구축/운영선택과정0008</v>
      </c>
      <c r="C106" s="23" t="s">
        <v>4733</v>
      </c>
      <c r="E106" s="23" t="str">
        <f>CONCATENATE(표1[[#This Row],[교육기관명]],표1[[#This Row],[중분류]])</f>
        <v>패스트레인정보통신학원네트워크</v>
      </c>
      <c r="F106" s="24" t="s">
        <v>3691</v>
      </c>
      <c r="G106" s="25" t="s">
        <v>1443</v>
      </c>
      <c r="H106" s="24" t="s">
        <v>6</v>
      </c>
      <c r="I106" s="24" t="s">
        <v>131</v>
      </c>
      <c r="J106" s="24" t="s">
        <v>64</v>
      </c>
      <c r="K106" s="24" t="s">
        <v>2002</v>
      </c>
      <c r="L106" s="80"/>
      <c r="M106" s="24" t="s">
        <v>2399</v>
      </c>
      <c r="N106" s="24"/>
      <c r="O106" s="24"/>
    </row>
    <row r="107" spans="1:15" hidden="1">
      <c r="A107" s="23" t="str">
        <f>CONCATENATE(표1[[#This Row],[대분류]],표1[[#This Row],[중분류]],표1[[#This Row],[소분류]],표1[[#This Row],[단계]])</f>
        <v>IT네트워크구축/운영선택과정</v>
      </c>
      <c r="B107" s="23" t="str">
        <f>CONCATENATE($A107,
IF(COUNTIF($A$2:$A107,A107)&lt;10,CONCATENATE("000",COUNTIF($A$2:$A107,A107)),
IF(COUNTIF($A$2:$A107,A107)&lt;100,CONCATENATE("00",COUNTIF($A$2:$A107,A107)),
IF(COUNTIF($A$2:$A107,A107)&lt;1000,CONCATENATE("0",COUNTIF($A$2:$A107,A107)),COUNTIF($A$2:$A107,A107))
)))</f>
        <v>IT네트워크구축/운영선택과정0009</v>
      </c>
      <c r="C107" s="23" t="s">
        <v>4734</v>
      </c>
      <c r="E107" s="23" t="str">
        <f>CONCATENATE(표1[[#This Row],[교육기관명]],표1[[#This Row],[중분류]])</f>
        <v>패스트레인정보통신학원네트워크</v>
      </c>
      <c r="F107" s="24" t="s">
        <v>3691</v>
      </c>
      <c r="G107" s="25" t="s">
        <v>1444</v>
      </c>
      <c r="H107" s="24" t="s">
        <v>6</v>
      </c>
      <c r="I107" s="24" t="s">
        <v>131</v>
      </c>
      <c r="J107" s="24" t="s">
        <v>64</v>
      </c>
      <c r="K107" s="24" t="s">
        <v>2002</v>
      </c>
      <c r="L107" s="80"/>
      <c r="M107" s="24" t="s">
        <v>2400</v>
      </c>
      <c r="N107" s="24"/>
      <c r="O107" s="24"/>
    </row>
    <row r="108" spans="1:15" hidden="1">
      <c r="A108" s="23" t="str">
        <f>CONCATENATE(표1[[#This Row],[대분류]],표1[[#This Row],[중분류]],표1[[#This Row],[소분류]],표1[[#This Row],[단계]])</f>
        <v>IT네트워크구축/운영선택과정</v>
      </c>
      <c r="B108" s="23" t="str">
        <f>CONCATENATE($A108,
IF(COUNTIF($A$2:$A108,A108)&lt;10,CONCATENATE("000",COUNTIF($A$2:$A108,A108)),
IF(COUNTIF($A$2:$A108,A108)&lt;100,CONCATENATE("00",COUNTIF($A$2:$A108,A108)),
IF(COUNTIF($A$2:$A108,A108)&lt;1000,CONCATENATE("0",COUNTIF($A$2:$A108,A108)),COUNTIF($A$2:$A108,A108))
)))</f>
        <v>IT네트워크구축/운영선택과정0010</v>
      </c>
      <c r="C108" s="23" t="s">
        <v>4735</v>
      </c>
      <c r="E108" s="23" t="str">
        <f>CONCATENATE(표1[[#This Row],[교육기관명]],표1[[#This Row],[중분류]])</f>
        <v>패스트레인정보통신학원네트워크</v>
      </c>
      <c r="F108" s="24" t="s">
        <v>3691</v>
      </c>
      <c r="G108" s="25" t="s">
        <v>1446</v>
      </c>
      <c r="H108" s="24" t="s">
        <v>6</v>
      </c>
      <c r="I108" s="24" t="s">
        <v>131</v>
      </c>
      <c r="J108" s="24" t="s">
        <v>64</v>
      </c>
      <c r="K108" s="24" t="s">
        <v>2002</v>
      </c>
      <c r="L108" s="80"/>
      <c r="M108" s="24" t="s">
        <v>2401</v>
      </c>
      <c r="N108" s="24"/>
      <c r="O108" s="24"/>
    </row>
    <row r="109" spans="1:15" hidden="1">
      <c r="A109" s="23" t="str">
        <f>CONCATENATE(표1[[#This Row],[대분류]],표1[[#This Row],[중분류]],표1[[#This Row],[소분류]],표1[[#This Row],[단계]])</f>
        <v>IT네트워크구축/운영선택과정</v>
      </c>
      <c r="B109" s="23" t="str">
        <f>CONCATENATE($A109,
IF(COUNTIF($A$2:$A109,A109)&lt;10,CONCATENATE("000",COUNTIF($A$2:$A109,A109)),
IF(COUNTIF($A$2:$A109,A109)&lt;100,CONCATENATE("00",COUNTIF($A$2:$A109,A109)),
IF(COUNTIF($A$2:$A109,A109)&lt;1000,CONCATENATE("0",COUNTIF($A$2:$A109,A109)),COUNTIF($A$2:$A109,A109))
)))</f>
        <v>IT네트워크구축/운영선택과정0011</v>
      </c>
      <c r="C109" s="23" t="s">
        <v>4736</v>
      </c>
      <c r="E109" s="23" t="str">
        <f>CONCATENATE(표1[[#This Row],[교육기관명]],표1[[#This Row],[중분류]])</f>
        <v>패스트레인정보통신학원네트워크</v>
      </c>
      <c r="F109" s="24" t="s">
        <v>3691</v>
      </c>
      <c r="G109" s="25" t="s">
        <v>1448</v>
      </c>
      <c r="H109" s="24" t="s">
        <v>6</v>
      </c>
      <c r="I109" s="24" t="s">
        <v>131</v>
      </c>
      <c r="J109" s="24" t="s">
        <v>64</v>
      </c>
      <c r="K109" s="24" t="s">
        <v>2002</v>
      </c>
      <c r="L109" s="80"/>
      <c r="M109" s="24" t="s">
        <v>2402</v>
      </c>
      <c r="N109" s="24"/>
      <c r="O109" s="24"/>
    </row>
    <row r="110" spans="1:15" hidden="1">
      <c r="A110" s="23" t="str">
        <f>CONCATENATE(표1[[#This Row],[대분류]],표1[[#This Row],[중분류]],표1[[#This Row],[소분류]],표1[[#This Row],[단계]])</f>
        <v>IT네트워크구축/운영선택과정</v>
      </c>
      <c r="B110" s="23" t="str">
        <f>CONCATENATE($A110,
IF(COUNTIF($A$2:$A110,A110)&lt;10,CONCATENATE("000",COUNTIF($A$2:$A110,A110)),
IF(COUNTIF($A$2:$A110,A110)&lt;100,CONCATENATE("00",COUNTIF($A$2:$A110,A110)),
IF(COUNTIF($A$2:$A110,A110)&lt;1000,CONCATENATE("0",COUNTIF($A$2:$A110,A110)),COUNTIF($A$2:$A110,A110))
)))</f>
        <v>IT네트워크구축/운영선택과정0012</v>
      </c>
      <c r="C110" s="23" t="s">
        <v>4737</v>
      </c>
      <c r="E110" s="23" t="str">
        <f>CONCATENATE(표1[[#This Row],[교육기관명]],표1[[#This Row],[중분류]])</f>
        <v>패스트레인정보통신학원네트워크</v>
      </c>
      <c r="F110" s="24" t="s">
        <v>3691</v>
      </c>
      <c r="G110" s="25" t="s">
        <v>1449</v>
      </c>
      <c r="H110" s="24" t="s">
        <v>6</v>
      </c>
      <c r="I110" s="24" t="s">
        <v>131</v>
      </c>
      <c r="J110" s="24" t="s">
        <v>64</v>
      </c>
      <c r="K110" s="24" t="s">
        <v>2002</v>
      </c>
      <c r="L110" s="80"/>
      <c r="M110" s="24" t="s">
        <v>2403</v>
      </c>
      <c r="N110" s="24"/>
      <c r="O110" s="24"/>
    </row>
    <row r="111" spans="1:15" hidden="1">
      <c r="A111" s="23" t="str">
        <f>CONCATENATE(표1[[#This Row],[대분류]],표1[[#This Row],[중분류]],표1[[#This Row],[소분류]],표1[[#This Row],[단계]])</f>
        <v>IT네트워크구축/운영선택과정</v>
      </c>
      <c r="B111" s="23" t="str">
        <f>CONCATENATE($A111,
IF(COUNTIF($A$2:$A111,A111)&lt;10,CONCATENATE("000",COUNTIF($A$2:$A111,A111)),
IF(COUNTIF($A$2:$A111,A111)&lt;100,CONCATENATE("00",COUNTIF($A$2:$A111,A111)),
IF(COUNTIF($A$2:$A111,A111)&lt;1000,CONCATENATE("0",COUNTIF($A$2:$A111,A111)),COUNTIF($A$2:$A111,A111))
)))</f>
        <v>IT네트워크구축/운영선택과정0013</v>
      </c>
      <c r="C111" s="23" t="s">
        <v>4738</v>
      </c>
      <c r="E111" s="23" t="str">
        <f>CONCATENATE(표1[[#This Row],[교육기관명]],표1[[#This Row],[중분류]])</f>
        <v>패스트레인정보통신학원네트워크</v>
      </c>
      <c r="F111" s="24" t="s">
        <v>3691</v>
      </c>
      <c r="G111" s="25" t="s">
        <v>1450</v>
      </c>
      <c r="H111" s="24" t="s">
        <v>6</v>
      </c>
      <c r="I111" s="24" t="s">
        <v>131</v>
      </c>
      <c r="J111" s="24" t="s">
        <v>64</v>
      </c>
      <c r="K111" s="24" t="s">
        <v>2002</v>
      </c>
      <c r="L111" s="80"/>
      <c r="M111" s="24" t="s">
        <v>2404</v>
      </c>
      <c r="N111" s="24"/>
      <c r="O111" s="24"/>
    </row>
    <row r="112" spans="1:15" hidden="1">
      <c r="A112" s="23" t="str">
        <f>CONCATENATE(표1[[#This Row],[대분류]],표1[[#This Row],[중분류]],표1[[#This Row],[소분류]],표1[[#This Row],[단계]])</f>
        <v>IT네트워크구축/운영선택과정</v>
      </c>
      <c r="B112" s="23" t="str">
        <f>CONCATENATE($A112,
IF(COUNTIF($A$2:$A112,A112)&lt;10,CONCATENATE("000",COUNTIF($A$2:$A112,A112)),
IF(COUNTIF($A$2:$A112,A112)&lt;100,CONCATENATE("00",COUNTIF($A$2:$A112,A112)),
IF(COUNTIF($A$2:$A112,A112)&lt;1000,CONCATENATE("0",COUNTIF($A$2:$A112,A112)),COUNTIF($A$2:$A112,A112))
)))</f>
        <v>IT네트워크구축/운영선택과정0014</v>
      </c>
      <c r="C112" s="23" t="s">
        <v>4739</v>
      </c>
      <c r="E112" s="23" t="str">
        <f>CONCATENATE(표1[[#This Row],[교육기관명]],표1[[#This Row],[중분류]])</f>
        <v>패스트레인정보통신학원네트워크</v>
      </c>
      <c r="F112" s="24" t="s">
        <v>3691</v>
      </c>
      <c r="G112" s="25" t="s">
        <v>1451</v>
      </c>
      <c r="H112" s="24" t="s">
        <v>6</v>
      </c>
      <c r="I112" s="24" t="s">
        <v>131</v>
      </c>
      <c r="J112" s="24" t="s">
        <v>64</v>
      </c>
      <c r="K112" s="24" t="s">
        <v>2002</v>
      </c>
      <c r="L112" s="80"/>
      <c r="M112" s="24" t="s">
        <v>2405</v>
      </c>
      <c r="N112" s="24"/>
      <c r="O112" s="24"/>
    </row>
    <row r="113" spans="1:15" hidden="1">
      <c r="A113" s="23" t="str">
        <f>CONCATENATE(표1[[#This Row],[대분류]],표1[[#This Row],[중분류]],표1[[#This Row],[소분류]],표1[[#This Row],[단계]])</f>
        <v>IT네트워크구축/운영선택과정</v>
      </c>
      <c r="B113" s="23" t="str">
        <f>CONCATENATE($A113,
IF(COUNTIF($A$2:$A113,A113)&lt;10,CONCATENATE("000",COUNTIF($A$2:$A113,A113)),
IF(COUNTIF($A$2:$A113,A113)&lt;100,CONCATENATE("00",COUNTIF($A$2:$A113,A113)),
IF(COUNTIF($A$2:$A113,A113)&lt;1000,CONCATENATE("0",COUNTIF($A$2:$A113,A113)),COUNTIF($A$2:$A113,A113))
)))</f>
        <v>IT네트워크구축/운영선택과정0015</v>
      </c>
      <c r="C113" s="23" t="s">
        <v>4740</v>
      </c>
      <c r="E113" s="23" t="str">
        <f>CONCATENATE(표1[[#This Row],[교육기관명]],표1[[#This Row],[중분류]])</f>
        <v>패스트레인정보통신학원네트워크</v>
      </c>
      <c r="F113" s="24" t="s">
        <v>3691</v>
      </c>
      <c r="G113" s="25" t="s">
        <v>1458</v>
      </c>
      <c r="H113" s="24" t="s">
        <v>6</v>
      </c>
      <c r="I113" s="24" t="s">
        <v>131</v>
      </c>
      <c r="J113" s="24" t="s">
        <v>64</v>
      </c>
      <c r="K113" s="24" t="s">
        <v>2002</v>
      </c>
      <c r="L113" s="80"/>
      <c r="M113" s="24" t="s">
        <v>2406</v>
      </c>
      <c r="N113" s="24"/>
      <c r="O113" s="24"/>
    </row>
    <row r="114" spans="1:15" hidden="1">
      <c r="A114" s="23" t="str">
        <f>CONCATENATE(표1[[#This Row],[대분류]],표1[[#This Row],[중분류]],표1[[#This Row],[소분류]],표1[[#This Row],[단계]])</f>
        <v>IT네트워크구축/운영선택과정</v>
      </c>
      <c r="B114" s="23" t="str">
        <f>CONCATENATE($A114,
IF(COUNTIF($A$2:$A114,A114)&lt;10,CONCATENATE("000",COUNTIF($A$2:$A114,A114)),
IF(COUNTIF($A$2:$A114,A114)&lt;100,CONCATENATE("00",COUNTIF($A$2:$A114,A114)),
IF(COUNTIF($A$2:$A114,A114)&lt;1000,CONCATENATE("0",COUNTIF($A$2:$A114,A114)),COUNTIF($A$2:$A114,A114))
)))</f>
        <v>IT네트워크구축/운영선택과정0016</v>
      </c>
      <c r="C114" s="23" t="s">
        <v>4741</v>
      </c>
      <c r="E114" s="23" t="str">
        <f>CONCATENATE(표1[[#This Row],[교육기관명]],표1[[#This Row],[중분류]])</f>
        <v>패스트레인정보통신학원네트워크</v>
      </c>
      <c r="F114" s="24" t="s">
        <v>3691</v>
      </c>
      <c r="G114" s="25" t="s">
        <v>1459</v>
      </c>
      <c r="H114" s="24" t="s">
        <v>6</v>
      </c>
      <c r="I114" s="24" t="s">
        <v>131</v>
      </c>
      <c r="J114" s="24" t="s">
        <v>64</v>
      </c>
      <c r="K114" s="24" t="s">
        <v>2002</v>
      </c>
      <c r="L114" s="80"/>
      <c r="M114" s="24" t="s">
        <v>2407</v>
      </c>
      <c r="N114" s="24"/>
      <c r="O114" s="24"/>
    </row>
    <row r="115" spans="1:15" hidden="1">
      <c r="A115" s="23" t="str">
        <f>CONCATENATE(표1[[#This Row],[대분류]],표1[[#This Row],[중분류]],표1[[#This Row],[소분류]],표1[[#This Row],[단계]])</f>
        <v>IT네트워크구축/운영선택과정</v>
      </c>
      <c r="B115" s="23" t="str">
        <f>CONCATENATE($A115,
IF(COUNTIF($A$2:$A115,A115)&lt;10,CONCATENATE("000",COUNTIF($A$2:$A115,A115)),
IF(COUNTIF($A$2:$A115,A115)&lt;100,CONCATENATE("00",COUNTIF($A$2:$A115,A115)),
IF(COUNTIF($A$2:$A115,A115)&lt;1000,CONCATENATE("0",COUNTIF($A$2:$A115,A115)),COUNTIF($A$2:$A115,A115))
)))</f>
        <v>IT네트워크구축/운영선택과정0017</v>
      </c>
      <c r="C115" s="23" t="s">
        <v>4742</v>
      </c>
      <c r="E115" s="23" t="str">
        <f>CONCATENATE(표1[[#This Row],[교육기관명]],표1[[#This Row],[중분류]])</f>
        <v>패스트레인정보통신학원네트워크</v>
      </c>
      <c r="F115" s="24" t="s">
        <v>3691</v>
      </c>
      <c r="G115" s="25" t="s">
        <v>1460</v>
      </c>
      <c r="H115" s="24" t="s">
        <v>6</v>
      </c>
      <c r="I115" s="24" t="s">
        <v>131</v>
      </c>
      <c r="J115" s="24" t="s">
        <v>64</v>
      </c>
      <c r="K115" s="24" t="s">
        <v>2002</v>
      </c>
      <c r="L115" s="80"/>
      <c r="M115" s="24" t="s">
        <v>2408</v>
      </c>
      <c r="N115" s="24"/>
      <c r="O115" s="24"/>
    </row>
    <row r="116" spans="1:15" hidden="1">
      <c r="A116" s="23" t="str">
        <f>CONCATENATE(표1[[#This Row],[대분류]],표1[[#This Row],[중분류]],표1[[#This Row],[소분류]],표1[[#This Row],[단계]])</f>
        <v>IT네트워크구축/운영선택과정</v>
      </c>
      <c r="B116" s="23" t="str">
        <f>CONCATENATE($A116,
IF(COUNTIF($A$2:$A116,A116)&lt;10,CONCATENATE("000",COUNTIF($A$2:$A116,A116)),
IF(COUNTIF($A$2:$A116,A116)&lt;100,CONCATENATE("00",COUNTIF($A$2:$A116,A116)),
IF(COUNTIF($A$2:$A116,A116)&lt;1000,CONCATENATE("0",COUNTIF($A$2:$A116,A116)),COUNTIF($A$2:$A116,A116))
)))</f>
        <v>IT네트워크구축/운영선택과정0018</v>
      </c>
      <c r="C116" s="23" t="s">
        <v>4743</v>
      </c>
      <c r="E116" s="23" t="str">
        <f>CONCATENATE(표1[[#This Row],[교육기관명]],표1[[#This Row],[중분류]])</f>
        <v>패스트레인정보통신학원네트워크</v>
      </c>
      <c r="F116" s="24" t="s">
        <v>3691</v>
      </c>
      <c r="G116" s="25" t="s">
        <v>1462</v>
      </c>
      <c r="H116" s="24" t="s">
        <v>6</v>
      </c>
      <c r="I116" s="24" t="s">
        <v>131</v>
      </c>
      <c r="J116" s="24" t="s">
        <v>64</v>
      </c>
      <c r="K116" s="24" t="s">
        <v>2002</v>
      </c>
      <c r="L116" s="80"/>
      <c r="M116" s="24" t="s">
        <v>2409</v>
      </c>
      <c r="N116" s="24"/>
      <c r="O116" s="24"/>
    </row>
    <row r="117" spans="1:15" hidden="1">
      <c r="A117" s="23" t="str">
        <f>CONCATENATE(표1[[#This Row],[대분류]],표1[[#This Row],[중분류]],표1[[#This Row],[소분류]],표1[[#This Row],[단계]])</f>
        <v>IT네트워크구축/운영선택과정</v>
      </c>
      <c r="B117" s="23" t="str">
        <f>CONCATENATE($A117,
IF(COUNTIF($A$2:$A117,A117)&lt;10,CONCATENATE("000",COUNTIF($A$2:$A117,A117)),
IF(COUNTIF($A$2:$A117,A117)&lt;100,CONCATENATE("00",COUNTIF($A$2:$A117,A117)),
IF(COUNTIF($A$2:$A117,A117)&lt;1000,CONCATENATE("0",COUNTIF($A$2:$A117,A117)),COUNTIF($A$2:$A117,A117))
)))</f>
        <v>IT네트워크구축/운영선택과정0019</v>
      </c>
      <c r="C117" s="23" t="s">
        <v>4744</v>
      </c>
      <c r="E117" s="23" t="str">
        <f>CONCATENATE(표1[[#This Row],[교육기관명]],표1[[#This Row],[중분류]])</f>
        <v>패스트레인정보통신학원네트워크</v>
      </c>
      <c r="F117" s="24" t="s">
        <v>3691</v>
      </c>
      <c r="G117" s="25" t="s">
        <v>1463</v>
      </c>
      <c r="H117" s="24" t="s">
        <v>6</v>
      </c>
      <c r="I117" s="24" t="s">
        <v>131</v>
      </c>
      <c r="J117" s="24" t="s">
        <v>64</v>
      </c>
      <c r="K117" s="24" t="s">
        <v>2002</v>
      </c>
      <c r="L117" s="80"/>
      <c r="M117" s="24" t="s">
        <v>2410</v>
      </c>
      <c r="N117" s="24"/>
      <c r="O117" s="24"/>
    </row>
    <row r="118" spans="1:15" hidden="1">
      <c r="A118" s="23" t="str">
        <f>CONCATENATE(표1[[#This Row],[대분류]],표1[[#This Row],[중분류]],표1[[#This Row],[소분류]],표1[[#This Row],[단계]])</f>
        <v>IT네트워크구축/운영선택과정</v>
      </c>
      <c r="B118" s="23" t="str">
        <f>CONCATENATE($A118,
IF(COUNTIF($A$2:$A118,A118)&lt;10,CONCATENATE("000",COUNTIF($A$2:$A118,A118)),
IF(COUNTIF($A$2:$A118,A118)&lt;100,CONCATENATE("00",COUNTIF($A$2:$A118,A118)),
IF(COUNTIF($A$2:$A118,A118)&lt;1000,CONCATENATE("0",COUNTIF($A$2:$A118,A118)),COUNTIF($A$2:$A118,A118))
)))</f>
        <v>IT네트워크구축/운영선택과정0020</v>
      </c>
      <c r="C118" s="23" t="s">
        <v>4745</v>
      </c>
      <c r="E118" s="23" t="str">
        <f>CONCATENATE(표1[[#This Row],[교육기관명]],표1[[#This Row],[중분류]])</f>
        <v>패스트레인정보통신학원네트워크</v>
      </c>
      <c r="F118" s="24" t="s">
        <v>3691</v>
      </c>
      <c r="G118" s="25" t="s">
        <v>1464</v>
      </c>
      <c r="H118" s="24" t="s">
        <v>6</v>
      </c>
      <c r="I118" s="24" t="s">
        <v>131</v>
      </c>
      <c r="J118" s="24" t="s">
        <v>64</v>
      </c>
      <c r="K118" s="24" t="s">
        <v>2002</v>
      </c>
      <c r="L118" s="80"/>
      <c r="M118" s="24" t="s">
        <v>2411</v>
      </c>
      <c r="N118" s="24"/>
      <c r="O118" s="24"/>
    </row>
    <row r="119" spans="1:15" hidden="1">
      <c r="A119" s="23" t="str">
        <f>CONCATENATE(표1[[#This Row],[대분류]],표1[[#This Row],[중분류]],표1[[#This Row],[소분류]],표1[[#This Row],[단계]])</f>
        <v>IT네트워크구축/운영선택과정</v>
      </c>
      <c r="B119" s="23" t="str">
        <f>CONCATENATE($A119,
IF(COUNTIF($A$2:$A119,A119)&lt;10,CONCATENATE("000",COUNTIF($A$2:$A119,A119)),
IF(COUNTIF($A$2:$A119,A119)&lt;100,CONCATENATE("00",COUNTIF($A$2:$A119,A119)),
IF(COUNTIF($A$2:$A119,A119)&lt;1000,CONCATENATE("0",COUNTIF($A$2:$A119,A119)),COUNTIF($A$2:$A119,A119))
)))</f>
        <v>IT네트워크구축/운영선택과정0021</v>
      </c>
      <c r="C119" s="23" t="s">
        <v>4746</v>
      </c>
      <c r="E119" s="23" t="str">
        <f>CONCATENATE(표1[[#This Row],[교육기관명]],표1[[#This Row],[중분류]])</f>
        <v>패스트레인정보통신학원네트워크</v>
      </c>
      <c r="F119" s="24" t="s">
        <v>3691</v>
      </c>
      <c r="G119" s="25" t="s">
        <v>1467</v>
      </c>
      <c r="H119" s="24" t="s">
        <v>6</v>
      </c>
      <c r="I119" s="24" t="s">
        <v>131</v>
      </c>
      <c r="J119" s="24" t="s">
        <v>64</v>
      </c>
      <c r="K119" s="24" t="s">
        <v>2002</v>
      </c>
      <c r="L119" s="80"/>
      <c r="M119" s="24" t="s">
        <v>2412</v>
      </c>
      <c r="N119" s="24"/>
      <c r="O119" s="24"/>
    </row>
    <row r="120" spans="1:15" hidden="1">
      <c r="A120" s="23" t="str">
        <f>CONCATENATE(표1[[#This Row],[대분류]],표1[[#This Row],[중분류]],표1[[#This Row],[소분류]],표1[[#This Row],[단계]])</f>
        <v>IT네트워크구축/운영선택과정</v>
      </c>
      <c r="B120" s="23" t="str">
        <f>CONCATENATE($A120,
IF(COUNTIF($A$2:$A120,A120)&lt;10,CONCATENATE("000",COUNTIF($A$2:$A120,A120)),
IF(COUNTIF($A$2:$A120,A120)&lt;100,CONCATENATE("00",COUNTIF($A$2:$A120,A120)),
IF(COUNTIF($A$2:$A120,A120)&lt;1000,CONCATENATE("0",COUNTIF($A$2:$A120,A120)),COUNTIF($A$2:$A120,A120))
)))</f>
        <v>IT네트워크구축/운영선택과정0022</v>
      </c>
      <c r="C120" s="23" t="s">
        <v>4747</v>
      </c>
      <c r="E120" s="23" t="str">
        <f>CONCATENATE(표1[[#This Row],[교육기관명]],표1[[#This Row],[중분류]])</f>
        <v>패스트레인정보통신학원네트워크</v>
      </c>
      <c r="F120" s="24" t="s">
        <v>3691</v>
      </c>
      <c r="G120" s="25" t="s">
        <v>1486</v>
      </c>
      <c r="H120" s="24" t="s">
        <v>6</v>
      </c>
      <c r="I120" s="24" t="s">
        <v>131</v>
      </c>
      <c r="J120" s="24" t="s">
        <v>64</v>
      </c>
      <c r="K120" s="24" t="s">
        <v>2002</v>
      </c>
      <c r="L120" s="80"/>
      <c r="M120" s="24" t="s">
        <v>2413</v>
      </c>
      <c r="N120" s="24"/>
      <c r="O120" s="24"/>
    </row>
    <row r="121" spans="1:15" hidden="1">
      <c r="A121" s="23" t="str">
        <f>CONCATENATE(표1[[#This Row],[대분류]],표1[[#This Row],[중분류]],표1[[#This Row],[소분류]],표1[[#This Row],[단계]])</f>
        <v>IT네트워크구축/운영선택과정</v>
      </c>
      <c r="B121" s="23" t="str">
        <f>CONCATENATE($A121,
IF(COUNTIF($A$2:$A121,A121)&lt;10,CONCATENATE("000",COUNTIF($A$2:$A121,A121)),
IF(COUNTIF($A$2:$A121,A121)&lt;100,CONCATENATE("00",COUNTIF($A$2:$A121,A121)),
IF(COUNTIF($A$2:$A121,A121)&lt;1000,CONCATENATE("0",COUNTIF($A$2:$A121,A121)),COUNTIF($A$2:$A121,A121))
)))</f>
        <v>IT네트워크구축/운영선택과정0023</v>
      </c>
      <c r="C121" s="23" t="s">
        <v>4748</v>
      </c>
      <c r="E121" s="23" t="str">
        <f>CONCATENATE(표1[[#This Row],[교육기관명]],표1[[#This Row],[중분류]])</f>
        <v>패스트레인정보통신학원네트워크</v>
      </c>
      <c r="F121" s="24" t="s">
        <v>3691</v>
      </c>
      <c r="G121" s="25" t="s">
        <v>1487</v>
      </c>
      <c r="H121" s="24" t="s">
        <v>6</v>
      </c>
      <c r="I121" s="24" t="s">
        <v>131</v>
      </c>
      <c r="J121" s="24" t="s">
        <v>64</v>
      </c>
      <c r="K121" s="24" t="s">
        <v>2002</v>
      </c>
      <c r="L121" s="80"/>
      <c r="M121" s="24" t="s">
        <v>2414</v>
      </c>
      <c r="N121" s="24"/>
      <c r="O121" s="24"/>
    </row>
    <row r="122" spans="1:15" hidden="1">
      <c r="A122" s="23" t="str">
        <f>CONCATENATE(표1[[#This Row],[대분류]],표1[[#This Row],[중분류]],표1[[#This Row],[소분류]],표1[[#This Row],[단계]])</f>
        <v>IT네트워크구축/운영선택과정</v>
      </c>
      <c r="B122" s="23" t="str">
        <f>CONCATENATE($A122,
IF(COUNTIF($A$2:$A122,A122)&lt;10,CONCATENATE("000",COUNTIF($A$2:$A122,A122)),
IF(COUNTIF($A$2:$A122,A122)&lt;100,CONCATENATE("00",COUNTIF($A$2:$A122,A122)),
IF(COUNTIF($A$2:$A122,A122)&lt;1000,CONCATENATE("0",COUNTIF($A$2:$A122,A122)),COUNTIF($A$2:$A122,A122))
)))</f>
        <v>IT네트워크구축/운영선택과정0024</v>
      </c>
      <c r="C122" s="23" t="s">
        <v>4749</v>
      </c>
      <c r="E122" s="23" t="str">
        <f>CONCATENATE(표1[[#This Row],[교육기관명]],표1[[#This Row],[중분류]])</f>
        <v>패스트레인정보통신학원네트워크</v>
      </c>
      <c r="F122" s="24" t="s">
        <v>3691</v>
      </c>
      <c r="G122" s="25" t="s">
        <v>1488</v>
      </c>
      <c r="H122" s="24" t="s">
        <v>6</v>
      </c>
      <c r="I122" s="24" t="s">
        <v>131</v>
      </c>
      <c r="J122" s="24" t="s">
        <v>64</v>
      </c>
      <c r="K122" s="24" t="s">
        <v>2002</v>
      </c>
      <c r="L122" s="80"/>
      <c r="M122" s="24" t="s">
        <v>2415</v>
      </c>
      <c r="N122" s="24"/>
      <c r="O122" s="24"/>
    </row>
    <row r="123" spans="1:15" hidden="1">
      <c r="A123" s="23" t="str">
        <f>CONCATENATE(표1[[#This Row],[대분류]],표1[[#This Row],[중분류]],표1[[#This Row],[소분류]],표1[[#This Row],[단계]])</f>
        <v>IT네트워크구축/운영선택과정</v>
      </c>
      <c r="B123" s="23" t="str">
        <f>CONCATENATE($A123,
IF(COUNTIF($A$2:$A123,A123)&lt;10,CONCATENATE("000",COUNTIF($A$2:$A123,A123)),
IF(COUNTIF($A$2:$A123,A123)&lt;100,CONCATENATE("00",COUNTIF($A$2:$A123,A123)),
IF(COUNTIF($A$2:$A123,A123)&lt;1000,CONCATENATE("0",COUNTIF($A$2:$A123,A123)),COUNTIF($A$2:$A123,A123))
)))</f>
        <v>IT네트워크구축/운영선택과정0025</v>
      </c>
      <c r="C123" s="23" t="s">
        <v>4750</v>
      </c>
      <c r="E123" s="23" t="str">
        <f>CONCATENATE(표1[[#This Row],[교육기관명]],표1[[#This Row],[중분류]])</f>
        <v>패스트레인정보통신학원네트워크</v>
      </c>
      <c r="F123" s="24" t="s">
        <v>3691</v>
      </c>
      <c r="G123" s="25" t="s">
        <v>1489</v>
      </c>
      <c r="H123" s="24" t="s">
        <v>6</v>
      </c>
      <c r="I123" s="24" t="s">
        <v>131</v>
      </c>
      <c r="J123" s="24" t="s">
        <v>64</v>
      </c>
      <c r="K123" s="24" t="s">
        <v>2002</v>
      </c>
      <c r="L123" s="80"/>
      <c r="M123" s="24" t="s">
        <v>2416</v>
      </c>
      <c r="N123" s="24"/>
      <c r="O123" s="24"/>
    </row>
    <row r="124" spans="1:15" hidden="1">
      <c r="A124" s="23" t="str">
        <f>CONCATENATE(표1[[#This Row],[대분류]],표1[[#This Row],[중분류]],표1[[#This Row],[소분류]],표1[[#This Row],[단계]])</f>
        <v>IT네트워크구축/운영선택과정</v>
      </c>
      <c r="B124" s="23" t="str">
        <f>CONCATENATE($A124,
IF(COUNTIF($A$2:$A124,A124)&lt;10,CONCATENATE("000",COUNTIF($A$2:$A124,A124)),
IF(COUNTIF($A$2:$A124,A124)&lt;100,CONCATENATE("00",COUNTIF($A$2:$A124,A124)),
IF(COUNTIF($A$2:$A124,A124)&lt;1000,CONCATENATE("0",COUNTIF($A$2:$A124,A124)),COUNTIF($A$2:$A124,A124))
)))</f>
        <v>IT네트워크구축/운영선택과정0026</v>
      </c>
      <c r="C124" s="23" t="s">
        <v>4751</v>
      </c>
      <c r="E124" s="23" t="str">
        <f>CONCATENATE(표1[[#This Row],[교육기관명]],표1[[#This Row],[중분류]])</f>
        <v>패스트레인정보통신학원네트워크</v>
      </c>
      <c r="F124" s="24" t="s">
        <v>3691</v>
      </c>
      <c r="G124" s="25" t="s">
        <v>1490</v>
      </c>
      <c r="H124" s="24" t="s">
        <v>6</v>
      </c>
      <c r="I124" s="24" t="s">
        <v>131</v>
      </c>
      <c r="J124" s="24" t="s">
        <v>64</v>
      </c>
      <c r="K124" s="24" t="s">
        <v>2002</v>
      </c>
      <c r="L124" s="80"/>
      <c r="M124" s="24" t="s">
        <v>2417</v>
      </c>
      <c r="N124" s="24"/>
      <c r="O124" s="24"/>
    </row>
    <row r="125" spans="1:15" hidden="1">
      <c r="A125" s="23" t="str">
        <f>CONCATENATE(표1[[#This Row],[대분류]],표1[[#This Row],[중분류]],표1[[#This Row],[소분류]],표1[[#This Row],[단계]])</f>
        <v>IT네트워크구축/운영선택과정</v>
      </c>
      <c r="B125" s="23" t="str">
        <f>CONCATENATE($A125,
IF(COUNTIF($A$2:$A125,A125)&lt;10,CONCATENATE("000",COUNTIF($A$2:$A125,A125)),
IF(COUNTIF($A$2:$A125,A125)&lt;100,CONCATENATE("00",COUNTIF($A$2:$A125,A125)),
IF(COUNTIF($A$2:$A125,A125)&lt;1000,CONCATENATE("0",COUNTIF($A$2:$A125,A125)),COUNTIF($A$2:$A125,A125))
)))</f>
        <v>IT네트워크구축/운영선택과정0027</v>
      </c>
      <c r="C125" s="23" t="s">
        <v>4752</v>
      </c>
      <c r="E125" s="23" t="str">
        <f>CONCATENATE(표1[[#This Row],[교육기관명]],표1[[#This Row],[중분류]])</f>
        <v>패스트레인정보통신학원네트워크</v>
      </c>
      <c r="F125" s="24" t="s">
        <v>3691</v>
      </c>
      <c r="G125" s="25" t="s">
        <v>1494</v>
      </c>
      <c r="H125" s="24" t="s">
        <v>6</v>
      </c>
      <c r="I125" s="24" t="s">
        <v>131</v>
      </c>
      <c r="J125" s="24" t="s">
        <v>64</v>
      </c>
      <c r="K125" s="24" t="s">
        <v>2002</v>
      </c>
      <c r="L125" s="80"/>
      <c r="M125" s="24" t="s">
        <v>2418</v>
      </c>
      <c r="N125" s="24"/>
      <c r="O125" s="24"/>
    </row>
    <row r="126" spans="1:15" hidden="1">
      <c r="A126" s="23" t="str">
        <f>CONCATENATE(표1[[#This Row],[대분류]],표1[[#This Row],[중분류]],표1[[#This Row],[소분류]],표1[[#This Row],[단계]])</f>
        <v>IT네트워크구축/운영선택과정</v>
      </c>
      <c r="B126" s="23" t="str">
        <f>CONCATENATE($A126,
IF(COUNTIF($A$2:$A126,A126)&lt;10,CONCATENATE("000",COUNTIF($A$2:$A126,A126)),
IF(COUNTIF($A$2:$A126,A126)&lt;100,CONCATENATE("00",COUNTIF($A$2:$A126,A126)),
IF(COUNTIF($A$2:$A126,A126)&lt;1000,CONCATENATE("0",COUNTIF($A$2:$A126,A126)),COUNTIF($A$2:$A126,A126))
)))</f>
        <v>IT네트워크구축/운영선택과정0028</v>
      </c>
      <c r="C126" s="23" t="s">
        <v>4753</v>
      </c>
      <c r="E126" s="23" t="str">
        <f>CONCATENATE(표1[[#This Row],[교육기관명]],표1[[#This Row],[중분류]])</f>
        <v>패스트레인정보통신학원네트워크</v>
      </c>
      <c r="F126" s="24" t="s">
        <v>3691</v>
      </c>
      <c r="G126" s="25" t="s">
        <v>1495</v>
      </c>
      <c r="H126" s="24" t="s">
        <v>6</v>
      </c>
      <c r="I126" s="24" t="s">
        <v>131</v>
      </c>
      <c r="J126" s="24" t="s">
        <v>64</v>
      </c>
      <c r="K126" s="24" t="s">
        <v>2002</v>
      </c>
      <c r="L126" s="80"/>
      <c r="M126" s="24" t="s">
        <v>2419</v>
      </c>
      <c r="N126" s="24"/>
      <c r="O126" s="24"/>
    </row>
    <row r="127" spans="1:15" hidden="1">
      <c r="A127" s="23" t="str">
        <f>CONCATENATE(표1[[#This Row],[대분류]],표1[[#This Row],[중분류]],표1[[#This Row],[소분류]],표1[[#This Row],[단계]])</f>
        <v>IT네트워크구축/운영선택과정</v>
      </c>
      <c r="B127" s="23" t="str">
        <f>CONCATENATE($A127,
IF(COUNTIF($A$2:$A127,A127)&lt;10,CONCATENATE("000",COUNTIF($A$2:$A127,A127)),
IF(COUNTIF($A$2:$A127,A127)&lt;100,CONCATENATE("00",COUNTIF($A$2:$A127,A127)),
IF(COUNTIF($A$2:$A127,A127)&lt;1000,CONCATENATE("0",COUNTIF($A$2:$A127,A127)),COUNTIF($A$2:$A127,A127))
)))</f>
        <v>IT네트워크구축/운영선택과정0029</v>
      </c>
      <c r="C127" s="23" t="s">
        <v>4754</v>
      </c>
      <c r="E127" s="23" t="str">
        <f>CONCATENATE(표1[[#This Row],[교육기관명]],표1[[#This Row],[중분류]])</f>
        <v>패스트레인정보통신학원네트워크</v>
      </c>
      <c r="F127" s="24" t="s">
        <v>3691</v>
      </c>
      <c r="G127" s="25" t="s">
        <v>1496</v>
      </c>
      <c r="H127" s="24" t="s">
        <v>6</v>
      </c>
      <c r="I127" s="24" t="s">
        <v>131</v>
      </c>
      <c r="J127" s="24" t="s">
        <v>64</v>
      </c>
      <c r="K127" s="24" t="s">
        <v>2002</v>
      </c>
      <c r="L127" s="80"/>
      <c r="M127" s="24" t="s">
        <v>2420</v>
      </c>
      <c r="N127" s="24"/>
      <c r="O127" s="24"/>
    </row>
    <row r="128" spans="1:15" hidden="1">
      <c r="A128" s="23" t="str">
        <f>CONCATENATE(표1[[#This Row],[대분류]],표1[[#This Row],[중분류]],표1[[#This Row],[소분류]],표1[[#This Row],[단계]])</f>
        <v>IT네트워크구축/운영선택과정</v>
      </c>
      <c r="B128" s="23" t="str">
        <f>CONCATENATE($A128,
IF(COUNTIF($A$2:$A128,A128)&lt;10,CONCATENATE("000",COUNTIF($A$2:$A128,A128)),
IF(COUNTIF($A$2:$A128,A128)&lt;100,CONCATENATE("00",COUNTIF($A$2:$A128,A128)),
IF(COUNTIF($A$2:$A128,A128)&lt;1000,CONCATENATE("0",COUNTIF($A$2:$A128,A128)),COUNTIF($A$2:$A128,A128))
)))</f>
        <v>IT네트워크구축/운영선택과정0030</v>
      </c>
      <c r="C128" s="23" t="s">
        <v>4755</v>
      </c>
      <c r="E128" s="23" t="str">
        <f>CONCATENATE(표1[[#This Row],[교육기관명]],표1[[#This Row],[중분류]])</f>
        <v>패스트레인정보통신학원네트워크</v>
      </c>
      <c r="F128" s="24" t="s">
        <v>3691</v>
      </c>
      <c r="G128" s="25" t="s">
        <v>1497</v>
      </c>
      <c r="H128" s="24" t="s">
        <v>6</v>
      </c>
      <c r="I128" s="24" t="s">
        <v>131</v>
      </c>
      <c r="J128" s="24" t="s">
        <v>64</v>
      </c>
      <c r="K128" s="24" t="s">
        <v>2002</v>
      </c>
      <c r="L128" s="80"/>
      <c r="M128" s="24" t="s">
        <v>2421</v>
      </c>
      <c r="N128" s="24"/>
      <c r="O128" s="24"/>
    </row>
    <row r="129" spans="1:15" hidden="1">
      <c r="A129" s="23" t="str">
        <f>CONCATENATE(표1[[#This Row],[대분류]],표1[[#This Row],[중분류]],표1[[#This Row],[소분류]],표1[[#This Row],[단계]])</f>
        <v>IT네트워크구축/운영선택과정</v>
      </c>
      <c r="B129" s="23" t="str">
        <f>CONCATENATE($A129,
IF(COUNTIF($A$2:$A129,A129)&lt;10,CONCATENATE("000",COUNTIF($A$2:$A129,A129)),
IF(COUNTIF($A$2:$A129,A129)&lt;100,CONCATENATE("00",COUNTIF($A$2:$A129,A129)),
IF(COUNTIF($A$2:$A129,A129)&lt;1000,CONCATENATE("0",COUNTIF($A$2:$A129,A129)),COUNTIF($A$2:$A129,A129))
)))</f>
        <v>IT네트워크구축/운영선택과정0031</v>
      </c>
      <c r="C129" s="23" t="s">
        <v>4756</v>
      </c>
      <c r="E129" s="23" t="str">
        <f>CONCATENATE(표1[[#This Row],[교육기관명]],표1[[#This Row],[중분류]])</f>
        <v>패스트레인정보통신학원네트워크</v>
      </c>
      <c r="F129" s="24" t="s">
        <v>3691</v>
      </c>
      <c r="G129" s="25" t="s">
        <v>1498</v>
      </c>
      <c r="H129" s="24" t="s">
        <v>6</v>
      </c>
      <c r="I129" s="24" t="s">
        <v>131</v>
      </c>
      <c r="J129" s="24" t="s">
        <v>64</v>
      </c>
      <c r="K129" s="24" t="s">
        <v>2002</v>
      </c>
      <c r="L129" s="80"/>
      <c r="M129" s="24" t="s">
        <v>2422</v>
      </c>
      <c r="N129" s="24"/>
      <c r="O129" s="24"/>
    </row>
    <row r="130" spans="1:15" hidden="1">
      <c r="A130" s="23" t="str">
        <f>CONCATENATE(표1[[#This Row],[대분류]],표1[[#This Row],[중분류]],표1[[#This Row],[소분류]],표1[[#This Row],[단계]])</f>
        <v>IT네트워크구축/운영선택과정</v>
      </c>
      <c r="B130" s="23" t="str">
        <f>CONCATENATE($A130,
IF(COUNTIF($A$2:$A130,A130)&lt;10,CONCATENATE("000",COUNTIF($A$2:$A130,A130)),
IF(COUNTIF($A$2:$A130,A130)&lt;100,CONCATENATE("00",COUNTIF($A$2:$A130,A130)),
IF(COUNTIF($A$2:$A130,A130)&lt;1000,CONCATENATE("0",COUNTIF($A$2:$A130,A130)),COUNTIF($A$2:$A130,A130))
)))</f>
        <v>IT네트워크구축/운영선택과정0032</v>
      </c>
      <c r="C130" s="23" t="s">
        <v>4757</v>
      </c>
      <c r="E130" s="23" t="str">
        <f>CONCATENATE(표1[[#This Row],[교육기관명]],표1[[#This Row],[중분류]])</f>
        <v>패스트레인정보통신학원네트워크</v>
      </c>
      <c r="F130" s="24" t="s">
        <v>3691</v>
      </c>
      <c r="G130" s="25" t="s">
        <v>1499</v>
      </c>
      <c r="H130" s="24" t="s">
        <v>6</v>
      </c>
      <c r="I130" s="24" t="s">
        <v>131</v>
      </c>
      <c r="J130" s="24" t="s">
        <v>64</v>
      </c>
      <c r="K130" s="24" t="s">
        <v>2002</v>
      </c>
      <c r="L130" s="80"/>
      <c r="M130" s="24" t="s">
        <v>2423</v>
      </c>
      <c r="N130" s="24"/>
      <c r="O130" s="24"/>
    </row>
    <row r="131" spans="1:15" hidden="1">
      <c r="A131" s="23" t="str">
        <f>CONCATENATE(표1[[#This Row],[대분류]],표1[[#This Row],[중분류]],표1[[#This Row],[소분류]],표1[[#This Row],[단계]])</f>
        <v>IT네트워크구축/운영선택과정</v>
      </c>
      <c r="B131" s="23" t="str">
        <f>CONCATENATE($A131,
IF(COUNTIF($A$2:$A131,A131)&lt;10,CONCATENATE("000",COUNTIF($A$2:$A131,A131)),
IF(COUNTIF($A$2:$A131,A131)&lt;100,CONCATENATE("00",COUNTIF($A$2:$A131,A131)),
IF(COUNTIF($A$2:$A131,A131)&lt;1000,CONCATENATE("0",COUNTIF($A$2:$A131,A131)),COUNTIF($A$2:$A131,A131))
)))</f>
        <v>IT네트워크구축/운영선택과정0033</v>
      </c>
      <c r="C131" s="23" t="s">
        <v>4758</v>
      </c>
      <c r="E131" s="23" t="str">
        <f>CONCATENATE(표1[[#This Row],[교육기관명]],표1[[#This Row],[중분류]])</f>
        <v>패스트레인정보통신학원네트워크</v>
      </c>
      <c r="F131" s="24" t="s">
        <v>3691</v>
      </c>
      <c r="G131" s="25" t="s">
        <v>1502</v>
      </c>
      <c r="H131" s="24" t="s">
        <v>6</v>
      </c>
      <c r="I131" s="24" t="s">
        <v>131</v>
      </c>
      <c r="J131" s="24" t="s">
        <v>64</v>
      </c>
      <c r="K131" s="24" t="s">
        <v>2002</v>
      </c>
      <c r="L131" s="80"/>
      <c r="M131" s="24" t="s">
        <v>2424</v>
      </c>
      <c r="N131" s="24"/>
      <c r="O131" s="24"/>
    </row>
    <row r="132" spans="1:15" hidden="1">
      <c r="A132" s="23" t="str">
        <f>CONCATENATE(표1[[#This Row],[대분류]],표1[[#This Row],[중분류]],표1[[#This Row],[소분류]],표1[[#This Row],[단계]])</f>
        <v>IT네트워크구축/운영선택과정</v>
      </c>
      <c r="B132" s="23" t="str">
        <f>CONCATENATE($A132,
IF(COUNTIF($A$2:$A132,A132)&lt;10,CONCATENATE("000",COUNTIF($A$2:$A132,A132)),
IF(COUNTIF($A$2:$A132,A132)&lt;100,CONCATENATE("00",COUNTIF($A$2:$A132,A132)),
IF(COUNTIF($A$2:$A132,A132)&lt;1000,CONCATENATE("0",COUNTIF($A$2:$A132,A132)),COUNTIF($A$2:$A132,A132))
)))</f>
        <v>IT네트워크구축/운영선택과정0034</v>
      </c>
      <c r="C132" s="23" t="s">
        <v>4759</v>
      </c>
      <c r="E132" s="23" t="str">
        <f>CONCATENATE(표1[[#This Row],[교육기관명]],표1[[#This Row],[중분류]])</f>
        <v>패스트레인정보통신학원네트워크</v>
      </c>
      <c r="F132" s="24" t="s">
        <v>3691</v>
      </c>
      <c r="G132" s="25" t="s">
        <v>1503</v>
      </c>
      <c r="H132" s="24" t="s">
        <v>6</v>
      </c>
      <c r="I132" s="24" t="s">
        <v>131</v>
      </c>
      <c r="J132" s="24" t="s">
        <v>64</v>
      </c>
      <c r="K132" s="24" t="s">
        <v>2002</v>
      </c>
      <c r="L132" s="80"/>
      <c r="M132" s="24" t="s">
        <v>2425</v>
      </c>
      <c r="N132" s="24"/>
      <c r="O132" s="24"/>
    </row>
    <row r="133" spans="1:15" hidden="1">
      <c r="A133" s="23" t="str">
        <f>CONCATENATE(표1[[#This Row],[대분류]],표1[[#This Row],[중분류]],표1[[#This Row],[소분류]],표1[[#This Row],[단계]])</f>
        <v>IT네트워크구축/운영선택과정</v>
      </c>
      <c r="B133" s="23" t="str">
        <f>CONCATENATE($A133,
IF(COUNTIF($A$2:$A133,A133)&lt;10,CONCATENATE("000",COUNTIF($A$2:$A133,A133)),
IF(COUNTIF($A$2:$A133,A133)&lt;100,CONCATENATE("00",COUNTIF($A$2:$A133,A133)),
IF(COUNTIF($A$2:$A133,A133)&lt;1000,CONCATENATE("0",COUNTIF($A$2:$A133,A133)),COUNTIF($A$2:$A133,A133))
)))</f>
        <v>IT네트워크구축/운영선택과정0035</v>
      </c>
      <c r="C133" s="23" t="s">
        <v>4760</v>
      </c>
      <c r="E133" s="23" t="str">
        <f>CONCATENATE(표1[[#This Row],[교육기관명]],표1[[#This Row],[중분류]])</f>
        <v>패스트레인정보통신학원네트워크</v>
      </c>
      <c r="F133" s="24" t="s">
        <v>3691</v>
      </c>
      <c r="G133" s="25" t="s">
        <v>1505</v>
      </c>
      <c r="H133" s="24" t="s">
        <v>6</v>
      </c>
      <c r="I133" s="24" t="s">
        <v>131</v>
      </c>
      <c r="J133" s="24" t="s">
        <v>64</v>
      </c>
      <c r="K133" s="24" t="s">
        <v>2002</v>
      </c>
      <c r="L133" s="80"/>
      <c r="M133" s="24" t="s">
        <v>2426</v>
      </c>
      <c r="N133" s="24"/>
      <c r="O133" s="24"/>
    </row>
    <row r="134" spans="1:15" hidden="1">
      <c r="A134" s="23" t="str">
        <f>CONCATENATE(표1[[#This Row],[대분류]],표1[[#This Row],[중분류]],표1[[#This Row],[소분류]],표1[[#This Row],[단계]])</f>
        <v>IT네트워크구축/운영선택과정</v>
      </c>
      <c r="B134" s="23" t="str">
        <f>CONCATENATE($A134,
IF(COUNTIF($A$2:$A134,A134)&lt;10,CONCATENATE("000",COUNTIF($A$2:$A134,A134)),
IF(COUNTIF($A$2:$A134,A134)&lt;100,CONCATENATE("00",COUNTIF($A$2:$A134,A134)),
IF(COUNTIF($A$2:$A134,A134)&lt;1000,CONCATENATE("0",COUNTIF($A$2:$A134,A134)),COUNTIF($A$2:$A134,A134))
)))</f>
        <v>IT네트워크구축/운영선택과정0036</v>
      </c>
      <c r="C134" s="23" t="s">
        <v>4761</v>
      </c>
      <c r="E134" s="23" t="str">
        <f>CONCATENATE(표1[[#This Row],[교육기관명]],표1[[#This Row],[중분류]])</f>
        <v>패스트레인정보통신학원네트워크</v>
      </c>
      <c r="F134" s="24" t="s">
        <v>3691</v>
      </c>
      <c r="G134" s="25" t="s">
        <v>1506</v>
      </c>
      <c r="H134" s="24" t="s">
        <v>6</v>
      </c>
      <c r="I134" s="24" t="s">
        <v>131</v>
      </c>
      <c r="J134" s="24" t="s">
        <v>64</v>
      </c>
      <c r="K134" s="24" t="s">
        <v>2002</v>
      </c>
      <c r="L134" s="80"/>
      <c r="M134" s="24" t="s">
        <v>2427</v>
      </c>
      <c r="N134" s="24"/>
      <c r="O134" s="24"/>
    </row>
    <row r="135" spans="1:15" hidden="1">
      <c r="A135" s="23" t="str">
        <f>CONCATENATE(표1[[#This Row],[대분류]],표1[[#This Row],[중분류]],표1[[#This Row],[소분류]],표1[[#This Row],[단계]])</f>
        <v>IT네트워크구축/운영선택과정</v>
      </c>
      <c r="B135" s="23" t="str">
        <f>CONCATENATE($A135,
IF(COUNTIF($A$2:$A135,A135)&lt;10,CONCATENATE("000",COUNTIF($A$2:$A135,A135)),
IF(COUNTIF($A$2:$A135,A135)&lt;100,CONCATENATE("00",COUNTIF($A$2:$A135,A135)),
IF(COUNTIF($A$2:$A135,A135)&lt;1000,CONCATENATE("0",COUNTIF($A$2:$A135,A135)),COUNTIF($A$2:$A135,A135))
)))</f>
        <v>IT네트워크구축/운영선택과정0037</v>
      </c>
      <c r="C135" s="23" t="s">
        <v>4762</v>
      </c>
      <c r="E135" s="23" t="str">
        <f>CONCATENATE(표1[[#This Row],[교육기관명]],표1[[#This Row],[중분류]])</f>
        <v>패스트레인정보통신학원네트워크</v>
      </c>
      <c r="F135" s="24" t="s">
        <v>3691</v>
      </c>
      <c r="G135" s="25" t="s">
        <v>1507</v>
      </c>
      <c r="H135" s="24" t="s">
        <v>6</v>
      </c>
      <c r="I135" s="24" t="s">
        <v>131</v>
      </c>
      <c r="J135" s="24" t="s">
        <v>64</v>
      </c>
      <c r="K135" s="24" t="s">
        <v>2002</v>
      </c>
      <c r="L135" s="80"/>
      <c r="M135" s="24" t="s">
        <v>2428</v>
      </c>
      <c r="N135" s="24"/>
      <c r="O135" s="24"/>
    </row>
    <row r="136" spans="1:15" hidden="1">
      <c r="A136" s="23" t="str">
        <f>CONCATENATE(표1[[#This Row],[대분류]],표1[[#This Row],[중분류]],표1[[#This Row],[소분류]],표1[[#This Row],[단계]])</f>
        <v>IT네트워크구축/운영선택과정</v>
      </c>
      <c r="B136" s="23" t="str">
        <f>CONCATENATE($A136,
IF(COUNTIF($A$2:$A136,A136)&lt;10,CONCATENATE("000",COUNTIF($A$2:$A136,A136)),
IF(COUNTIF($A$2:$A136,A136)&lt;100,CONCATENATE("00",COUNTIF($A$2:$A136,A136)),
IF(COUNTIF($A$2:$A136,A136)&lt;1000,CONCATENATE("0",COUNTIF($A$2:$A136,A136)),COUNTIF($A$2:$A136,A136))
)))</f>
        <v>IT네트워크구축/운영선택과정0038</v>
      </c>
      <c r="C136" s="23" t="s">
        <v>4763</v>
      </c>
      <c r="E136" s="23" t="str">
        <f>CONCATENATE(표1[[#This Row],[교육기관명]],표1[[#This Row],[중분류]])</f>
        <v>패스트레인정보통신학원네트워크</v>
      </c>
      <c r="F136" s="24" t="s">
        <v>3691</v>
      </c>
      <c r="G136" s="25" t="s">
        <v>1508</v>
      </c>
      <c r="H136" s="24" t="s">
        <v>6</v>
      </c>
      <c r="I136" s="24" t="s">
        <v>131</v>
      </c>
      <c r="J136" s="24" t="s">
        <v>64</v>
      </c>
      <c r="K136" s="24" t="s">
        <v>2002</v>
      </c>
      <c r="L136" s="80"/>
      <c r="M136" s="24" t="s">
        <v>2429</v>
      </c>
      <c r="N136" s="24"/>
      <c r="O136" s="24"/>
    </row>
    <row r="137" spans="1:15" hidden="1">
      <c r="A137" s="23" t="str">
        <f>CONCATENATE(표1[[#This Row],[대분류]],표1[[#This Row],[중분류]],표1[[#This Row],[소분류]],표1[[#This Row],[단계]])</f>
        <v>IT네트워크구축/운영선택과정</v>
      </c>
      <c r="B137" s="23" t="str">
        <f>CONCATENATE($A137,
IF(COUNTIF($A$2:$A137,A137)&lt;10,CONCATENATE("000",COUNTIF($A$2:$A137,A137)),
IF(COUNTIF($A$2:$A137,A137)&lt;100,CONCATENATE("00",COUNTIF($A$2:$A137,A137)),
IF(COUNTIF($A$2:$A137,A137)&lt;1000,CONCATENATE("0",COUNTIF($A$2:$A137,A137)),COUNTIF($A$2:$A137,A137))
)))</f>
        <v>IT네트워크구축/운영선택과정0039</v>
      </c>
      <c r="C137" s="23" t="s">
        <v>4764</v>
      </c>
      <c r="E137" s="23" t="str">
        <f>CONCATENATE(표1[[#This Row],[교육기관명]],표1[[#This Row],[중분류]])</f>
        <v>패스트레인정보통신학원네트워크</v>
      </c>
      <c r="F137" s="24" t="s">
        <v>3691</v>
      </c>
      <c r="G137" s="25" t="s">
        <v>1510</v>
      </c>
      <c r="H137" s="24" t="s">
        <v>6</v>
      </c>
      <c r="I137" s="24" t="s">
        <v>131</v>
      </c>
      <c r="J137" s="24" t="s">
        <v>64</v>
      </c>
      <c r="K137" s="24" t="s">
        <v>2002</v>
      </c>
      <c r="L137" s="80"/>
      <c r="M137" s="24" t="s">
        <v>2430</v>
      </c>
      <c r="N137" s="24"/>
      <c r="O137" s="24"/>
    </row>
    <row r="138" spans="1:15" hidden="1">
      <c r="A138" s="23" t="str">
        <f>CONCATENATE(표1[[#This Row],[대분류]],표1[[#This Row],[중분류]],표1[[#This Row],[소분류]],표1[[#This Row],[단계]])</f>
        <v>IT네트워크구축/운영선택과정</v>
      </c>
      <c r="B138" s="23" t="str">
        <f>CONCATENATE($A138,
IF(COUNTIF($A$2:$A138,A138)&lt;10,CONCATENATE("000",COUNTIF($A$2:$A138,A138)),
IF(COUNTIF($A$2:$A138,A138)&lt;100,CONCATENATE("00",COUNTIF($A$2:$A138,A138)),
IF(COUNTIF($A$2:$A138,A138)&lt;1000,CONCATENATE("0",COUNTIF($A$2:$A138,A138)),COUNTIF($A$2:$A138,A138))
)))</f>
        <v>IT네트워크구축/운영선택과정0040</v>
      </c>
      <c r="C138" s="23" t="s">
        <v>4765</v>
      </c>
      <c r="E138" s="23" t="str">
        <f>CONCATENATE(표1[[#This Row],[교육기관명]],표1[[#This Row],[중분류]])</f>
        <v>패스트레인정보통신학원네트워크</v>
      </c>
      <c r="F138" s="24" t="s">
        <v>3691</v>
      </c>
      <c r="G138" s="25" t="s">
        <v>1570</v>
      </c>
      <c r="H138" s="24" t="s">
        <v>6</v>
      </c>
      <c r="I138" s="24" t="s">
        <v>131</v>
      </c>
      <c r="J138" s="24" t="s">
        <v>64</v>
      </c>
      <c r="K138" s="24" t="s">
        <v>2002</v>
      </c>
      <c r="L138" s="80"/>
      <c r="M138" s="24" t="s">
        <v>2431</v>
      </c>
      <c r="N138" s="24"/>
      <c r="O138" s="24"/>
    </row>
    <row r="139" spans="1:15" hidden="1">
      <c r="A139" s="23" t="str">
        <f>CONCATENATE(표1[[#This Row],[대분류]],표1[[#This Row],[중분류]],표1[[#This Row],[소분류]],표1[[#This Row],[단계]])</f>
        <v>IT네트워크구축/운영선택과정</v>
      </c>
      <c r="B139" s="23" t="str">
        <f>CONCATENATE($A139,
IF(COUNTIF($A$2:$A139,A139)&lt;10,CONCATENATE("000",COUNTIF($A$2:$A139,A139)),
IF(COUNTIF($A$2:$A139,A139)&lt;100,CONCATENATE("00",COUNTIF($A$2:$A139,A139)),
IF(COUNTIF($A$2:$A139,A139)&lt;1000,CONCATENATE("0",COUNTIF($A$2:$A139,A139)),COUNTIF($A$2:$A139,A139))
)))</f>
        <v>IT네트워크구축/운영선택과정0041</v>
      </c>
      <c r="C139" s="23" t="s">
        <v>4766</v>
      </c>
      <c r="E139" s="23" t="str">
        <f>CONCATENATE(표1[[#This Row],[교육기관명]],표1[[#This Row],[중분류]])</f>
        <v>패스트레인정보통신학원네트워크</v>
      </c>
      <c r="F139" s="24" t="s">
        <v>3691</v>
      </c>
      <c r="G139" s="25" t="s">
        <v>1573</v>
      </c>
      <c r="H139" s="24" t="s">
        <v>6</v>
      </c>
      <c r="I139" s="24" t="s">
        <v>131</v>
      </c>
      <c r="J139" s="24" t="s">
        <v>64</v>
      </c>
      <c r="K139" s="24" t="s">
        <v>2002</v>
      </c>
      <c r="L139" s="80"/>
      <c r="M139" s="24" t="s">
        <v>2432</v>
      </c>
      <c r="N139" s="24"/>
      <c r="O139" s="24"/>
    </row>
    <row r="140" spans="1:15" hidden="1">
      <c r="A140" s="23" t="str">
        <f>CONCATENATE(표1[[#This Row],[대분류]],표1[[#This Row],[중분류]],표1[[#This Row],[소분류]],표1[[#This Row],[단계]])</f>
        <v>IT네트워크구축/운영선택과정</v>
      </c>
      <c r="B140" s="23" t="str">
        <f>CONCATENATE($A140,
IF(COUNTIF($A$2:$A140,A140)&lt;10,CONCATENATE("000",COUNTIF($A$2:$A140,A140)),
IF(COUNTIF($A$2:$A140,A140)&lt;100,CONCATENATE("00",COUNTIF($A$2:$A140,A140)),
IF(COUNTIF($A$2:$A140,A140)&lt;1000,CONCATENATE("0",COUNTIF($A$2:$A140,A140)),COUNTIF($A$2:$A140,A140))
)))</f>
        <v>IT네트워크구축/운영선택과정0042</v>
      </c>
      <c r="C140" s="23" t="s">
        <v>4767</v>
      </c>
      <c r="E140" s="23" t="str">
        <f>CONCATENATE(표1[[#This Row],[교육기관명]],표1[[#This Row],[중분류]])</f>
        <v>패스트레인정보통신학원네트워크</v>
      </c>
      <c r="F140" s="24" t="s">
        <v>3691</v>
      </c>
      <c r="G140" s="25" t="s">
        <v>1625</v>
      </c>
      <c r="H140" s="24" t="s">
        <v>6</v>
      </c>
      <c r="I140" s="24" t="s">
        <v>131</v>
      </c>
      <c r="J140" s="24" t="s">
        <v>64</v>
      </c>
      <c r="K140" s="24" t="s">
        <v>2002</v>
      </c>
      <c r="L140" s="80"/>
      <c r="M140" s="24" t="s">
        <v>2433</v>
      </c>
      <c r="N140" s="24"/>
      <c r="O140" s="24"/>
    </row>
    <row r="141" spans="1:15" hidden="1">
      <c r="A141" s="23" t="str">
        <f>CONCATENATE(표1[[#This Row],[대분류]],표1[[#This Row],[중분류]],표1[[#This Row],[소분류]],표1[[#This Row],[단계]])</f>
        <v>IT네트워크구축/운영선택과정</v>
      </c>
      <c r="B141" s="23" t="str">
        <f>CONCATENATE($A141,
IF(COUNTIF($A$2:$A141,A141)&lt;10,CONCATENATE("000",COUNTIF($A$2:$A141,A141)),
IF(COUNTIF($A$2:$A141,A141)&lt;100,CONCATENATE("00",COUNTIF($A$2:$A141,A141)),
IF(COUNTIF($A$2:$A141,A141)&lt;1000,CONCATENATE("0",COUNTIF($A$2:$A141,A141)),COUNTIF($A$2:$A141,A141))
)))</f>
        <v>IT네트워크구축/운영선택과정0043</v>
      </c>
      <c r="C141" s="23" t="s">
        <v>4768</v>
      </c>
      <c r="E141" s="23" t="str">
        <f>CONCATENATE(표1[[#This Row],[교육기관명]],표1[[#This Row],[중분류]])</f>
        <v>패스트레인정보통신학원네트워크</v>
      </c>
      <c r="F141" s="24" t="s">
        <v>3691</v>
      </c>
      <c r="G141" s="25" t="s">
        <v>1627</v>
      </c>
      <c r="H141" s="24" t="s">
        <v>6</v>
      </c>
      <c r="I141" s="24" t="s">
        <v>131</v>
      </c>
      <c r="J141" s="24" t="s">
        <v>64</v>
      </c>
      <c r="K141" s="24" t="s">
        <v>2002</v>
      </c>
      <c r="L141" s="80"/>
      <c r="M141" s="24" t="s">
        <v>2434</v>
      </c>
      <c r="N141" s="24"/>
      <c r="O141" s="24"/>
    </row>
    <row r="142" spans="1:15" hidden="1">
      <c r="A142" s="23" t="str">
        <f>CONCATENATE(표1[[#This Row],[대분류]],표1[[#This Row],[중분류]],표1[[#This Row],[소분류]],표1[[#This Row],[단계]])</f>
        <v>IT네트워크구축/운영선택과정</v>
      </c>
      <c r="B142" s="23" t="str">
        <f>CONCATENATE($A142,
IF(COUNTIF($A$2:$A142,A142)&lt;10,CONCATENATE("000",COUNTIF($A$2:$A142,A142)),
IF(COUNTIF($A$2:$A142,A142)&lt;100,CONCATENATE("00",COUNTIF($A$2:$A142,A142)),
IF(COUNTIF($A$2:$A142,A142)&lt;1000,CONCATENATE("0",COUNTIF($A$2:$A142,A142)),COUNTIF($A$2:$A142,A142))
)))</f>
        <v>IT네트워크구축/운영선택과정0044</v>
      </c>
      <c r="C142" s="23" t="s">
        <v>4769</v>
      </c>
      <c r="E142" s="23" t="str">
        <f>CONCATENATE(표1[[#This Row],[교육기관명]],표1[[#This Row],[중분류]])</f>
        <v>패스트레인정보통신학원네트워크</v>
      </c>
      <c r="F142" s="24" t="s">
        <v>3691</v>
      </c>
      <c r="G142" s="25" t="s">
        <v>1628</v>
      </c>
      <c r="H142" s="24" t="s">
        <v>6</v>
      </c>
      <c r="I142" s="24" t="s">
        <v>131</v>
      </c>
      <c r="J142" s="24" t="s">
        <v>64</v>
      </c>
      <c r="K142" s="24" t="s">
        <v>2002</v>
      </c>
      <c r="L142" s="80"/>
      <c r="M142" s="24" t="s">
        <v>2435</v>
      </c>
      <c r="N142" s="24"/>
      <c r="O142" s="24"/>
    </row>
    <row r="143" spans="1:15" hidden="1">
      <c r="A143" s="23" t="str">
        <f>CONCATENATE(표1[[#This Row],[대분류]],표1[[#This Row],[중분류]],표1[[#This Row],[소분류]],표1[[#This Row],[단계]])</f>
        <v>IT네트워크구축/운영선택과정</v>
      </c>
      <c r="B143" s="23" t="str">
        <f>CONCATENATE($A143,
IF(COUNTIF($A$2:$A143,A143)&lt;10,CONCATENATE("000",COUNTIF($A$2:$A143,A143)),
IF(COUNTIF($A$2:$A143,A143)&lt;100,CONCATENATE("00",COUNTIF($A$2:$A143,A143)),
IF(COUNTIF($A$2:$A143,A143)&lt;1000,CONCATENATE("0",COUNTIF($A$2:$A143,A143)),COUNTIF($A$2:$A143,A143))
)))</f>
        <v>IT네트워크구축/운영선택과정0045</v>
      </c>
      <c r="C143" s="23" t="s">
        <v>4770</v>
      </c>
      <c r="E143" s="23" t="str">
        <f>CONCATENATE(표1[[#This Row],[교육기관명]],표1[[#This Row],[중분류]])</f>
        <v>패스트레인정보통신학원네트워크</v>
      </c>
      <c r="F143" s="24" t="s">
        <v>3691</v>
      </c>
      <c r="G143" s="25" t="s">
        <v>1644</v>
      </c>
      <c r="H143" s="24" t="s">
        <v>6</v>
      </c>
      <c r="I143" s="24" t="s">
        <v>131</v>
      </c>
      <c r="J143" s="24" t="s">
        <v>64</v>
      </c>
      <c r="K143" s="24" t="s">
        <v>2002</v>
      </c>
      <c r="L143" s="80"/>
      <c r="M143" s="24" t="s">
        <v>2436</v>
      </c>
      <c r="N143" s="24"/>
      <c r="O143" s="24"/>
    </row>
    <row r="144" spans="1:15" hidden="1">
      <c r="A144" s="23" t="str">
        <f>CONCATENATE(표1[[#This Row],[대분류]],표1[[#This Row],[중분류]],표1[[#This Row],[소분류]],표1[[#This Row],[단계]])</f>
        <v>IT네트워크구축/운영전문과정</v>
      </c>
      <c r="B144" s="23" t="str">
        <f>CONCATENATE($A144,
IF(COUNTIF($A$2:$A144,A144)&lt;10,CONCATENATE("000",COUNTIF($A$2:$A144,A144)),
IF(COUNTIF($A$2:$A144,A144)&lt;100,CONCATENATE("00",COUNTIF($A$2:$A144,A144)),
IF(COUNTIF($A$2:$A144,A144)&lt;1000,CONCATENATE("0",COUNTIF($A$2:$A144,A144)),COUNTIF($A$2:$A144,A144))
)))</f>
        <v>IT네트워크구축/운영전문과정0001</v>
      </c>
      <c r="C144" s="23" t="s">
        <v>5531</v>
      </c>
      <c r="E144" s="23" t="str">
        <f>CONCATENATE(표1[[#This Row],[교육기관명]],표1[[#This Row],[중분류]])</f>
        <v>HP교육센터네트워크</v>
      </c>
      <c r="F144" s="24" t="s">
        <v>971</v>
      </c>
      <c r="G144" s="25" t="s">
        <v>1066</v>
      </c>
      <c r="H144" s="24" t="s">
        <v>6</v>
      </c>
      <c r="I144" s="24" t="s">
        <v>131</v>
      </c>
      <c r="J144" s="24" t="s">
        <v>64</v>
      </c>
      <c r="K144" s="24" t="s">
        <v>2000</v>
      </c>
      <c r="L144" s="80"/>
      <c r="M144" s="24" t="s">
        <v>2437</v>
      </c>
      <c r="N144" s="24"/>
      <c r="O144" s="24"/>
    </row>
    <row r="145" spans="1:15" hidden="1">
      <c r="A145" s="23" t="str">
        <f>CONCATENATE(표1[[#This Row],[대분류]],표1[[#This Row],[중분류]],표1[[#This Row],[소분류]],표1[[#This Row],[단계]])</f>
        <v>IT네트워크구축/운영전문과정</v>
      </c>
      <c r="B145" s="23" t="str">
        <f>CONCATENATE($A145,
IF(COUNTIF($A$2:$A145,A145)&lt;10,CONCATENATE("000",COUNTIF($A$2:$A145,A145)),
IF(COUNTIF($A$2:$A145,A145)&lt;100,CONCATENATE("00",COUNTIF($A$2:$A145,A145)),
IF(COUNTIF($A$2:$A145,A145)&lt;1000,CONCATENATE("0",COUNTIF($A$2:$A145,A145)),COUNTIF($A$2:$A145,A145))
)))</f>
        <v>IT네트워크구축/운영전문과정0002</v>
      </c>
      <c r="C145" s="23" t="s">
        <v>5532</v>
      </c>
      <c r="E145" s="23" t="str">
        <f>CONCATENATE(표1[[#This Row],[교육기관명]],표1[[#This Row],[중분류]])</f>
        <v>HP교육센터네트워크</v>
      </c>
      <c r="F145" s="24" t="s">
        <v>971</v>
      </c>
      <c r="G145" s="25" t="s">
        <v>1074</v>
      </c>
      <c r="H145" s="24" t="s">
        <v>6</v>
      </c>
      <c r="I145" s="24" t="s">
        <v>131</v>
      </c>
      <c r="J145" s="24" t="s">
        <v>64</v>
      </c>
      <c r="K145" s="24" t="s">
        <v>2000</v>
      </c>
      <c r="L145" s="80"/>
      <c r="M145" s="24" t="s">
        <v>2438</v>
      </c>
      <c r="N145" s="24"/>
      <c r="O145" s="24"/>
    </row>
    <row r="146" spans="1:15" hidden="1">
      <c r="A146" s="23" t="str">
        <f>CONCATENATE(표1[[#This Row],[대분류]],표1[[#This Row],[중분류]],표1[[#This Row],[소분류]],표1[[#This Row],[단계]])</f>
        <v>IT네트워크구축/운영전문과정</v>
      </c>
      <c r="B146" s="23" t="str">
        <f>CONCATENATE($A146,
IF(COUNTIF($A$2:$A146,A146)&lt;10,CONCATENATE("000",COUNTIF($A$2:$A146,A146)),
IF(COUNTIF($A$2:$A146,A146)&lt;100,CONCATENATE("00",COUNTIF($A$2:$A146,A146)),
IF(COUNTIF($A$2:$A146,A146)&lt;1000,CONCATENATE("0",COUNTIF($A$2:$A146,A146)),COUNTIF($A$2:$A146,A146))
)))</f>
        <v>IT네트워크구축/운영전문과정0003</v>
      </c>
      <c r="C146" s="23" t="s">
        <v>5533</v>
      </c>
      <c r="E146" s="23" t="str">
        <f>CONCATENATE(표1[[#This Row],[교육기관명]],표1[[#This Row],[중분류]])</f>
        <v>HP교육센터네트워크</v>
      </c>
      <c r="F146" s="24" t="s">
        <v>971</v>
      </c>
      <c r="G146" s="25" t="s">
        <v>1075</v>
      </c>
      <c r="H146" s="24" t="s">
        <v>6</v>
      </c>
      <c r="I146" s="24" t="s">
        <v>131</v>
      </c>
      <c r="J146" s="24" t="s">
        <v>64</v>
      </c>
      <c r="K146" s="24" t="s">
        <v>2000</v>
      </c>
      <c r="L146" s="80"/>
      <c r="M146" s="24" t="s">
        <v>2439</v>
      </c>
      <c r="N146" s="24"/>
      <c r="O146" s="24"/>
    </row>
    <row r="147" spans="1:15" hidden="1">
      <c r="A147" s="23" t="str">
        <f>CONCATENATE(표1[[#This Row],[대분류]],표1[[#This Row],[중분류]],표1[[#This Row],[소분류]],표1[[#This Row],[단계]])</f>
        <v>IT네트워크구축/운영전문과정</v>
      </c>
      <c r="B147" s="23" t="str">
        <f>CONCATENATE($A147,
IF(COUNTIF($A$2:$A147,A147)&lt;10,CONCATENATE("000",COUNTIF($A$2:$A147,A147)),
IF(COUNTIF($A$2:$A147,A147)&lt;100,CONCATENATE("00",COUNTIF($A$2:$A147,A147)),
IF(COUNTIF($A$2:$A147,A147)&lt;1000,CONCATENATE("0",COUNTIF($A$2:$A147,A147)),COUNTIF($A$2:$A147,A147))
)))</f>
        <v>IT네트워크구축/운영전문과정0004</v>
      </c>
      <c r="C147" s="23" t="s">
        <v>5534</v>
      </c>
      <c r="E147" s="23" t="str">
        <f>CONCATENATE(표1[[#This Row],[교육기관명]],표1[[#This Row],[중분류]])</f>
        <v>HP교육센터네트워크</v>
      </c>
      <c r="F147" s="24" t="s">
        <v>971</v>
      </c>
      <c r="G147" s="25" t="s">
        <v>1067</v>
      </c>
      <c r="H147" s="24" t="s">
        <v>6</v>
      </c>
      <c r="I147" s="24" t="s">
        <v>131</v>
      </c>
      <c r="J147" s="24" t="s">
        <v>64</v>
      </c>
      <c r="K147" s="24" t="s">
        <v>2000</v>
      </c>
      <c r="L147" s="80"/>
      <c r="M147" s="24" t="s">
        <v>2440</v>
      </c>
      <c r="N147" s="24"/>
      <c r="O147" s="24"/>
    </row>
    <row r="148" spans="1:15" hidden="1">
      <c r="A148" s="23" t="str">
        <f>CONCATENATE(표1[[#This Row],[대분류]],표1[[#This Row],[중분류]],표1[[#This Row],[소분류]],표1[[#This Row],[단계]])</f>
        <v>IT네트워크구축/운영전문과정</v>
      </c>
      <c r="B148" s="23" t="str">
        <f>CONCATENATE($A148,
IF(COUNTIF($A$2:$A148,A148)&lt;10,CONCATENATE("000",COUNTIF($A$2:$A148,A148)),
IF(COUNTIF($A$2:$A148,A148)&lt;100,CONCATENATE("00",COUNTIF($A$2:$A148,A148)),
IF(COUNTIF($A$2:$A148,A148)&lt;1000,CONCATENATE("0",COUNTIF($A$2:$A148,A148)),COUNTIF($A$2:$A148,A148))
)))</f>
        <v>IT네트워크구축/운영전문과정0005</v>
      </c>
      <c r="C148" s="23" t="s">
        <v>5535</v>
      </c>
      <c r="E148" s="23" t="str">
        <f>CONCATENATE(표1[[#This Row],[교육기관명]],표1[[#This Row],[중분류]])</f>
        <v>HP교육센터네트워크</v>
      </c>
      <c r="F148" s="24" t="s">
        <v>971</v>
      </c>
      <c r="G148" s="25" t="s">
        <v>1063</v>
      </c>
      <c r="H148" s="24" t="s">
        <v>6</v>
      </c>
      <c r="I148" s="24" t="s">
        <v>131</v>
      </c>
      <c r="J148" s="24" t="s">
        <v>64</v>
      </c>
      <c r="K148" s="24" t="s">
        <v>2000</v>
      </c>
      <c r="L148" s="80"/>
      <c r="M148" s="24" t="s">
        <v>2441</v>
      </c>
      <c r="N148" s="24"/>
      <c r="O148" s="24"/>
    </row>
    <row r="149" spans="1:15" hidden="1">
      <c r="A149" s="23" t="str">
        <f>CONCATENATE(표1[[#This Row],[대분류]],표1[[#This Row],[중분류]],표1[[#This Row],[소분류]],표1[[#This Row],[단계]])</f>
        <v>IT네트워크구축/운영전문과정</v>
      </c>
      <c r="B149" s="23" t="str">
        <f>CONCATENATE($A149,
IF(COUNTIF($A$2:$A149,A149)&lt;10,CONCATENATE("000",COUNTIF($A$2:$A149,A149)),
IF(COUNTIF($A$2:$A149,A149)&lt;100,CONCATENATE("00",COUNTIF($A$2:$A149,A149)),
IF(COUNTIF($A$2:$A149,A149)&lt;1000,CONCATENATE("0",COUNTIF($A$2:$A149,A149)),COUNTIF($A$2:$A149,A149))
)))</f>
        <v>IT네트워크구축/운영전문과정0006</v>
      </c>
      <c r="C149" s="23" t="s">
        <v>5536</v>
      </c>
      <c r="E149" s="23" t="str">
        <f>CONCATENATE(표1[[#This Row],[교육기관명]],표1[[#This Row],[중분류]])</f>
        <v>HP교육센터네트워크</v>
      </c>
      <c r="F149" s="24" t="s">
        <v>971</v>
      </c>
      <c r="G149" s="25" t="s">
        <v>1064</v>
      </c>
      <c r="H149" s="24" t="s">
        <v>6</v>
      </c>
      <c r="I149" s="24" t="s">
        <v>131</v>
      </c>
      <c r="J149" s="24" t="s">
        <v>64</v>
      </c>
      <c r="K149" s="24" t="s">
        <v>2000</v>
      </c>
      <c r="L149" s="80"/>
      <c r="M149" s="24" t="s">
        <v>2442</v>
      </c>
      <c r="N149" s="24"/>
      <c r="O149" s="24"/>
    </row>
    <row r="150" spans="1:15" hidden="1">
      <c r="A150" s="23" t="str">
        <f>CONCATENATE(표1[[#This Row],[대분류]],표1[[#This Row],[중분류]],표1[[#This Row],[소분류]],표1[[#This Row],[단계]])</f>
        <v>IT네트워크구축/운영전문과정</v>
      </c>
      <c r="B150" s="23" t="str">
        <f>CONCATENATE($A150,
IF(COUNTIF($A$2:$A150,A150)&lt;10,CONCATENATE("000",COUNTIF($A$2:$A150,A150)),
IF(COUNTIF($A$2:$A150,A150)&lt;100,CONCATENATE("00",COUNTIF($A$2:$A150,A150)),
IF(COUNTIF($A$2:$A150,A150)&lt;1000,CONCATENATE("0",COUNTIF($A$2:$A150,A150)),COUNTIF($A$2:$A150,A150))
)))</f>
        <v>IT네트워크구축/운영전문과정0007</v>
      </c>
      <c r="C150" s="23" t="s">
        <v>5537</v>
      </c>
      <c r="E150" s="23" t="str">
        <f>CONCATENATE(표1[[#This Row],[교육기관명]],표1[[#This Row],[중분류]])</f>
        <v>HP교육센터네트워크</v>
      </c>
      <c r="F150" s="24" t="s">
        <v>971</v>
      </c>
      <c r="G150" s="25" t="s">
        <v>1073</v>
      </c>
      <c r="H150" s="24" t="s">
        <v>6</v>
      </c>
      <c r="I150" s="24" t="s">
        <v>131</v>
      </c>
      <c r="J150" s="24" t="s">
        <v>64</v>
      </c>
      <c r="K150" s="24" t="s">
        <v>2000</v>
      </c>
      <c r="L150" s="80"/>
      <c r="M150" s="24" t="s">
        <v>2443</v>
      </c>
      <c r="N150" s="24"/>
      <c r="O150" s="24"/>
    </row>
    <row r="151" spans="1:15" hidden="1">
      <c r="A151" s="23" t="str">
        <f>CONCATENATE(표1[[#This Row],[대분류]],표1[[#This Row],[중분류]],표1[[#This Row],[소분류]],표1[[#This Row],[단계]])</f>
        <v>IT네트워크구축/운영전문과정</v>
      </c>
      <c r="B151" s="23" t="str">
        <f>CONCATENATE($A151,
IF(COUNTIF($A$2:$A151,A151)&lt;10,CONCATENATE("000",COUNTIF($A$2:$A151,A151)),
IF(COUNTIF($A$2:$A151,A151)&lt;100,CONCATENATE("00",COUNTIF($A$2:$A151,A151)),
IF(COUNTIF($A$2:$A151,A151)&lt;1000,CONCATENATE("0",COUNTIF($A$2:$A151,A151)),COUNTIF($A$2:$A151,A151))
)))</f>
        <v>IT네트워크구축/운영전문과정0008</v>
      </c>
      <c r="C151" s="23" t="s">
        <v>5538</v>
      </c>
      <c r="E151" s="23" t="str">
        <f>CONCATENATE(표1[[#This Row],[교육기관명]],표1[[#This Row],[중분류]])</f>
        <v>HP교육센터네트워크</v>
      </c>
      <c r="F151" s="24" t="s">
        <v>971</v>
      </c>
      <c r="G151" s="25" t="s">
        <v>1062</v>
      </c>
      <c r="H151" s="24" t="s">
        <v>6</v>
      </c>
      <c r="I151" s="24" t="s">
        <v>131</v>
      </c>
      <c r="J151" s="24" t="s">
        <v>64</v>
      </c>
      <c r="K151" s="24" t="s">
        <v>2000</v>
      </c>
      <c r="L151" s="80"/>
      <c r="M151" s="24" t="s">
        <v>2444</v>
      </c>
      <c r="N151" s="24"/>
      <c r="O151" s="24"/>
    </row>
    <row r="152" spans="1:15" hidden="1">
      <c r="A152" s="23" t="str">
        <f>CONCATENATE(표1[[#This Row],[대분류]],표1[[#This Row],[중분류]],표1[[#This Row],[소분류]],표1[[#This Row],[단계]])</f>
        <v>IT네트워크구축/운영전문과정</v>
      </c>
      <c r="B152" s="23" t="str">
        <f>CONCATENATE($A152,
IF(COUNTIF($A$2:$A152,A152)&lt;10,CONCATENATE("000",COUNTIF($A$2:$A152,A152)),
IF(COUNTIF($A$2:$A152,A152)&lt;100,CONCATENATE("00",COUNTIF($A$2:$A152,A152)),
IF(COUNTIF($A$2:$A152,A152)&lt;1000,CONCATENATE("0",COUNTIF($A$2:$A152,A152)),COUNTIF($A$2:$A152,A152))
)))</f>
        <v>IT네트워크구축/운영전문과정0009</v>
      </c>
      <c r="C152" s="23" t="s">
        <v>5539</v>
      </c>
      <c r="E152" s="23" t="str">
        <f>CONCATENATE(표1[[#This Row],[교육기관명]],표1[[#This Row],[중분류]])</f>
        <v>HP교육센터네트워크</v>
      </c>
      <c r="F152" s="24" t="s">
        <v>971</v>
      </c>
      <c r="G152" s="25" t="s">
        <v>1065</v>
      </c>
      <c r="H152" s="24" t="s">
        <v>6</v>
      </c>
      <c r="I152" s="24" t="s">
        <v>131</v>
      </c>
      <c r="J152" s="24" t="s">
        <v>64</v>
      </c>
      <c r="K152" s="24" t="s">
        <v>2000</v>
      </c>
      <c r="L152" s="80"/>
      <c r="M152" s="24" t="s">
        <v>2445</v>
      </c>
      <c r="N152" s="24"/>
      <c r="O152" s="24"/>
    </row>
    <row r="153" spans="1:15" hidden="1">
      <c r="A153" s="23" t="str">
        <f>CONCATENATE(표1[[#This Row],[대분류]],표1[[#This Row],[중분류]],표1[[#This Row],[소분류]],표1[[#This Row],[단계]])</f>
        <v>IT네트워크구축/운영전문과정</v>
      </c>
      <c r="B153" s="23" t="str">
        <f>CONCATENATE($A153,
IF(COUNTIF($A$2:$A153,A153)&lt;10,CONCATENATE("000",COUNTIF($A$2:$A153,A153)),
IF(COUNTIF($A$2:$A153,A153)&lt;100,CONCATENATE("00",COUNTIF($A$2:$A153,A153)),
IF(COUNTIF($A$2:$A153,A153)&lt;1000,CONCATENATE("0",COUNTIF($A$2:$A153,A153)),COUNTIF($A$2:$A153,A153))
)))</f>
        <v>IT네트워크구축/운영전문과정0010</v>
      </c>
      <c r="C153" s="23" t="s">
        <v>3807</v>
      </c>
      <c r="E153" s="23" t="str">
        <f>CONCATENATE(표1[[#This Row],[교육기관명]],표1[[#This Row],[중분류]])</f>
        <v>멀티캠퍼스네트워크</v>
      </c>
      <c r="F153" s="24" t="s">
        <v>4</v>
      </c>
      <c r="G153" s="25" t="s">
        <v>268</v>
      </c>
      <c r="H153" s="24" t="s">
        <v>6</v>
      </c>
      <c r="I153" s="24" t="s">
        <v>131</v>
      </c>
      <c r="J153" s="24" t="s">
        <v>64</v>
      </c>
      <c r="K153" s="24" t="s">
        <v>2000</v>
      </c>
      <c r="L153" s="80"/>
      <c r="M153" s="24" t="s">
        <v>2446</v>
      </c>
      <c r="N153" s="24"/>
      <c r="O153" s="24"/>
    </row>
    <row r="154" spans="1:15" hidden="1">
      <c r="A154" s="23" t="str">
        <f>CONCATENATE(표1[[#This Row],[대분류]],표1[[#This Row],[중분류]],표1[[#This Row],[소분류]],표1[[#This Row],[단계]])</f>
        <v>IT네트워크구축/운영전문과정</v>
      </c>
      <c r="B154" s="23" t="str">
        <f>CONCATENATE($A154,
IF(COUNTIF($A$2:$A154,A154)&lt;10,CONCATENATE("000",COUNTIF($A$2:$A154,A154)),
IF(COUNTIF($A$2:$A154,A154)&lt;100,CONCATENATE("00",COUNTIF($A$2:$A154,A154)),
IF(COUNTIF($A$2:$A154,A154)&lt;1000,CONCATENATE("0",COUNTIF($A$2:$A154,A154)),COUNTIF($A$2:$A154,A154))
)))</f>
        <v>IT네트워크구축/운영전문과정0011</v>
      </c>
      <c r="C154" s="23" t="s">
        <v>3808</v>
      </c>
      <c r="D154" s="28" t="s">
        <v>5719</v>
      </c>
      <c r="E154" s="23" t="str">
        <f>CONCATENATE(표1[[#This Row],[교육기관명]],표1[[#This Row],[중분류]])</f>
        <v>멀티캠퍼스네트워크</v>
      </c>
      <c r="F154" s="24" t="s">
        <v>4</v>
      </c>
      <c r="G154" s="25" t="s">
        <v>270</v>
      </c>
      <c r="H154" s="24" t="s">
        <v>6</v>
      </c>
      <c r="I154" s="24" t="s">
        <v>131</v>
      </c>
      <c r="J154" s="24" t="s">
        <v>64</v>
      </c>
      <c r="K154" s="24" t="s">
        <v>2000</v>
      </c>
      <c r="L154" s="80" t="s">
        <v>5705</v>
      </c>
      <c r="M154" s="24" t="s">
        <v>2447</v>
      </c>
      <c r="N154" s="24"/>
      <c r="O154" s="24"/>
    </row>
    <row r="155" spans="1:15" hidden="1">
      <c r="A155" s="23" t="str">
        <f>CONCATENATE(표1[[#This Row],[대분류]],표1[[#This Row],[중분류]],표1[[#This Row],[소분류]],표1[[#This Row],[단계]])</f>
        <v>IT네트워크구축/운영전문과정</v>
      </c>
      <c r="B155" s="23" t="str">
        <f>CONCATENATE($A155,
IF(COUNTIF($A$2:$A155,A155)&lt;10,CONCATENATE("000",COUNTIF($A$2:$A155,A155)),
IF(COUNTIF($A$2:$A155,A155)&lt;100,CONCATENATE("00",COUNTIF($A$2:$A155,A155)),
IF(COUNTIF($A$2:$A155,A155)&lt;1000,CONCATENATE("0",COUNTIF($A$2:$A155,A155)),COUNTIF($A$2:$A155,A155))
)))</f>
        <v>IT네트워크구축/운영전문과정0012</v>
      </c>
      <c r="C155" s="23" t="s">
        <v>3809</v>
      </c>
      <c r="E155" s="23" t="str">
        <f>CONCATENATE(표1[[#This Row],[교육기관명]],표1[[#This Row],[중분류]])</f>
        <v>멀티캠퍼스네트워크</v>
      </c>
      <c r="F155" s="24" t="s">
        <v>4</v>
      </c>
      <c r="G155" s="25" t="s">
        <v>269</v>
      </c>
      <c r="H155" s="24" t="s">
        <v>6</v>
      </c>
      <c r="I155" s="24" t="s">
        <v>131</v>
      </c>
      <c r="J155" s="24" t="s">
        <v>64</v>
      </c>
      <c r="K155" s="24" t="s">
        <v>2000</v>
      </c>
      <c r="L155" s="80"/>
      <c r="M155" s="24" t="s">
        <v>2448</v>
      </c>
      <c r="N155" s="24"/>
      <c r="O155" s="24"/>
    </row>
    <row r="156" spans="1:15" hidden="1">
      <c r="A156" s="23" t="str">
        <f>CONCATENATE(표1[[#This Row],[대분류]],표1[[#This Row],[중분류]],표1[[#This Row],[소분류]],표1[[#This Row],[단계]])</f>
        <v>IT네트워크구축/운영전문과정</v>
      </c>
      <c r="B156" s="23" t="str">
        <f>CONCATENATE($A156,
IF(COUNTIF($A$2:$A156,A156)&lt;10,CONCATENATE("000",COUNTIF($A$2:$A156,A156)),
IF(COUNTIF($A$2:$A156,A156)&lt;100,CONCATENATE("00",COUNTIF($A$2:$A156,A156)),
IF(COUNTIF($A$2:$A156,A156)&lt;1000,CONCATENATE("0",COUNTIF($A$2:$A156,A156)),COUNTIF($A$2:$A156,A156))
)))</f>
        <v>IT네트워크구축/운영전문과정0013</v>
      </c>
      <c r="C156" s="23" t="s">
        <v>3810</v>
      </c>
      <c r="E156" s="23" t="str">
        <f>CONCATENATE(표1[[#This Row],[교육기관명]],표1[[#This Row],[중분류]])</f>
        <v>멀티캠퍼스네트워크</v>
      </c>
      <c r="F156" s="24" t="s">
        <v>4</v>
      </c>
      <c r="G156" s="25" t="s">
        <v>267</v>
      </c>
      <c r="H156" s="24" t="s">
        <v>6</v>
      </c>
      <c r="I156" s="24" t="s">
        <v>131</v>
      </c>
      <c r="J156" s="24" t="s">
        <v>64</v>
      </c>
      <c r="K156" s="24" t="s">
        <v>2000</v>
      </c>
      <c r="L156" s="80"/>
      <c r="M156" s="24" t="s">
        <v>2449</v>
      </c>
      <c r="N156" s="24"/>
      <c r="O156" s="24"/>
    </row>
    <row r="157" spans="1:15" hidden="1">
      <c r="A157" s="23" t="str">
        <f>CONCATENATE(표1[[#This Row],[대분류]],표1[[#This Row],[중분류]],표1[[#This Row],[소분류]],표1[[#This Row],[단계]])</f>
        <v>IT네트워크구축/운영전문과정</v>
      </c>
      <c r="B157" s="23" t="str">
        <f>CONCATENATE($A157,
IF(COUNTIF($A$2:$A157,A157)&lt;10,CONCATENATE("000",COUNTIF($A$2:$A157,A157)),
IF(COUNTIF($A$2:$A157,A157)&lt;100,CONCATENATE("00",COUNTIF($A$2:$A157,A157)),
IF(COUNTIF($A$2:$A157,A157)&lt;1000,CONCATENATE("0",COUNTIF($A$2:$A157,A157)),COUNTIF($A$2:$A157,A157))
)))</f>
        <v>IT네트워크구축/운영전문과정0014</v>
      </c>
      <c r="C157" s="23" t="s">
        <v>3811</v>
      </c>
      <c r="E157" s="23" t="str">
        <f>CONCATENATE(표1[[#This Row],[교육기관명]],표1[[#This Row],[중분류]])</f>
        <v>멀티캠퍼스네트워크</v>
      </c>
      <c r="F157" s="24" t="s">
        <v>4</v>
      </c>
      <c r="G157" s="25" t="s">
        <v>271</v>
      </c>
      <c r="H157" s="24" t="s">
        <v>6</v>
      </c>
      <c r="I157" s="24" t="s">
        <v>131</v>
      </c>
      <c r="J157" s="24" t="s">
        <v>64</v>
      </c>
      <c r="K157" s="24" t="s">
        <v>2000</v>
      </c>
      <c r="L157" s="80"/>
      <c r="M157" s="24" t="s">
        <v>2450</v>
      </c>
      <c r="N157" s="24"/>
      <c r="O157" s="24"/>
    </row>
    <row r="158" spans="1:15" hidden="1">
      <c r="A158" s="23" t="str">
        <f>CONCATENATE(표1[[#This Row],[대분류]],표1[[#This Row],[중분류]],표1[[#This Row],[소분류]],표1[[#This Row],[단계]])</f>
        <v>IT네트워크구축/운영전문과정</v>
      </c>
      <c r="B158" s="23" t="str">
        <f>CONCATENATE($A158,
IF(COUNTIF($A$2:$A158,A158)&lt;10,CONCATENATE("000",COUNTIF($A$2:$A158,A158)),
IF(COUNTIF($A$2:$A158,A158)&lt;100,CONCATENATE("00",COUNTIF($A$2:$A158,A158)),
IF(COUNTIF($A$2:$A158,A158)&lt;1000,CONCATENATE("0",COUNTIF($A$2:$A158,A158)),COUNTIF($A$2:$A158,A158))
)))</f>
        <v>IT네트워크구축/운영전문과정0015</v>
      </c>
      <c r="C158" s="23" t="s">
        <v>3812</v>
      </c>
      <c r="E158" s="23" t="str">
        <f>CONCATENATE(표1[[#This Row],[교육기관명]],표1[[#This Row],[중분류]])</f>
        <v>멀티캠퍼스네트워크</v>
      </c>
      <c r="F158" s="24" t="s">
        <v>4</v>
      </c>
      <c r="G158" s="25" t="s">
        <v>266</v>
      </c>
      <c r="H158" s="24" t="s">
        <v>6</v>
      </c>
      <c r="I158" s="24" t="s">
        <v>131</v>
      </c>
      <c r="J158" s="24" t="s">
        <v>64</v>
      </c>
      <c r="K158" s="24" t="s">
        <v>2000</v>
      </c>
      <c r="L158" s="80"/>
      <c r="M158" s="24" t="s">
        <v>2451</v>
      </c>
      <c r="N158" s="24"/>
      <c r="O158" s="24"/>
    </row>
    <row r="159" spans="1:15" hidden="1">
      <c r="A159" s="23" t="str">
        <f>CONCATENATE(표1[[#This Row],[대분류]],표1[[#This Row],[중분류]],표1[[#This Row],[소분류]],표1[[#This Row],[단계]])</f>
        <v>IT네트워크구축/운영전문과정</v>
      </c>
      <c r="B159" s="23" t="str">
        <f>CONCATENATE($A159,
IF(COUNTIF($A$2:$A159,A159)&lt;10,CONCATENATE("000",COUNTIF($A$2:$A159,A159)),
IF(COUNTIF($A$2:$A159,A159)&lt;100,CONCATENATE("00",COUNTIF($A$2:$A159,A159)),
IF(COUNTIF($A$2:$A159,A159)&lt;1000,CONCATENATE("0",COUNTIF($A$2:$A159,A159)),COUNTIF($A$2:$A159,A159))
)))</f>
        <v>IT네트워크구축/운영전문과정0016</v>
      </c>
      <c r="C159" s="23" t="s">
        <v>4861</v>
      </c>
      <c r="E159" s="23" t="str">
        <f>CONCATENATE(표1[[#This Row],[교육기관명]],표1[[#This Row],[중분류]])</f>
        <v>코리아IT아카데미네트워크</v>
      </c>
      <c r="F159" s="24" t="s">
        <v>1895</v>
      </c>
      <c r="G159" s="25" t="s">
        <v>1913</v>
      </c>
      <c r="H159" s="24" t="s">
        <v>6</v>
      </c>
      <c r="I159" s="24" t="s">
        <v>131</v>
      </c>
      <c r="J159" s="24" t="s">
        <v>64</v>
      </c>
      <c r="K159" s="24" t="s">
        <v>2000</v>
      </c>
      <c r="L159" s="80"/>
      <c r="M159" s="24" t="s">
        <v>2452</v>
      </c>
      <c r="N159" s="24"/>
      <c r="O159" s="24"/>
    </row>
    <row r="160" spans="1:15" hidden="1">
      <c r="A160" s="23" t="str">
        <f>CONCATENATE(표1[[#This Row],[대분류]],표1[[#This Row],[중분류]],표1[[#This Row],[소분류]],표1[[#This Row],[단계]])</f>
        <v>IT네트워크구축/운영전문과정</v>
      </c>
      <c r="B160" s="23" t="str">
        <f>CONCATENATE($A160,
IF(COUNTIF($A$2:$A160,A160)&lt;10,CONCATENATE("000",COUNTIF($A$2:$A160,A160)),
IF(COUNTIF($A$2:$A160,A160)&lt;100,CONCATENATE("00",COUNTIF($A$2:$A160,A160)),
IF(COUNTIF($A$2:$A160,A160)&lt;1000,CONCATENATE("0",COUNTIF($A$2:$A160,A160)),COUNTIF($A$2:$A160,A160))
)))</f>
        <v>IT네트워크구축/운영전문과정0017</v>
      </c>
      <c r="C160" s="23" t="s">
        <v>4862</v>
      </c>
      <c r="E160" s="23" t="str">
        <f>CONCATENATE(표1[[#This Row],[교육기관명]],표1[[#This Row],[중분류]])</f>
        <v>코리아IT아카데미네트워크</v>
      </c>
      <c r="F160" s="24" t="s">
        <v>1895</v>
      </c>
      <c r="G160" s="25" t="s">
        <v>1914</v>
      </c>
      <c r="H160" s="24" t="s">
        <v>6</v>
      </c>
      <c r="I160" s="24" t="s">
        <v>131</v>
      </c>
      <c r="J160" s="24" t="s">
        <v>64</v>
      </c>
      <c r="K160" s="24" t="s">
        <v>2000</v>
      </c>
      <c r="L160" s="80"/>
      <c r="M160" s="24" t="s">
        <v>2453</v>
      </c>
      <c r="N160" s="24"/>
      <c r="O160" s="24"/>
    </row>
    <row r="161" spans="1:15" hidden="1">
      <c r="A161" s="23" t="str">
        <f>CONCATENATE(표1[[#This Row],[대분류]],표1[[#This Row],[중분류]],표1[[#This Row],[소분류]],표1[[#This Row],[단계]])</f>
        <v>IT네트워크구축/운영전문과정</v>
      </c>
      <c r="B161" s="23" t="str">
        <f>CONCATENATE($A161,
IF(COUNTIF($A$2:$A161,A161)&lt;10,CONCATENATE("000",COUNTIF($A$2:$A161,A161)),
IF(COUNTIF($A$2:$A161,A161)&lt;100,CONCATENATE("00",COUNTIF($A$2:$A161,A161)),
IF(COUNTIF($A$2:$A161,A161)&lt;1000,CONCATENATE("0",COUNTIF($A$2:$A161,A161)),COUNTIF($A$2:$A161,A161))
)))</f>
        <v>IT네트워크구축/운영전문과정0018</v>
      </c>
      <c r="C161" s="23" t="s">
        <v>4863</v>
      </c>
      <c r="E161" s="23" t="str">
        <f>CONCATENATE(표1[[#This Row],[교육기관명]],표1[[#This Row],[중분류]])</f>
        <v>코리아IT아카데미네트워크</v>
      </c>
      <c r="F161" s="24" t="s">
        <v>1895</v>
      </c>
      <c r="G161" s="25" t="s">
        <v>1915</v>
      </c>
      <c r="H161" s="24" t="s">
        <v>6</v>
      </c>
      <c r="I161" s="24" t="s">
        <v>131</v>
      </c>
      <c r="J161" s="24" t="s">
        <v>64</v>
      </c>
      <c r="K161" s="24" t="s">
        <v>2000</v>
      </c>
      <c r="L161" s="80"/>
      <c r="M161" s="24" t="s">
        <v>2454</v>
      </c>
      <c r="N161" s="24"/>
      <c r="O161" s="24"/>
    </row>
    <row r="162" spans="1:15" hidden="1">
      <c r="A162" s="23" t="str">
        <f>CONCATENATE(표1[[#This Row],[대분류]],표1[[#This Row],[중분류]],표1[[#This Row],[소분류]],표1[[#This Row],[단계]])</f>
        <v>IT네트워크구축/운영전문과정</v>
      </c>
      <c r="B162" s="23" t="str">
        <f>CONCATENATE($A162,
IF(COUNTIF($A$2:$A162,A162)&lt;10,CONCATENATE("000",COUNTIF($A$2:$A162,A162)),
IF(COUNTIF($A$2:$A162,A162)&lt;100,CONCATENATE("00",COUNTIF($A$2:$A162,A162)),
IF(COUNTIF($A$2:$A162,A162)&lt;1000,CONCATENATE("0",COUNTIF($A$2:$A162,A162)),COUNTIF($A$2:$A162,A162))
)))</f>
        <v>IT네트워크구축/운영전문과정0019</v>
      </c>
      <c r="C162" s="23" t="s">
        <v>4864</v>
      </c>
      <c r="E162" s="23" t="str">
        <f>CONCATENATE(표1[[#This Row],[교육기관명]],표1[[#This Row],[중분류]])</f>
        <v>코리아IT아카데미네트워크</v>
      </c>
      <c r="F162" s="24" t="s">
        <v>1895</v>
      </c>
      <c r="G162" s="25" t="s">
        <v>1912</v>
      </c>
      <c r="H162" s="24" t="s">
        <v>6</v>
      </c>
      <c r="I162" s="24" t="s">
        <v>131</v>
      </c>
      <c r="J162" s="24" t="s">
        <v>64</v>
      </c>
      <c r="K162" s="24" t="s">
        <v>2000</v>
      </c>
      <c r="L162" s="80"/>
      <c r="M162" s="24" t="s">
        <v>2455</v>
      </c>
      <c r="N162" s="24"/>
      <c r="O162" s="24"/>
    </row>
    <row r="163" spans="1:15" hidden="1">
      <c r="A163" s="23" t="str">
        <f>CONCATENATE(표1[[#This Row],[대분류]],표1[[#This Row],[중분류]],표1[[#This Row],[소분류]],표1[[#This Row],[단계]])</f>
        <v>IT네트워크구축/운영전문과정</v>
      </c>
      <c r="B163" s="23" t="str">
        <f>CONCATENATE($A163,
IF(COUNTIF($A$2:$A163,A163)&lt;10,CONCATENATE("000",COUNTIF($A$2:$A163,A163)),
IF(COUNTIF($A$2:$A163,A163)&lt;100,CONCATENATE("00",COUNTIF($A$2:$A163,A163)),
IF(COUNTIF($A$2:$A163,A163)&lt;1000,CONCATENATE("0",COUNTIF($A$2:$A163,A163)),COUNTIF($A$2:$A163,A163))
)))</f>
        <v>IT네트워크구축/운영전문과정0020</v>
      </c>
      <c r="C163" s="23" t="s">
        <v>4771</v>
      </c>
      <c r="E163" s="23" t="str">
        <f>CONCATENATE(표1[[#This Row],[교육기관명]],표1[[#This Row],[중분류]])</f>
        <v>패스트레인정보통신학원네트워크</v>
      </c>
      <c r="F163" s="24" t="s">
        <v>3691</v>
      </c>
      <c r="G163" s="25" t="s">
        <v>1414</v>
      </c>
      <c r="H163" s="24" t="s">
        <v>6</v>
      </c>
      <c r="I163" s="24" t="s">
        <v>131</v>
      </c>
      <c r="J163" s="24" t="s">
        <v>64</v>
      </c>
      <c r="K163" s="24" t="s">
        <v>2000</v>
      </c>
      <c r="L163" s="80"/>
      <c r="M163" s="24" t="s">
        <v>2456</v>
      </c>
      <c r="N163" s="24"/>
      <c r="O163" s="24"/>
    </row>
    <row r="164" spans="1:15" hidden="1">
      <c r="A164" s="23" t="str">
        <f>CONCATENATE(표1[[#This Row],[대분류]],표1[[#This Row],[중분류]],표1[[#This Row],[소분류]],표1[[#This Row],[단계]])</f>
        <v>IT네트워크구축/운영전문과정</v>
      </c>
      <c r="B164" s="23" t="str">
        <f>CONCATENATE($A164,
IF(COUNTIF($A$2:$A164,A164)&lt;10,CONCATENATE("000",COUNTIF($A$2:$A164,A164)),
IF(COUNTIF($A$2:$A164,A164)&lt;100,CONCATENATE("00",COUNTIF($A$2:$A164,A164)),
IF(COUNTIF($A$2:$A164,A164)&lt;1000,CONCATENATE("0",COUNTIF($A$2:$A164,A164)),COUNTIF($A$2:$A164,A164))
)))</f>
        <v>IT네트워크구축/운영전문과정0021</v>
      </c>
      <c r="C164" s="23" t="s">
        <v>4772</v>
      </c>
      <c r="E164" s="23" t="str">
        <f>CONCATENATE(표1[[#This Row],[교육기관명]],표1[[#This Row],[중분류]])</f>
        <v>패스트레인정보통신학원네트워크</v>
      </c>
      <c r="F164" s="24" t="s">
        <v>3691</v>
      </c>
      <c r="G164" s="25" t="s">
        <v>1415</v>
      </c>
      <c r="H164" s="24" t="s">
        <v>6</v>
      </c>
      <c r="I164" s="24" t="s">
        <v>131</v>
      </c>
      <c r="J164" s="24" t="s">
        <v>64</v>
      </c>
      <c r="K164" s="24" t="s">
        <v>2000</v>
      </c>
      <c r="L164" s="80"/>
      <c r="M164" s="24" t="s">
        <v>2457</v>
      </c>
      <c r="N164" s="24"/>
      <c r="O164" s="24"/>
    </row>
    <row r="165" spans="1:15" hidden="1">
      <c r="A165" s="23" t="str">
        <f>CONCATENATE(표1[[#This Row],[대분류]],표1[[#This Row],[중분류]],표1[[#This Row],[소분류]],표1[[#This Row],[단계]])</f>
        <v>IT네트워크구축/운영전문과정</v>
      </c>
      <c r="B165" s="23" t="str">
        <f>CONCATENATE($A165,
IF(COUNTIF($A$2:$A165,A165)&lt;10,CONCATENATE("000",COUNTIF($A$2:$A165,A165)),
IF(COUNTIF($A$2:$A165,A165)&lt;100,CONCATENATE("00",COUNTIF($A$2:$A165,A165)),
IF(COUNTIF($A$2:$A165,A165)&lt;1000,CONCATENATE("0",COUNTIF($A$2:$A165,A165)),COUNTIF($A$2:$A165,A165))
)))</f>
        <v>IT네트워크구축/운영전문과정0022</v>
      </c>
      <c r="C165" s="23" t="s">
        <v>4773</v>
      </c>
      <c r="E165" s="23" t="str">
        <f>CONCATENATE(표1[[#This Row],[교육기관명]],표1[[#This Row],[중분류]])</f>
        <v>패스트레인정보통신학원네트워크</v>
      </c>
      <c r="F165" s="24" t="s">
        <v>3691</v>
      </c>
      <c r="G165" s="25" t="s">
        <v>1416</v>
      </c>
      <c r="H165" s="24" t="s">
        <v>6</v>
      </c>
      <c r="I165" s="24" t="s">
        <v>131</v>
      </c>
      <c r="J165" s="24" t="s">
        <v>64</v>
      </c>
      <c r="K165" s="24" t="s">
        <v>2000</v>
      </c>
      <c r="L165" s="80"/>
      <c r="M165" s="24" t="s">
        <v>2458</v>
      </c>
      <c r="N165" s="24"/>
      <c r="O165" s="24"/>
    </row>
    <row r="166" spans="1:15" hidden="1">
      <c r="A166" s="23" t="str">
        <f>CONCATENATE(표1[[#This Row],[대분류]],표1[[#This Row],[중분류]],표1[[#This Row],[소분류]],표1[[#This Row],[단계]])</f>
        <v>IT네트워크구축/운영전문과정</v>
      </c>
      <c r="B166" s="23" t="str">
        <f>CONCATENATE($A166,
IF(COUNTIF($A$2:$A166,A166)&lt;10,CONCATENATE("000",COUNTIF($A$2:$A166,A166)),
IF(COUNTIF($A$2:$A166,A166)&lt;100,CONCATENATE("00",COUNTIF($A$2:$A166,A166)),
IF(COUNTIF($A$2:$A166,A166)&lt;1000,CONCATENATE("0",COUNTIF($A$2:$A166,A166)),COUNTIF($A$2:$A166,A166))
)))</f>
        <v>IT네트워크구축/운영전문과정0023</v>
      </c>
      <c r="C166" s="23" t="s">
        <v>4774</v>
      </c>
      <c r="E166" s="23" t="str">
        <f>CONCATENATE(표1[[#This Row],[교육기관명]],표1[[#This Row],[중분류]])</f>
        <v>패스트레인정보통신학원네트워크</v>
      </c>
      <c r="F166" s="24" t="s">
        <v>3691</v>
      </c>
      <c r="G166" s="25" t="s">
        <v>1417</v>
      </c>
      <c r="H166" s="24" t="s">
        <v>6</v>
      </c>
      <c r="I166" s="24" t="s">
        <v>131</v>
      </c>
      <c r="J166" s="24" t="s">
        <v>64</v>
      </c>
      <c r="K166" s="24" t="s">
        <v>2000</v>
      </c>
      <c r="L166" s="80"/>
      <c r="M166" s="24" t="s">
        <v>2459</v>
      </c>
      <c r="N166" s="24"/>
      <c r="O166" s="24"/>
    </row>
    <row r="167" spans="1:15" hidden="1">
      <c r="A167" s="23" t="str">
        <f>CONCATENATE(표1[[#This Row],[대분류]],표1[[#This Row],[중분류]],표1[[#This Row],[소분류]],표1[[#This Row],[단계]])</f>
        <v>IT네트워크구축/운영전문과정</v>
      </c>
      <c r="B167" s="23" t="str">
        <f>CONCATENATE($A167,
IF(COUNTIF($A$2:$A167,A167)&lt;10,CONCATENATE("000",COUNTIF($A$2:$A167,A167)),
IF(COUNTIF($A$2:$A167,A167)&lt;100,CONCATENATE("00",COUNTIF($A$2:$A167,A167)),
IF(COUNTIF($A$2:$A167,A167)&lt;1000,CONCATENATE("0",COUNTIF($A$2:$A167,A167)),COUNTIF($A$2:$A167,A167))
)))</f>
        <v>IT네트워크구축/운영전문과정0024</v>
      </c>
      <c r="C167" s="23" t="s">
        <v>4775</v>
      </c>
      <c r="E167" s="23" t="str">
        <f>CONCATENATE(표1[[#This Row],[교육기관명]],표1[[#This Row],[중분류]])</f>
        <v>패스트레인정보통신학원네트워크</v>
      </c>
      <c r="F167" s="24" t="s">
        <v>3691</v>
      </c>
      <c r="G167" s="25" t="s">
        <v>1425</v>
      </c>
      <c r="H167" s="24" t="s">
        <v>6</v>
      </c>
      <c r="I167" s="24" t="s">
        <v>131</v>
      </c>
      <c r="J167" s="24" t="s">
        <v>64</v>
      </c>
      <c r="K167" s="24" t="s">
        <v>2000</v>
      </c>
      <c r="L167" s="80"/>
      <c r="M167" s="24" t="s">
        <v>2460</v>
      </c>
      <c r="N167" s="24"/>
      <c r="O167" s="24"/>
    </row>
    <row r="168" spans="1:15" hidden="1">
      <c r="A168" s="23" t="str">
        <f>CONCATENATE(표1[[#This Row],[대분류]],표1[[#This Row],[중분류]],표1[[#This Row],[소분류]],표1[[#This Row],[단계]])</f>
        <v>IT네트워크구축/운영전문과정</v>
      </c>
      <c r="B168" s="23" t="str">
        <f>CONCATENATE($A168,
IF(COUNTIF($A$2:$A168,A168)&lt;10,CONCATENATE("000",COUNTIF($A$2:$A168,A168)),
IF(COUNTIF($A$2:$A168,A168)&lt;100,CONCATENATE("00",COUNTIF($A$2:$A168,A168)),
IF(COUNTIF($A$2:$A168,A168)&lt;1000,CONCATENATE("0",COUNTIF($A$2:$A168,A168)),COUNTIF($A$2:$A168,A168))
)))</f>
        <v>IT네트워크구축/운영전문과정0025</v>
      </c>
      <c r="C168" s="23" t="s">
        <v>4776</v>
      </c>
      <c r="E168" s="23" t="str">
        <f>CONCATENATE(표1[[#This Row],[교육기관명]],표1[[#This Row],[중분류]])</f>
        <v>패스트레인정보통신학원네트워크</v>
      </c>
      <c r="F168" s="24" t="s">
        <v>3691</v>
      </c>
      <c r="G168" s="25" t="s">
        <v>1426</v>
      </c>
      <c r="H168" s="24" t="s">
        <v>6</v>
      </c>
      <c r="I168" s="24" t="s">
        <v>131</v>
      </c>
      <c r="J168" s="24" t="s">
        <v>64</v>
      </c>
      <c r="K168" s="24" t="s">
        <v>2000</v>
      </c>
      <c r="L168" s="80"/>
      <c r="M168" s="24" t="s">
        <v>2461</v>
      </c>
      <c r="N168" s="24"/>
      <c r="O168" s="24"/>
    </row>
    <row r="169" spans="1:15" hidden="1">
      <c r="A169" s="23" t="str">
        <f>CONCATENATE(표1[[#This Row],[대분류]],표1[[#This Row],[중분류]],표1[[#This Row],[소분류]],표1[[#This Row],[단계]])</f>
        <v>IT네트워크구축/운영전문과정</v>
      </c>
      <c r="B169" s="23" t="str">
        <f>CONCATENATE($A169,
IF(COUNTIF($A$2:$A169,A169)&lt;10,CONCATENATE("000",COUNTIF($A$2:$A169,A169)),
IF(COUNTIF($A$2:$A169,A169)&lt;100,CONCATENATE("00",COUNTIF($A$2:$A169,A169)),
IF(COUNTIF($A$2:$A169,A169)&lt;1000,CONCATENATE("0",COUNTIF($A$2:$A169,A169)),COUNTIF($A$2:$A169,A169))
)))</f>
        <v>IT네트워크구축/운영전문과정0026</v>
      </c>
      <c r="C169" s="23" t="s">
        <v>4777</v>
      </c>
      <c r="E169" s="23" t="str">
        <f>CONCATENATE(표1[[#This Row],[교육기관명]],표1[[#This Row],[중분류]])</f>
        <v>패스트레인정보통신학원네트워크</v>
      </c>
      <c r="F169" s="24" t="s">
        <v>3691</v>
      </c>
      <c r="G169" s="25" t="s">
        <v>1427</v>
      </c>
      <c r="H169" s="24" t="s">
        <v>6</v>
      </c>
      <c r="I169" s="24" t="s">
        <v>131</v>
      </c>
      <c r="J169" s="24" t="s">
        <v>64</v>
      </c>
      <c r="K169" s="24" t="s">
        <v>2000</v>
      </c>
      <c r="L169" s="80"/>
      <c r="M169" s="24" t="s">
        <v>2462</v>
      </c>
      <c r="N169" s="24"/>
      <c r="O169" s="24"/>
    </row>
    <row r="170" spans="1:15" hidden="1">
      <c r="A170" s="23" t="str">
        <f>CONCATENATE(표1[[#This Row],[대분류]],표1[[#This Row],[중분류]],표1[[#This Row],[소분류]],표1[[#This Row],[단계]])</f>
        <v>IT네트워크구축/운영전문과정</v>
      </c>
      <c r="B170" s="23" t="str">
        <f>CONCATENATE($A170,
IF(COUNTIF($A$2:$A170,A170)&lt;10,CONCATENATE("000",COUNTIF($A$2:$A170,A170)),
IF(COUNTIF($A$2:$A170,A170)&lt;100,CONCATENATE("00",COUNTIF($A$2:$A170,A170)),
IF(COUNTIF($A$2:$A170,A170)&lt;1000,CONCATENATE("0",COUNTIF($A$2:$A170,A170)),COUNTIF($A$2:$A170,A170))
)))</f>
        <v>IT네트워크구축/운영전문과정0027</v>
      </c>
      <c r="C170" s="23" t="s">
        <v>4778</v>
      </c>
      <c r="E170" s="23" t="str">
        <f>CONCATENATE(표1[[#This Row],[교육기관명]],표1[[#This Row],[중분류]])</f>
        <v>패스트레인정보통신학원네트워크</v>
      </c>
      <c r="F170" s="24" t="s">
        <v>3691</v>
      </c>
      <c r="G170" s="25" t="s">
        <v>1428</v>
      </c>
      <c r="H170" s="24" t="s">
        <v>6</v>
      </c>
      <c r="I170" s="24" t="s">
        <v>131</v>
      </c>
      <c r="J170" s="24" t="s">
        <v>64</v>
      </c>
      <c r="K170" s="24" t="s">
        <v>2000</v>
      </c>
      <c r="L170" s="80"/>
      <c r="M170" s="24" t="s">
        <v>2463</v>
      </c>
      <c r="N170" s="24"/>
      <c r="O170" s="24"/>
    </row>
    <row r="171" spans="1:15" hidden="1">
      <c r="A171" s="23" t="str">
        <f>CONCATENATE(표1[[#This Row],[대분류]],표1[[#This Row],[중분류]],표1[[#This Row],[소분류]],표1[[#This Row],[단계]])</f>
        <v>IT네트워크구축/운영전문과정</v>
      </c>
      <c r="B171" s="23" t="str">
        <f>CONCATENATE($A171,
IF(COUNTIF($A$2:$A171,A171)&lt;10,CONCATENATE("000",COUNTIF($A$2:$A171,A171)),
IF(COUNTIF($A$2:$A171,A171)&lt;100,CONCATENATE("00",COUNTIF($A$2:$A171,A171)),
IF(COUNTIF($A$2:$A171,A171)&lt;1000,CONCATENATE("0",COUNTIF($A$2:$A171,A171)),COUNTIF($A$2:$A171,A171))
)))</f>
        <v>IT네트워크구축/운영전문과정0028</v>
      </c>
      <c r="C171" s="23" t="s">
        <v>4779</v>
      </c>
      <c r="E171" s="23" t="str">
        <f>CONCATENATE(표1[[#This Row],[교육기관명]],표1[[#This Row],[중분류]])</f>
        <v>패스트레인정보통신학원네트워크</v>
      </c>
      <c r="F171" s="24" t="s">
        <v>3691</v>
      </c>
      <c r="G171" s="25" t="s">
        <v>1429</v>
      </c>
      <c r="H171" s="24" t="s">
        <v>6</v>
      </c>
      <c r="I171" s="24" t="s">
        <v>131</v>
      </c>
      <c r="J171" s="24" t="s">
        <v>64</v>
      </c>
      <c r="K171" s="24" t="s">
        <v>2000</v>
      </c>
      <c r="L171" s="80"/>
      <c r="M171" s="24" t="s">
        <v>2464</v>
      </c>
      <c r="N171" s="24"/>
      <c r="O171" s="24"/>
    </row>
    <row r="172" spans="1:15" hidden="1">
      <c r="A172" s="23" t="str">
        <f>CONCATENATE(표1[[#This Row],[대분류]],표1[[#This Row],[중분류]],표1[[#This Row],[소분류]],표1[[#This Row],[단계]])</f>
        <v>IT네트워크구축/운영전문과정</v>
      </c>
      <c r="B172" s="23" t="str">
        <f>CONCATENATE($A172,
IF(COUNTIF($A$2:$A172,A172)&lt;10,CONCATENATE("000",COUNTIF($A$2:$A172,A172)),
IF(COUNTIF($A$2:$A172,A172)&lt;100,CONCATENATE("00",COUNTIF($A$2:$A172,A172)),
IF(COUNTIF($A$2:$A172,A172)&lt;1000,CONCATENATE("0",COUNTIF($A$2:$A172,A172)),COUNTIF($A$2:$A172,A172))
)))</f>
        <v>IT네트워크구축/운영전문과정0029</v>
      </c>
      <c r="C172" s="23" t="s">
        <v>4780</v>
      </c>
      <c r="E172" s="23" t="str">
        <f>CONCATENATE(표1[[#This Row],[교육기관명]],표1[[#This Row],[중분류]])</f>
        <v>패스트레인정보통신학원네트워크</v>
      </c>
      <c r="F172" s="24" t="s">
        <v>3691</v>
      </c>
      <c r="G172" s="25" t="s">
        <v>1212</v>
      </c>
      <c r="H172" s="24" t="s">
        <v>6</v>
      </c>
      <c r="I172" s="24" t="s">
        <v>131</v>
      </c>
      <c r="J172" s="24" t="s">
        <v>64</v>
      </c>
      <c r="K172" s="24" t="s">
        <v>2000</v>
      </c>
      <c r="L172" s="80"/>
      <c r="M172" s="24" t="s">
        <v>2465</v>
      </c>
      <c r="N172" s="24"/>
      <c r="O172" s="24"/>
    </row>
    <row r="173" spans="1:15" hidden="1">
      <c r="A173" s="23" t="str">
        <f>CONCATENATE(표1[[#This Row],[대분류]],표1[[#This Row],[중분류]],표1[[#This Row],[소분류]],표1[[#This Row],[단계]])</f>
        <v>IT네트워크구축/운영전문과정</v>
      </c>
      <c r="B173" s="23" t="str">
        <f>CONCATENATE($A173,
IF(COUNTIF($A$2:$A173,A173)&lt;10,CONCATENATE("000",COUNTIF($A$2:$A173,A173)),
IF(COUNTIF($A$2:$A173,A173)&lt;100,CONCATENATE("00",COUNTIF($A$2:$A173,A173)),
IF(COUNTIF($A$2:$A173,A173)&lt;1000,CONCATENATE("0",COUNTIF($A$2:$A173,A173)),COUNTIF($A$2:$A173,A173))
)))</f>
        <v>IT네트워크구축/운영전문과정0030</v>
      </c>
      <c r="C173" s="23" t="s">
        <v>4781</v>
      </c>
      <c r="E173" s="23" t="str">
        <f>CONCATENATE(표1[[#This Row],[교육기관명]],표1[[#This Row],[중분류]])</f>
        <v>패스트레인정보통신학원네트워크</v>
      </c>
      <c r="F173" s="24" t="s">
        <v>3691</v>
      </c>
      <c r="G173" s="25" t="s">
        <v>1217</v>
      </c>
      <c r="H173" s="24" t="s">
        <v>6</v>
      </c>
      <c r="I173" s="24" t="s">
        <v>131</v>
      </c>
      <c r="J173" s="24" t="s">
        <v>64</v>
      </c>
      <c r="K173" s="24" t="s">
        <v>2000</v>
      </c>
      <c r="L173" s="80"/>
      <c r="M173" s="24" t="s">
        <v>2466</v>
      </c>
      <c r="N173" s="24"/>
      <c r="O173" s="24"/>
    </row>
    <row r="174" spans="1:15" hidden="1">
      <c r="A174" s="23" t="str">
        <f>CONCATENATE(표1[[#This Row],[대분류]],표1[[#This Row],[중분류]],표1[[#This Row],[소분류]],표1[[#This Row],[단계]])</f>
        <v>IT네트워크구축/운영전문과정</v>
      </c>
      <c r="B174" s="23" t="str">
        <f>CONCATENATE($A174,
IF(COUNTIF($A$2:$A174,A174)&lt;10,CONCATENATE("000",COUNTIF($A$2:$A174,A174)),
IF(COUNTIF($A$2:$A174,A174)&lt;100,CONCATENATE("00",COUNTIF($A$2:$A174,A174)),
IF(COUNTIF($A$2:$A174,A174)&lt;1000,CONCATENATE("0",COUNTIF($A$2:$A174,A174)),COUNTIF($A$2:$A174,A174))
)))</f>
        <v>IT네트워크구축/운영전문과정0031</v>
      </c>
      <c r="C174" s="23" t="s">
        <v>4782</v>
      </c>
      <c r="E174" s="23" t="str">
        <f>CONCATENATE(표1[[#This Row],[교육기관명]],표1[[#This Row],[중분류]])</f>
        <v>패스트레인정보통신학원네트워크</v>
      </c>
      <c r="F174" s="24" t="s">
        <v>3691</v>
      </c>
      <c r="G174" s="25" t="s">
        <v>1218</v>
      </c>
      <c r="H174" s="24" t="s">
        <v>6</v>
      </c>
      <c r="I174" s="24" t="s">
        <v>131</v>
      </c>
      <c r="J174" s="24" t="s">
        <v>64</v>
      </c>
      <c r="K174" s="24" t="s">
        <v>2000</v>
      </c>
      <c r="L174" s="80"/>
      <c r="M174" s="24" t="s">
        <v>2467</v>
      </c>
      <c r="N174" s="24"/>
      <c r="O174" s="24"/>
    </row>
    <row r="175" spans="1:15" hidden="1">
      <c r="A175" s="23" t="str">
        <f>CONCATENATE(표1[[#This Row],[대분류]],표1[[#This Row],[중분류]],표1[[#This Row],[소분류]],표1[[#This Row],[단계]])</f>
        <v>IT네트워크구축/운영전문과정</v>
      </c>
      <c r="B175" s="23" t="str">
        <f>CONCATENATE($A175,
IF(COUNTIF($A$2:$A175,A175)&lt;10,CONCATENATE("000",COUNTIF($A$2:$A175,A175)),
IF(COUNTIF($A$2:$A175,A175)&lt;100,CONCATENATE("00",COUNTIF($A$2:$A175,A175)),
IF(COUNTIF($A$2:$A175,A175)&lt;1000,CONCATENATE("0",COUNTIF($A$2:$A175,A175)),COUNTIF($A$2:$A175,A175))
)))</f>
        <v>IT네트워크구축/운영전문과정0032</v>
      </c>
      <c r="C175" s="23" t="s">
        <v>4783</v>
      </c>
      <c r="E175" s="23" t="str">
        <f>CONCATENATE(표1[[#This Row],[교육기관명]],표1[[#This Row],[중분류]])</f>
        <v>패스트레인정보통신학원네트워크</v>
      </c>
      <c r="F175" s="24" t="s">
        <v>3691</v>
      </c>
      <c r="G175" s="25" t="s">
        <v>1219</v>
      </c>
      <c r="H175" s="24" t="s">
        <v>6</v>
      </c>
      <c r="I175" s="24" t="s">
        <v>131</v>
      </c>
      <c r="J175" s="24" t="s">
        <v>64</v>
      </c>
      <c r="K175" s="24" t="s">
        <v>2000</v>
      </c>
      <c r="L175" s="80"/>
      <c r="M175" s="24" t="s">
        <v>2468</v>
      </c>
      <c r="N175" s="24"/>
      <c r="O175" s="24"/>
    </row>
    <row r="176" spans="1:15" hidden="1">
      <c r="A176" s="23" t="str">
        <f>CONCATENATE(표1[[#This Row],[대분류]],표1[[#This Row],[중분류]],표1[[#This Row],[소분류]],표1[[#This Row],[단계]])</f>
        <v>IT네트워크구축/운영전문과정</v>
      </c>
      <c r="B176" s="23" t="str">
        <f>CONCATENATE($A176,
IF(COUNTIF($A$2:$A176,A176)&lt;10,CONCATENATE("000",COUNTIF($A$2:$A176,A176)),
IF(COUNTIF($A$2:$A176,A176)&lt;100,CONCATENATE("00",COUNTIF($A$2:$A176,A176)),
IF(COUNTIF($A$2:$A176,A176)&lt;1000,CONCATENATE("0",COUNTIF($A$2:$A176,A176)),COUNTIF($A$2:$A176,A176))
)))</f>
        <v>IT네트워크구축/운영전문과정0033</v>
      </c>
      <c r="C176" s="23" t="s">
        <v>4784</v>
      </c>
      <c r="E176" s="23" t="str">
        <f>CONCATENATE(표1[[#This Row],[교육기관명]],표1[[#This Row],[중분류]])</f>
        <v>패스트레인정보통신학원네트워크</v>
      </c>
      <c r="F176" s="24" t="s">
        <v>3691</v>
      </c>
      <c r="G176" s="25" t="s">
        <v>1220</v>
      </c>
      <c r="H176" s="24" t="s">
        <v>6</v>
      </c>
      <c r="I176" s="24" t="s">
        <v>131</v>
      </c>
      <c r="J176" s="24" t="s">
        <v>64</v>
      </c>
      <c r="K176" s="24" t="s">
        <v>2000</v>
      </c>
      <c r="L176" s="80"/>
      <c r="M176" s="24" t="s">
        <v>2469</v>
      </c>
      <c r="N176" s="24"/>
      <c r="O176" s="24"/>
    </row>
    <row r="177" spans="1:15" hidden="1">
      <c r="A177" s="23" t="str">
        <f>CONCATENATE(표1[[#This Row],[대분류]],표1[[#This Row],[중분류]],표1[[#This Row],[소분류]],표1[[#This Row],[단계]])</f>
        <v>IT네트워크구축/운영전문과정</v>
      </c>
      <c r="B177" s="23" t="str">
        <f>CONCATENATE($A177,
IF(COUNTIF($A$2:$A177,A177)&lt;10,CONCATENATE("000",COUNTIF($A$2:$A177,A177)),
IF(COUNTIF($A$2:$A177,A177)&lt;100,CONCATENATE("00",COUNTIF($A$2:$A177,A177)),
IF(COUNTIF($A$2:$A177,A177)&lt;1000,CONCATENATE("0",COUNTIF($A$2:$A177,A177)),COUNTIF($A$2:$A177,A177))
)))</f>
        <v>IT네트워크구축/운영전문과정0034</v>
      </c>
      <c r="C177" s="23" t="s">
        <v>4785</v>
      </c>
      <c r="E177" s="23" t="str">
        <f>CONCATENATE(표1[[#This Row],[교육기관명]],표1[[#This Row],[중분류]])</f>
        <v>패스트레인정보통신학원네트워크</v>
      </c>
      <c r="F177" s="24" t="s">
        <v>3691</v>
      </c>
      <c r="G177" s="25" t="s">
        <v>1221</v>
      </c>
      <c r="H177" s="24" t="s">
        <v>6</v>
      </c>
      <c r="I177" s="24" t="s">
        <v>131</v>
      </c>
      <c r="J177" s="24" t="s">
        <v>64</v>
      </c>
      <c r="K177" s="24" t="s">
        <v>2000</v>
      </c>
      <c r="L177" s="80"/>
      <c r="M177" s="24" t="s">
        <v>2470</v>
      </c>
      <c r="N177" s="24"/>
      <c r="O177" s="24"/>
    </row>
    <row r="178" spans="1:15" hidden="1">
      <c r="A178" s="23" t="str">
        <f>CONCATENATE(표1[[#This Row],[대분류]],표1[[#This Row],[중분류]],표1[[#This Row],[소분류]],표1[[#This Row],[단계]])</f>
        <v>IT네트워크구축/운영전문과정</v>
      </c>
      <c r="B178" s="23" t="str">
        <f>CONCATENATE($A178,
IF(COUNTIF($A$2:$A178,A178)&lt;10,CONCATENATE("000",COUNTIF($A$2:$A178,A178)),
IF(COUNTIF($A$2:$A178,A178)&lt;100,CONCATENATE("00",COUNTIF($A$2:$A178,A178)),
IF(COUNTIF($A$2:$A178,A178)&lt;1000,CONCATENATE("0",COUNTIF($A$2:$A178,A178)),COUNTIF($A$2:$A178,A178))
)))</f>
        <v>IT네트워크구축/운영전문과정0035</v>
      </c>
      <c r="C178" s="23" t="s">
        <v>4786</v>
      </c>
      <c r="E178" s="23" t="str">
        <f>CONCATENATE(표1[[#This Row],[교육기관명]],표1[[#This Row],[중분류]])</f>
        <v>패스트레인정보통신학원네트워크</v>
      </c>
      <c r="F178" s="24" t="s">
        <v>3691</v>
      </c>
      <c r="G178" s="25" t="s">
        <v>1223</v>
      </c>
      <c r="H178" s="24" t="s">
        <v>6</v>
      </c>
      <c r="I178" s="24" t="s">
        <v>131</v>
      </c>
      <c r="J178" s="24" t="s">
        <v>64</v>
      </c>
      <c r="K178" s="24" t="s">
        <v>2000</v>
      </c>
      <c r="L178" s="80"/>
      <c r="M178" s="24" t="s">
        <v>2471</v>
      </c>
      <c r="N178" s="24"/>
      <c r="O178" s="24"/>
    </row>
    <row r="179" spans="1:15" hidden="1">
      <c r="A179" s="23" t="str">
        <f>CONCATENATE(표1[[#This Row],[대분류]],표1[[#This Row],[중분류]],표1[[#This Row],[소분류]],표1[[#This Row],[단계]])</f>
        <v>IT네트워크구축/운영전문과정</v>
      </c>
      <c r="B179" s="23" t="str">
        <f>CONCATENATE($A179,
IF(COUNTIF($A$2:$A179,A179)&lt;10,CONCATENATE("000",COUNTIF($A$2:$A179,A179)),
IF(COUNTIF($A$2:$A179,A179)&lt;100,CONCATENATE("00",COUNTIF($A$2:$A179,A179)),
IF(COUNTIF($A$2:$A179,A179)&lt;1000,CONCATENATE("0",COUNTIF($A$2:$A179,A179)),COUNTIF($A$2:$A179,A179))
)))</f>
        <v>IT네트워크구축/운영전문과정0036</v>
      </c>
      <c r="C179" s="23" t="s">
        <v>4787</v>
      </c>
      <c r="E179" s="23" t="str">
        <f>CONCATENATE(표1[[#This Row],[교육기관명]],표1[[#This Row],[중분류]])</f>
        <v>패스트레인정보통신학원네트워크</v>
      </c>
      <c r="F179" s="24" t="s">
        <v>3691</v>
      </c>
      <c r="G179" s="25" t="s">
        <v>1435</v>
      </c>
      <c r="H179" s="24" t="s">
        <v>6</v>
      </c>
      <c r="I179" s="24" t="s">
        <v>131</v>
      </c>
      <c r="J179" s="24" t="s">
        <v>64</v>
      </c>
      <c r="K179" s="24" t="s">
        <v>2000</v>
      </c>
      <c r="L179" s="80"/>
      <c r="M179" s="24" t="s">
        <v>2472</v>
      </c>
      <c r="N179" s="24"/>
      <c r="O179" s="24"/>
    </row>
    <row r="180" spans="1:15" hidden="1">
      <c r="A180" s="23" t="str">
        <f>CONCATENATE(표1[[#This Row],[대분류]],표1[[#This Row],[중분류]],표1[[#This Row],[소분류]],표1[[#This Row],[단계]])</f>
        <v>IT네트워크구축/운영전문과정</v>
      </c>
      <c r="B180" s="23" t="str">
        <f>CONCATENATE($A180,
IF(COUNTIF($A$2:$A180,A180)&lt;10,CONCATENATE("000",COUNTIF($A$2:$A180,A180)),
IF(COUNTIF($A$2:$A180,A180)&lt;100,CONCATENATE("00",COUNTIF($A$2:$A180,A180)),
IF(COUNTIF($A$2:$A180,A180)&lt;1000,CONCATENATE("0",COUNTIF($A$2:$A180,A180)),COUNTIF($A$2:$A180,A180))
)))</f>
        <v>IT네트워크구축/운영전문과정0037</v>
      </c>
      <c r="C180" s="23" t="s">
        <v>4788</v>
      </c>
      <c r="E180" s="23" t="str">
        <f>CONCATENATE(표1[[#This Row],[교육기관명]],표1[[#This Row],[중분류]])</f>
        <v>패스트레인정보통신학원네트워크</v>
      </c>
      <c r="F180" s="24" t="s">
        <v>3691</v>
      </c>
      <c r="G180" s="25" t="s">
        <v>1436</v>
      </c>
      <c r="H180" s="24" t="s">
        <v>6</v>
      </c>
      <c r="I180" s="24" t="s">
        <v>131</v>
      </c>
      <c r="J180" s="24" t="s">
        <v>64</v>
      </c>
      <c r="K180" s="24" t="s">
        <v>2000</v>
      </c>
      <c r="L180" s="80"/>
      <c r="M180" s="24" t="s">
        <v>2473</v>
      </c>
      <c r="N180" s="24"/>
      <c r="O180" s="24"/>
    </row>
    <row r="181" spans="1:15" hidden="1">
      <c r="A181" s="23" t="str">
        <f>CONCATENATE(표1[[#This Row],[대분류]],표1[[#This Row],[중분류]],표1[[#This Row],[소분류]],표1[[#This Row],[단계]])</f>
        <v>IT네트워크구축/운영전문과정</v>
      </c>
      <c r="B181" s="23" t="str">
        <f>CONCATENATE($A181,
IF(COUNTIF($A$2:$A181,A181)&lt;10,CONCATENATE("000",COUNTIF($A$2:$A181,A181)),
IF(COUNTIF($A$2:$A181,A181)&lt;100,CONCATENATE("00",COUNTIF($A$2:$A181,A181)),
IF(COUNTIF($A$2:$A181,A181)&lt;1000,CONCATENATE("0",COUNTIF($A$2:$A181,A181)),COUNTIF($A$2:$A181,A181))
)))</f>
        <v>IT네트워크구축/운영전문과정0038</v>
      </c>
      <c r="C181" s="23" t="s">
        <v>4789</v>
      </c>
      <c r="E181" s="23" t="str">
        <f>CONCATENATE(표1[[#This Row],[교육기관명]],표1[[#This Row],[중분류]])</f>
        <v>패스트레인정보통신학원네트워크</v>
      </c>
      <c r="F181" s="24" t="s">
        <v>3691</v>
      </c>
      <c r="G181" s="25" t="s">
        <v>1437</v>
      </c>
      <c r="H181" s="24" t="s">
        <v>6</v>
      </c>
      <c r="I181" s="24" t="s">
        <v>131</v>
      </c>
      <c r="J181" s="24" t="s">
        <v>64</v>
      </c>
      <c r="K181" s="24" t="s">
        <v>2000</v>
      </c>
      <c r="L181" s="80"/>
      <c r="M181" s="24" t="s">
        <v>2474</v>
      </c>
      <c r="N181" s="24"/>
      <c r="O181" s="24"/>
    </row>
    <row r="182" spans="1:15" hidden="1">
      <c r="A182" s="23" t="str">
        <f>CONCATENATE(표1[[#This Row],[대분류]],표1[[#This Row],[중분류]],표1[[#This Row],[소분류]],표1[[#This Row],[단계]])</f>
        <v>IT네트워크구축/운영전문과정</v>
      </c>
      <c r="B182" s="23" t="str">
        <f>CONCATENATE($A182,
IF(COUNTIF($A$2:$A182,A182)&lt;10,CONCATENATE("000",COUNTIF($A$2:$A182,A182)),
IF(COUNTIF($A$2:$A182,A182)&lt;100,CONCATENATE("00",COUNTIF($A$2:$A182,A182)),
IF(COUNTIF($A$2:$A182,A182)&lt;1000,CONCATENATE("0",COUNTIF($A$2:$A182,A182)),COUNTIF($A$2:$A182,A182))
)))</f>
        <v>IT네트워크구축/운영전문과정0039</v>
      </c>
      <c r="C182" s="23" t="s">
        <v>4790</v>
      </c>
      <c r="E182" s="23" t="str">
        <f>CONCATENATE(표1[[#This Row],[교육기관명]],표1[[#This Row],[중분류]])</f>
        <v>패스트레인정보통신학원네트워크</v>
      </c>
      <c r="F182" s="24" t="s">
        <v>3691</v>
      </c>
      <c r="G182" s="25" t="s">
        <v>1447</v>
      </c>
      <c r="H182" s="24" t="s">
        <v>6</v>
      </c>
      <c r="I182" s="24" t="s">
        <v>131</v>
      </c>
      <c r="J182" s="24" t="s">
        <v>64</v>
      </c>
      <c r="K182" s="24" t="s">
        <v>2000</v>
      </c>
      <c r="L182" s="80"/>
      <c r="M182" s="24" t="s">
        <v>2475</v>
      </c>
      <c r="N182" s="24"/>
      <c r="O182" s="24"/>
    </row>
    <row r="183" spans="1:15" hidden="1">
      <c r="A183" s="23" t="str">
        <f>CONCATENATE(표1[[#This Row],[대분류]],표1[[#This Row],[중분류]],표1[[#This Row],[소분류]],표1[[#This Row],[단계]])</f>
        <v>IT네트워크구축/운영전문과정</v>
      </c>
      <c r="B183" s="23" t="str">
        <f>CONCATENATE($A183,
IF(COUNTIF($A$2:$A183,A183)&lt;10,CONCATENATE("000",COUNTIF($A$2:$A183,A183)),
IF(COUNTIF($A$2:$A183,A183)&lt;100,CONCATENATE("00",COUNTIF($A$2:$A183,A183)),
IF(COUNTIF($A$2:$A183,A183)&lt;1000,CONCATENATE("0",COUNTIF($A$2:$A183,A183)),COUNTIF($A$2:$A183,A183))
)))</f>
        <v>IT네트워크구축/운영전문과정0040</v>
      </c>
      <c r="C183" s="23" t="s">
        <v>4791</v>
      </c>
      <c r="E183" s="23" t="str">
        <f>CONCATENATE(표1[[#This Row],[교육기관명]],표1[[#This Row],[중분류]])</f>
        <v>패스트레인정보통신학원네트워크</v>
      </c>
      <c r="F183" s="24" t="s">
        <v>3691</v>
      </c>
      <c r="G183" s="25" t="s">
        <v>1453</v>
      </c>
      <c r="H183" s="24" t="s">
        <v>6</v>
      </c>
      <c r="I183" s="24" t="s">
        <v>131</v>
      </c>
      <c r="J183" s="24" t="s">
        <v>64</v>
      </c>
      <c r="K183" s="24" t="s">
        <v>2000</v>
      </c>
      <c r="L183" s="80"/>
      <c r="M183" s="24" t="s">
        <v>2476</v>
      </c>
      <c r="N183" s="24"/>
      <c r="O183" s="24"/>
    </row>
    <row r="184" spans="1:15" hidden="1">
      <c r="A184" s="23" t="str">
        <f>CONCATENATE(표1[[#This Row],[대분류]],표1[[#This Row],[중분류]],표1[[#This Row],[소분류]],표1[[#This Row],[단계]])</f>
        <v>IT네트워크구축/운영전문과정</v>
      </c>
      <c r="B184" s="23" t="str">
        <f>CONCATENATE($A184,
IF(COUNTIF($A$2:$A184,A184)&lt;10,CONCATENATE("000",COUNTIF($A$2:$A184,A184)),
IF(COUNTIF($A$2:$A184,A184)&lt;100,CONCATENATE("00",COUNTIF($A$2:$A184,A184)),
IF(COUNTIF($A$2:$A184,A184)&lt;1000,CONCATENATE("0",COUNTIF($A$2:$A184,A184)),COUNTIF($A$2:$A184,A184))
)))</f>
        <v>IT네트워크구축/운영전문과정0041</v>
      </c>
      <c r="C184" s="23" t="s">
        <v>4792</v>
      </c>
      <c r="E184" s="23" t="str">
        <f>CONCATENATE(표1[[#This Row],[교육기관명]],표1[[#This Row],[중분류]])</f>
        <v>패스트레인정보통신학원네트워크</v>
      </c>
      <c r="F184" s="24" t="s">
        <v>3691</v>
      </c>
      <c r="G184" s="25" t="s">
        <v>1239</v>
      </c>
      <c r="H184" s="24" t="s">
        <v>6</v>
      </c>
      <c r="I184" s="24" t="s">
        <v>131</v>
      </c>
      <c r="J184" s="24" t="s">
        <v>64</v>
      </c>
      <c r="K184" s="24" t="s">
        <v>2000</v>
      </c>
      <c r="L184" s="80"/>
      <c r="M184" s="24" t="s">
        <v>2477</v>
      </c>
      <c r="N184" s="24"/>
      <c r="O184" s="24"/>
    </row>
    <row r="185" spans="1:15" hidden="1">
      <c r="A185" s="23" t="str">
        <f>CONCATENATE(표1[[#This Row],[대분류]],표1[[#This Row],[중분류]],표1[[#This Row],[소분류]],표1[[#This Row],[단계]])</f>
        <v>IT네트워크구축/운영전문과정</v>
      </c>
      <c r="B185" s="23" t="str">
        <f>CONCATENATE($A185,
IF(COUNTIF($A$2:$A185,A185)&lt;10,CONCATENATE("000",COUNTIF($A$2:$A185,A185)),
IF(COUNTIF($A$2:$A185,A185)&lt;100,CONCATENATE("00",COUNTIF($A$2:$A185,A185)),
IF(COUNTIF($A$2:$A185,A185)&lt;1000,CONCATENATE("0",COUNTIF($A$2:$A185,A185)),COUNTIF($A$2:$A185,A185))
)))</f>
        <v>IT네트워크구축/운영전문과정0042</v>
      </c>
      <c r="C185" s="23" t="s">
        <v>4793</v>
      </c>
      <c r="E185" s="23" t="str">
        <f>CONCATENATE(표1[[#This Row],[교육기관명]],표1[[#This Row],[중분류]])</f>
        <v>패스트레인정보통신학원네트워크</v>
      </c>
      <c r="F185" s="24" t="s">
        <v>3691</v>
      </c>
      <c r="G185" s="25" t="s">
        <v>1240</v>
      </c>
      <c r="H185" s="24" t="s">
        <v>6</v>
      </c>
      <c r="I185" s="24" t="s">
        <v>131</v>
      </c>
      <c r="J185" s="24" t="s">
        <v>64</v>
      </c>
      <c r="K185" s="24" t="s">
        <v>2000</v>
      </c>
      <c r="L185" s="80"/>
      <c r="M185" s="24" t="s">
        <v>2478</v>
      </c>
      <c r="N185" s="24"/>
      <c r="O185" s="24"/>
    </row>
    <row r="186" spans="1:15" hidden="1">
      <c r="A186" s="23" t="str">
        <f>CONCATENATE(표1[[#This Row],[대분류]],표1[[#This Row],[중분류]],표1[[#This Row],[소분류]],표1[[#This Row],[단계]])</f>
        <v>IT네트워크구축/운영전문과정</v>
      </c>
      <c r="B186" s="23" t="str">
        <f>CONCATENATE($A186,
IF(COUNTIF($A$2:$A186,A186)&lt;10,CONCATENATE("000",COUNTIF($A$2:$A186,A186)),
IF(COUNTIF($A$2:$A186,A186)&lt;100,CONCATENATE("00",COUNTIF($A$2:$A186,A186)),
IF(COUNTIF($A$2:$A186,A186)&lt;1000,CONCATENATE("0",COUNTIF($A$2:$A186,A186)),COUNTIF($A$2:$A186,A186))
)))</f>
        <v>IT네트워크구축/운영전문과정0043</v>
      </c>
      <c r="C186" s="23" t="s">
        <v>4794</v>
      </c>
      <c r="E186" s="23" t="str">
        <f>CONCATENATE(표1[[#This Row],[교육기관명]],표1[[#This Row],[중분류]])</f>
        <v>패스트레인정보통신학원네트워크</v>
      </c>
      <c r="F186" s="24" t="s">
        <v>3691</v>
      </c>
      <c r="G186" s="25" t="s">
        <v>1457</v>
      </c>
      <c r="H186" s="24" t="s">
        <v>6</v>
      </c>
      <c r="I186" s="24" t="s">
        <v>131</v>
      </c>
      <c r="J186" s="24" t="s">
        <v>64</v>
      </c>
      <c r="K186" s="24" t="s">
        <v>2000</v>
      </c>
      <c r="L186" s="80"/>
      <c r="M186" s="24" t="s">
        <v>2479</v>
      </c>
      <c r="N186" s="24"/>
      <c r="O186" s="24"/>
    </row>
    <row r="187" spans="1:15" hidden="1">
      <c r="A187" s="23" t="str">
        <f>CONCATENATE(표1[[#This Row],[대분류]],표1[[#This Row],[중분류]],표1[[#This Row],[소분류]],표1[[#This Row],[단계]])</f>
        <v>IT네트워크구축/운영전문과정</v>
      </c>
      <c r="B187" s="23" t="str">
        <f>CONCATENATE($A187,
IF(COUNTIF($A$2:$A187,A187)&lt;10,CONCATENATE("000",COUNTIF($A$2:$A187,A187)),
IF(COUNTIF($A$2:$A187,A187)&lt;100,CONCATENATE("00",COUNTIF($A$2:$A187,A187)),
IF(COUNTIF($A$2:$A187,A187)&lt;1000,CONCATENATE("0",COUNTIF($A$2:$A187,A187)),COUNTIF($A$2:$A187,A187))
)))</f>
        <v>IT네트워크구축/운영전문과정0044</v>
      </c>
      <c r="C187" s="23" t="s">
        <v>4795</v>
      </c>
      <c r="E187" s="23" t="str">
        <f>CONCATENATE(표1[[#This Row],[교육기관명]],표1[[#This Row],[중분류]])</f>
        <v>패스트레인정보통신학원네트워크</v>
      </c>
      <c r="F187" s="24" t="s">
        <v>3691</v>
      </c>
      <c r="G187" s="25" t="s">
        <v>1482</v>
      </c>
      <c r="H187" s="24" t="s">
        <v>6</v>
      </c>
      <c r="I187" s="24" t="s">
        <v>131</v>
      </c>
      <c r="J187" s="24" t="s">
        <v>64</v>
      </c>
      <c r="K187" s="24" t="s">
        <v>2000</v>
      </c>
      <c r="L187" s="80"/>
      <c r="M187" s="24" t="s">
        <v>2480</v>
      </c>
      <c r="N187" s="24"/>
      <c r="O187" s="24"/>
    </row>
    <row r="188" spans="1:15" hidden="1">
      <c r="A188" s="23" t="str">
        <f>CONCATENATE(표1[[#This Row],[대분류]],표1[[#This Row],[중분류]],표1[[#This Row],[소분류]],표1[[#This Row],[단계]])</f>
        <v>IT네트워크구축/운영전문과정</v>
      </c>
      <c r="B188" s="23" t="str">
        <f>CONCATENATE($A188,
IF(COUNTIF($A$2:$A188,A188)&lt;10,CONCATENATE("000",COUNTIF($A$2:$A188,A188)),
IF(COUNTIF($A$2:$A188,A188)&lt;100,CONCATENATE("00",COUNTIF($A$2:$A188,A188)),
IF(COUNTIF($A$2:$A188,A188)&lt;1000,CONCATENATE("0",COUNTIF($A$2:$A188,A188)),COUNTIF($A$2:$A188,A188))
)))</f>
        <v>IT네트워크구축/운영전문과정0045</v>
      </c>
      <c r="C188" s="23" t="s">
        <v>4796</v>
      </c>
      <c r="E188" s="23" t="str">
        <f>CONCATENATE(표1[[#This Row],[교육기관명]],표1[[#This Row],[중분류]])</f>
        <v>패스트레인정보통신학원네트워크</v>
      </c>
      <c r="F188" s="24" t="s">
        <v>3691</v>
      </c>
      <c r="G188" s="25" t="s">
        <v>1483</v>
      </c>
      <c r="H188" s="24" t="s">
        <v>6</v>
      </c>
      <c r="I188" s="24" t="s">
        <v>131</v>
      </c>
      <c r="J188" s="24" t="s">
        <v>64</v>
      </c>
      <c r="K188" s="24" t="s">
        <v>2000</v>
      </c>
      <c r="L188" s="80"/>
      <c r="M188" s="24" t="s">
        <v>2481</v>
      </c>
      <c r="N188" s="24"/>
      <c r="O188" s="24"/>
    </row>
    <row r="189" spans="1:15" hidden="1">
      <c r="A189" s="23" t="str">
        <f>CONCATENATE(표1[[#This Row],[대분류]],표1[[#This Row],[중분류]],표1[[#This Row],[소분류]],표1[[#This Row],[단계]])</f>
        <v>IT네트워크구축/운영전문과정</v>
      </c>
      <c r="B189" s="23" t="str">
        <f>CONCATENATE($A189,
IF(COUNTIF($A$2:$A189,A189)&lt;10,CONCATENATE("000",COUNTIF($A$2:$A189,A189)),
IF(COUNTIF($A$2:$A189,A189)&lt;100,CONCATENATE("00",COUNTIF($A$2:$A189,A189)),
IF(COUNTIF($A$2:$A189,A189)&lt;1000,CONCATENATE("0",COUNTIF($A$2:$A189,A189)),COUNTIF($A$2:$A189,A189))
)))</f>
        <v>IT네트워크구축/운영전문과정0046</v>
      </c>
      <c r="C189" s="23" t="s">
        <v>4797</v>
      </c>
      <c r="E189" s="23" t="str">
        <f>CONCATENATE(표1[[#This Row],[교육기관명]],표1[[#This Row],[중분류]])</f>
        <v>패스트레인정보통신학원네트워크</v>
      </c>
      <c r="F189" s="24" t="s">
        <v>3691</v>
      </c>
      <c r="G189" s="25" t="s">
        <v>1492</v>
      </c>
      <c r="H189" s="24" t="s">
        <v>6</v>
      </c>
      <c r="I189" s="24" t="s">
        <v>131</v>
      </c>
      <c r="J189" s="24" t="s">
        <v>64</v>
      </c>
      <c r="K189" s="24" t="s">
        <v>2000</v>
      </c>
      <c r="L189" s="80"/>
      <c r="M189" s="24" t="s">
        <v>2482</v>
      </c>
      <c r="N189" s="24"/>
      <c r="O189" s="24"/>
    </row>
    <row r="190" spans="1:15" hidden="1">
      <c r="A190" s="23" t="str">
        <f>CONCATENATE(표1[[#This Row],[대분류]],표1[[#This Row],[중분류]],표1[[#This Row],[소분류]],표1[[#This Row],[단계]])</f>
        <v>IT네트워크구축/운영전문과정</v>
      </c>
      <c r="B190" s="23" t="str">
        <f>CONCATENATE($A190,
IF(COUNTIF($A$2:$A190,A190)&lt;10,CONCATENATE("000",COUNTIF($A$2:$A190,A190)),
IF(COUNTIF($A$2:$A190,A190)&lt;100,CONCATENATE("00",COUNTIF($A$2:$A190,A190)),
IF(COUNTIF($A$2:$A190,A190)&lt;1000,CONCATENATE("0",COUNTIF($A$2:$A190,A190)),COUNTIF($A$2:$A190,A190))
)))</f>
        <v>IT네트워크구축/운영전문과정0047</v>
      </c>
      <c r="C190" s="23" t="s">
        <v>4798</v>
      </c>
      <c r="E190" s="23" t="str">
        <f>CONCATENATE(표1[[#This Row],[교육기관명]],표1[[#This Row],[중분류]])</f>
        <v>패스트레인정보통신학원네트워크</v>
      </c>
      <c r="F190" s="24" t="s">
        <v>3691</v>
      </c>
      <c r="G190" s="25" t="s">
        <v>1493</v>
      </c>
      <c r="H190" s="24" t="s">
        <v>6</v>
      </c>
      <c r="I190" s="24" t="s">
        <v>131</v>
      </c>
      <c r="J190" s="24" t="s">
        <v>64</v>
      </c>
      <c r="K190" s="24" t="s">
        <v>2000</v>
      </c>
      <c r="L190" s="80"/>
      <c r="M190" s="24" t="s">
        <v>2483</v>
      </c>
      <c r="N190" s="24"/>
      <c r="O190" s="24"/>
    </row>
    <row r="191" spans="1:15" hidden="1">
      <c r="A191" s="23" t="str">
        <f>CONCATENATE(표1[[#This Row],[대분류]],표1[[#This Row],[중분류]],표1[[#This Row],[소분류]],표1[[#This Row],[단계]])</f>
        <v>IT네트워크구축/운영전문과정</v>
      </c>
      <c r="B191" s="23" t="str">
        <f>CONCATENATE($A191,
IF(COUNTIF($A$2:$A191,A191)&lt;10,CONCATENATE("000",COUNTIF($A$2:$A191,A191)),
IF(COUNTIF($A$2:$A191,A191)&lt;100,CONCATENATE("00",COUNTIF($A$2:$A191,A191)),
IF(COUNTIF($A$2:$A191,A191)&lt;1000,CONCATENATE("0",COUNTIF($A$2:$A191,A191)),COUNTIF($A$2:$A191,A191))
)))</f>
        <v>IT네트워크구축/운영전문과정0048</v>
      </c>
      <c r="C191" s="23" t="s">
        <v>4799</v>
      </c>
      <c r="E191" s="23" t="str">
        <f>CONCATENATE(표1[[#This Row],[교육기관명]],표1[[#This Row],[중분류]])</f>
        <v>패스트레인정보통신학원네트워크</v>
      </c>
      <c r="F191" s="24" t="s">
        <v>3691</v>
      </c>
      <c r="G191" s="25" t="s">
        <v>1276</v>
      </c>
      <c r="H191" s="24" t="s">
        <v>6</v>
      </c>
      <c r="I191" s="24" t="s">
        <v>131</v>
      </c>
      <c r="J191" s="24" t="s">
        <v>64</v>
      </c>
      <c r="K191" s="24" t="s">
        <v>2000</v>
      </c>
      <c r="L191" s="80"/>
      <c r="M191" s="24" t="s">
        <v>2484</v>
      </c>
      <c r="N191" s="24"/>
      <c r="O191" s="24"/>
    </row>
    <row r="192" spans="1:15" hidden="1">
      <c r="A192" s="23" t="str">
        <f>CONCATENATE(표1[[#This Row],[대분류]],표1[[#This Row],[중분류]],표1[[#This Row],[소분류]],표1[[#This Row],[단계]])</f>
        <v>IT네트워크구축/운영전문과정</v>
      </c>
      <c r="B192" s="23" t="str">
        <f>CONCATENATE($A192,
IF(COUNTIF($A$2:$A192,A192)&lt;10,CONCATENATE("000",COUNTIF($A$2:$A192,A192)),
IF(COUNTIF($A$2:$A192,A192)&lt;100,CONCATENATE("00",COUNTIF($A$2:$A192,A192)),
IF(COUNTIF($A$2:$A192,A192)&lt;1000,CONCATENATE("0",COUNTIF($A$2:$A192,A192)),COUNTIF($A$2:$A192,A192))
)))</f>
        <v>IT네트워크구축/운영전문과정0049</v>
      </c>
      <c r="C192" s="23" t="s">
        <v>4800</v>
      </c>
      <c r="E192" s="23" t="str">
        <f>CONCATENATE(표1[[#This Row],[교육기관명]],표1[[#This Row],[중분류]])</f>
        <v>패스트레인정보통신학원네트워크</v>
      </c>
      <c r="F192" s="24" t="s">
        <v>3691</v>
      </c>
      <c r="G192" s="25" t="s">
        <v>1613</v>
      </c>
      <c r="H192" s="24" t="s">
        <v>6</v>
      </c>
      <c r="I192" s="24" t="s">
        <v>131</v>
      </c>
      <c r="J192" s="24" t="s">
        <v>64</v>
      </c>
      <c r="K192" s="24" t="s">
        <v>2000</v>
      </c>
      <c r="L192" s="80"/>
      <c r="M192" s="24" t="s">
        <v>2485</v>
      </c>
      <c r="N192" s="24"/>
      <c r="O192" s="24"/>
    </row>
    <row r="193" spans="1:15" hidden="1">
      <c r="A193" s="23" t="str">
        <f>CONCATENATE(표1[[#This Row],[대분류]],표1[[#This Row],[중분류]],표1[[#This Row],[소분류]],표1[[#This Row],[단계]])</f>
        <v>IT네트워크구축/운영전문과정</v>
      </c>
      <c r="B193" s="23" t="str">
        <f>CONCATENATE($A193,
IF(COUNTIF($A$2:$A193,A193)&lt;10,CONCATENATE("000",COUNTIF($A$2:$A193,A193)),
IF(COUNTIF($A$2:$A193,A193)&lt;100,CONCATENATE("00",COUNTIF($A$2:$A193,A193)),
IF(COUNTIF($A$2:$A193,A193)&lt;1000,CONCATENATE("0",COUNTIF($A$2:$A193,A193)),COUNTIF($A$2:$A193,A193))
)))</f>
        <v>IT네트워크구축/운영전문과정0050</v>
      </c>
      <c r="C193" s="23" t="s">
        <v>4801</v>
      </c>
      <c r="E193" s="23" t="str">
        <f>CONCATENATE(표1[[#This Row],[교육기관명]],표1[[#This Row],[중분류]])</f>
        <v>패스트레인정보통신학원네트워크</v>
      </c>
      <c r="F193" s="24" t="s">
        <v>3691</v>
      </c>
      <c r="G193" s="25" t="s">
        <v>1669</v>
      </c>
      <c r="H193" s="24" t="s">
        <v>6</v>
      </c>
      <c r="I193" s="24" t="s">
        <v>131</v>
      </c>
      <c r="J193" s="24" t="s">
        <v>64</v>
      </c>
      <c r="K193" s="24" t="s">
        <v>2000</v>
      </c>
      <c r="L193" s="80"/>
      <c r="M193" s="24" t="s">
        <v>2486</v>
      </c>
      <c r="N193" s="24"/>
      <c r="O193" s="24"/>
    </row>
    <row r="194" spans="1:15" hidden="1">
      <c r="A194" s="23" t="str">
        <f>CONCATENATE(표1[[#This Row],[대분류]],표1[[#This Row],[중분류]],표1[[#This Row],[소분류]],표1[[#This Row],[단계]])</f>
        <v>IT네트워크분석/설계선택과정</v>
      </c>
      <c r="B194" s="23" t="str">
        <f>CONCATENATE($A194,
IF(COUNTIF($A$2:$A194,A194)&lt;10,CONCATENATE("000",COUNTIF($A$2:$A194,A194)),
IF(COUNTIF($A$2:$A194,A194)&lt;100,CONCATENATE("00",COUNTIF($A$2:$A194,A194)),
IF(COUNTIF($A$2:$A194,A194)&lt;1000,CONCATENATE("0",COUNTIF($A$2:$A194,A194)),COUNTIF($A$2:$A194,A194))
)))</f>
        <v>IT네트워크분석/설계선택과정0001</v>
      </c>
      <c r="C194" s="23" t="s">
        <v>4802</v>
      </c>
      <c r="E194" s="23" t="str">
        <f>CONCATENATE(표1[[#This Row],[교육기관명]],표1[[#This Row],[중분류]])</f>
        <v>패스트레인정보통신학원네트워크</v>
      </c>
      <c r="F194" s="24" t="s">
        <v>3691</v>
      </c>
      <c r="G194" s="25" t="s">
        <v>1629</v>
      </c>
      <c r="H194" s="24" t="s">
        <v>6</v>
      </c>
      <c r="I194" s="24" t="s">
        <v>131</v>
      </c>
      <c r="J194" s="24" t="s">
        <v>58</v>
      </c>
      <c r="K194" s="24" t="s">
        <v>2002</v>
      </c>
      <c r="L194" s="80"/>
      <c r="M194" s="24" t="s">
        <v>2487</v>
      </c>
      <c r="N194" s="24"/>
      <c r="O194" s="24"/>
    </row>
    <row r="195" spans="1:15" hidden="1">
      <c r="A195" s="23" t="str">
        <f>CONCATENATE(표1[[#This Row],[대분류]],표1[[#This Row],[중분류]],표1[[#This Row],[소분류]],표1[[#This Row],[단계]])</f>
        <v>IT네트워크분석/설계전문과정</v>
      </c>
      <c r="B195" s="23" t="str">
        <f>CONCATENATE($A195,
IF(COUNTIF($A$2:$A195,A195)&lt;10,CONCATENATE("000",COUNTIF($A$2:$A195,A195)),
IF(COUNTIF($A$2:$A195,A195)&lt;100,CONCATENATE("00",COUNTIF($A$2:$A195,A195)),
IF(COUNTIF($A$2:$A195,A195)&lt;1000,CONCATENATE("0",COUNTIF($A$2:$A195,A195)),COUNTIF($A$2:$A195,A195))
)))</f>
        <v>IT네트워크분석/설계전문과정0001</v>
      </c>
      <c r="C195" s="23" t="s">
        <v>5540</v>
      </c>
      <c r="E195" s="23" t="str">
        <f>CONCATENATE(표1[[#This Row],[교육기관명]],표1[[#This Row],[중분류]])</f>
        <v>HP교육센터네트워크</v>
      </c>
      <c r="F195" s="24" t="s">
        <v>971</v>
      </c>
      <c r="G195" s="25" t="s">
        <v>1068</v>
      </c>
      <c r="H195" s="24" t="s">
        <v>6</v>
      </c>
      <c r="I195" s="24" t="s">
        <v>131</v>
      </c>
      <c r="J195" s="24" t="s">
        <v>58</v>
      </c>
      <c r="K195" s="24" t="s">
        <v>2000</v>
      </c>
      <c r="L195" s="80"/>
      <c r="M195" s="24" t="s">
        <v>2488</v>
      </c>
      <c r="N195" s="24"/>
      <c r="O195" s="24"/>
    </row>
    <row r="196" spans="1:15" hidden="1">
      <c r="A196" s="23" t="str">
        <f>CONCATENATE(표1[[#This Row],[대분류]],표1[[#This Row],[중분류]],표1[[#This Row],[소분류]],표1[[#This Row],[단계]])</f>
        <v>IT네트워크분석/설계전문과정</v>
      </c>
      <c r="B196" s="23" t="str">
        <f>CONCATENATE($A196,
IF(COUNTIF($A$2:$A196,A196)&lt;10,CONCATENATE("000",COUNTIF($A$2:$A196,A196)),
IF(COUNTIF($A$2:$A196,A196)&lt;100,CONCATENATE("00",COUNTIF($A$2:$A196,A196)),
IF(COUNTIF($A$2:$A196,A196)&lt;1000,CONCATENATE("0",COUNTIF($A$2:$A196,A196)),COUNTIF($A$2:$A196,A196))
)))</f>
        <v>IT네트워크분석/설계전문과정0002</v>
      </c>
      <c r="C196" s="23" t="s">
        <v>3813</v>
      </c>
      <c r="E196" s="23" t="str">
        <f>CONCATENATE(표1[[#This Row],[교육기관명]],표1[[#This Row],[중분류]])</f>
        <v>멀티캠퍼스네트워크</v>
      </c>
      <c r="F196" s="24" t="s">
        <v>4</v>
      </c>
      <c r="G196" s="25" t="s">
        <v>265</v>
      </c>
      <c r="H196" s="24" t="s">
        <v>6</v>
      </c>
      <c r="I196" s="24" t="s">
        <v>131</v>
      </c>
      <c r="J196" s="24" t="s">
        <v>58</v>
      </c>
      <c r="K196" s="24" t="s">
        <v>2000</v>
      </c>
      <c r="L196" s="80"/>
      <c r="M196" s="24" t="s">
        <v>2489</v>
      </c>
      <c r="N196" s="24"/>
      <c r="O196" s="24"/>
    </row>
    <row r="197" spans="1:15" hidden="1">
      <c r="A197" s="23" t="str">
        <f>CONCATENATE(표1[[#This Row],[대분류]],표1[[#This Row],[중분류]],표1[[#This Row],[소분류]],표1[[#This Row],[단계]])</f>
        <v>IT네트워크분석/설계전문과정</v>
      </c>
      <c r="B197" s="23" t="str">
        <f>CONCATENATE($A197,
IF(COUNTIF($A$2:$A197,A197)&lt;10,CONCATENATE("000",COUNTIF($A$2:$A197,A197)),
IF(COUNTIF($A$2:$A197,A197)&lt;100,CONCATENATE("00",COUNTIF($A$2:$A197,A197)),
IF(COUNTIF($A$2:$A197,A197)&lt;1000,CONCATENATE("0",COUNTIF($A$2:$A197,A197)),COUNTIF($A$2:$A197,A197))
)))</f>
        <v>IT네트워크분석/설계전문과정0003</v>
      </c>
      <c r="C197" s="23" t="s">
        <v>3814</v>
      </c>
      <c r="D197" s="28" t="s">
        <v>5735</v>
      </c>
      <c r="E197" s="23" t="str">
        <f>CONCATENATE(표1[[#This Row],[교육기관명]],표1[[#This Row],[중분류]])</f>
        <v>멀티캠퍼스네트워크</v>
      </c>
      <c r="F197" s="24" t="s">
        <v>4</v>
      </c>
      <c r="G197" s="25" t="s">
        <v>264</v>
      </c>
      <c r="H197" s="24" t="s">
        <v>6</v>
      </c>
      <c r="I197" s="24" t="s">
        <v>131</v>
      </c>
      <c r="J197" s="24" t="s">
        <v>58</v>
      </c>
      <c r="K197" s="24" t="s">
        <v>2000</v>
      </c>
      <c r="L197" s="80" t="s">
        <v>5734</v>
      </c>
      <c r="M197" s="24" t="s">
        <v>2490</v>
      </c>
      <c r="N197" s="24"/>
      <c r="O197" s="24"/>
    </row>
    <row r="198" spans="1:15" hidden="1">
      <c r="A198" s="23" t="str">
        <f>CONCATENATE(표1[[#This Row],[대분류]],표1[[#This Row],[중분류]],표1[[#This Row],[소분류]],표1[[#This Row],[단계]])</f>
        <v>IT네트워크분석/설계전문과정</v>
      </c>
      <c r="B198" s="23" t="str">
        <f>CONCATENATE($A198,
IF(COUNTIF($A$2:$A198,A198)&lt;10,CONCATENATE("000",COUNTIF($A$2:$A198,A198)),
IF(COUNTIF($A$2:$A198,A198)&lt;100,CONCATENATE("00",COUNTIF($A$2:$A198,A198)),
IF(COUNTIF($A$2:$A198,A198)&lt;1000,CONCATENATE("0",COUNTIF($A$2:$A198,A198)),COUNTIF($A$2:$A198,A198))
)))</f>
        <v>IT네트워크분석/설계전문과정0004</v>
      </c>
      <c r="C198" s="23" t="s">
        <v>4803</v>
      </c>
      <c r="E198" s="23" t="str">
        <f>CONCATENATE(표1[[#This Row],[교육기관명]],표1[[#This Row],[중분류]])</f>
        <v>패스트레인정보통신학원네트워크</v>
      </c>
      <c r="F198" s="24" t="s">
        <v>3691</v>
      </c>
      <c r="G198" s="25" t="s">
        <v>1434</v>
      </c>
      <c r="H198" s="24" t="s">
        <v>6</v>
      </c>
      <c r="I198" s="24" t="s">
        <v>131</v>
      </c>
      <c r="J198" s="24" t="s">
        <v>58</v>
      </c>
      <c r="K198" s="24" t="s">
        <v>2000</v>
      </c>
      <c r="L198" s="80"/>
      <c r="M198" s="24" t="s">
        <v>2491</v>
      </c>
      <c r="N198" s="24"/>
      <c r="O198" s="24"/>
    </row>
    <row r="199" spans="1:15" hidden="1">
      <c r="A199" s="23" t="str">
        <f>CONCATENATE(표1[[#This Row],[대분류]],표1[[#This Row],[중분류]],표1[[#This Row],[소분류]],표1[[#This Row],[단계]])</f>
        <v>IT네트워크분석/설계전문과정</v>
      </c>
      <c r="B199" s="23" t="str">
        <f>CONCATENATE($A199,
IF(COUNTIF($A$2:$A199,A199)&lt;10,CONCATENATE("000",COUNTIF($A$2:$A199,A199)),
IF(COUNTIF($A$2:$A199,A199)&lt;100,CONCATENATE("00",COUNTIF($A$2:$A199,A199)),
IF(COUNTIF($A$2:$A199,A199)&lt;1000,CONCATENATE("0",COUNTIF($A$2:$A199,A199)),COUNTIF($A$2:$A199,A199))
)))</f>
        <v>IT네트워크분석/설계전문과정0005</v>
      </c>
      <c r="C199" s="23" t="s">
        <v>4804</v>
      </c>
      <c r="E199" s="23" t="str">
        <f>CONCATENATE(표1[[#This Row],[교육기관명]],표1[[#This Row],[중분류]])</f>
        <v>패스트레인정보통신학원네트워크</v>
      </c>
      <c r="F199" s="24" t="s">
        <v>3691</v>
      </c>
      <c r="G199" s="25" t="s">
        <v>1209</v>
      </c>
      <c r="H199" s="24" t="s">
        <v>6</v>
      </c>
      <c r="I199" s="24" t="s">
        <v>131</v>
      </c>
      <c r="J199" s="24" t="s">
        <v>58</v>
      </c>
      <c r="K199" s="24" t="s">
        <v>2000</v>
      </c>
      <c r="L199" s="80"/>
      <c r="M199" s="24" t="s">
        <v>2492</v>
      </c>
      <c r="N199" s="24"/>
      <c r="O199" s="24"/>
    </row>
    <row r="200" spans="1:15" hidden="1">
      <c r="A200" s="23" t="str">
        <f>CONCATENATE(표1[[#This Row],[대분류]],표1[[#This Row],[중분류]],표1[[#This Row],[소분류]],표1[[#This Row],[단계]])</f>
        <v>IT네트워크분석/설계전문과정</v>
      </c>
      <c r="B200" s="23" t="str">
        <f>CONCATENATE($A200,
IF(COUNTIF($A$2:$A200,A200)&lt;10,CONCATENATE("000",COUNTIF($A$2:$A200,A200)),
IF(COUNTIF($A$2:$A200,A200)&lt;100,CONCATENATE("00",COUNTIF($A$2:$A200,A200)),
IF(COUNTIF($A$2:$A200,A200)&lt;1000,CONCATENATE("0",COUNTIF($A$2:$A200,A200)),COUNTIF($A$2:$A200,A200))
)))</f>
        <v>IT네트워크분석/설계전문과정0006</v>
      </c>
      <c r="C200" s="23" t="s">
        <v>4805</v>
      </c>
      <c r="E200" s="23" t="str">
        <f>CONCATENATE(표1[[#This Row],[교육기관명]],표1[[#This Row],[중분류]])</f>
        <v>패스트레인정보통신학원네트워크</v>
      </c>
      <c r="F200" s="24" t="s">
        <v>3691</v>
      </c>
      <c r="G200" s="25" t="s">
        <v>1210</v>
      </c>
      <c r="H200" s="24" t="s">
        <v>6</v>
      </c>
      <c r="I200" s="24" t="s">
        <v>131</v>
      </c>
      <c r="J200" s="24" t="s">
        <v>58</v>
      </c>
      <c r="K200" s="24" t="s">
        <v>2000</v>
      </c>
      <c r="L200" s="80"/>
      <c r="M200" s="24" t="s">
        <v>2493</v>
      </c>
      <c r="N200" s="24"/>
      <c r="O200" s="24"/>
    </row>
    <row r="201" spans="1:15" hidden="1">
      <c r="A201" s="23" t="str">
        <f>CONCATENATE(표1[[#This Row],[대분류]],표1[[#This Row],[중분류]],표1[[#This Row],[소분류]],표1[[#This Row],[단계]])</f>
        <v>IT네트워크분석/설계전문과정</v>
      </c>
      <c r="B201" s="23" t="str">
        <f>CONCATENATE($A201,
IF(COUNTIF($A$2:$A201,A201)&lt;10,CONCATENATE("000",COUNTIF($A$2:$A201,A201)),
IF(COUNTIF($A$2:$A201,A201)&lt;100,CONCATENATE("00",COUNTIF($A$2:$A201,A201)),
IF(COUNTIF($A$2:$A201,A201)&lt;1000,CONCATENATE("0",COUNTIF($A$2:$A201,A201)),COUNTIF($A$2:$A201,A201))
)))</f>
        <v>IT네트워크분석/설계전문과정0007</v>
      </c>
      <c r="C201" s="23" t="s">
        <v>4806</v>
      </c>
      <c r="E201" s="23" t="str">
        <f>CONCATENATE(표1[[#This Row],[교육기관명]],표1[[#This Row],[중분류]])</f>
        <v>패스트레인정보통신학원네트워크</v>
      </c>
      <c r="F201" s="24" t="s">
        <v>3691</v>
      </c>
      <c r="G201" s="25" t="s">
        <v>1228</v>
      </c>
      <c r="H201" s="24" t="s">
        <v>6</v>
      </c>
      <c r="I201" s="24" t="s">
        <v>131</v>
      </c>
      <c r="J201" s="24" t="s">
        <v>58</v>
      </c>
      <c r="K201" s="24" t="s">
        <v>2000</v>
      </c>
      <c r="L201" s="80"/>
      <c r="M201" s="24" t="s">
        <v>2494</v>
      </c>
      <c r="N201" s="24"/>
      <c r="O201" s="24"/>
    </row>
    <row r="202" spans="1:15" hidden="1">
      <c r="A202" s="23" t="str">
        <f>CONCATENATE(표1[[#This Row],[대분류]],표1[[#This Row],[중분류]],표1[[#This Row],[소분류]],표1[[#This Row],[단계]])</f>
        <v>IT네트워크분석/설계전문과정</v>
      </c>
      <c r="B202" s="23" t="str">
        <f>CONCATENATE($A202,
IF(COUNTIF($A$2:$A202,A202)&lt;10,CONCATENATE("000",COUNTIF($A$2:$A202,A202)),
IF(COUNTIF($A$2:$A202,A202)&lt;100,CONCATENATE("00",COUNTIF($A$2:$A202,A202)),
IF(COUNTIF($A$2:$A202,A202)&lt;1000,CONCATENATE("0",COUNTIF($A$2:$A202,A202)),COUNTIF($A$2:$A202,A202))
)))</f>
        <v>IT네트워크분석/설계전문과정0008</v>
      </c>
      <c r="C202" s="23" t="s">
        <v>4807</v>
      </c>
      <c r="E202" s="23" t="str">
        <f>CONCATENATE(표1[[#This Row],[교육기관명]],표1[[#This Row],[중분류]])</f>
        <v>패스트레인정보통신학원네트워크</v>
      </c>
      <c r="F202" s="24" t="s">
        <v>3691</v>
      </c>
      <c r="G202" s="25" t="s">
        <v>1211</v>
      </c>
      <c r="H202" s="24" t="s">
        <v>6</v>
      </c>
      <c r="I202" s="24" t="s">
        <v>131</v>
      </c>
      <c r="J202" s="24" t="s">
        <v>58</v>
      </c>
      <c r="K202" s="24" t="s">
        <v>2000</v>
      </c>
      <c r="L202" s="80"/>
      <c r="M202" s="24" t="s">
        <v>2495</v>
      </c>
      <c r="N202" s="24"/>
      <c r="O202" s="24"/>
    </row>
    <row r="203" spans="1:15" hidden="1">
      <c r="A203" s="23" t="str">
        <f>CONCATENATE(표1[[#This Row],[대분류]],표1[[#This Row],[중분류]],표1[[#This Row],[소분류]],표1[[#This Row],[단계]])</f>
        <v>IT네트워크분석/설계전문과정</v>
      </c>
      <c r="B203" s="23" t="str">
        <f>CONCATENATE($A203,
IF(COUNTIF($A$2:$A203,A203)&lt;10,CONCATENATE("000",COUNTIF($A$2:$A203,A203)),
IF(COUNTIF($A$2:$A203,A203)&lt;100,CONCATENATE("00",COUNTIF($A$2:$A203,A203)),
IF(COUNTIF($A$2:$A203,A203)&lt;1000,CONCATENATE("0",COUNTIF($A$2:$A203,A203)),COUNTIF($A$2:$A203,A203))
)))</f>
        <v>IT네트워크분석/설계전문과정0009</v>
      </c>
      <c r="C203" s="23" t="s">
        <v>4808</v>
      </c>
      <c r="E203" s="23" t="str">
        <f>CONCATENATE(표1[[#This Row],[교육기관명]],표1[[#This Row],[중분류]])</f>
        <v>패스트레인정보통신학원네트워크</v>
      </c>
      <c r="F203" s="24" t="s">
        <v>3691</v>
      </c>
      <c r="G203" s="25" t="s">
        <v>1409</v>
      </c>
      <c r="H203" s="24" t="s">
        <v>6</v>
      </c>
      <c r="I203" s="24" t="s">
        <v>131</v>
      </c>
      <c r="J203" s="24" t="s">
        <v>58</v>
      </c>
      <c r="K203" s="24" t="s">
        <v>2000</v>
      </c>
      <c r="L203" s="80"/>
      <c r="M203" s="24" t="s">
        <v>2496</v>
      </c>
      <c r="N203" s="24"/>
      <c r="O203" s="24"/>
    </row>
    <row r="204" spans="1:15" hidden="1">
      <c r="A204" s="23" t="str">
        <f>CONCATENATE(표1[[#This Row],[대분류]],표1[[#This Row],[중분류]],표1[[#This Row],[소분류]],표1[[#This Row],[단계]])</f>
        <v>IT네트워크일반기본과정</v>
      </c>
      <c r="B204" s="23" t="str">
        <f>CONCATENATE($A204,
IF(COUNTIF($A$2:$A204,A204)&lt;10,CONCATENATE("000",COUNTIF($A$2:$A204,A204)),
IF(COUNTIF($A$2:$A204,A204)&lt;100,CONCATENATE("00",COUNTIF($A$2:$A204,A204)),
IF(COUNTIF($A$2:$A204,A204)&lt;1000,CONCATENATE("0",COUNTIF($A$2:$A204,A204)),COUNTIF($A$2:$A204,A204))
)))</f>
        <v>IT네트워크일반기본과정0001</v>
      </c>
      <c r="C204" s="23" t="s">
        <v>4809</v>
      </c>
      <c r="E204" s="23" t="str">
        <f>CONCATENATE(표1[[#This Row],[교육기관명]],표1[[#This Row],[중분류]])</f>
        <v>패스트레인정보통신학원네트워크</v>
      </c>
      <c r="F204" s="24" t="s">
        <v>3691</v>
      </c>
      <c r="G204" s="25" t="s">
        <v>1215</v>
      </c>
      <c r="H204" s="24" t="s">
        <v>6</v>
      </c>
      <c r="I204" s="24" t="s">
        <v>131</v>
      </c>
      <c r="J204" s="24" t="s">
        <v>48</v>
      </c>
      <c r="K204" s="24" t="s">
        <v>1998</v>
      </c>
      <c r="L204" s="80"/>
      <c r="M204" s="24" t="s">
        <v>2497</v>
      </c>
      <c r="N204" s="24"/>
      <c r="O204" s="24"/>
    </row>
    <row r="205" spans="1:15" hidden="1">
      <c r="A205" s="23" t="str">
        <f>CONCATENATE(표1[[#This Row],[대분류]],표1[[#This Row],[중분류]],표1[[#This Row],[소분류]],표1[[#This Row],[단계]])</f>
        <v>IT네트워크일반기본과정</v>
      </c>
      <c r="B205" s="23" t="str">
        <f>CONCATENATE($A205,
IF(COUNTIF($A$2:$A205,A205)&lt;10,CONCATENATE("000",COUNTIF($A$2:$A205,A205)),
IF(COUNTIF($A$2:$A205,A205)&lt;100,CONCATENATE("00",COUNTIF($A$2:$A205,A205)),
IF(COUNTIF($A$2:$A205,A205)&lt;1000,CONCATENATE("0",COUNTIF($A$2:$A205,A205)),COUNTIF($A$2:$A205,A205))
)))</f>
        <v>IT네트워크일반기본과정0002</v>
      </c>
      <c r="C205" s="23" t="s">
        <v>4810</v>
      </c>
      <c r="E205" s="23" t="str">
        <f>CONCATENATE(표1[[#This Row],[교육기관명]],표1[[#This Row],[중분류]])</f>
        <v>패스트레인정보통신학원네트워크</v>
      </c>
      <c r="F205" s="24" t="s">
        <v>3691</v>
      </c>
      <c r="G205" s="25" t="s">
        <v>1216</v>
      </c>
      <c r="H205" s="24" t="s">
        <v>6</v>
      </c>
      <c r="I205" s="24" t="s">
        <v>131</v>
      </c>
      <c r="J205" s="24" t="s">
        <v>48</v>
      </c>
      <c r="K205" s="24" t="s">
        <v>1998</v>
      </c>
      <c r="L205" s="80"/>
      <c r="M205" s="24" t="s">
        <v>2498</v>
      </c>
      <c r="N205" s="24"/>
      <c r="O205" s="24"/>
    </row>
    <row r="206" spans="1:15" hidden="1">
      <c r="A206" s="23" t="str">
        <f>CONCATENATE(표1[[#This Row],[대분류]],표1[[#This Row],[중분류]],표1[[#This Row],[소분류]],표1[[#This Row],[단계]])</f>
        <v>IT네트워크일반기본과정</v>
      </c>
      <c r="B206" s="23" t="str">
        <f>CONCATENATE($A206,
IF(COUNTIF($A$2:$A206,A206)&lt;10,CONCATENATE("000",COUNTIF($A$2:$A206,A206)),
IF(COUNTIF($A$2:$A206,A206)&lt;100,CONCATENATE("00",COUNTIF($A$2:$A206,A206)),
IF(COUNTIF($A$2:$A206,A206)&lt;1000,CONCATENATE("0",COUNTIF($A$2:$A206,A206)),COUNTIF($A$2:$A206,A206))
)))</f>
        <v>IT네트워크일반기본과정0003</v>
      </c>
      <c r="C206" s="23" t="s">
        <v>4811</v>
      </c>
      <c r="E206" s="23" t="str">
        <f>CONCATENATE(표1[[#This Row],[교육기관명]],표1[[#This Row],[중분류]])</f>
        <v>패스트레인정보통신학원네트워크</v>
      </c>
      <c r="F206" s="24" t="s">
        <v>3691</v>
      </c>
      <c r="G206" s="25" t="s">
        <v>1231</v>
      </c>
      <c r="H206" s="24" t="s">
        <v>6</v>
      </c>
      <c r="I206" s="24" t="s">
        <v>131</v>
      </c>
      <c r="J206" s="24" t="s">
        <v>48</v>
      </c>
      <c r="K206" s="24" t="s">
        <v>1998</v>
      </c>
      <c r="L206" s="80"/>
      <c r="M206" s="24" t="s">
        <v>2499</v>
      </c>
      <c r="N206" s="24"/>
      <c r="O206" s="24"/>
    </row>
    <row r="207" spans="1:15" hidden="1">
      <c r="A207" s="23" t="str">
        <f>CONCATENATE(표1[[#This Row],[대분류]],표1[[#This Row],[중분류]],표1[[#This Row],[소분류]],표1[[#This Row],[단계]])</f>
        <v>IT네트워크일반기본과정</v>
      </c>
      <c r="B207" s="23" t="str">
        <f>CONCATENATE($A207,
IF(COUNTIF($A$2:$A207,A207)&lt;10,CONCATENATE("000",COUNTIF($A$2:$A207,A207)),
IF(COUNTIF($A$2:$A207,A207)&lt;100,CONCATENATE("00",COUNTIF($A$2:$A207,A207)),
IF(COUNTIF($A$2:$A207,A207)&lt;1000,CONCATENATE("0",COUNTIF($A$2:$A207,A207)),COUNTIF($A$2:$A207,A207))
)))</f>
        <v>IT네트워크일반기본과정0004</v>
      </c>
      <c r="C207" s="23" t="s">
        <v>4812</v>
      </c>
      <c r="E207" s="23" t="str">
        <f>CONCATENATE(표1[[#This Row],[교육기관명]],표1[[#This Row],[중분류]])</f>
        <v>패스트레인정보통신학원네트워크</v>
      </c>
      <c r="F207" s="24" t="s">
        <v>3691</v>
      </c>
      <c r="G207" s="25" t="s">
        <v>1509</v>
      </c>
      <c r="H207" s="24" t="s">
        <v>6</v>
      </c>
      <c r="I207" s="24" t="s">
        <v>131</v>
      </c>
      <c r="J207" s="24" t="s">
        <v>48</v>
      </c>
      <c r="K207" s="24" t="s">
        <v>1998</v>
      </c>
      <c r="L207" s="80"/>
      <c r="M207" s="24" t="s">
        <v>2500</v>
      </c>
      <c r="N207" s="24"/>
      <c r="O207" s="24"/>
    </row>
    <row r="208" spans="1:15" hidden="1">
      <c r="A208" s="23" t="str">
        <f>CONCATENATE(표1[[#This Row],[대분류]],표1[[#This Row],[중분류]],표1[[#This Row],[소분류]],표1[[#This Row],[단계]])</f>
        <v>IT네트워크일반기본과정</v>
      </c>
      <c r="B208" s="23" t="str">
        <f>CONCATENATE($A208,
IF(COUNTIF($A$2:$A208,A208)&lt;10,CONCATENATE("000",COUNTIF($A$2:$A208,A208)),
IF(COUNTIF($A$2:$A208,A208)&lt;100,CONCATENATE("00",COUNTIF($A$2:$A208,A208)),
IF(COUNTIF($A$2:$A208,A208)&lt;1000,CONCATENATE("0",COUNTIF($A$2:$A208,A208)),COUNTIF($A$2:$A208,A208))
)))</f>
        <v>IT네트워크일반기본과정0005</v>
      </c>
      <c r="C208" s="23" t="s">
        <v>4813</v>
      </c>
      <c r="E208" s="23" t="str">
        <f>CONCATENATE(표1[[#This Row],[교육기관명]],표1[[#This Row],[중분류]])</f>
        <v>패스트레인정보통신학원네트워크</v>
      </c>
      <c r="F208" s="24" t="s">
        <v>3691</v>
      </c>
      <c r="G208" s="25" t="s">
        <v>1565</v>
      </c>
      <c r="H208" s="24" t="s">
        <v>6</v>
      </c>
      <c r="I208" s="24" t="s">
        <v>131</v>
      </c>
      <c r="J208" s="24" t="s">
        <v>48</v>
      </c>
      <c r="K208" s="24" t="s">
        <v>1998</v>
      </c>
      <c r="L208" s="80"/>
      <c r="M208" s="24" t="s">
        <v>2501</v>
      </c>
      <c r="N208" s="24"/>
      <c r="O208" s="24"/>
    </row>
    <row r="209" spans="1:15" hidden="1">
      <c r="A209" s="23" t="str">
        <f>CONCATENATE(표1[[#This Row],[대분류]],표1[[#This Row],[중분류]],표1[[#This Row],[소분류]],표1[[#This Row],[단계]])</f>
        <v>IT네트워크일반전문과정</v>
      </c>
      <c r="B209" s="23" t="str">
        <f>CONCATENATE($A209,
IF(COUNTIF($A$2:$A209,A209)&lt;10,CONCATENATE("000",COUNTIF($A$2:$A209,A209)),
IF(COUNTIF($A$2:$A209,A209)&lt;100,CONCATENATE("00",COUNTIF($A$2:$A209,A209)),
IF(COUNTIF($A$2:$A209,A209)&lt;1000,CONCATENATE("0",COUNTIF($A$2:$A209,A209)),COUNTIF($A$2:$A209,A209))
)))</f>
        <v>IT네트워크일반전문과정0001</v>
      </c>
      <c r="C209" s="23" t="s">
        <v>3815</v>
      </c>
      <c r="E209" s="23" t="str">
        <f>CONCATENATE(표1[[#This Row],[교육기관명]],표1[[#This Row],[중분류]])</f>
        <v>멀티캠퍼스네트워크</v>
      </c>
      <c r="F209" s="24" t="s">
        <v>4</v>
      </c>
      <c r="G209" s="25" t="s">
        <v>272</v>
      </c>
      <c r="H209" s="24" t="s">
        <v>6</v>
      </c>
      <c r="I209" s="24" t="s">
        <v>131</v>
      </c>
      <c r="J209" s="24" t="s">
        <v>48</v>
      </c>
      <c r="K209" s="24" t="s">
        <v>2000</v>
      </c>
      <c r="L209" s="80"/>
      <c r="M209" s="24" t="s">
        <v>2502</v>
      </c>
      <c r="N209" s="24"/>
      <c r="O209" s="24"/>
    </row>
    <row r="210" spans="1:15" hidden="1">
      <c r="A210" s="23" t="str">
        <f>CONCATENATE(표1[[#This Row],[대분류]],표1[[#This Row],[중분류]],표1[[#This Row],[소분류]],표1[[#This Row],[단계]])</f>
        <v>IT네트워크컨설팅/법/감사전문과정</v>
      </c>
      <c r="B210" s="23" t="str">
        <f>CONCATENATE($A210,
IF(COUNTIF($A$2:$A210,A210)&lt;10,CONCATENATE("000",COUNTIF($A$2:$A210,A210)),
IF(COUNTIF($A$2:$A210,A210)&lt;100,CONCATENATE("00",COUNTIF($A$2:$A210,A210)),
IF(COUNTIF($A$2:$A210,A210)&lt;1000,CONCATENATE("0",COUNTIF($A$2:$A210,A210)),COUNTIF($A$2:$A210,A210))
)))</f>
        <v>IT네트워크컨설팅/법/감사전문과정0001</v>
      </c>
      <c r="C210" s="23" t="s">
        <v>4814</v>
      </c>
      <c r="E210" s="23" t="str">
        <f>CONCATENATE(표1[[#This Row],[교육기관명]],표1[[#This Row],[중분류]])</f>
        <v>패스트레인정보통신학원네트워크</v>
      </c>
      <c r="F210" s="24" t="s">
        <v>3691</v>
      </c>
      <c r="G210" s="25" t="s">
        <v>1433</v>
      </c>
      <c r="H210" s="24" t="s">
        <v>6</v>
      </c>
      <c r="I210" s="24" t="s">
        <v>131</v>
      </c>
      <c r="J210" s="24" t="s">
        <v>161</v>
      </c>
      <c r="K210" s="24" t="s">
        <v>2000</v>
      </c>
      <c r="L210" s="80"/>
      <c r="M210" s="24" t="s">
        <v>2503</v>
      </c>
      <c r="N210" s="24"/>
      <c r="O210" s="24"/>
    </row>
    <row r="211" spans="1:15" hidden="1">
      <c r="A211" s="23" t="str">
        <f>CONCATENATE(표1[[#This Row],[대분류]],표1[[#This Row],[중분류]],표1[[#This Row],[소분류]],표1[[#This Row],[단계]])</f>
        <v>IT네트워크활용기술기본과정</v>
      </c>
      <c r="B211" s="23" t="str">
        <f>CONCATENATE($A211,
IF(COUNTIF($A$2:$A211,A211)&lt;10,CONCATENATE("000",COUNTIF($A$2:$A211,A211)),
IF(COUNTIF($A$2:$A211,A211)&lt;100,CONCATENATE("00",COUNTIF($A$2:$A211,A211)),
IF(COUNTIF($A$2:$A211,A211)&lt;1000,CONCATENATE("0",COUNTIF($A$2:$A211,A211)),COUNTIF($A$2:$A211,A211))
)))</f>
        <v>IT네트워크활용기술기본과정0001</v>
      </c>
      <c r="C211" s="23" t="s">
        <v>3816</v>
      </c>
      <c r="E211" s="23" t="str">
        <f>CONCATENATE(표1[[#This Row],[교육기관명]],표1[[#This Row],[중분류]])</f>
        <v>멀티캠퍼스네트워크</v>
      </c>
      <c r="F211" s="24" t="s">
        <v>4</v>
      </c>
      <c r="G211" s="25" t="s">
        <v>277</v>
      </c>
      <c r="H211" s="24" t="s">
        <v>6</v>
      </c>
      <c r="I211" s="24" t="s">
        <v>131</v>
      </c>
      <c r="J211" s="24" t="s">
        <v>273</v>
      </c>
      <c r="K211" s="24" t="s">
        <v>1998</v>
      </c>
      <c r="L211" s="80"/>
      <c r="M211" s="24" t="s">
        <v>2504</v>
      </c>
      <c r="N211" s="24"/>
      <c r="O211" s="24"/>
    </row>
    <row r="212" spans="1:15" hidden="1">
      <c r="A212" s="23" t="str">
        <f>CONCATENATE(표1[[#This Row],[대분류]],표1[[#This Row],[중분류]],표1[[#This Row],[소분류]],표1[[#This Row],[단계]])</f>
        <v>IT네트워크활용기술선택과정</v>
      </c>
      <c r="B212" s="23" t="str">
        <f>CONCATENATE($A212,
IF(COUNTIF($A$2:$A212,A212)&lt;10,CONCATENATE("000",COUNTIF($A$2:$A212,A212)),
IF(COUNTIF($A$2:$A212,A212)&lt;100,CONCATENATE("00",COUNTIF($A$2:$A212,A212)),
IF(COUNTIF($A$2:$A212,A212)&lt;1000,CONCATENATE("0",COUNTIF($A$2:$A212,A212)),COUNTIF($A$2:$A212,A212))
)))</f>
        <v>IT네트워크활용기술선택과정0001</v>
      </c>
      <c r="C212" s="23" t="s">
        <v>4815</v>
      </c>
      <c r="E212" s="23" t="str">
        <f>CONCATENATE(표1[[#This Row],[교육기관명]],표1[[#This Row],[중분류]])</f>
        <v>패스트레인정보통신학원네트워크</v>
      </c>
      <c r="F212" s="24" t="s">
        <v>3691</v>
      </c>
      <c r="G212" s="25" t="s">
        <v>1480</v>
      </c>
      <c r="H212" s="24" t="s">
        <v>6</v>
      </c>
      <c r="I212" s="24" t="s">
        <v>131</v>
      </c>
      <c r="J212" s="24" t="s">
        <v>273</v>
      </c>
      <c r="K212" s="24" t="s">
        <v>2002</v>
      </c>
      <c r="L212" s="80"/>
      <c r="M212" s="24" t="s">
        <v>2505</v>
      </c>
      <c r="N212" s="24"/>
      <c r="O212" s="24"/>
    </row>
    <row r="213" spans="1:15" hidden="1">
      <c r="A213" s="23" t="str">
        <f>CONCATENATE(표1[[#This Row],[대분류]],표1[[#This Row],[중분류]],표1[[#This Row],[소분류]],표1[[#This Row],[단계]])</f>
        <v>IT네트워크활용기술선택과정</v>
      </c>
      <c r="B213" s="23" t="str">
        <f>CONCATENATE($A213,
IF(COUNTIF($A$2:$A213,A213)&lt;10,CONCATENATE("000",COUNTIF($A$2:$A213,A213)),
IF(COUNTIF($A$2:$A213,A213)&lt;100,CONCATENATE("00",COUNTIF($A$2:$A213,A213)),
IF(COUNTIF($A$2:$A213,A213)&lt;1000,CONCATENATE("0",COUNTIF($A$2:$A213,A213)),COUNTIF($A$2:$A213,A213))
)))</f>
        <v>IT네트워크활용기술선택과정0002</v>
      </c>
      <c r="C213" s="23" t="s">
        <v>4313</v>
      </c>
      <c r="E213" s="23" t="str">
        <f>CONCATENATE(표1[[#This Row],[교육기관명]],표1[[#This Row],[중분류]])</f>
        <v>한국정보기술연구원네트워크</v>
      </c>
      <c r="F213" s="24" t="s">
        <v>877</v>
      </c>
      <c r="G213" s="25" t="s">
        <v>905</v>
      </c>
      <c r="H213" s="24" t="s">
        <v>6</v>
      </c>
      <c r="I213" s="24" t="s">
        <v>131</v>
      </c>
      <c r="J213" s="24" t="s">
        <v>273</v>
      </c>
      <c r="K213" s="24" t="s">
        <v>2002</v>
      </c>
      <c r="L213" s="80"/>
      <c r="M213" s="24" t="s">
        <v>3623</v>
      </c>
      <c r="N213" s="24"/>
      <c r="O213" s="24"/>
    </row>
    <row r="214" spans="1:15" hidden="1">
      <c r="A214" s="23" t="str">
        <f>CONCATENATE(표1[[#This Row],[대분류]],표1[[#This Row],[중분류]],표1[[#This Row],[소분류]],표1[[#This Row],[단계]])</f>
        <v>IT네트워크활용기술전문과정</v>
      </c>
      <c r="B214" s="23" t="str">
        <f>CONCATENATE($A214,
IF(COUNTIF($A$2:$A214,A214)&lt;10,CONCATENATE("000",COUNTIF($A$2:$A214,A214)),
IF(COUNTIF($A$2:$A214,A214)&lt;100,CONCATENATE("00",COUNTIF($A$2:$A214,A214)),
IF(COUNTIF($A$2:$A214,A214)&lt;1000,CONCATENATE("0",COUNTIF($A$2:$A214,A214)),COUNTIF($A$2:$A214,A214))
)))</f>
        <v>IT네트워크활용기술전문과정0001</v>
      </c>
      <c r="C214" s="23" t="s">
        <v>5541</v>
      </c>
      <c r="E214" s="23" t="str">
        <f>CONCATENATE(표1[[#This Row],[교육기관명]],표1[[#This Row],[중분류]])</f>
        <v>HP교육센터네트워크</v>
      </c>
      <c r="F214" s="24" t="s">
        <v>971</v>
      </c>
      <c r="G214" s="25" t="s">
        <v>1069</v>
      </c>
      <c r="H214" s="24" t="s">
        <v>6</v>
      </c>
      <c r="I214" s="24" t="s">
        <v>131</v>
      </c>
      <c r="J214" s="24" t="s">
        <v>273</v>
      </c>
      <c r="K214" s="24" t="s">
        <v>2000</v>
      </c>
      <c r="L214" s="80"/>
      <c r="M214" s="24" t="s">
        <v>2506</v>
      </c>
      <c r="N214" s="24"/>
      <c r="O214" s="24"/>
    </row>
    <row r="215" spans="1:15" hidden="1">
      <c r="A215" s="23" t="str">
        <f>CONCATENATE(표1[[#This Row],[대분류]],표1[[#This Row],[중분류]],표1[[#This Row],[소분류]],표1[[#This Row],[단계]])</f>
        <v>IT네트워크활용기술전문과정</v>
      </c>
      <c r="B215" s="23" t="str">
        <f>CONCATENATE($A215,
IF(COUNTIF($A$2:$A215,A215)&lt;10,CONCATENATE("000",COUNTIF($A$2:$A215,A215)),
IF(COUNTIF($A$2:$A215,A215)&lt;100,CONCATENATE("00",COUNTIF($A$2:$A215,A215)),
IF(COUNTIF($A$2:$A215,A215)&lt;1000,CONCATENATE("0",COUNTIF($A$2:$A215,A215)),COUNTIF($A$2:$A215,A215))
)))</f>
        <v>IT네트워크활용기술전문과정0002</v>
      </c>
      <c r="C215" s="23" t="s">
        <v>3817</v>
      </c>
      <c r="E215" s="23" t="str">
        <f>CONCATENATE(표1[[#This Row],[교육기관명]],표1[[#This Row],[중분류]])</f>
        <v>멀티캠퍼스네트워크</v>
      </c>
      <c r="F215" s="24" t="s">
        <v>4</v>
      </c>
      <c r="G215" s="25" t="s">
        <v>275</v>
      </c>
      <c r="H215" s="24" t="s">
        <v>6</v>
      </c>
      <c r="I215" s="24" t="s">
        <v>131</v>
      </c>
      <c r="J215" s="24" t="s">
        <v>273</v>
      </c>
      <c r="K215" s="24" t="s">
        <v>2000</v>
      </c>
      <c r="L215" s="80"/>
      <c r="M215" s="24" t="s">
        <v>2508</v>
      </c>
      <c r="N215" s="24"/>
      <c r="O215" s="24"/>
    </row>
    <row r="216" spans="1:15" hidden="1">
      <c r="A216" s="23" t="str">
        <f>CONCATENATE(표1[[#This Row],[대분류]],표1[[#This Row],[중분류]],표1[[#This Row],[소분류]],표1[[#This Row],[단계]])</f>
        <v>IT네트워크활용기술전문과정</v>
      </c>
      <c r="B216" s="23" t="str">
        <f>CONCATENATE($A216,
IF(COUNTIF($A$2:$A216,A216)&lt;10,CONCATENATE("000",COUNTIF($A$2:$A216,A216)),
IF(COUNTIF($A$2:$A216,A216)&lt;100,CONCATENATE("00",COUNTIF($A$2:$A216,A216)),
IF(COUNTIF($A$2:$A216,A216)&lt;1000,CONCATENATE("0",COUNTIF($A$2:$A216,A216)),COUNTIF($A$2:$A216,A216))
)))</f>
        <v>IT네트워크활용기술전문과정0003</v>
      </c>
      <c r="C216" s="23" t="s">
        <v>3818</v>
      </c>
      <c r="E216" s="23" t="str">
        <f>CONCATENATE(표1[[#This Row],[교육기관명]],표1[[#This Row],[중분류]])</f>
        <v>멀티캠퍼스네트워크</v>
      </c>
      <c r="F216" s="24" t="s">
        <v>4</v>
      </c>
      <c r="G216" s="25" t="s">
        <v>274</v>
      </c>
      <c r="H216" s="24" t="s">
        <v>6</v>
      </c>
      <c r="I216" s="24" t="s">
        <v>131</v>
      </c>
      <c r="J216" s="24" t="s">
        <v>273</v>
      </c>
      <c r="K216" s="24" t="s">
        <v>2000</v>
      </c>
      <c r="L216" s="80"/>
      <c r="M216" s="24" t="s">
        <v>2509</v>
      </c>
      <c r="N216" s="24"/>
      <c r="O216" s="24"/>
    </row>
    <row r="217" spans="1:15" hidden="1">
      <c r="A217" s="23" t="str">
        <f>CONCATENATE(표1[[#This Row],[대분류]],표1[[#This Row],[중분류]],표1[[#This Row],[소분류]],표1[[#This Row],[단계]])</f>
        <v>IT네트워크활용기술전문과정</v>
      </c>
      <c r="B217" s="23" t="str">
        <f>CONCATENATE($A217,
IF(COUNTIF($A$2:$A217,A217)&lt;10,CONCATENATE("000",COUNTIF($A$2:$A217,A217)),
IF(COUNTIF($A$2:$A217,A217)&lt;100,CONCATENATE("00",COUNTIF($A$2:$A217,A217)),
IF(COUNTIF($A$2:$A217,A217)&lt;1000,CONCATENATE("0",COUNTIF($A$2:$A217,A217)),COUNTIF($A$2:$A217,A217))
)))</f>
        <v>IT네트워크활용기술전문과정0004</v>
      </c>
      <c r="C217" s="23" t="s">
        <v>3819</v>
      </c>
      <c r="E217" s="23" t="str">
        <f>CONCATENATE(표1[[#This Row],[교육기관명]],표1[[#This Row],[중분류]])</f>
        <v>멀티캠퍼스네트워크</v>
      </c>
      <c r="F217" s="24" t="s">
        <v>4</v>
      </c>
      <c r="G217" s="25" t="s">
        <v>276</v>
      </c>
      <c r="H217" s="24" t="s">
        <v>6</v>
      </c>
      <c r="I217" s="24" t="s">
        <v>131</v>
      </c>
      <c r="J217" s="24" t="s">
        <v>273</v>
      </c>
      <c r="K217" s="24" t="s">
        <v>2000</v>
      </c>
      <c r="L217" s="80"/>
      <c r="M217" s="24" t="s">
        <v>2510</v>
      </c>
      <c r="N217" s="24"/>
      <c r="O217" s="24"/>
    </row>
    <row r="218" spans="1:15" hidden="1">
      <c r="A218" s="23" t="str">
        <f>CONCATENATE(표1[[#This Row],[대분류]],표1[[#This Row],[중분류]],표1[[#This Row],[소분류]],표1[[#This Row],[단계]])</f>
        <v>IT네트워크활용기술전문과정</v>
      </c>
      <c r="B218" s="23" t="str">
        <f>CONCATENATE($A218,
IF(COUNTIF($A$2:$A218,A218)&lt;10,CONCATENATE("000",COUNTIF($A$2:$A218,A218)),
IF(COUNTIF($A$2:$A218,A218)&lt;100,CONCATENATE("00",COUNTIF($A$2:$A218,A218)),
IF(COUNTIF($A$2:$A218,A218)&lt;1000,CONCATENATE("0",COUNTIF($A$2:$A218,A218)),COUNTIF($A$2:$A218,A218))
)))</f>
        <v>IT네트워크활용기술전문과정0005</v>
      </c>
      <c r="C218" s="23" t="s">
        <v>4816</v>
      </c>
      <c r="E218" s="23" t="str">
        <f>CONCATENATE(표1[[#This Row],[교육기관명]],표1[[#This Row],[중분류]])</f>
        <v>패스트레인정보통신학원네트워크</v>
      </c>
      <c r="F218" s="24" t="s">
        <v>3691</v>
      </c>
      <c r="G218" s="25" t="s">
        <v>1430</v>
      </c>
      <c r="H218" s="24" t="s">
        <v>6</v>
      </c>
      <c r="I218" s="24" t="s">
        <v>131</v>
      </c>
      <c r="J218" s="24" t="s">
        <v>273</v>
      </c>
      <c r="K218" s="24" t="s">
        <v>2000</v>
      </c>
      <c r="L218" s="80"/>
      <c r="M218" s="24" t="s">
        <v>2511</v>
      </c>
      <c r="N218" s="24"/>
      <c r="O218" s="24"/>
    </row>
    <row r="219" spans="1:15" hidden="1">
      <c r="A219" s="23" t="str">
        <f>CONCATENATE(표1[[#This Row],[대분류]],표1[[#This Row],[중분류]],표1[[#This Row],[소분류]],표1[[#This Row],[단계]])</f>
        <v>IT네트워크활용기술전문과정</v>
      </c>
      <c r="B219" s="23" t="str">
        <f>CONCATENATE($A219,
IF(COUNTIF($A$2:$A219,A219)&lt;10,CONCATENATE("000",COUNTIF($A$2:$A219,A219)),
IF(COUNTIF($A$2:$A219,A219)&lt;100,CONCATENATE("00",COUNTIF($A$2:$A219,A219)),
IF(COUNTIF($A$2:$A219,A219)&lt;1000,CONCATENATE("0",COUNTIF($A$2:$A219,A219)),COUNTIF($A$2:$A219,A219))
)))</f>
        <v>IT네트워크활용기술전문과정0006</v>
      </c>
      <c r="C219" s="23" t="s">
        <v>4817</v>
      </c>
      <c r="D219" s="28" t="s">
        <v>5737</v>
      </c>
      <c r="E219" s="23" t="str">
        <f>CONCATENATE(표1[[#This Row],[교육기관명]],표1[[#This Row],[중분류]])</f>
        <v>패스트레인정보통신학원네트워크</v>
      </c>
      <c r="F219" s="24" t="s">
        <v>3691</v>
      </c>
      <c r="G219" s="25" t="s">
        <v>1224</v>
      </c>
      <c r="H219" s="24" t="s">
        <v>6</v>
      </c>
      <c r="I219" s="24" t="s">
        <v>131</v>
      </c>
      <c r="J219" s="24" t="s">
        <v>273</v>
      </c>
      <c r="K219" s="24" t="s">
        <v>2000</v>
      </c>
      <c r="L219" s="80" t="s">
        <v>5736</v>
      </c>
      <c r="M219" s="24" t="s">
        <v>2512</v>
      </c>
      <c r="N219" s="24"/>
      <c r="O219" s="24"/>
    </row>
    <row r="220" spans="1:15" hidden="1">
      <c r="A220" s="23" t="str">
        <f>CONCATENATE(표1[[#This Row],[대분류]],표1[[#This Row],[중분류]],표1[[#This Row],[소분류]],표1[[#This Row],[단계]])</f>
        <v>IT네트워크활용기술전문과정</v>
      </c>
      <c r="B220" s="23" t="str">
        <f>CONCATENATE($A220,
IF(COUNTIF($A$2:$A220,A220)&lt;10,CONCATENATE("000",COUNTIF($A$2:$A220,A220)),
IF(COUNTIF($A$2:$A220,A220)&lt;100,CONCATENATE("00",COUNTIF($A$2:$A220,A220)),
IF(COUNTIF($A$2:$A220,A220)&lt;1000,CONCATENATE("0",COUNTIF($A$2:$A220,A220)),COUNTIF($A$2:$A220,A220))
)))</f>
        <v>IT네트워크활용기술전문과정0007</v>
      </c>
      <c r="C220" s="23" t="s">
        <v>4818</v>
      </c>
      <c r="E220" s="23" t="str">
        <f>CONCATENATE(표1[[#This Row],[교육기관명]],표1[[#This Row],[중분류]])</f>
        <v>패스트레인정보통신학원네트워크</v>
      </c>
      <c r="F220" s="24" t="s">
        <v>3691</v>
      </c>
      <c r="G220" s="25" t="s">
        <v>1225</v>
      </c>
      <c r="H220" s="24" t="s">
        <v>6</v>
      </c>
      <c r="I220" s="24" t="s">
        <v>131</v>
      </c>
      <c r="J220" s="24" t="s">
        <v>273</v>
      </c>
      <c r="K220" s="24" t="s">
        <v>2000</v>
      </c>
      <c r="L220" s="80"/>
      <c r="M220" s="24" t="s">
        <v>2513</v>
      </c>
      <c r="N220" s="24"/>
      <c r="O220" s="24"/>
    </row>
    <row r="221" spans="1:15" hidden="1">
      <c r="A221" s="23" t="str">
        <f>CONCATENATE(표1[[#This Row],[대분류]],표1[[#This Row],[중분류]],표1[[#This Row],[소분류]],표1[[#This Row],[단계]])</f>
        <v>IT네트워크활용기술전문과정</v>
      </c>
      <c r="B221" s="23" t="str">
        <f>CONCATENATE($A221,
IF(COUNTIF($A$2:$A221,A221)&lt;10,CONCATENATE("000",COUNTIF($A$2:$A221,A221)),
IF(COUNTIF($A$2:$A221,A221)&lt;100,CONCATENATE("00",COUNTIF($A$2:$A221,A221)),
IF(COUNTIF($A$2:$A221,A221)&lt;1000,CONCATENATE("0",COUNTIF($A$2:$A221,A221)),COUNTIF($A$2:$A221,A221))
)))</f>
        <v>IT네트워크활용기술전문과정0008</v>
      </c>
      <c r="C221" s="23" t="s">
        <v>4819</v>
      </c>
      <c r="E221" s="23" t="str">
        <f>CONCATENATE(표1[[#This Row],[교육기관명]],표1[[#This Row],[중분류]])</f>
        <v>패스트레인정보통신학원네트워크</v>
      </c>
      <c r="F221" s="24" t="s">
        <v>3691</v>
      </c>
      <c r="G221" s="25" t="s">
        <v>1229</v>
      </c>
      <c r="H221" s="24" t="s">
        <v>6</v>
      </c>
      <c r="I221" s="24" t="s">
        <v>131</v>
      </c>
      <c r="J221" s="24" t="s">
        <v>273</v>
      </c>
      <c r="K221" s="24" t="s">
        <v>2000</v>
      </c>
      <c r="L221" s="80"/>
      <c r="M221" s="24" t="s">
        <v>2514</v>
      </c>
      <c r="N221" s="24"/>
      <c r="O221" s="24"/>
    </row>
    <row r="222" spans="1:15" hidden="1">
      <c r="A222" s="23" t="str">
        <f>CONCATENATE(표1[[#This Row],[대분류]],표1[[#This Row],[중분류]],표1[[#This Row],[소분류]],표1[[#This Row],[단계]])</f>
        <v>IT네트워크활용기술전문과정</v>
      </c>
      <c r="B222" s="23" t="str">
        <f>CONCATENATE($A222,
IF(COUNTIF($A$2:$A222,A222)&lt;10,CONCATENATE("000",COUNTIF($A$2:$A222,A222)),
IF(COUNTIF($A$2:$A222,A222)&lt;100,CONCATENATE("00",COUNTIF($A$2:$A222,A222)),
IF(COUNTIF($A$2:$A222,A222)&lt;1000,CONCATENATE("0",COUNTIF($A$2:$A222,A222)),COUNTIF($A$2:$A222,A222))
)))</f>
        <v>IT네트워크활용기술전문과정0009</v>
      </c>
      <c r="C222" s="23" t="s">
        <v>4820</v>
      </c>
      <c r="E222" s="23" t="str">
        <f>CONCATENATE(표1[[#This Row],[교육기관명]],표1[[#This Row],[중분류]])</f>
        <v>패스트레인정보통신학원네트워크</v>
      </c>
      <c r="F222" s="24" t="s">
        <v>3691</v>
      </c>
      <c r="G222" s="25" t="s">
        <v>1230</v>
      </c>
      <c r="H222" s="24" t="s">
        <v>6</v>
      </c>
      <c r="I222" s="24" t="s">
        <v>131</v>
      </c>
      <c r="J222" s="24" t="s">
        <v>273</v>
      </c>
      <c r="K222" s="24" t="s">
        <v>2000</v>
      </c>
      <c r="L222" s="80"/>
      <c r="M222" s="24" t="s">
        <v>2515</v>
      </c>
      <c r="N222" s="24"/>
      <c r="O222" s="24"/>
    </row>
    <row r="223" spans="1:15" hidden="1">
      <c r="A223" s="23" t="str">
        <f>CONCATENATE(표1[[#This Row],[대분류]],표1[[#This Row],[중분류]],표1[[#This Row],[소분류]],표1[[#This Row],[단계]])</f>
        <v>IT네트워크활용기술전문과정</v>
      </c>
      <c r="B223" s="23" t="str">
        <f>CONCATENATE($A223,
IF(COUNTIF($A$2:$A223,A223)&lt;10,CONCATENATE("000",COUNTIF($A$2:$A223,A223)),
IF(COUNTIF($A$2:$A223,A223)&lt;100,CONCATENATE("00",COUNTIF($A$2:$A223,A223)),
IF(COUNTIF($A$2:$A223,A223)&lt;1000,CONCATENATE("0",COUNTIF($A$2:$A223,A223)),COUNTIF($A$2:$A223,A223))
)))</f>
        <v>IT네트워크활용기술전문과정0010</v>
      </c>
      <c r="C223" s="23" t="s">
        <v>4821</v>
      </c>
      <c r="E223" s="23" t="str">
        <f>CONCATENATE(표1[[#This Row],[교육기관명]],표1[[#This Row],[중분류]])</f>
        <v>패스트레인정보통신학원네트워크</v>
      </c>
      <c r="F223" s="24" t="s">
        <v>3691</v>
      </c>
      <c r="G223" s="25" t="s">
        <v>1235</v>
      </c>
      <c r="H223" s="24" t="s">
        <v>6</v>
      </c>
      <c r="I223" s="24" t="s">
        <v>131</v>
      </c>
      <c r="J223" s="24" t="s">
        <v>273</v>
      </c>
      <c r="K223" s="24" t="s">
        <v>2000</v>
      </c>
      <c r="L223" s="80"/>
      <c r="M223" s="24" t="s">
        <v>2516</v>
      </c>
      <c r="N223" s="24"/>
      <c r="O223" s="24"/>
    </row>
    <row r="224" spans="1:15" hidden="1">
      <c r="A224" s="23" t="str">
        <f>CONCATENATE(표1[[#This Row],[대분류]],표1[[#This Row],[중분류]],표1[[#This Row],[소분류]],표1[[#This Row],[단계]])</f>
        <v>IT데이터베이스MS SQL전문과정</v>
      </c>
      <c r="B224" s="23" t="str">
        <f>CONCATENATE($A224,
IF(COUNTIF($A$2:$A224,A224)&lt;10,CONCATENATE("000",COUNTIF($A$2:$A224,A224)),
IF(COUNTIF($A$2:$A224,A224)&lt;100,CONCATENATE("00",COUNTIF($A$2:$A224,A224)),
IF(COUNTIF($A$2:$A224,A224)&lt;1000,CONCATENATE("0",COUNTIF($A$2:$A224,A224)),COUNTIF($A$2:$A224,A224))
)))</f>
        <v>IT데이터베이스MS SQL전문과정0001</v>
      </c>
      <c r="C224" s="23" t="s">
        <v>5213</v>
      </c>
      <c r="E224" s="23" t="str">
        <f>CONCATENATE(표1[[#This Row],[교육기관명]],표1[[#This Row],[중분류]])</f>
        <v>멀티캠퍼스데이터베이스</v>
      </c>
      <c r="F224" s="24" t="s">
        <v>4</v>
      </c>
      <c r="G224" s="25" t="s">
        <v>300</v>
      </c>
      <c r="H224" s="24" t="s">
        <v>6</v>
      </c>
      <c r="I224" s="24" t="s">
        <v>1986</v>
      </c>
      <c r="J224" s="24" t="s">
        <v>298</v>
      </c>
      <c r="K224" s="24" t="s">
        <v>2000</v>
      </c>
      <c r="L224" s="80"/>
      <c r="M224" s="24" t="s">
        <v>2191</v>
      </c>
      <c r="N224" s="24"/>
      <c r="O224" s="24"/>
    </row>
    <row r="225" spans="1:15" hidden="1">
      <c r="A225" s="23" t="str">
        <f>CONCATENATE(표1[[#This Row],[대분류]],표1[[#This Row],[중분류]],표1[[#This Row],[소분류]],표1[[#This Row],[단계]])</f>
        <v>IT데이터베이스MS SQL전문과정</v>
      </c>
      <c r="B225" s="23" t="str">
        <f>CONCATENATE($A225,
IF(COUNTIF($A$2:$A225,A225)&lt;10,CONCATENATE("000",COUNTIF($A$2:$A225,A225)),
IF(COUNTIF($A$2:$A225,A225)&lt;100,CONCATENATE("00",COUNTIF($A$2:$A225,A225)),
IF(COUNTIF($A$2:$A225,A225)&lt;1000,CONCATENATE("0",COUNTIF($A$2:$A225,A225)),COUNTIF($A$2:$A225,A225))
)))</f>
        <v>IT데이터베이스MS SQL전문과정0002</v>
      </c>
      <c r="C225" s="23" t="s">
        <v>5214</v>
      </c>
      <c r="E225" s="23" t="str">
        <f>CONCATENATE(표1[[#This Row],[교육기관명]],표1[[#This Row],[중분류]])</f>
        <v>멀티캠퍼스데이터베이스</v>
      </c>
      <c r="F225" s="24" t="s">
        <v>4</v>
      </c>
      <c r="G225" s="25" t="s">
        <v>299</v>
      </c>
      <c r="H225" s="24" t="s">
        <v>6</v>
      </c>
      <c r="I225" s="24" t="s">
        <v>1986</v>
      </c>
      <c r="J225" s="24" t="s">
        <v>298</v>
      </c>
      <c r="K225" s="24" t="s">
        <v>2000</v>
      </c>
      <c r="L225" s="80"/>
      <c r="M225" s="24" t="s">
        <v>2192</v>
      </c>
      <c r="N225" s="24"/>
      <c r="O225" s="24"/>
    </row>
    <row r="226" spans="1:15" hidden="1">
      <c r="A226" s="23" t="str">
        <f>CONCATENATE(표1[[#This Row],[대분류]],표1[[#This Row],[중분류]],표1[[#This Row],[소분류]],표1[[#This Row],[단계]])</f>
        <v>IT데이터베이스MS SQL전문과정</v>
      </c>
      <c r="B226" s="23" t="str">
        <f>CONCATENATE($A226,
IF(COUNTIF($A$2:$A226,A226)&lt;10,CONCATENATE("000",COUNTIF($A$2:$A226,A226)),
IF(COUNTIF($A$2:$A226,A226)&lt;100,CONCATENATE("00",COUNTIF($A$2:$A226,A226)),
IF(COUNTIF($A$2:$A226,A226)&lt;1000,CONCATENATE("0",COUNTIF($A$2:$A226,A226)),COUNTIF($A$2:$A226,A226))
)))</f>
        <v>IT데이터베이스MS SQL전문과정0003</v>
      </c>
      <c r="C226" s="23" t="s">
        <v>5215</v>
      </c>
      <c r="E226" s="23" t="str">
        <f>CONCATENATE(표1[[#This Row],[교육기관명]],표1[[#This Row],[중분류]])</f>
        <v>멀티캠퍼스데이터베이스</v>
      </c>
      <c r="F226" s="24" t="s">
        <v>4</v>
      </c>
      <c r="G226" s="25" t="s">
        <v>301</v>
      </c>
      <c r="H226" s="24" t="s">
        <v>6</v>
      </c>
      <c r="I226" s="24" t="s">
        <v>1986</v>
      </c>
      <c r="J226" s="24" t="s">
        <v>298</v>
      </c>
      <c r="K226" s="24" t="s">
        <v>2000</v>
      </c>
      <c r="L226" s="80"/>
      <c r="M226" s="24" t="s">
        <v>2193</v>
      </c>
      <c r="N226" s="24"/>
      <c r="O226" s="24"/>
    </row>
    <row r="227" spans="1:15" hidden="1">
      <c r="A227" s="23" t="str">
        <f>CONCATENATE(표1[[#This Row],[대분류]],표1[[#This Row],[중분류]],표1[[#This Row],[소분류]],표1[[#This Row],[단계]])</f>
        <v>IT데이터베이스MS SQL전문과정</v>
      </c>
      <c r="B227" s="23" t="str">
        <f>CONCATENATE($A227,
IF(COUNTIF($A$2:$A227,A227)&lt;10,CONCATENATE("000",COUNTIF($A$2:$A227,A227)),
IF(COUNTIF($A$2:$A227,A227)&lt;100,CONCATENATE("00",COUNTIF($A$2:$A227,A227)),
IF(COUNTIF($A$2:$A227,A227)&lt;1000,CONCATENATE("0",COUNTIF($A$2:$A227,A227)),COUNTIF($A$2:$A227,A227))
)))</f>
        <v>IT데이터베이스MS SQL전문과정0004</v>
      </c>
      <c r="C227" s="23" t="s">
        <v>5216</v>
      </c>
      <c r="E227" s="23" t="str">
        <f>CONCATENATE(표1[[#This Row],[교육기관명]],표1[[#This Row],[중분류]])</f>
        <v>멀티캠퍼스데이터베이스</v>
      </c>
      <c r="F227" s="24" t="s">
        <v>4</v>
      </c>
      <c r="G227" s="25" t="s">
        <v>302</v>
      </c>
      <c r="H227" s="24" t="s">
        <v>6</v>
      </c>
      <c r="I227" s="24" t="s">
        <v>1986</v>
      </c>
      <c r="J227" s="24" t="s">
        <v>298</v>
      </c>
      <c r="K227" s="24" t="s">
        <v>2000</v>
      </c>
      <c r="L227" s="80"/>
      <c r="M227" s="24" t="s">
        <v>2194</v>
      </c>
      <c r="N227" s="24"/>
      <c r="O227" s="24"/>
    </row>
    <row r="228" spans="1:15" hidden="1">
      <c r="A228" s="23" t="str">
        <f>CONCATENATE(표1[[#This Row],[대분류]],표1[[#This Row],[중분류]],표1[[#This Row],[소분류]],표1[[#This Row],[단계]])</f>
        <v>IT데이터베이스MS SQL전문과정</v>
      </c>
      <c r="B228" s="23" t="str">
        <f>CONCATENATE($A228,
IF(COUNTIF($A$2:$A228,A228)&lt;10,CONCATENATE("000",COUNTIF($A$2:$A228,A228)),
IF(COUNTIF($A$2:$A228,A228)&lt;100,CONCATENATE("00",COUNTIF($A$2:$A228,A228)),
IF(COUNTIF($A$2:$A228,A228)&lt;1000,CONCATENATE("0",COUNTIF($A$2:$A228,A228)),COUNTIF($A$2:$A228,A228))
)))</f>
        <v>IT데이터베이스MS SQL전문과정0005</v>
      </c>
      <c r="C228" s="23" t="s">
        <v>5217</v>
      </c>
      <c r="E228" s="23" t="str">
        <f>CONCATENATE(표1[[#This Row],[교육기관명]],표1[[#This Row],[중분류]])</f>
        <v>멀티캠퍼스데이터베이스</v>
      </c>
      <c r="F228" s="24" t="s">
        <v>4</v>
      </c>
      <c r="G228" s="25" t="s">
        <v>297</v>
      </c>
      <c r="H228" s="24" t="s">
        <v>6</v>
      </c>
      <c r="I228" s="24" t="s">
        <v>1986</v>
      </c>
      <c r="J228" s="24" t="s">
        <v>298</v>
      </c>
      <c r="K228" s="24" t="s">
        <v>2000</v>
      </c>
      <c r="L228" s="80"/>
      <c r="M228" s="24" t="s">
        <v>2195</v>
      </c>
      <c r="N228" s="24"/>
      <c r="O228" s="24"/>
    </row>
    <row r="229" spans="1:15" hidden="1">
      <c r="A229" s="23" t="str">
        <f>CONCATENATE(표1[[#This Row],[대분류]],표1[[#This Row],[중분류]],표1[[#This Row],[소분류]],표1[[#This Row],[단계]])</f>
        <v>IT데이터베이스MySQL선택과정</v>
      </c>
      <c r="B229" s="23" t="str">
        <f>CONCATENATE($A229,
IF(COUNTIF($A$2:$A229,A229)&lt;10,CONCATENATE("000",COUNTIF($A$2:$A229,A229)),
IF(COUNTIF($A$2:$A229,A229)&lt;100,CONCATENATE("00",COUNTIF($A$2:$A229,A229)),
IF(COUNTIF($A$2:$A229,A229)&lt;1000,CONCATENATE("0",COUNTIF($A$2:$A229,A229)),COUNTIF($A$2:$A229,A229))
)))</f>
        <v>IT데이터베이스MySQL선택과정0001</v>
      </c>
      <c r="C229" s="23" t="s">
        <v>4391</v>
      </c>
      <c r="D229" s="28" t="s">
        <v>5588</v>
      </c>
      <c r="E229" s="23" t="str">
        <f>CONCATENATE(표1[[#This Row],[교육기관명]],표1[[#This Row],[중분류]])</f>
        <v>한국소프트웨어기술진흥협회데이터베이스</v>
      </c>
      <c r="F229" s="24" t="s">
        <v>659</v>
      </c>
      <c r="G229" s="25" t="s">
        <v>722</v>
      </c>
      <c r="H229" s="24" t="s">
        <v>6</v>
      </c>
      <c r="I229" s="24" t="s">
        <v>1986</v>
      </c>
      <c r="J229" s="24" t="s">
        <v>723</v>
      </c>
      <c r="K229" s="24" t="s">
        <v>2002</v>
      </c>
      <c r="L229" s="80" t="s">
        <v>5584</v>
      </c>
      <c r="M229" s="24" t="s">
        <v>3621</v>
      </c>
      <c r="N229" s="24">
        <v>0</v>
      </c>
      <c r="O229" s="24"/>
    </row>
    <row r="230" spans="1:15" hidden="1">
      <c r="A230" s="23" t="str">
        <f>CONCATENATE(표1[[#This Row],[대분류]],표1[[#This Row],[중분류]],표1[[#This Row],[소분류]],표1[[#This Row],[단계]])</f>
        <v>IT데이터베이스ORACLE기본과정</v>
      </c>
      <c r="B230" s="23" t="str">
        <f>CONCATENATE($A230,
IF(COUNTIF($A$2:$A230,A230)&lt;10,CONCATENATE("000",COUNTIF($A$2:$A230,A230)),
IF(COUNTIF($A$2:$A230,A230)&lt;100,CONCATENATE("00",COUNTIF($A$2:$A230,A230)),
IF(COUNTIF($A$2:$A230,A230)&lt;1000,CONCATENATE("0",COUNTIF($A$2:$A230,A230)),COUNTIF($A$2:$A230,A230))
)))</f>
        <v>IT데이터베이스ORACLE기본과정0001</v>
      </c>
      <c r="C230" s="23" t="s">
        <v>4926</v>
      </c>
      <c r="D230" s="28" t="s">
        <v>5591</v>
      </c>
      <c r="E230" s="23" t="str">
        <f>CONCATENATE(표1[[#This Row],[교육기관명]],표1[[#This Row],[중분류]])</f>
        <v>오라클자바교육센터데이터베이스</v>
      </c>
      <c r="F230" s="24" t="s">
        <v>802</v>
      </c>
      <c r="G230" s="25" t="s">
        <v>808</v>
      </c>
      <c r="H230" s="24" t="s">
        <v>6</v>
      </c>
      <c r="I230" s="24" t="s">
        <v>1986</v>
      </c>
      <c r="J230" s="24" t="s">
        <v>307</v>
      </c>
      <c r="K230" s="24" t="s">
        <v>1998</v>
      </c>
      <c r="L230" s="80" t="s">
        <v>5584</v>
      </c>
      <c r="M230" s="24" t="s">
        <v>2196</v>
      </c>
      <c r="N230" s="24">
        <v>0</v>
      </c>
      <c r="O230" s="24"/>
    </row>
    <row r="231" spans="1:15" hidden="1">
      <c r="A231" s="23" t="str">
        <f>CONCATENATE(표1[[#This Row],[대분류]],표1[[#This Row],[중분류]],표1[[#This Row],[소분류]],표1[[#This Row],[단계]])</f>
        <v>IT데이터베이스ORACLE기본과정</v>
      </c>
      <c r="B231" s="23" t="str">
        <f>CONCATENATE($A231,
IF(COUNTIF($A$2:$A231,A231)&lt;10,CONCATENATE("000",COUNTIF($A$2:$A231,A231)),
IF(COUNTIF($A$2:$A231,A231)&lt;100,CONCATENATE("00",COUNTIF($A$2:$A231,A231)),
IF(COUNTIF($A$2:$A231,A231)&lt;1000,CONCATENATE("0",COUNTIF($A$2:$A231,A231)),COUNTIF($A$2:$A231,A231))
)))</f>
        <v>IT데이터베이스ORACLE기본과정0002</v>
      </c>
      <c r="C231" s="23" t="s">
        <v>4927</v>
      </c>
      <c r="D231" s="28" t="s">
        <v>5592</v>
      </c>
      <c r="E231" s="23" t="str">
        <f>CONCATENATE(표1[[#This Row],[교육기관명]],표1[[#This Row],[중분류]])</f>
        <v>오라클자바교육센터데이터베이스</v>
      </c>
      <c r="F231" s="24" t="s">
        <v>802</v>
      </c>
      <c r="G231" s="25" t="s">
        <v>810</v>
      </c>
      <c r="H231" s="24" t="s">
        <v>6</v>
      </c>
      <c r="I231" s="24" t="s">
        <v>1986</v>
      </c>
      <c r="J231" s="24" t="s">
        <v>307</v>
      </c>
      <c r="K231" s="24" t="s">
        <v>1998</v>
      </c>
      <c r="L231" s="80" t="s">
        <v>5584</v>
      </c>
      <c r="M231" s="24" t="s">
        <v>3622</v>
      </c>
      <c r="N231" s="24" t="s">
        <v>5556</v>
      </c>
      <c r="O231" s="24"/>
    </row>
    <row r="232" spans="1:15" hidden="1">
      <c r="A232" s="23" t="str">
        <f>CONCATENATE(표1[[#This Row],[대분류]],표1[[#This Row],[중분류]],표1[[#This Row],[소분류]],표1[[#This Row],[단계]])</f>
        <v>IT데이터베이스ORACLE선택과정</v>
      </c>
      <c r="B232" s="23" t="str">
        <f>CONCATENATE($A232,
IF(COUNTIF($A$2:$A232,A232)&lt;10,CONCATENATE("000",COUNTIF($A$2:$A232,A232)),
IF(COUNTIF($A$2:$A232,A232)&lt;100,CONCATENATE("00",COUNTIF($A$2:$A232,A232)),
IF(COUNTIF($A$2:$A232,A232)&lt;1000,CONCATENATE("0",COUNTIF($A$2:$A232,A232)),COUNTIF($A$2:$A232,A232))
)))</f>
        <v>IT데이터베이스ORACLE선택과정0001</v>
      </c>
      <c r="C232" s="23" t="s">
        <v>5218</v>
      </c>
      <c r="E232" s="23" t="str">
        <f>CONCATENATE(표1[[#This Row],[교육기관명]],표1[[#This Row],[중분류]])</f>
        <v>멀티캠퍼스데이터베이스</v>
      </c>
      <c r="F232" s="24" t="s">
        <v>4</v>
      </c>
      <c r="G232" s="25" t="s">
        <v>323</v>
      </c>
      <c r="H232" s="24" t="s">
        <v>6</v>
      </c>
      <c r="I232" s="24" t="s">
        <v>1986</v>
      </c>
      <c r="J232" s="24" t="s">
        <v>307</v>
      </c>
      <c r="K232" s="24" t="s">
        <v>2002</v>
      </c>
      <c r="L232" s="80"/>
      <c r="M232" s="24" t="s">
        <v>2197</v>
      </c>
      <c r="N232" s="24"/>
      <c r="O232" s="24"/>
    </row>
    <row r="233" spans="1:15" hidden="1">
      <c r="A233" s="23" t="str">
        <f>CONCATENATE(표1[[#This Row],[대분류]],표1[[#This Row],[중분류]],표1[[#This Row],[소분류]],표1[[#This Row],[단계]])</f>
        <v>IT데이터베이스ORACLE선택과정</v>
      </c>
      <c r="B233" s="23" t="str">
        <f>CONCATENATE($A233,
IF(COUNTIF($A$2:$A233,A233)&lt;10,CONCATENATE("000",COUNTIF($A$2:$A233,A233)),
IF(COUNTIF($A$2:$A233,A233)&lt;100,CONCATENATE("00",COUNTIF($A$2:$A233,A233)),
IF(COUNTIF($A$2:$A233,A233)&lt;1000,CONCATENATE("0",COUNTIF($A$2:$A233,A233)),COUNTIF($A$2:$A233,A233))
)))</f>
        <v>IT데이터베이스ORACLE선택과정0002</v>
      </c>
      <c r="C233" s="23" t="s">
        <v>5219</v>
      </c>
      <c r="E233" s="23" t="str">
        <f>CONCATENATE(표1[[#This Row],[교육기관명]],표1[[#This Row],[중분류]])</f>
        <v>멀티캠퍼스데이터베이스</v>
      </c>
      <c r="F233" s="24" t="s">
        <v>4</v>
      </c>
      <c r="G233" s="25" t="s">
        <v>318</v>
      </c>
      <c r="H233" s="24" t="s">
        <v>6</v>
      </c>
      <c r="I233" s="24" t="s">
        <v>1986</v>
      </c>
      <c r="J233" s="24" t="s">
        <v>307</v>
      </c>
      <c r="K233" s="24" t="s">
        <v>2002</v>
      </c>
      <c r="L233" s="80"/>
      <c r="M233" s="24" t="s">
        <v>2198</v>
      </c>
      <c r="N233" s="24"/>
      <c r="O233" s="24"/>
    </row>
    <row r="234" spans="1:15" hidden="1">
      <c r="A234" s="23" t="str">
        <f>CONCATENATE(표1[[#This Row],[대분류]],표1[[#This Row],[중분류]],표1[[#This Row],[소분류]],표1[[#This Row],[단계]])</f>
        <v>IT데이터베이스ORACLE선택과정</v>
      </c>
      <c r="B234" s="23" t="str">
        <f>CONCATENATE($A234,
IF(COUNTIF($A$2:$A234,A234)&lt;10,CONCATENATE("000",COUNTIF($A$2:$A234,A234)),
IF(COUNTIF($A$2:$A234,A234)&lt;100,CONCATENATE("00",COUNTIF($A$2:$A234,A234)),
IF(COUNTIF($A$2:$A234,A234)&lt;1000,CONCATENATE("0",COUNTIF($A$2:$A234,A234)),COUNTIF($A$2:$A234,A234))
)))</f>
        <v>IT데이터베이스ORACLE선택과정0003</v>
      </c>
      <c r="C234" s="23" t="s">
        <v>5220</v>
      </c>
      <c r="E234" s="23" t="str">
        <f>CONCATENATE(표1[[#This Row],[교육기관명]],표1[[#This Row],[중분류]])</f>
        <v>멀티캠퍼스데이터베이스</v>
      </c>
      <c r="F234" s="24" t="s">
        <v>4</v>
      </c>
      <c r="G234" s="25" t="s">
        <v>320</v>
      </c>
      <c r="H234" s="24" t="s">
        <v>6</v>
      </c>
      <c r="I234" s="24" t="s">
        <v>1986</v>
      </c>
      <c r="J234" s="24" t="s">
        <v>307</v>
      </c>
      <c r="K234" s="24" t="s">
        <v>2002</v>
      </c>
      <c r="L234" s="80"/>
      <c r="M234" s="24" t="s">
        <v>2199</v>
      </c>
      <c r="N234" s="24"/>
      <c r="O234" s="24"/>
    </row>
    <row r="235" spans="1:15" hidden="1">
      <c r="A235" s="23" t="str">
        <f>CONCATENATE(표1[[#This Row],[대분류]],표1[[#This Row],[중분류]],표1[[#This Row],[소분류]],표1[[#This Row],[단계]])</f>
        <v>IT데이터베이스ORACLE선택과정</v>
      </c>
      <c r="B235" s="23" t="str">
        <f>CONCATENATE($A235,
IF(COUNTIF($A$2:$A235,A235)&lt;10,CONCATENATE("000",COUNTIF($A$2:$A235,A235)),
IF(COUNTIF($A$2:$A235,A235)&lt;100,CONCATENATE("00",COUNTIF($A$2:$A235,A235)),
IF(COUNTIF($A$2:$A235,A235)&lt;1000,CONCATENATE("0",COUNTIF($A$2:$A235,A235)),COUNTIF($A$2:$A235,A235))
)))</f>
        <v>IT데이터베이스ORACLE선택과정0004</v>
      </c>
      <c r="C235" s="23" t="s">
        <v>5221</v>
      </c>
      <c r="E235" s="23" t="str">
        <f>CONCATENATE(표1[[#This Row],[교육기관명]],표1[[#This Row],[중분류]])</f>
        <v>멀티캠퍼스데이터베이스</v>
      </c>
      <c r="F235" s="24" t="s">
        <v>4</v>
      </c>
      <c r="G235" s="25" t="s">
        <v>327</v>
      </c>
      <c r="H235" s="24" t="s">
        <v>6</v>
      </c>
      <c r="I235" s="24" t="s">
        <v>1986</v>
      </c>
      <c r="J235" s="24" t="s">
        <v>307</v>
      </c>
      <c r="K235" s="24" t="s">
        <v>2002</v>
      </c>
      <c r="L235" s="80"/>
      <c r="M235" s="24" t="s">
        <v>2200</v>
      </c>
      <c r="N235" s="24"/>
      <c r="O235" s="24"/>
    </row>
    <row r="236" spans="1:15" hidden="1">
      <c r="A236" s="23" t="str">
        <f>CONCATENATE(표1[[#This Row],[대분류]],표1[[#This Row],[중분류]],표1[[#This Row],[소분류]],표1[[#This Row],[단계]])</f>
        <v>IT데이터베이스ORACLE선택과정</v>
      </c>
      <c r="B236" s="23" t="str">
        <f>CONCATENATE($A236,
IF(COUNTIF($A$2:$A236,A236)&lt;10,CONCATENATE("000",COUNTIF($A$2:$A236,A236)),
IF(COUNTIF($A$2:$A236,A236)&lt;100,CONCATENATE("00",COUNTIF($A$2:$A236,A236)),
IF(COUNTIF($A$2:$A236,A236)&lt;1000,CONCATENATE("0",COUNTIF($A$2:$A236,A236)),COUNTIF($A$2:$A236,A236))
)))</f>
        <v>IT데이터베이스ORACLE선택과정0005</v>
      </c>
      <c r="C236" s="23" t="s">
        <v>5222</v>
      </c>
      <c r="E236" s="23" t="str">
        <f>CONCATENATE(표1[[#This Row],[교육기관명]],표1[[#This Row],[중분류]])</f>
        <v>멀티캠퍼스데이터베이스</v>
      </c>
      <c r="F236" s="24" t="s">
        <v>4</v>
      </c>
      <c r="G236" s="25" t="s">
        <v>319</v>
      </c>
      <c r="H236" s="24" t="s">
        <v>6</v>
      </c>
      <c r="I236" s="24" t="s">
        <v>1986</v>
      </c>
      <c r="J236" s="24" t="s">
        <v>307</v>
      </c>
      <c r="K236" s="24" t="s">
        <v>2002</v>
      </c>
      <c r="L236" s="80"/>
      <c r="M236" s="24" t="s">
        <v>2201</v>
      </c>
      <c r="N236" s="24"/>
      <c r="O236" s="24"/>
    </row>
    <row r="237" spans="1:15" hidden="1">
      <c r="A237" s="23" t="str">
        <f>CONCATENATE(표1[[#This Row],[대분류]],표1[[#This Row],[중분류]],표1[[#This Row],[소분류]],표1[[#This Row],[단계]])</f>
        <v>IT데이터베이스ORACLE선택과정</v>
      </c>
      <c r="B237" s="23" t="str">
        <f>CONCATENATE($A237,
IF(COUNTIF($A$2:$A237,A237)&lt;10,CONCATENATE("000",COUNTIF($A$2:$A237,A237)),
IF(COUNTIF($A$2:$A237,A237)&lt;100,CONCATENATE("00",COUNTIF($A$2:$A237,A237)),
IF(COUNTIF($A$2:$A237,A237)&lt;1000,CONCATENATE("0",COUNTIF($A$2:$A237,A237)),COUNTIF($A$2:$A237,A237))
)))</f>
        <v>IT데이터베이스ORACLE선택과정0006</v>
      </c>
      <c r="C237" s="23" t="s">
        <v>5223</v>
      </c>
      <c r="E237" s="23" t="str">
        <f>CONCATENATE(표1[[#This Row],[교육기관명]],표1[[#This Row],[중분류]])</f>
        <v>멀티캠퍼스데이터베이스</v>
      </c>
      <c r="F237" s="24" t="s">
        <v>4</v>
      </c>
      <c r="G237" s="25" t="s">
        <v>325</v>
      </c>
      <c r="H237" s="24" t="s">
        <v>6</v>
      </c>
      <c r="I237" s="24" t="s">
        <v>1986</v>
      </c>
      <c r="J237" s="24" t="s">
        <v>307</v>
      </c>
      <c r="K237" s="24" t="s">
        <v>2002</v>
      </c>
      <c r="L237" s="80"/>
      <c r="M237" s="24" t="s">
        <v>2202</v>
      </c>
      <c r="N237" s="24"/>
      <c r="O237" s="24"/>
    </row>
    <row r="238" spans="1:15" hidden="1">
      <c r="A238" s="23" t="str">
        <f>CONCATENATE(표1[[#This Row],[대분류]],표1[[#This Row],[중분류]],표1[[#This Row],[소분류]],표1[[#This Row],[단계]])</f>
        <v>IT데이터베이스ORACLE선택과정</v>
      </c>
      <c r="B238" s="23" t="str">
        <f>CONCATENATE($A238,
IF(COUNTIF($A$2:$A238,A238)&lt;10,CONCATENATE("000",COUNTIF($A$2:$A238,A238)),
IF(COUNTIF($A$2:$A238,A238)&lt;100,CONCATENATE("00",COUNTIF($A$2:$A238,A238)),
IF(COUNTIF($A$2:$A238,A238)&lt;1000,CONCATENATE("0",COUNTIF($A$2:$A238,A238)),COUNTIF($A$2:$A238,A238))
)))</f>
        <v>IT데이터베이스ORACLE선택과정0007</v>
      </c>
      <c r="C238" s="23" t="s">
        <v>5224</v>
      </c>
      <c r="E238" s="23" t="str">
        <f>CONCATENATE(표1[[#This Row],[교육기관명]],표1[[#This Row],[중분류]])</f>
        <v>멀티캠퍼스데이터베이스</v>
      </c>
      <c r="F238" s="24" t="s">
        <v>4</v>
      </c>
      <c r="G238" s="25" t="s">
        <v>324</v>
      </c>
      <c r="H238" s="24" t="s">
        <v>6</v>
      </c>
      <c r="I238" s="24" t="s">
        <v>1986</v>
      </c>
      <c r="J238" s="24" t="s">
        <v>307</v>
      </c>
      <c r="K238" s="24" t="s">
        <v>2002</v>
      </c>
      <c r="L238" s="80"/>
      <c r="M238" s="24" t="s">
        <v>2203</v>
      </c>
      <c r="N238" s="24"/>
      <c r="O238" s="24"/>
    </row>
    <row r="239" spans="1:15" hidden="1">
      <c r="A239" s="23" t="str">
        <f>CONCATENATE(표1[[#This Row],[대분류]],표1[[#This Row],[중분류]],표1[[#This Row],[소분류]],표1[[#This Row],[단계]])</f>
        <v>IT데이터베이스ORACLE선택과정</v>
      </c>
      <c r="B239" s="23" t="str">
        <f>CONCATENATE($A239,
IF(COUNTIF($A$2:$A239,A239)&lt;10,CONCATENATE("000",COUNTIF($A$2:$A239,A239)),
IF(COUNTIF($A$2:$A239,A239)&lt;100,CONCATENATE("00",COUNTIF($A$2:$A239,A239)),
IF(COUNTIF($A$2:$A239,A239)&lt;1000,CONCATENATE("0",COUNTIF($A$2:$A239,A239)),COUNTIF($A$2:$A239,A239))
)))</f>
        <v>IT데이터베이스ORACLE선택과정0008</v>
      </c>
      <c r="C239" s="23" t="s">
        <v>5225</v>
      </c>
      <c r="E239" s="23" t="str">
        <f>CONCATENATE(표1[[#This Row],[교육기관명]],표1[[#This Row],[중분류]])</f>
        <v>멀티캠퍼스데이터베이스</v>
      </c>
      <c r="F239" s="24" t="s">
        <v>4</v>
      </c>
      <c r="G239" s="25" t="s">
        <v>322</v>
      </c>
      <c r="H239" s="24" t="s">
        <v>6</v>
      </c>
      <c r="I239" s="24" t="s">
        <v>1986</v>
      </c>
      <c r="J239" s="24" t="s">
        <v>307</v>
      </c>
      <c r="K239" s="24" t="s">
        <v>2002</v>
      </c>
      <c r="L239" s="80"/>
      <c r="M239" s="24" t="s">
        <v>2204</v>
      </c>
      <c r="N239" s="24"/>
      <c r="O239" s="24"/>
    </row>
    <row r="240" spans="1:15" hidden="1">
      <c r="A240" s="23" t="str">
        <f>CONCATENATE(표1[[#This Row],[대분류]],표1[[#This Row],[중분류]],표1[[#This Row],[소분류]],표1[[#This Row],[단계]])</f>
        <v>IT데이터베이스ORACLE선택과정</v>
      </c>
      <c r="B240" s="23" t="str">
        <f>CONCATENATE($A240,
IF(COUNTIF($A$2:$A240,A240)&lt;10,CONCATENATE("000",COUNTIF($A$2:$A240,A240)),
IF(COUNTIF($A$2:$A240,A240)&lt;100,CONCATENATE("00",COUNTIF($A$2:$A240,A240)),
IF(COUNTIF($A$2:$A240,A240)&lt;1000,CONCATENATE("0",COUNTIF($A$2:$A240,A240)),COUNTIF($A$2:$A240,A240))
)))</f>
        <v>IT데이터베이스ORACLE선택과정0009</v>
      </c>
      <c r="C240" s="23" t="s">
        <v>5226</v>
      </c>
      <c r="E240" s="23" t="str">
        <f>CONCATENATE(표1[[#This Row],[교육기관명]],표1[[#This Row],[중분류]])</f>
        <v>멀티캠퍼스데이터베이스</v>
      </c>
      <c r="F240" s="24" t="s">
        <v>4</v>
      </c>
      <c r="G240" s="25" t="s">
        <v>317</v>
      </c>
      <c r="H240" s="24" t="s">
        <v>6</v>
      </c>
      <c r="I240" s="24" t="s">
        <v>1986</v>
      </c>
      <c r="J240" s="24" t="s">
        <v>307</v>
      </c>
      <c r="K240" s="24" t="s">
        <v>2002</v>
      </c>
      <c r="L240" s="80"/>
      <c r="M240" s="24" t="s">
        <v>2205</v>
      </c>
      <c r="N240" s="24"/>
      <c r="O240" s="24"/>
    </row>
    <row r="241" spans="1:15" hidden="1">
      <c r="A241" s="23" t="str">
        <f>CONCATENATE(표1[[#This Row],[대분류]],표1[[#This Row],[중분류]],표1[[#This Row],[소분류]],표1[[#This Row],[단계]])</f>
        <v>IT데이터베이스ORACLE선택과정</v>
      </c>
      <c r="B241" s="23" t="str">
        <f>CONCATENATE($A241,
IF(COUNTIF($A$2:$A241,A241)&lt;10,CONCATENATE("000",COUNTIF($A$2:$A241,A241)),
IF(COUNTIF($A$2:$A241,A241)&lt;100,CONCATENATE("00",COUNTIF($A$2:$A241,A241)),
IF(COUNTIF($A$2:$A241,A241)&lt;1000,CONCATENATE("0",COUNTIF($A$2:$A241,A241)),COUNTIF($A$2:$A241,A241))
)))</f>
        <v>IT데이터베이스ORACLE선택과정0010</v>
      </c>
      <c r="C241" s="23" t="s">
        <v>5227</v>
      </c>
      <c r="E241" s="23" t="str">
        <f>CONCATENATE(표1[[#This Row],[교육기관명]],표1[[#This Row],[중분류]])</f>
        <v>멀티캠퍼스데이터베이스</v>
      </c>
      <c r="F241" s="24" t="s">
        <v>4</v>
      </c>
      <c r="G241" s="25" t="s">
        <v>308</v>
      </c>
      <c r="H241" s="24" t="s">
        <v>6</v>
      </c>
      <c r="I241" s="24" t="s">
        <v>1986</v>
      </c>
      <c r="J241" s="24" t="s">
        <v>307</v>
      </c>
      <c r="K241" s="24" t="s">
        <v>2002</v>
      </c>
      <c r="L241" s="80"/>
      <c r="M241" s="24" t="s">
        <v>2206</v>
      </c>
      <c r="N241" s="24"/>
      <c r="O241" s="24"/>
    </row>
    <row r="242" spans="1:15" hidden="1">
      <c r="A242" s="23" t="str">
        <f>CONCATENATE(표1[[#This Row],[대분류]],표1[[#This Row],[중분류]],표1[[#This Row],[소분류]],표1[[#This Row],[단계]])</f>
        <v>IT데이터베이스ORACLE선택과정</v>
      </c>
      <c r="B242" s="23" t="str">
        <f>CONCATENATE($A242,
IF(COUNTIF($A$2:$A242,A242)&lt;10,CONCATENATE("000",COUNTIF($A$2:$A242,A242)),
IF(COUNTIF($A$2:$A242,A242)&lt;100,CONCATENATE("00",COUNTIF($A$2:$A242,A242)),
IF(COUNTIF($A$2:$A242,A242)&lt;1000,CONCATENATE("0",COUNTIF($A$2:$A242,A242)),COUNTIF($A$2:$A242,A242))
)))</f>
        <v>IT데이터베이스ORACLE선택과정0011</v>
      </c>
      <c r="C242" s="23" t="s">
        <v>5228</v>
      </c>
      <c r="E242" s="23" t="str">
        <f>CONCATENATE(표1[[#This Row],[교육기관명]],표1[[#This Row],[중분류]])</f>
        <v>멀티캠퍼스데이터베이스</v>
      </c>
      <c r="F242" s="24" t="s">
        <v>4</v>
      </c>
      <c r="G242" s="25" t="s">
        <v>309</v>
      </c>
      <c r="H242" s="24" t="s">
        <v>6</v>
      </c>
      <c r="I242" s="24" t="s">
        <v>1986</v>
      </c>
      <c r="J242" s="24" t="s">
        <v>307</v>
      </c>
      <c r="K242" s="24" t="s">
        <v>2002</v>
      </c>
      <c r="L242" s="80"/>
      <c r="M242" s="24" t="s">
        <v>2207</v>
      </c>
      <c r="N242" s="24"/>
      <c r="O242" s="24"/>
    </row>
    <row r="243" spans="1:15" hidden="1">
      <c r="A243" s="23" t="str">
        <f>CONCATENATE(표1[[#This Row],[대분류]],표1[[#This Row],[중분류]],표1[[#This Row],[소분류]],표1[[#This Row],[단계]])</f>
        <v>IT데이터베이스ORACLE선택과정</v>
      </c>
      <c r="B243" s="23" t="str">
        <f>CONCATENATE($A243,
IF(COUNTIF($A$2:$A243,A243)&lt;10,CONCATENATE("000",COUNTIF($A$2:$A243,A243)),
IF(COUNTIF($A$2:$A243,A243)&lt;100,CONCATENATE("00",COUNTIF($A$2:$A243,A243)),
IF(COUNTIF($A$2:$A243,A243)&lt;1000,CONCATENATE("0",COUNTIF($A$2:$A243,A243)),COUNTIF($A$2:$A243,A243))
)))</f>
        <v>IT데이터베이스ORACLE선택과정0012</v>
      </c>
      <c r="C243" s="23" t="s">
        <v>5229</v>
      </c>
      <c r="E243" s="23" t="str">
        <f>CONCATENATE(표1[[#This Row],[교육기관명]],표1[[#This Row],[중분류]])</f>
        <v>멀티캠퍼스데이터베이스</v>
      </c>
      <c r="F243" s="24" t="s">
        <v>4</v>
      </c>
      <c r="G243" s="25" t="s">
        <v>310</v>
      </c>
      <c r="H243" s="24" t="s">
        <v>6</v>
      </c>
      <c r="I243" s="24" t="s">
        <v>1986</v>
      </c>
      <c r="J243" s="24" t="s">
        <v>307</v>
      </c>
      <c r="K243" s="24" t="s">
        <v>2002</v>
      </c>
      <c r="L243" s="80"/>
      <c r="M243" s="24" t="s">
        <v>2208</v>
      </c>
      <c r="N243" s="24"/>
      <c r="O243" s="24"/>
    </row>
    <row r="244" spans="1:15" hidden="1">
      <c r="A244" s="23" t="str">
        <f>CONCATENATE(표1[[#This Row],[대분류]],표1[[#This Row],[중분류]],표1[[#This Row],[소분류]],표1[[#This Row],[단계]])</f>
        <v>IT데이터베이스ORACLE선택과정</v>
      </c>
      <c r="B244" s="23" t="str">
        <f>CONCATENATE($A244,
IF(COUNTIF($A$2:$A244,A244)&lt;10,CONCATENATE("000",COUNTIF($A$2:$A244,A244)),
IF(COUNTIF($A$2:$A244,A244)&lt;100,CONCATENATE("00",COUNTIF($A$2:$A244,A244)),
IF(COUNTIF($A$2:$A244,A244)&lt;1000,CONCATENATE("0",COUNTIF($A$2:$A244,A244)),COUNTIF($A$2:$A244,A244))
)))</f>
        <v>IT데이터베이스ORACLE선택과정0013</v>
      </c>
      <c r="C244" s="23" t="s">
        <v>5230</v>
      </c>
      <c r="E244" s="23" t="str">
        <f>CONCATENATE(표1[[#This Row],[교육기관명]],표1[[#This Row],[중분류]])</f>
        <v>멀티캠퍼스데이터베이스</v>
      </c>
      <c r="F244" s="24" t="s">
        <v>4</v>
      </c>
      <c r="G244" s="25" t="s">
        <v>326</v>
      </c>
      <c r="H244" s="24" t="s">
        <v>6</v>
      </c>
      <c r="I244" s="24" t="s">
        <v>1986</v>
      </c>
      <c r="J244" s="24" t="s">
        <v>307</v>
      </c>
      <c r="K244" s="24" t="s">
        <v>2002</v>
      </c>
      <c r="L244" s="80"/>
      <c r="M244" s="24" t="s">
        <v>2209</v>
      </c>
      <c r="N244" s="24"/>
      <c r="O244" s="24"/>
    </row>
    <row r="245" spans="1:15" hidden="1">
      <c r="A245" s="23" t="str">
        <f>CONCATENATE(표1[[#This Row],[대분류]],표1[[#This Row],[중분류]],표1[[#This Row],[소분류]],표1[[#This Row],[단계]])</f>
        <v>IT데이터베이스ORACLE선택과정</v>
      </c>
      <c r="B245" s="23" t="str">
        <f>CONCATENATE($A245,
IF(COUNTIF($A$2:$A245,A245)&lt;10,CONCATENATE("000",COUNTIF($A$2:$A245,A245)),
IF(COUNTIF($A$2:$A245,A245)&lt;100,CONCATENATE("00",COUNTIF($A$2:$A245,A245)),
IF(COUNTIF($A$2:$A245,A245)&lt;1000,CONCATENATE("0",COUNTIF($A$2:$A245,A245)),COUNTIF($A$2:$A245,A245))
)))</f>
        <v>IT데이터베이스ORACLE선택과정0014</v>
      </c>
      <c r="C245" s="23" t="s">
        <v>5231</v>
      </c>
      <c r="E245" s="23" t="str">
        <f>CONCATENATE(표1[[#This Row],[교육기관명]],표1[[#This Row],[중분류]])</f>
        <v>멀티캠퍼스데이터베이스</v>
      </c>
      <c r="F245" s="24" t="s">
        <v>4</v>
      </c>
      <c r="G245" s="25" t="s">
        <v>312</v>
      </c>
      <c r="H245" s="24" t="s">
        <v>6</v>
      </c>
      <c r="I245" s="24" t="s">
        <v>1986</v>
      </c>
      <c r="J245" s="24" t="s">
        <v>307</v>
      </c>
      <c r="K245" s="24" t="s">
        <v>2002</v>
      </c>
      <c r="L245" s="80"/>
      <c r="M245" s="24" t="s">
        <v>2210</v>
      </c>
      <c r="N245" s="24"/>
      <c r="O245" s="24"/>
    </row>
    <row r="246" spans="1:15" hidden="1">
      <c r="A246" s="23" t="str">
        <f>CONCATENATE(표1[[#This Row],[대분류]],표1[[#This Row],[중분류]],표1[[#This Row],[소분류]],표1[[#This Row],[단계]])</f>
        <v>IT데이터베이스ORACLE선택과정</v>
      </c>
      <c r="B246" s="23" t="str">
        <f>CONCATENATE($A246,
IF(COUNTIF($A$2:$A246,A246)&lt;10,CONCATENATE("000",COUNTIF($A$2:$A246,A246)),
IF(COUNTIF($A$2:$A246,A246)&lt;100,CONCATENATE("00",COUNTIF($A$2:$A246,A246)),
IF(COUNTIF($A$2:$A246,A246)&lt;1000,CONCATENATE("0",COUNTIF($A$2:$A246,A246)),COUNTIF($A$2:$A246,A246))
)))</f>
        <v>IT데이터베이스ORACLE선택과정0015</v>
      </c>
      <c r="C246" s="23" t="s">
        <v>5232</v>
      </c>
      <c r="E246" s="23" t="str">
        <f>CONCATENATE(표1[[#This Row],[교육기관명]],표1[[#This Row],[중분류]])</f>
        <v>멀티캠퍼스데이터베이스</v>
      </c>
      <c r="F246" s="24" t="s">
        <v>4</v>
      </c>
      <c r="G246" s="25" t="s">
        <v>321</v>
      </c>
      <c r="H246" s="24" t="s">
        <v>6</v>
      </c>
      <c r="I246" s="24" t="s">
        <v>1986</v>
      </c>
      <c r="J246" s="24" t="s">
        <v>307</v>
      </c>
      <c r="K246" s="24" t="s">
        <v>2002</v>
      </c>
      <c r="L246" s="80"/>
      <c r="M246" s="24" t="s">
        <v>2211</v>
      </c>
      <c r="N246" s="24"/>
      <c r="O246" s="24"/>
    </row>
    <row r="247" spans="1:15" hidden="1">
      <c r="A247" s="23" t="str">
        <f>CONCATENATE(표1[[#This Row],[대분류]],표1[[#This Row],[중분류]],표1[[#This Row],[소분류]],표1[[#This Row],[단계]])</f>
        <v>IT데이터베이스ORACLE선택과정</v>
      </c>
      <c r="B247" s="23" t="str">
        <f>CONCATENATE($A247,
IF(COUNTIF($A$2:$A247,A247)&lt;10,CONCATENATE("000",COUNTIF($A$2:$A247,A247)),
IF(COUNTIF($A$2:$A247,A247)&lt;100,CONCATENATE("00",COUNTIF($A$2:$A247,A247)),
IF(COUNTIF($A$2:$A247,A247)&lt;1000,CONCATENATE("0",COUNTIF($A$2:$A247,A247)),COUNTIF($A$2:$A247,A247))
)))</f>
        <v>IT데이터베이스ORACLE선택과정0016</v>
      </c>
      <c r="C247" s="23" t="s">
        <v>5233</v>
      </c>
      <c r="E247" s="23" t="str">
        <f>CONCATENATE(표1[[#This Row],[교육기관명]],표1[[#This Row],[중분류]])</f>
        <v>멀티캠퍼스데이터베이스</v>
      </c>
      <c r="F247" s="24" t="s">
        <v>4</v>
      </c>
      <c r="G247" s="25" t="s">
        <v>313</v>
      </c>
      <c r="H247" s="24" t="s">
        <v>6</v>
      </c>
      <c r="I247" s="24" t="s">
        <v>1986</v>
      </c>
      <c r="J247" s="24" t="s">
        <v>307</v>
      </c>
      <c r="K247" s="24" t="s">
        <v>2002</v>
      </c>
      <c r="L247" s="80"/>
      <c r="M247" s="24" t="s">
        <v>2212</v>
      </c>
      <c r="N247" s="24"/>
      <c r="O247" s="24"/>
    </row>
    <row r="248" spans="1:15" hidden="1">
      <c r="A248" s="23" t="str">
        <f>CONCATENATE(표1[[#This Row],[대분류]],표1[[#This Row],[중분류]],표1[[#This Row],[소분류]],표1[[#This Row],[단계]])</f>
        <v>IT데이터베이스ORACLE선택과정</v>
      </c>
      <c r="B248" s="23" t="str">
        <f>CONCATENATE($A248,
IF(COUNTIF($A$2:$A248,A248)&lt;10,CONCATENATE("000",COUNTIF($A$2:$A248,A248)),
IF(COUNTIF($A$2:$A248,A248)&lt;100,CONCATENATE("00",COUNTIF($A$2:$A248,A248)),
IF(COUNTIF($A$2:$A248,A248)&lt;1000,CONCATENATE("0",COUNTIF($A$2:$A248,A248)),COUNTIF($A$2:$A248,A248))
)))</f>
        <v>IT데이터베이스ORACLE선택과정0017</v>
      </c>
      <c r="C248" s="23" t="s">
        <v>5234</v>
      </c>
      <c r="E248" s="23" t="str">
        <f>CONCATENATE(표1[[#This Row],[교육기관명]],표1[[#This Row],[중분류]])</f>
        <v>멀티캠퍼스데이터베이스</v>
      </c>
      <c r="F248" s="24" t="s">
        <v>4</v>
      </c>
      <c r="G248" s="25" t="s">
        <v>316</v>
      </c>
      <c r="H248" s="24" t="s">
        <v>6</v>
      </c>
      <c r="I248" s="24" t="s">
        <v>1986</v>
      </c>
      <c r="J248" s="24" t="s">
        <v>307</v>
      </c>
      <c r="K248" s="24" t="s">
        <v>2002</v>
      </c>
      <c r="L248" s="80"/>
      <c r="M248" s="24" t="s">
        <v>2213</v>
      </c>
      <c r="N248" s="24"/>
      <c r="O248" s="24"/>
    </row>
    <row r="249" spans="1:15" hidden="1">
      <c r="A249" s="23" t="str">
        <f>CONCATENATE(표1[[#This Row],[대분류]],표1[[#This Row],[중분류]],표1[[#This Row],[소분류]],표1[[#This Row],[단계]])</f>
        <v>IT데이터베이스ORACLE선택과정</v>
      </c>
      <c r="B249" s="23" t="str">
        <f>CONCATENATE($A249,
IF(COUNTIF($A$2:$A249,A249)&lt;10,CONCATENATE("000",COUNTIF($A$2:$A249,A249)),
IF(COUNTIF($A$2:$A249,A249)&lt;100,CONCATENATE("00",COUNTIF($A$2:$A249,A249)),
IF(COUNTIF($A$2:$A249,A249)&lt;1000,CONCATENATE("0",COUNTIF($A$2:$A249,A249)),COUNTIF($A$2:$A249,A249))
)))</f>
        <v>IT데이터베이스ORACLE선택과정0018</v>
      </c>
      <c r="C249" s="23" t="s">
        <v>5235</v>
      </c>
      <c r="E249" s="23" t="str">
        <f>CONCATENATE(표1[[#This Row],[교육기관명]],표1[[#This Row],[중분류]])</f>
        <v>멀티캠퍼스데이터베이스</v>
      </c>
      <c r="F249" s="24" t="s">
        <v>4</v>
      </c>
      <c r="G249" s="25" t="s">
        <v>314</v>
      </c>
      <c r="H249" s="24" t="s">
        <v>6</v>
      </c>
      <c r="I249" s="24" t="s">
        <v>1986</v>
      </c>
      <c r="J249" s="24" t="s">
        <v>307</v>
      </c>
      <c r="K249" s="24" t="s">
        <v>2002</v>
      </c>
      <c r="L249" s="80"/>
      <c r="M249" s="24" t="s">
        <v>2214</v>
      </c>
      <c r="N249" s="24"/>
      <c r="O249" s="24"/>
    </row>
    <row r="250" spans="1:15" hidden="1">
      <c r="A250" s="23" t="str">
        <f>CONCATENATE(표1[[#This Row],[대분류]],표1[[#This Row],[중분류]],표1[[#This Row],[소분류]],표1[[#This Row],[단계]])</f>
        <v>IT데이터베이스ORACLE선택과정</v>
      </c>
      <c r="B250" s="23" t="str">
        <f>CONCATENATE($A250,
IF(COUNTIF($A$2:$A250,A250)&lt;10,CONCATENATE("000",COUNTIF($A$2:$A250,A250)),
IF(COUNTIF($A$2:$A250,A250)&lt;100,CONCATENATE("00",COUNTIF($A$2:$A250,A250)),
IF(COUNTIF($A$2:$A250,A250)&lt;1000,CONCATENATE("0",COUNTIF($A$2:$A250,A250)),COUNTIF($A$2:$A250,A250))
)))</f>
        <v>IT데이터베이스ORACLE선택과정0019</v>
      </c>
      <c r="C250" s="23" t="s">
        <v>5236</v>
      </c>
      <c r="E250" s="23" t="str">
        <f>CONCATENATE(표1[[#This Row],[교육기관명]],표1[[#This Row],[중분류]])</f>
        <v>멀티캠퍼스데이터베이스</v>
      </c>
      <c r="F250" s="24" t="s">
        <v>4</v>
      </c>
      <c r="G250" s="25" t="s">
        <v>306</v>
      </c>
      <c r="H250" s="24" t="s">
        <v>6</v>
      </c>
      <c r="I250" s="24" t="s">
        <v>1986</v>
      </c>
      <c r="J250" s="24" t="s">
        <v>307</v>
      </c>
      <c r="K250" s="24" t="s">
        <v>2002</v>
      </c>
      <c r="L250" s="80"/>
      <c r="M250" s="24" t="s">
        <v>2215</v>
      </c>
      <c r="N250" s="24"/>
      <c r="O250" s="24"/>
    </row>
    <row r="251" spans="1:15" hidden="1">
      <c r="A251" s="23" t="str">
        <f>CONCATENATE(표1[[#This Row],[대분류]],표1[[#This Row],[중분류]],표1[[#This Row],[소분류]],표1[[#This Row],[단계]])</f>
        <v>IT데이터베이스ORACLE선택과정</v>
      </c>
      <c r="B251" s="23" t="str">
        <f>CONCATENATE($A251,
IF(COUNTIF($A$2:$A251,A251)&lt;10,CONCATENATE("000",COUNTIF($A$2:$A251,A251)),
IF(COUNTIF($A$2:$A251,A251)&lt;100,CONCATENATE("00",COUNTIF($A$2:$A251,A251)),
IF(COUNTIF($A$2:$A251,A251)&lt;1000,CONCATENATE("0",COUNTIF($A$2:$A251,A251)),COUNTIF($A$2:$A251,A251))
)))</f>
        <v>IT데이터베이스ORACLE선택과정0020</v>
      </c>
      <c r="C251" s="23" t="s">
        <v>5237</v>
      </c>
      <c r="E251" s="23" t="str">
        <f>CONCATENATE(표1[[#This Row],[교육기관명]],표1[[#This Row],[중분류]])</f>
        <v>멀티캠퍼스데이터베이스</v>
      </c>
      <c r="F251" s="24" t="s">
        <v>4</v>
      </c>
      <c r="G251" s="25" t="s">
        <v>311</v>
      </c>
      <c r="H251" s="24" t="s">
        <v>6</v>
      </c>
      <c r="I251" s="24" t="s">
        <v>1986</v>
      </c>
      <c r="J251" s="24" t="s">
        <v>307</v>
      </c>
      <c r="K251" s="24" t="s">
        <v>2002</v>
      </c>
      <c r="L251" s="80"/>
      <c r="M251" s="24" t="s">
        <v>2216</v>
      </c>
      <c r="N251" s="24"/>
      <c r="O251" s="24"/>
    </row>
    <row r="252" spans="1:15" hidden="1">
      <c r="A252" s="23" t="str">
        <f>CONCATENATE(표1[[#This Row],[대분류]],표1[[#This Row],[중분류]],표1[[#This Row],[소분류]],표1[[#This Row],[단계]])</f>
        <v>IT데이터베이스ORACLE선택과정</v>
      </c>
      <c r="B252" s="23" t="str">
        <f>CONCATENATE($A252,
IF(COUNTIF($A$2:$A252,A252)&lt;10,CONCATENATE("000",COUNTIF($A$2:$A252,A252)),
IF(COUNTIF($A$2:$A252,A252)&lt;100,CONCATENATE("00",COUNTIF($A$2:$A252,A252)),
IF(COUNTIF($A$2:$A252,A252)&lt;1000,CONCATENATE("0",COUNTIF($A$2:$A252,A252)),COUNTIF($A$2:$A252,A252))
)))</f>
        <v>IT데이터베이스ORACLE선택과정0021</v>
      </c>
      <c r="C252" s="23" t="s">
        <v>5238</v>
      </c>
      <c r="D252" s="28" t="s">
        <v>5593</v>
      </c>
      <c r="E252" s="23" t="str">
        <f>CONCATENATE(표1[[#This Row],[교육기관명]],표1[[#This Row],[중분류]])</f>
        <v>멀티캠퍼스데이터베이스</v>
      </c>
      <c r="F252" s="24" t="s">
        <v>4</v>
      </c>
      <c r="G252" s="25" t="s">
        <v>315</v>
      </c>
      <c r="H252" s="24" t="s">
        <v>6</v>
      </c>
      <c r="I252" s="24" t="s">
        <v>1986</v>
      </c>
      <c r="J252" s="24" t="s">
        <v>307</v>
      </c>
      <c r="K252" s="24" t="s">
        <v>2002</v>
      </c>
      <c r="L252" s="80" t="s">
        <v>5584</v>
      </c>
      <c r="M252" s="24" t="s">
        <v>2217</v>
      </c>
      <c r="N252" s="24">
        <v>0</v>
      </c>
      <c r="O252" s="24"/>
    </row>
    <row r="253" spans="1:15" hidden="1">
      <c r="A253" s="23" t="str">
        <f>CONCATENATE(표1[[#This Row],[대분류]],표1[[#This Row],[중분류]],표1[[#This Row],[소분류]],표1[[#This Row],[단계]])</f>
        <v>IT데이터베이스ORACLE전문과정</v>
      </c>
      <c r="B253" s="23" t="str">
        <f>CONCATENATE($A253,
IF(COUNTIF($A$2:$A253,A253)&lt;10,CONCATENATE("000",COUNTIF($A$2:$A253,A253)),
IF(COUNTIF($A$2:$A253,A253)&lt;100,CONCATENATE("00",COUNTIF($A$2:$A253,A253)),
IF(COUNTIF($A$2:$A253,A253)&lt;1000,CONCATENATE("0",COUNTIF($A$2:$A253,A253)),COUNTIF($A$2:$A253,A253))
)))</f>
        <v>IT데이터베이스ORACLE전문과정0001</v>
      </c>
      <c r="C253" s="23" t="s">
        <v>4936</v>
      </c>
      <c r="E253" s="23" t="str">
        <f>CONCATENATE(표1[[#This Row],[교육기관명]],표1[[#This Row],[중분류]])</f>
        <v>아이티윌데이터베이스</v>
      </c>
      <c r="F253" s="24" t="s">
        <v>927</v>
      </c>
      <c r="G253" s="25" t="s">
        <v>930</v>
      </c>
      <c r="H253" s="24" t="s">
        <v>6</v>
      </c>
      <c r="I253" s="24" t="s">
        <v>1986</v>
      </c>
      <c r="J253" s="24" t="s">
        <v>307</v>
      </c>
      <c r="K253" s="24" t="s">
        <v>2000</v>
      </c>
      <c r="L253" s="80"/>
      <c r="M253" s="24" t="s">
        <v>3624</v>
      </c>
      <c r="N253" s="24"/>
      <c r="O253" s="24"/>
    </row>
    <row r="254" spans="1:15" hidden="1">
      <c r="A254" s="23" t="str">
        <f>CONCATENATE(표1[[#This Row],[대분류]],표1[[#This Row],[중분류]],표1[[#This Row],[소분류]],표1[[#This Row],[단계]])</f>
        <v>IT데이터베이스ORACLE전문과정</v>
      </c>
      <c r="B254" s="23" t="str">
        <f>CONCATENATE($A254,
IF(COUNTIF($A$2:$A254,A254)&lt;10,CONCATENATE("000",COUNTIF($A$2:$A254,A254)),
IF(COUNTIF($A$2:$A254,A254)&lt;100,CONCATENATE("00",COUNTIF($A$2:$A254,A254)),
IF(COUNTIF($A$2:$A254,A254)&lt;1000,CONCATENATE("0",COUNTIF($A$2:$A254,A254)),COUNTIF($A$2:$A254,A254))
)))</f>
        <v>IT데이터베이스ORACLE전문과정0002</v>
      </c>
      <c r="C254" s="23" t="s">
        <v>4928</v>
      </c>
      <c r="D254" s="28" t="s">
        <v>5594</v>
      </c>
      <c r="E254" s="23" t="str">
        <f>CONCATENATE(표1[[#This Row],[교육기관명]],표1[[#This Row],[중분류]])</f>
        <v>오라클자바교육센터데이터베이스</v>
      </c>
      <c r="F254" s="24" t="s">
        <v>802</v>
      </c>
      <c r="G254" s="25" t="s">
        <v>813</v>
      </c>
      <c r="H254" s="24" t="s">
        <v>6</v>
      </c>
      <c r="I254" s="24" t="s">
        <v>1986</v>
      </c>
      <c r="J254" s="24" t="s">
        <v>307</v>
      </c>
      <c r="K254" s="24" t="s">
        <v>2000</v>
      </c>
      <c r="L254" s="80" t="s">
        <v>5586</v>
      </c>
      <c r="M254" s="24" t="s">
        <v>3622</v>
      </c>
      <c r="N254" s="24">
        <v>0</v>
      </c>
      <c r="O254" s="24"/>
    </row>
    <row r="255" spans="1:15" hidden="1">
      <c r="A255" s="23" t="str">
        <f>CONCATENATE(표1[[#This Row],[대분류]],표1[[#This Row],[중분류]],표1[[#This Row],[소분류]],표1[[#This Row],[단계]])</f>
        <v>IT데이터베이스ORACLE전문과정</v>
      </c>
      <c r="B255" s="23" t="str">
        <f>CONCATENATE($A255,
IF(COUNTIF($A$2:$A255,A255)&lt;10,CONCATENATE("000",COUNTIF($A$2:$A255,A255)),
IF(COUNTIF($A$2:$A255,A255)&lt;100,CONCATENATE("00",COUNTIF($A$2:$A255,A255)),
IF(COUNTIF($A$2:$A255,A255)&lt;1000,CONCATENATE("0",COUNTIF($A$2:$A255,A255)),COUNTIF($A$2:$A255,A255))
)))</f>
        <v>IT데이터베이스ORACLE전문과정0003</v>
      </c>
      <c r="C255" s="23" t="s">
        <v>4929</v>
      </c>
      <c r="E255" s="23" t="str">
        <f>CONCATENATE(표1[[#This Row],[교육기관명]],표1[[#This Row],[중분류]])</f>
        <v>오라클자바교육센터데이터베이스</v>
      </c>
      <c r="F255" s="24" t="s">
        <v>802</v>
      </c>
      <c r="G255" s="25" t="s">
        <v>809</v>
      </c>
      <c r="H255" s="24" t="s">
        <v>6</v>
      </c>
      <c r="I255" s="24" t="s">
        <v>1986</v>
      </c>
      <c r="J255" s="24" t="s">
        <v>307</v>
      </c>
      <c r="K255" s="24" t="s">
        <v>2000</v>
      </c>
      <c r="L255" s="80"/>
      <c r="M255" s="24" t="s">
        <v>3622</v>
      </c>
      <c r="N255" s="24"/>
      <c r="O255" s="24"/>
    </row>
    <row r="256" spans="1:15" hidden="1">
      <c r="A256" s="23" t="str">
        <f>CONCATENATE(표1[[#This Row],[대분류]],표1[[#This Row],[중분류]],표1[[#This Row],[소분류]],표1[[#This Row],[단계]])</f>
        <v>IT데이터베이스ORACLE전문과정</v>
      </c>
      <c r="B256" s="23" t="str">
        <f>CONCATENATE($A256,
IF(COUNTIF($A$2:$A256,A256)&lt;10,CONCATENATE("000",COUNTIF($A$2:$A256,A256)),
IF(COUNTIF($A$2:$A256,A256)&lt;100,CONCATENATE("00",COUNTIF($A$2:$A256,A256)),
IF(COUNTIF($A$2:$A256,A256)&lt;1000,CONCATENATE("0",COUNTIF($A$2:$A256,A256)),COUNTIF($A$2:$A256,A256))
)))</f>
        <v>IT데이터베이스ORACLE전문과정0004</v>
      </c>
      <c r="C256" s="23" t="s">
        <v>4930</v>
      </c>
      <c r="E256" s="23" t="str">
        <f>CONCATENATE(표1[[#This Row],[교육기관명]],표1[[#This Row],[중분류]])</f>
        <v>오라클자바교육센터데이터베이스</v>
      </c>
      <c r="F256" s="24" t="s">
        <v>802</v>
      </c>
      <c r="G256" s="25" t="s">
        <v>812</v>
      </c>
      <c r="H256" s="24" t="s">
        <v>6</v>
      </c>
      <c r="I256" s="24" t="s">
        <v>1986</v>
      </c>
      <c r="J256" s="24" t="s">
        <v>307</v>
      </c>
      <c r="K256" s="24" t="s">
        <v>2000</v>
      </c>
      <c r="L256" s="80"/>
      <c r="M256" s="24" t="s">
        <v>3622</v>
      </c>
      <c r="N256" s="24"/>
      <c r="O256" s="24"/>
    </row>
    <row r="257" spans="1:15" hidden="1">
      <c r="A257" s="23" t="str">
        <f>CONCATENATE(표1[[#This Row],[대분류]],표1[[#This Row],[중분류]],표1[[#This Row],[소분류]],표1[[#This Row],[단계]])</f>
        <v>IT데이터베이스ORACLE전문과정</v>
      </c>
      <c r="B257" s="23" t="str">
        <f>CONCATENATE($A257,
IF(COUNTIF($A$2:$A257,A257)&lt;10,CONCATENATE("000",COUNTIF($A$2:$A257,A257)),
IF(COUNTIF($A$2:$A257,A257)&lt;100,CONCATENATE("00",COUNTIF($A$2:$A257,A257)),
IF(COUNTIF($A$2:$A257,A257)&lt;1000,CONCATENATE("0",COUNTIF($A$2:$A257,A257)),COUNTIF($A$2:$A257,A257))
)))</f>
        <v>IT데이터베이스ORACLE전문과정0005</v>
      </c>
      <c r="C257" s="23" t="s">
        <v>4931</v>
      </c>
      <c r="E257" s="23" t="str">
        <f>CONCATENATE(표1[[#This Row],[교육기관명]],표1[[#This Row],[중분류]])</f>
        <v>오라클자바교육센터데이터베이스</v>
      </c>
      <c r="F257" s="24" t="s">
        <v>802</v>
      </c>
      <c r="G257" s="25" t="s">
        <v>811</v>
      </c>
      <c r="H257" s="24" t="s">
        <v>6</v>
      </c>
      <c r="I257" s="24" t="s">
        <v>1986</v>
      </c>
      <c r="J257" s="24" t="s">
        <v>307</v>
      </c>
      <c r="K257" s="24" t="s">
        <v>2000</v>
      </c>
      <c r="L257" s="80"/>
      <c r="M257" s="24" t="s">
        <v>3622</v>
      </c>
      <c r="N257" s="24"/>
      <c r="O257" s="24"/>
    </row>
    <row r="258" spans="1:15" hidden="1">
      <c r="A258" s="23" t="str">
        <f>CONCATENATE(표1[[#This Row],[대분류]],표1[[#This Row],[중분류]],표1[[#This Row],[소분류]],표1[[#This Row],[단계]])</f>
        <v>IT데이터베이스ORACLE전문과정</v>
      </c>
      <c r="B258" s="23" t="str">
        <f>CONCATENATE($A258,
IF(COUNTIF($A$2:$A258,A258)&lt;10,CONCATENATE("000",COUNTIF($A$2:$A258,A258)),
IF(COUNTIF($A$2:$A258,A258)&lt;100,CONCATENATE("00",COUNTIF($A$2:$A258,A258)),
IF(COUNTIF($A$2:$A258,A258)&lt;1000,CONCATENATE("0",COUNTIF($A$2:$A258,A258)),COUNTIF($A$2:$A258,A258))
)))</f>
        <v>IT데이터베이스ORACLE전문과정0006</v>
      </c>
      <c r="C258" s="23" t="s">
        <v>4967</v>
      </c>
      <c r="E258" s="23" t="str">
        <f>CONCATENATE(표1[[#This Row],[교육기관명]],표1[[#This Row],[중분류]])</f>
        <v>비트교육센터데이터베이스</v>
      </c>
      <c r="F258" s="24" t="s">
        <v>3689</v>
      </c>
      <c r="G258" s="127" t="s">
        <v>865</v>
      </c>
      <c r="H258" s="24" t="s">
        <v>6</v>
      </c>
      <c r="I258" s="24" t="s">
        <v>1986</v>
      </c>
      <c r="J258" s="24" t="s">
        <v>307</v>
      </c>
      <c r="K258" s="24" t="s">
        <v>2000</v>
      </c>
      <c r="L258" s="80"/>
      <c r="M258" s="24" t="s">
        <v>2145</v>
      </c>
      <c r="N258" s="24"/>
      <c r="O258" s="24"/>
    </row>
    <row r="259" spans="1:15" hidden="1">
      <c r="A259" s="23" t="str">
        <f>CONCATENATE(표1[[#This Row],[대분류]],표1[[#This Row],[중분류]],표1[[#This Row],[소분류]],표1[[#This Row],[단계]])</f>
        <v>IT데이터베이스SQL&amp;튜닝기본과정</v>
      </c>
      <c r="B259" s="23" t="str">
        <f>CONCATENATE($A259,
IF(COUNTIF($A$2:$A259,A259)&lt;10,CONCATENATE("000",COUNTIF($A$2:$A259,A259)),
IF(COUNTIF($A$2:$A259,A259)&lt;100,CONCATENATE("00",COUNTIF($A$2:$A259,A259)),
IF(COUNTIF($A$2:$A259,A259)&lt;1000,CONCATENATE("0",COUNTIF($A$2:$A259,A259)),COUNTIF($A$2:$A259,A259))
)))</f>
        <v>IT데이터베이스SQL&amp;튜닝기본과정0001</v>
      </c>
      <c r="C259" s="23" t="s">
        <v>4495</v>
      </c>
      <c r="E259" s="23" t="str">
        <f>CONCATENATE(표1[[#This Row],[교육기관명]],표1[[#This Row],[중분류]])</f>
        <v>패스트캠퍼스데이터베이스</v>
      </c>
      <c r="F259" s="24" t="s">
        <v>3687</v>
      </c>
      <c r="G259" s="25" t="s">
        <v>1712</v>
      </c>
      <c r="H259" s="24" t="s">
        <v>6</v>
      </c>
      <c r="I259" s="24" t="s">
        <v>1986</v>
      </c>
      <c r="J259" s="24" t="s">
        <v>283</v>
      </c>
      <c r="K259" s="24" t="s">
        <v>1998</v>
      </c>
      <c r="L259" s="80"/>
      <c r="M259" s="24" t="s">
        <v>2218</v>
      </c>
      <c r="N259" s="24"/>
      <c r="O259" s="24"/>
    </row>
    <row r="260" spans="1:15" hidden="1">
      <c r="A260" s="23" t="str">
        <f>CONCATENATE(표1[[#This Row],[대분류]],표1[[#This Row],[중분류]],표1[[#This Row],[소분류]],표1[[#This Row],[단계]])</f>
        <v>IT데이터베이스SQL&amp;튜닝전문과정</v>
      </c>
      <c r="B260" s="23" t="str">
        <f>CONCATENATE($A260,
IF(COUNTIF($A$2:$A260,A260)&lt;10,CONCATENATE("000",COUNTIF($A$2:$A260,A260)),
IF(COUNTIF($A$2:$A260,A260)&lt;100,CONCATENATE("00",COUNTIF($A$2:$A260,A260)),
IF(COUNTIF($A$2:$A260,A260)&lt;1000,CONCATENATE("0",COUNTIF($A$2:$A260,A260)),COUNTIF($A$2:$A260,A260))
)))</f>
        <v>IT데이터베이스SQL&amp;튜닝전문과정0001</v>
      </c>
      <c r="C260" s="23" t="s">
        <v>3759</v>
      </c>
      <c r="D260" s="28" t="s">
        <v>5595</v>
      </c>
      <c r="E260" s="23" t="str">
        <f>CONCATENATE(표1[[#This Row],[교육기관명]],표1[[#This Row],[중분류]])</f>
        <v>HP교육센터데이터베이스</v>
      </c>
      <c r="F260" s="24" t="s">
        <v>971</v>
      </c>
      <c r="G260" s="25" t="s">
        <v>1094</v>
      </c>
      <c r="H260" s="24" t="s">
        <v>6</v>
      </c>
      <c r="I260" s="24" t="s">
        <v>1986</v>
      </c>
      <c r="J260" s="24" t="s">
        <v>283</v>
      </c>
      <c r="K260" s="24" t="s">
        <v>2000</v>
      </c>
      <c r="L260" s="80" t="s">
        <v>5584</v>
      </c>
      <c r="M260" s="24" t="s">
        <v>2219</v>
      </c>
      <c r="N260" s="24">
        <v>0</v>
      </c>
      <c r="O260" s="24"/>
    </row>
    <row r="261" spans="1:15" hidden="1">
      <c r="A261" s="23" t="str">
        <f>CONCATENATE(표1[[#This Row],[대분류]],표1[[#This Row],[중분류]],표1[[#This Row],[소분류]],표1[[#This Row],[단계]])</f>
        <v>IT데이터베이스SQL&amp;튜닝전문과정</v>
      </c>
      <c r="B261" s="23" t="str">
        <f>CONCATENATE($A261,
IF(COUNTIF($A$2:$A261,A261)&lt;10,CONCATENATE("000",COUNTIF($A$2:$A261,A261)),
IF(COUNTIF($A$2:$A261,A261)&lt;100,CONCATENATE("00",COUNTIF($A$2:$A261,A261)),
IF(COUNTIF($A$2:$A261,A261)&lt;1000,CONCATENATE("0",COUNTIF($A$2:$A261,A261)),COUNTIF($A$2:$A261,A261))
)))</f>
        <v>IT데이터베이스SQL&amp;튜닝전문과정0002</v>
      </c>
      <c r="C261" s="23" t="s">
        <v>3760</v>
      </c>
      <c r="E261" s="23" t="str">
        <f>CONCATENATE(표1[[#This Row],[교육기관명]],표1[[#This Row],[중분류]])</f>
        <v>HP교육센터데이터베이스</v>
      </c>
      <c r="F261" s="24" t="s">
        <v>971</v>
      </c>
      <c r="G261" s="25" t="s">
        <v>1089</v>
      </c>
      <c r="H261" s="24" t="s">
        <v>6</v>
      </c>
      <c r="I261" s="24" t="s">
        <v>1986</v>
      </c>
      <c r="J261" s="24" t="s">
        <v>283</v>
      </c>
      <c r="K261" s="24" t="s">
        <v>2000</v>
      </c>
      <c r="L261" s="80"/>
      <c r="M261" s="24" t="s">
        <v>2220</v>
      </c>
      <c r="N261" s="24"/>
      <c r="O261" s="24"/>
    </row>
    <row r="262" spans="1:15" hidden="1">
      <c r="A262" s="23" t="str">
        <f>CONCATENATE(표1[[#This Row],[대분류]],표1[[#This Row],[중분류]],표1[[#This Row],[소분류]],표1[[#This Row],[단계]])</f>
        <v>IT데이터베이스SQL&amp;튜닝전문과정</v>
      </c>
      <c r="B262" s="23" t="str">
        <f>CONCATENATE($A262,
IF(COUNTIF($A$2:$A262,A262)&lt;10,CONCATENATE("000",COUNTIF($A$2:$A262,A262)),
IF(COUNTIF($A$2:$A262,A262)&lt;100,CONCATENATE("00",COUNTIF($A$2:$A262,A262)),
IF(COUNTIF($A$2:$A262,A262)&lt;1000,CONCATENATE("0",COUNTIF($A$2:$A262,A262)),COUNTIF($A$2:$A262,A262))
)))</f>
        <v>IT데이터베이스SQL&amp;튜닝전문과정0003</v>
      </c>
      <c r="C262" s="23" t="s">
        <v>3761</v>
      </c>
      <c r="E262" s="23" t="str">
        <f>CONCATENATE(표1[[#This Row],[교육기관명]],표1[[#This Row],[중분류]])</f>
        <v>HP교육센터데이터베이스</v>
      </c>
      <c r="F262" s="24" t="s">
        <v>971</v>
      </c>
      <c r="G262" s="25" t="s">
        <v>1091</v>
      </c>
      <c r="H262" s="24" t="s">
        <v>6</v>
      </c>
      <c r="I262" s="24" t="s">
        <v>1986</v>
      </c>
      <c r="J262" s="24" t="s">
        <v>283</v>
      </c>
      <c r="K262" s="24" t="s">
        <v>2000</v>
      </c>
      <c r="L262" s="80"/>
      <c r="M262" s="24" t="s">
        <v>2221</v>
      </c>
      <c r="N262" s="24"/>
      <c r="O262" s="24"/>
    </row>
    <row r="263" spans="1:15" hidden="1">
      <c r="A263" s="23" t="str">
        <f>CONCATENATE(표1[[#This Row],[대분류]],표1[[#This Row],[중분류]],표1[[#This Row],[소분류]],표1[[#This Row],[단계]])</f>
        <v>IT데이터베이스SQL&amp;튜닝전문과정</v>
      </c>
      <c r="B263" s="23" t="str">
        <f>CONCATENATE($A263,
IF(COUNTIF($A$2:$A263,A263)&lt;10,CONCATENATE("000",COUNTIF($A$2:$A263,A263)),
IF(COUNTIF($A$2:$A263,A263)&lt;100,CONCATENATE("00",COUNTIF($A$2:$A263,A263)),
IF(COUNTIF($A$2:$A263,A263)&lt;1000,CONCATENATE("0",COUNTIF($A$2:$A263,A263)),COUNTIF($A$2:$A263,A263))
)))</f>
        <v>IT데이터베이스SQL&amp;튜닝전문과정0004</v>
      </c>
      <c r="C263" s="23" t="s">
        <v>5239</v>
      </c>
      <c r="D263" s="28" t="s">
        <v>5596</v>
      </c>
      <c r="E263" s="23" t="str">
        <f>CONCATENATE(표1[[#This Row],[교육기관명]],표1[[#This Row],[중분류]])</f>
        <v>멀티캠퍼스데이터베이스</v>
      </c>
      <c r="F263" s="24" t="s">
        <v>4</v>
      </c>
      <c r="G263" s="25" t="s">
        <v>287</v>
      </c>
      <c r="H263" s="24" t="s">
        <v>6</v>
      </c>
      <c r="I263" s="24" t="s">
        <v>1986</v>
      </c>
      <c r="J263" s="24" t="s">
        <v>283</v>
      </c>
      <c r="K263" s="24" t="s">
        <v>2000</v>
      </c>
      <c r="L263" s="80" t="s">
        <v>5584</v>
      </c>
      <c r="M263" s="24" t="s">
        <v>2222</v>
      </c>
      <c r="N263" s="24" t="s">
        <v>5556</v>
      </c>
      <c r="O263" s="24"/>
    </row>
    <row r="264" spans="1:15" hidden="1">
      <c r="A264" s="23" t="str">
        <f>CONCATENATE(표1[[#This Row],[대분류]],표1[[#This Row],[중분류]],표1[[#This Row],[소분류]],표1[[#This Row],[단계]])</f>
        <v>IT데이터베이스SQL&amp;튜닝전문과정</v>
      </c>
      <c r="B264" s="23" t="str">
        <f>CONCATENATE($A264,
IF(COUNTIF($A$2:$A264,A264)&lt;10,CONCATENATE("000",COUNTIF($A$2:$A264,A264)),
IF(COUNTIF($A$2:$A264,A264)&lt;100,CONCATENATE("00",COUNTIF($A$2:$A264,A264)),
IF(COUNTIF($A$2:$A264,A264)&lt;1000,CONCATENATE("0",COUNTIF($A$2:$A264,A264)),COUNTIF($A$2:$A264,A264))
)))</f>
        <v>IT데이터베이스SQL&amp;튜닝전문과정0005</v>
      </c>
      <c r="C264" s="23" t="s">
        <v>5240</v>
      </c>
      <c r="E264" s="23" t="str">
        <f>CONCATENATE(표1[[#This Row],[교육기관명]],표1[[#This Row],[중분류]])</f>
        <v>멀티캠퍼스데이터베이스</v>
      </c>
      <c r="F264" s="24" t="s">
        <v>4</v>
      </c>
      <c r="G264" s="25" t="s">
        <v>289</v>
      </c>
      <c r="H264" s="24" t="s">
        <v>6</v>
      </c>
      <c r="I264" s="24" t="s">
        <v>1986</v>
      </c>
      <c r="J264" s="24" t="s">
        <v>283</v>
      </c>
      <c r="K264" s="24" t="s">
        <v>2000</v>
      </c>
      <c r="L264" s="80"/>
      <c r="M264" s="24" t="s">
        <v>2223</v>
      </c>
      <c r="N264" s="24"/>
      <c r="O264" s="24"/>
    </row>
    <row r="265" spans="1:15" hidden="1">
      <c r="A265" s="23" t="str">
        <f>CONCATENATE(표1[[#This Row],[대분류]],표1[[#This Row],[중분류]],표1[[#This Row],[소분류]],표1[[#This Row],[단계]])</f>
        <v>IT데이터베이스SQL&amp;튜닝전문과정</v>
      </c>
      <c r="B265" s="23" t="str">
        <f>CONCATENATE($A265,
IF(COUNTIF($A$2:$A265,A265)&lt;10,CONCATENATE("000",COUNTIF($A$2:$A265,A265)),
IF(COUNTIF($A$2:$A265,A265)&lt;100,CONCATENATE("00",COUNTIF($A$2:$A265,A265)),
IF(COUNTIF($A$2:$A265,A265)&lt;1000,CONCATENATE("0",COUNTIF($A$2:$A265,A265)),COUNTIF($A$2:$A265,A265))
)))</f>
        <v>IT데이터베이스SQL&amp;튜닝전문과정0006</v>
      </c>
      <c r="C265" s="23" t="s">
        <v>5241</v>
      </c>
      <c r="E265" s="23" t="str">
        <f>CONCATENATE(표1[[#This Row],[교육기관명]],표1[[#This Row],[중분류]])</f>
        <v>멀티캠퍼스데이터베이스</v>
      </c>
      <c r="F265" s="24" t="s">
        <v>4</v>
      </c>
      <c r="G265" s="25" t="s">
        <v>285</v>
      </c>
      <c r="H265" s="24" t="s">
        <v>6</v>
      </c>
      <c r="I265" s="24" t="s">
        <v>1986</v>
      </c>
      <c r="J265" s="24" t="s">
        <v>283</v>
      </c>
      <c r="K265" s="24" t="s">
        <v>2000</v>
      </c>
      <c r="L265" s="80"/>
      <c r="M265" s="24" t="s">
        <v>2224</v>
      </c>
      <c r="N265" s="24"/>
      <c r="O265" s="24"/>
    </row>
    <row r="266" spans="1:15" hidden="1">
      <c r="A266" s="23" t="str">
        <f>CONCATENATE(표1[[#This Row],[대분류]],표1[[#This Row],[중분류]],표1[[#This Row],[소분류]],표1[[#This Row],[단계]])</f>
        <v>IT데이터베이스SQL&amp;튜닝전문과정</v>
      </c>
      <c r="B266" s="23" t="str">
        <f>CONCATENATE($A266,
IF(COUNTIF($A$2:$A266,A266)&lt;10,CONCATENATE("000",COUNTIF($A$2:$A266,A266)),
IF(COUNTIF($A$2:$A266,A266)&lt;100,CONCATENATE("00",COUNTIF($A$2:$A266,A266)),
IF(COUNTIF($A$2:$A266,A266)&lt;1000,CONCATENATE("0",COUNTIF($A$2:$A266,A266)),COUNTIF($A$2:$A266,A266))
)))</f>
        <v>IT데이터베이스SQL&amp;튜닝전문과정0007</v>
      </c>
      <c r="C266" s="23" t="s">
        <v>5242</v>
      </c>
      <c r="E266" s="23" t="str">
        <f>CONCATENATE(표1[[#This Row],[교육기관명]],표1[[#This Row],[중분류]])</f>
        <v>멀티캠퍼스데이터베이스</v>
      </c>
      <c r="F266" s="24" t="s">
        <v>4</v>
      </c>
      <c r="G266" s="25" t="s">
        <v>286</v>
      </c>
      <c r="H266" s="24" t="s">
        <v>6</v>
      </c>
      <c r="I266" s="24" t="s">
        <v>1986</v>
      </c>
      <c r="J266" s="24" t="s">
        <v>283</v>
      </c>
      <c r="K266" s="24" t="s">
        <v>2000</v>
      </c>
      <c r="L266" s="80"/>
      <c r="M266" s="24" t="s">
        <v>2225</v>
      </c>
      <c r="N266" s="24"/>
      <c r="O266" s="24"/>
    </row>
    <row r="267" spans="1:15" hidden="1">
      <c r="A267" s="23" t="str">
        <f>CONCATENATE(표1[[#This Row],[대분류]],표1[[#This Row],[중분류]],표1[[#This Row],[소분류]],표1[[#This Row],[단계]])</f>
        <v>IT데이터베이스SQL&amp;튜닝전문과정</v>
      </c>
      <c r="B267" s="23" t="str">
        <f>CONCATENATE($A267,
IF(COUNTIF($A$2:$A267,A267)&lt;10,CONCATENATE("000",COUNTIF($A$2:$A267,A267)),
IF(COUNTIF($A$2:$A267,A267)&lt;100,CONCATENATE("00",COUNTIF($A$2:$A267,A267)),
IF(COUNTIF($A$2:$A267,A267)&lt;1000,CONCATENATE("0",COUNTIF($A$2:$A267,A267)),COUNTIF($A$2:$A267,A267))
)))</f>
        <v>IT데이터베이스SQL&amp;튜닝전문과정0008</v>
      </c>
      <c r="C267" s="23" t="s">
        <v>5243</v>
      </c>
      <c r="E267" s="23" t="str">
        <f>CONCATENATE(표1[[#This Row],[교육기관명]],표1[[#This Row],[중분류]])</f>
        <v>멀티캠퍼스데이터베이스</v>
      </c>
      <c r="F267" s="24" t="s">
        <v>4</v>
      </c>
      <c r="G267" s="25" t="s">
        <v>290</v>
      </c>
      <c r="H267" s="24" t="s">
        <v>6</v>
      </c>
      <c r="I267" s="24" t="s">
        <v>1986</v>
      </c>
      <c r="J267" s="24" t="s">
        <v>283</v>
      </c>
      <c r="K267" s="24" t="s">
        <v>2000</v>
      </c>
      <c r="L267" s="80"/>
      <c r="M267" s="24" t="s">
        <v>2226</v>
      </c>
      <c r="N267" s="24"/>
      <c r="O267" s="24"/>
    </row>
    <row r="268" spans="1:15" hidden="1">
      <c r="A268" s="23" t="str">
        <f>CONCATENATE(표1[[#This Row],[대분류]],표1[[#This Row],[중분류]],표1[[#This Row],[소분류]],표1[[#This Row],[단계]])</f>
        <v>IT데이터베이스SQL&amp;튜닝전문과정</v>
      </c>
      <c r="B268" s="23" t="str">
        <f>CONCATENATE($A268,
IF(COUNTIF($A$2:$A268,A268)&lt;10,CONCATENATE("000",COUNTIF($A$2:$A268,A268)),
IF(COUNTIF($A$2:$A268,A268)&lt;100,CONCATENATE("00",COUNTIF($A$2:$A268,A268)),
IF(COUNTIF($A$2:$A268,A268)&lt;1000,CONCATENATE("0",COUNTIF($A$2:$A268,A268)),COUNTIF($A$2:$A268,A268))
)))</f>
        <v>IT데이터베이스SQL&amp;튜닝전문과정0009</v>
      </c>
      <c r="C268" s="23" t="s">
        <v>5244</v>
      </c>
      <c r="E268" s="23" t="str">
        <f>CONCATENATE(표1[[#This Row],[교육기관명]],표1[[#This Row],[중분류]])</f>
        <v>멀티캠퍼스데이터베이스</v>
      </c>
      <c r="F268" s="24" t="s">
        <v>4</v>
      </c>
      <c r="G268" s="25" t="s">
        <v>288</v>
      </c>
      <c r="H268" s="24" t="s">
        <v>6</v>
      </c>
      <c r="I268" s="24" t="s">
        <v>1986</v>
      </c>
      <c r="J268" s="24" t="s">
        <v>283</v>
      </c>
      <c r="K268" s="24" t="s">
        <v>2000</v>
      </c>
      <c r="L268" s="80"/>
      <c r="M268" s="24" t="s">
        <v>2227</v>
      </c>
      <c r="N268" s="24"/>
      <c r="O268" s="24"/>
    </row>
    <row r="269" spans="1:15" hidden="1">
      <c r="A269" s="23" t="str">
        <f>CONCATENATE(표1[[#This Row],[대분류]],표1[[#This Row],[중분류]],표1[[#This Row],[소분류]],표1[[#This Row],[단계]])</f>
        <v>IT데이터베이스SQL&amp;튜닝전문과정</v>
      </c>
      <c r="B269" s="23" t="str">
        <f>CONCATENATE($A269,
IF(COUNTIF($A$2:$A269,A269)&lt;10,CONCATENATE("000",COUNTIF($A$2:$A269,A269)),
IF(COUNTIF($A$2:$A269,A269)&lt;100,CONCATENATE("00",COUNTIF($A$2:$A269,A269)),
IF(COUNTIF($A$2:$A269,A269)&lt;1000,CONCATENATE("0",COUNTIF($A$2:$A269,A269)),COUNTIF($A$2:$A269,A269))
)))</f>
        <v>IT데이터베이스SQL&amp;튜닝전문과정0010</v>
      </c>
      <c r="C269" s="23" t="s">
        <v>5245</v>
      </c>
      <c r="E269" s="23" t="str">
        <f>CONCATENATE(표1[[#This Row],[교육기관명]],표1[[#This Row],[중분류]])</f>
        <v>멀티캠퍼스데이터베이스</v>
      </c>
      <c r="F269" s="24" t="s">
        <v>4</v>
      </c>
      <c r="G269" s="25" t="s">
        <v>282</v>
      </c>
      <c r="H269" s="24" t="s">
        <v>6</v>
      </c>
      <c r="I269" s="24" t="s">
        <v>1986</v>
      </c>
      <c r="J269" s="24" t="s">
        <v>283</v>
      </c>
      <c r="K269" s="24" t="s">
        <v>2000</v>
      </c>
      <c r="L269" s="80"/>
      <c r="M269" s="24" t="s">
        <v>2228</v>
      </c>
      <c r="N269" s="24"/>
      <c r="O269" s="24"/>
    </row>
    <row r="270" spans="1:15" hidden="1">
      <c r="A270" s="23" t="str">
        <f>CONCATENATE(표1[[#This Row],[대분류]],표1[[#This Row],[중분류]],표1[[#This Row],[소분류]],표1[[#This Row],[단계]])</f>
        <v>IT데이터베이스SQL&amp;튜닝전문과정</v>
      </c>
      <c r="B270" s="23" t="str">
        <f>CONCATENATE($A270,
IF(COUNTIF($A$2:$A270,A270)&lt;10,CONCATENATE("000",COUNTIF($A$2:$A270,A270)),
IF(COUNTIF($A$2:$A270,A270)&lt;100,CONCATENATE("00",COUNTIF($A$2:$A270,A270)),
IF(COUNTIF($A$2:$A270,A270)&lt;1000,CONCATENATE("0",COUNTIF($A$2:$A270,A270)),COUNTIF($A$2:$A270,A270))
)))</f>
        <v>IT데이터베이스SQL&amp;튜닝전문과정0011</v>
      </c>
      <c r="C270" s="23" t="s">
        <v>5246</v>
      </c>
      <c r="E270" s="23" t="str">
        <f>CONCATENATE(표1[[#This Row],[교육기관명]],표1[[#This Row],[중분류]])</f>
        <v>멀티캠퍼스데이터베이스</v>
      </c>
      <c r="F270" s="24" t="s">
        <v>4</v>
      </c>
      <c r="G270" s="25" t="s">
        <v>284</v>
      </c>
      <c r="H270" s="24" t="s">
        <v>6</v>
      </c>
      <c r="I270" s="24" t="s">
        <v>1986</v>
      </c>
      <c r="J270" s="24" t="s">
        <v>283</v>
      </c>
      <c r="K270" s="24" t="s">
        <v>2000</v>
      </c>
      <c r="L270" s="80"/>
      <c r="M270" s="24" t="s">
        <v>2229</v>
      </c>
      <c r="N270" s="24"/>
      <c r="O270" s="24"/>
    </row>
    <row r="271" spans="1:15" hidden="1">
      <c r="A271" s="23" t="str">
        <f>CONCATENATE(표1[[#This Row],[대분류]],표1[[#This Row],[중분류]],표1[[#This Row],[소분류]],표1[[#This Row],[단계]])</f>
        <v>IT데이터베이스SQL&amp;튜닝전문과정</v>
      </c>
      <c r="B271" s="23" t="str">
        <f>CONCATENATE($A271,
IF(COUNTIF($A$2:$A271,A271)&lt;10,CONCATENATE("000",COUNTIF($A$2:$A271,A271)),
IF(COUNTIF($A$2:$A271,A271)&lt;100,CONCATENATE("00",COUNTIF($A$2:$A271,A271)),
IF(COUNTIF($A$2:$A271,A271)&lt;1000,CONCATENATE("0",COUNTIF($A$2:$A271,A271)),COUNTIF($A$2:$A271,A271))
)))</f>
        <v>IT데이터베이스SQL&amp;튜닝전문과정0012</v>
      </c>
      <c r="C271" s="23" t="s">
        <v>4965</v>
      </c>
      <c r="E271" s="23" t="str">
        <f>CONCATENATE(표1[[#This Row],[교육기관명]],표1[[#This Row],[중분류]])</f>
        <v>비트교육센터데이터베이스</v>
      </c>
      <c r="F271" s="24" t="s">
        <v>3689</v>
      </c>
      <c r="G271" s="25" t="s">
        <v>863</v>
      </c>
      <c r="H271" s="24" t="s">
        <v>6</v>
      </c>
      <c r="I271" s="24" t="s">
        <v>1986</v>
      </c>
      <c r="J271" s="24" t="s">
        <v>283</v>
      </c>
      <c r="K271" s="24" t="s">
        <v>2000</v>
      </c>
      <c r="L271" s="80"/>
      <c r="M271" s="24" t="s">
        <v>2145</v>
      </c>
      <c r="N271" s="24"/>
      <c r="O271" s="24"/>
    </row>
    <row r="272" spans="1:15" hidden="1">
      <c r="A272" s="23" t="str">
        <f>CONCATENATE(표1[[#This Row],[대분류]],표1[[#This Row],[중분류]],표1[[#This Row],[소분류]],표1[[#This Row],[단계]])</f>
        <v>IT데이터베이스SQL&amp;튜닝전문과정</v>
      </c>
      <c r="B272" s="23" t="str">
        <f>CONCATENATE($A272,
IF(COUNTIF($A$2:$A272,A272)&lt;10,CONCATENATE("000",COUNTIF($A$2:$A272,A272)),
IF(COUNTIF($A$2:$A272,A272)&lt;100,CONCATENATE("00",COUNTIF($A$2:$A272,A272)),
IF(COUNTIF($A$2:$A272,A272)&lt;1000,CONCATENATE("0",COUNTIF($A$2:$A272,A272)),COUNTIF($A$2:$A272,A272))
)))</f>
        <v>IT데이터베이스SQL&amp;튜닝전문과정0013</v>
      </c>
      <c r="C272" s="23" t="s">
        <v>4307</v>
      </c>
      <c r="D272" s="27" t="s">
        <v>5626</v>
      </c>
      <c r="E272" s="23" t="str">
        <f>CONCATENATE(표1[[#This Row],[교육기관명]],표1[[#This Row],[중분류]])</f>
        <v>한국정보기술연구원데이터베이스</v>
      </c>
      <c r="F272" s="24" t="s">
        <v>877</v>
      </c>
      <c r="G272" s="25" t="s">
        <v>924</v>
      </c>
      <c r="H272" s="24" t="s">
        <v>6</v>
      </c>
      <c r="I272" s="24" t="s">
        <v>1986</v>
      </c>
      <c r="J272" s="24" t="s">
        <v>283</v>
      </c>
      <c r="K272" s="24" t="s">
        <v>2000</v>
      </c>
      <c r="L272" s="80" t="s">
        <v>5587</v>
      </c>
      <c r="M272" s="24" t="s">
        <v>3623</v>
      </c>
      <c r="N272" s="24">
        <v>0</v>
      </c>
      <c r="O272" s="24"/>
    </row>
    <row r="273" spans="1:15" hidden="1">
      <c r="A273" s="23" t="str">
        <f>CONCATENATE(표1[[#This Row],[대분류]],표1[[#This Row],[중분류]],표1[[#This Row],[소분류]],표1[[#This Row],[단계]])</f>
        <v>IT데이터베이스SQL&amp;튜닝전문과정</v>
      </c>
      <c r="B273" s="23" t="str">
        <f>CONCATENATE($A273,
IF(COUNTIF($A$2:$A273,A273)&lt;10,CONCATENATE("000",COUNTIF($A$2:$A273,A273)),
IF(COUNTIF($A$2:$A273,A273)&lt;100,CONCATENATE("00",COUNTIF($A$2:$A273,A273)),
IF(COUNTIF($A$2:$A273,A273)&lt;1000,CONCATENATE("0",COUNTIF($A$2:$A273,A273)),COUNTIF($A$2:$A273,A273))
)))</f>
        <v>IT데이터베이스SQL&amp;튜닝전문과정0014</v>
      </c>
      <c r="C273" s="23" t="s">
        <v>4308</v>
      </c>
      <c r="E273" s="23" t="str">
        <f>CONCATENATE(표1[[#This Row],[교육기관명]],표1[[#This Row],[중분류]])</f>
        <v>한국정보기술연구원데이터베이스</v>
      </c>
      <c r="F273" s="24" t="s">
        <v>877</v>
      </c>
      <c r="G273" s="25" t="s">
        <v>925</v>
      </c>
      <c r="H273" s="24" t="s">
        <v>6</v>
      </c>
      <c r="I273" s="24" t="s">
        <v>1986</v>
      </c>
      <c r="J273" s="24" t="s">
        <v>283</v>
      </c>
      <c r="K273" s="24" t="s">
        <v>2000</v>
      </c>
      <c r="L273" s="80"/>
      <c r="M273" s="24" t="s">
        <v>3623</v>
      </c>
      <c r="N273" s="24"/>
      <c r="O273" s="24"/>
    </row>
    <row r="274" spans="1:15" ht="16.5" hidden="1">
      <c r="A274" s="23" t="str">
        <f>CONCATENATE(표1[[#This Row],[대분류]],표1[[#This Row],[중분류]],표1[[#This Row],[소분류]],표1[[#This Row],[단계]])</f>
        <v>IT데이터베이스SQL&amp;튜닝전문과정</v>
      </c>
      <c r="B274" s="23" t="str">
        <f>CONCATENATE($A274,
IF(COUNTIF($A$2:$A274,A274)&lt;10,CONCATENATE("000",COUNTIF($A$2:$A274,A274)),
IF(COUNTIF($A$2:$A274,A274)&lt;100,CONCATENATE("00",COUNTIF($A$2:$A274,A274)),
IF(COUNTIF($A$2:$A274,A274)&lt;1000,CONCATENATE("0",COUNTIF($A$2:$A274,A274)),COUNTIF($A$2:$A274,A274))
)))</f>
        <v>IT데이터베이스SQL&amp;튜닝전문과정0015</v>
      </c>
      <c r="C274" s="23" t="s">
        <v>3768</v>
      </c>
      <c r="E274" s="23" t="str">
        <f>CONCATENATE(표1[[#This Row],[교육기관명]],표1[[#This Row],[중분류]])</f>
        <v>HP교육센터데이터베이스</v>
      </c>
      <c r="F274" s="24" t="s">
        <v>971</v>
      </c>
      <c r="G274" s="127" t="s">
        <v>1032</v>
      </c>
      <c r="H274" s="24" t="s">
        <v>6</v>
      </c>
      <c r="I274" s="24" t="s">
        <v>1986</v>
      </c>
      <c r="J274" s="24" t="s">
        <v>283</v>
      </c>
      <c r="K274" s="24" t="s">
        <v>2000</v>
      </c>
      <c r="L274" s="80"/>
      <c r="M274" s="36" t="s">
        <v>3749</v>
      </c>
      <c r="N274" s="24"/>
      <c r="O274" s="24"/>
    </row>
    <row r="275" spans="1:15" hidden="1">
      <c r="A275" s="23" t="str">
        <f>CONCATENATE(표1[[#This Row],[대분류]],표1[[#This Row],[중분류]],표1[[#This Row],[소분류]],표1[[#This Row],[단계]])</f>
        <v>IT데이터베이스관리전문과정</v>
      </c>
      <c r="B275" s="23" t="str">
        <f>CONCATENATE($A275,
IF(COUNTIF($A$2:$A275,A275)&lt;10,CONCATENATE("000",COUNTIF($A$2:$A275,A275)),
IF(COUNTIF($A$2:$A275,A275)&lt;100,CONCATENATE("00",COUNTIF($A$2:$A275,A275)),
IF(COUNTIF($A$2:$A275,A275)&lt;1000,CONCATENATE("0",COUNTIF($A$2:$A275,A275)),COUNTIF($A$2:$A275,A275))
)))</f>
        <v>IT데이터베이스관리전문과정0001</v>
      </c>
      <c r="C275" s="23" t="s">
        <v>3762</v>
      </c>
      <c r="E275" s="23" t="str">
        <f>CONCATENATE(표1[[#This Row],[교육기관명]],표1[[#This Row],[중분류]])</f>
        <v>HP교육센터데이터베이스</v>
      </c>
      <c r="F275" s="24" t="s">
        <v>971</v>
      </c>
      <c r="G275" s="25" t="s">
        <v>1030</v>
      </c>
      <c r="H275" s="24" t="s">
        <v>6</v>
      </c>
      <c r="I275" s="24" t="s">
        <v>1986</v>
      </c>
      <c r="J275" s="24" t="s">
        <v>1031</v>
      </c>
      <c r="K275" s="24" t="s">
        <v>2000</v>
      </c>
      <c r="L275" s="80"/>
      <c r="M275" s="24" t="s">
        <v>2230</v>
      </c>
      <c r="N275" s="24"/>
      <c r="O275" s="24"/>
    </row>
    <row r="276" spans="1:15" hidden="1">
      <c r="A276" s="23" t="str">
        <f>CONCATENATE(표1[[#This Row],[대분류]],표1[[#This Row],[중분류]],표1[[#This Row],[소분류]],표1[[#This Row],[단계]])</f>
        <v>IT데이터베이스모델링기본과정</v>
      </c>
      <c r="B276" s="23" t="str">
        <f>CONCATENATE($A276,
IF(COUNTIF($A$2:$A276,A276)&lt;10,CONCATENATE("000",COUNTIF($A$2:$A276,A276)),
IF(COUNTIF($A$2:$A276,A276)&lt;100,CONCATENATE("00",COUNTIF($A$2:$A276,A276)),
IF(COUNTIF($A$2:$A276,A276)&lt;1000,CONCATENATE("0",COUNTIF($A$2:$A276,A276)),COUNTIF($A$2:$A276,A276))
)))</f>
        <v>IT데이터베이스모델링기본과정0001</v>
      </c>
      <c r="C276" s="23" t="s">
        <v>4966</v>
      </c>
      <c r="E276" s="23" t="str">
        <f>CONCATENATE(표1[[#This Row],[교육기관명]],표1[[#This Row],[중분류]])</f>
        <v>비트교육센터데이터베이스</v>
      </c>
      <c r="F276" s="24" t="s">
        <v>3689</v>
      </c>
      <c r="G276" s="25" t="s">
        <v>862</v>
      </c>
      <c r="H276" s="24" t="s">
        <v>6</v>
      </c>
      <c r="I276" s="24" t="s">
        <v>1986</v>
      </c>
      <c r="J276" s="24" t="s">
        <v>292</v>
      </c>
      <c r="K276" s="24" t="s">
        <v>1998</v>
      </c>
      <c r="L276" s="80"/>
      <c r="M276" s="24" t="s">
        <v>2145</v>
      </c>
      <c r="N276" s="24"/>
      <c r="O276" s="24"/>
    </row>
    <row r="277" spans="1:15" hidden="1">
      <c r="A277" s="23" t="str">
        <f>CONCATENATE(표1[[#This Row],[대분류]],표1[[#This Row],[중분류]],표1[[#This Row],[소분류]],표1[[#This Row],[단계]])</f>
        <v>IT데이터베이스모델링기본과정</v>
      </c>
      <c r="B277" s="23" t="str">
        <f>CONCATENATE($A277,
IF(COUNTIF($A$2:$A277,A277)&lt;10,CONCATENATE("000",COUNTIF($A$2:$A277,A277)),
IF(COUNTIF($A$2:$A277,A277)&lt;100,CONCATENATE("00",COUNTIF($A$2:$A277,A277)),
IF(COUNTIF($A$2:$A277,A277)&lt;1000,CONCATENATE("0",COUNTIF($A$2:$A277,A277)),COUNTIF($A$2:$A277,A277))
)))</f>
        <v>IT데이터베이스모델링기본과정0002</v>
      </c>
      <c r="C277" s="23" t="s">
        <v>4860</v>
      </c>
      <c r="E277" s="23" t="str">
        <f>CONCATENATE(표1[[#This Row],[교육기관명]],표1[[#This Row],[중분류]])</f>
        <v>코리아IT아카데미데이터베이스</v>
      </c>
      <c r="F277" s="24" t="s">
        <v>1895</v>
      </c>
      <c r="G277" s="25" t="s">
        <v>1928</v>
      </c>
      <c r="H277" s="24" t="s">
        <v>6</v>
      </c>
      <c r="I277" s="24" t="s">
        <v>1986</v>
      </c>
      <c r="J277" s="24" t="s">
        <v>292</v>
      </c>
      <c r="K277" s="24" t="s">
        <v>1998</v>
      </c>
      <c r="L277" s="80"/>
      <c r="M277" s="24" t="s">
        <v>2231</v>
      </c>
      <c r="N277" s="24"/>
      <c r="O277" s="24"/>
    </row>
    <row r="278" spans="1:15" hidden="1">
      <c r="A278" s="23" t="str">
        <f>CONCATENATE(표1[[#This Row],[대분류]],표1[[#This Row],[중분류]],표1[[#This Row],[소분류]],표1[[#This Row],[단계]])</f>
        <v>IT데이터베이스모델링선택과정</v>
      </c>
      <c r="B278" s="23" t="str">
        <f>CONCATENATE($A278,
IF(COUNTIF($A$2:$A278,A278)&lt;10,CONCATENATE("000",COUNTIF($A$2:$A278,A278)),
IF(COUNTIF($A$2:$A278,A278)&lt;100,CONCATENATE("00",COUNTIF($A$2:$A278,A278)),
IF(COUNTIF($A$2:$A278,A278)&lt;1000,CONCATENATE("0",COUNTIF($A$2:$A278,A278)),COUNTIF($A$2:$A278,A278))
)))</f>
        <v>IT데이터베이스모델링선택과정0001</v>
      </c>
      <c r="C278" s="23" t="s">
        <v>4392</v>
      </c>
      <c r="E278" s="23" t="str">
        <f>CONCATENATE(표1[[#This Row],[교육기관명]],표1[[#This Row],[중분류]])</f>
        <v>한국소프트웨어기술진흥협회데이터베이스</v>
      </c>
      <c r="F278" s="24" t="s">
        <v>659</v>
      </c>
      <c r="G278" s="25" t="s">
        <v>721</v>
      </c>
      <c r="H278" s="24" t="s">
        <v>6</v>
      </c>
      <c r="I278" s="24" t="s">
        <v>1986</v>
      </c>
      <c r="J278" s="24" t="s">
        <v>292</v>
      </c>
      <c r="K278" s="24" t="s">
        <v>2002</v>
      </c>
      <c r="L278" s="80"/>
      <c r="M278" s="24" t="s">
        <v>3621</v>
      </c>
      <c r="N278" s="24"/>
      <c r="O278" s="24"/>
    </row>
    <row r="279" spans="1:15" hidden="1">
      <c r="A279" s="23" t="str">
        <f>CONCATENATE(표1[[#This Row],[대분류]],표1[[#This Row],[중분류]],표1[[#This Row],[소분류]],표1[[#This Row],[단계]])</f>
        <v>IT데이터베이스모델링전문과정</v>
      </c>
      <c r="B279" s="23" t="str">
        <f>CONCATENATE($A279,
IF(COUNTIF($A$2:$A279,A279)&lt;10,CONCATENATE("000",COUNTIF($A$2:$A279,A279)),
IF(COUNTIF($A$2:$A279,A279)&lt;100,CONCATENATE("00",COUNTIF($A$2:$A279,A279)),
IF(COUNTIF($A$2:$A279,A279)&lt;1000,CONCATENATE("0",COUNTIF($A$2:$A279,A279)),COUNTIF($A$2:$A279,A279))
)))</f>
        <v>IT데이터베이스모델링전문과정0001</v>
      </c>
      <c r="C279" s="23" t="s">
        <v>3763</v>
      </c>
      <c r="E279" s="23" t="str">
        <f>CONCATENATE(표1[[#This Row],[교육기관명]],표1[[#This Row],[중분류]])</f>
        <v>HP교육센터데이터베이스</v>
      </c>
      <c r="F279" s="24" t="s">
        <v>971</v>
      </c>
      <c r="G279" s="25" t="s">
        <v>1093</v>
      </c>
      <c r="H279" s="24" t="s">
        <v>6</v>
      </c>
      <c r="I279" s="24" t="s">
        <v>1986</v>
      </c>
      <c r="J279" s="24" t="s">
        <v>292</v>
      </c>
      <c r="K279" s="24" t="s">
        <v>2000</v>
      </c>
      <c r="L279" s="80"/>
      <c r="M279" s="24" t="s">
        <v>2232</v>
      </c>
      <c r="N279" s="24"/>
      <c r="O279" s="24"/>
    </row>
    <row r="280" spans="1:15" hidden="1">
      <c r="A280" s="23" t="str">
        <f>CONCATENATE(표1[[#This Row],[대분류]],표1[[#This Row],[중분류]],표1[[#This Row],[소분류]],표1[[#This Row],[단계]])</f>
        <v>IT데이터베이스모델링전문과정</v>
      </c>
      <c r="B280" s="23" t="str">
        <f>CONCATENATE($A280,
IF(COUNTIF($A$2:$A280,A280)&lt;10,CONCATENATE("000",COUNTIF($A$2:$A280,A280)),
IF(COUNTIF($A$2:$A280,A280)&lt;100,CONCATENATE("00",COUNTIF($A$2:$A280,A280)),
IF(COUNTIF($A$2:$A280,A280)&lt;1000,CONCATENATE("0",COUNTIF($A$2:$A280,A280)),COUNTIF($A$2:$A280,A280))
)))</f>
        <v>IT데이터베이스모델링전문과정0002</v>
      </c>
      <c r="C280" s="23" t="s">
        <v>3764</v>
      </c>
      <c r="E280" s="23" t="str">
        <f>CONCATENATE(표1[[#This Row],[교육기관명]],표1[[#This Row],[중분류]])</f>
        <v>HP교육센터데이터베이스</v>
      </c>
      <c r="F280" s="24" t="s">
        <v>971</v>
      </c>
      <c r="G280" s="25" t="s">
        <v>1090</v>
      </c>
      <c r="H280" s="24" t="s">
        <v>6</v>
      </c>
      <c r="I280" s="24" t="s">
        <v>1986</v>
      </c>
      <c r="J280" s="24" t="s">
        <v>292</v>
      </c>
      <c r="K280" s="24" t="s">
        <v>2000</v>
      </c>
      <c r="L280" s="80"/>
      <c r="M280" s="24" t="s">
        <v>2233</v>
      </c>
      <c r="N280" s="24"/>
      <c r="O280" s="24"/>
    </row>
    <row r="281" spans="1:15" hidden="1">
      <c r="A281" s="23" t="str">
        <f>CONCATENATE(표1[[#This Row],[대분류]],표1[[#This Row],[중분류]],표1[[#This Row],[소분류]],표1[[#This Row],[단계]])</f>
        <v>IT데이터베이스모델링전문과정</v>
      </c>
      <c r="B281" s="23" t="str">
        <f>CONCATENATE($A281,
IF(COUNTIF($A$2:$A281,A281)&lt;10,CONCATENATE("000",COUNTIF($A$2:$A281,A281)),
IF(COUNTIF($A$2:$A281,A281)&lt;100,CONCATENATE("00",COUNTIF($A$2:$A281,A281)),
IF(COUNTIF($A$2:$A281,A281)&lt;1000,CONCATENATE("0",COUNTIF($A$2:$A281,A281)),COUNTIF($A$2:$A281,A281))
)))</f>
        <v>IT데이터베이스모델링전문과정0003</v>
      </c>
      <c r="C281" s="23" t="s">
        <v>5247</v>
      </c>
      <c r="E281" s="23" t="str">
        <f>CONCATENATE(표1[[#This Row],[교육기관명]],표1[[#This Row],[중분류]])</f>
        <v>멀티캠퍼스데이터베이스</v>
      </c>
      <c r="F281" s="24" t="s">
        <v>4</v>
      </c>
      <c r="G281" s="25" t="s">
        <v>294</v>
      </c>
      <c r="H281" s="24" t="s">
        <v>6</v>
      </c>
      <c r="I281" s="24" t="s">
        <v>1986</v>
      </c>
      <c r="J281" s="24" t="s">
        <v>292</v>
      </c>
      <c r="K281" s="24" t="s">
        <v>2000</v>
      </c>
      <c r="L281" s="80"/>
      <c r="M281" s="24" t="s">
        <v>2234</v>
      </c>
      <c r="N281" s="24"/>
      <c r="O281" s="24"/>
    </row>
    <row r="282" spans="1:15" hidden="1">
      <c r="A282" s="23" t="str">
        <f>CONCATENATE(표1[[#This Row],[대분류]],표1[[#This Row],[중분류]],표1[[#This Row],[소분류]],표1[[#This Row],[단계]])</f>
        <v>IT데이터베이스모델링전문과정</v>
      </c>
      <c r="B282" s="23" t="str">
        <f>CONCATENATE($A282,
IF(COUNTIF($A$2:$A282,A282)&lt;10,CONCATENATE("000",COUNTIF($A$2:$A282,A282)),
IF(COUNTIF($A$2:$A282,A282)&lt;100,CONCATENATE("00",COUNTIF($A$2:$A282,A282)),
IF(COUNTIF($A$2:$A282,A282)&lt;1000,CONCATENATE("0",COUNTIF($A$2:$A282,A282)),COUNTIF($A$2:$A282,A282))
)))</f>
        <v>IT데이터베이스모델링전문과정0004</v>
      </c>
      <c r="C282" s="23" t="s">
        <v>5248</v>
      </c>
      <c r="E282" s="23" t="str">
        <f>CONCATENATE(표1[[#This Row],[교육기관명]],표1[[#This Row],[중분류]])</f>
        <v>멀티캠퍼스데이터베이스</v>
      </c>
      <c r="F282" s="24" t="s">
        <v>4</v>
      </c>
      <c r="G282" s="25" t="s">
        <v>296</v>
      </c>
      <c r="H282" s="24" t="s">
        <v>6</v>
      </c>
      <c r="I282" s="24" t="s">
        <v>1986</v>
      </c>
      <c r="J282" s="24" t="s">
        <v>292</v>
      </c>
      <c r="K282" s="24" t="s">
        <v>2000</v>
      </c>
      <c r="L282" s="80"/>
      <c r="M282" s="24" t="s">
        <v>2235</v>
      </c>
      <c r="N282" s="24"/>
      <c r="O282" s="24"/>
    </row>
    <row r="283" spans="1:15" hidden="1">
      <c r="A283" s="23" t="str">
        <f>CONCATENATE(표1[[#This Row],[대분류]],표1[[#This Row],[중분류]],표1[[#This Row],[소분류]],표1[[#This Row],[단계]])</f>
        <v>IT데이터베이스모델링전문과정</v>
      </c>
      <c r="B283" s="23" t="str">
        <f>CONCATENATE($A283,
IF(COUNTIF($A$2:$A283,A283)&lt;10,CONCATENATE("000",COUNTIF($A$2:$A283,A283)),
IF(COUNTIF($A$2:$A283,A283)&lt;100,CONCATENATE("00",COUNTIF($A$2:$A283,A283)),
IF(COUNTIF($A$2:$A283,A283)&lt;1000,CONCATENATE("0",COUNTIF($A$2:$A283,A283)),COUNTIF($A$2:$A283,A283))
)))</f>
        <v>IT데이터베이스모델링전문과정0005</v>
      </c>
      <c r="C283" s="23" t="s">
        <v>5249</v>
      </c>
      <c r="D283" s="28" t="s">
        <v>5597</v>
      </c>
      <c r="E283" s="23" t="str">
        <f>CONCATENATE(표1[[#This Row],[교육기관명]],표1[[#This Row],[중분류]])</f>
        <v>멀티캠퍼스데이터베이스</v>
      </c>
      <c r="F283" s="24" t="s">
        <v>4</v>
      </c>
      <c r="G283" s="25" t="s">
        <v>295</v>
      </c>
      <c r="H283" s="24" t="s">
        <v>6</v>
      </c>
      <c r="I283" s="24" t="s">
        <v>1986</v>
      </c>
      <c r="J283" s="24" t="s">
        <v>292</v>
      </c>
      <c r="K283" s="24" t="s">
        <v>2000</v>
      </c>
      <c r="L283" s="80" t="s">
        <v>5584</v>
      </c>
      <c r="M283" s="24" t="s">
        <v>2236</v>
      </c>
      <c r="N283" s="24">
        <v>0</v>
      </c>
      <c r="O283" s="24"/>
    </row>
    <row r="284" spans="1:15" hidden="1">
      <c r="A284" s="23" t="str">
        <f>CONCATENATE(표1[[#This Row],[대분류]],표1[[#This Row],[중분류]],표1[[#This Row],[소분류]],표1[[#This Row],[단계]])</f>
        <v>IT데이터베이스모델링전문과정</v>
      </c>
      <c r="B284" s="23" t="str">
        <f>CONCATENATE($A284,
IF(COUNTIF($A$2:$A284,A284)&lt;10,CONCATENATE("000",COUNTIF($A$2:$A284,A284)),
IF(COUNTIF($A$2:$A284,A284)&lt;100,CONCATENATE("00",COUNTIF($A$2:$A284,A284)),
IF(COUNTIF($A$2:$A284,A284)&lt;1000,CONCATENATE("0",COUNTIF($A$2:$A284,A284)),COUNTIF($A$2:$A284,A284))
)))</f>
        <v>IT데이터베이스모델링전문과정0006</v>
      </c>
      <c r="C284" s="23" t="s">
        <v>5250</v>
      </c>
      <c r="E284" s="23" t="str">
        <f>CONCATENATE(표1[[#This Row],[교육기관명]],표1[[#This Row],[중분류]])</f>
        <v>멀티캠퍼스데이터베이스</v>
      </c>
      <c r="F284" s="24" t="s">
        <v>4</v>
      </c>
      <c r="G284" s="25" t="s">
        <v>293</v>
      </c>
      <c r="H284" s="24" t="s">
        <v>6</v>
      </c>
      <c r="I284" s="24" t="s">
        <v>1986</v>
      </c>
      <c r="J284" s="24" t="s">
        <v>292</v>
      </c>
      <c r="K284" s="24" t="s">
        <v>2000</v>
      </c>
      <c r="L284" s="80"/>
      <c r="M284" s="24" t="s">
        <v>2237</v>
      </c>
      <c r="N284" s="24"/>
      <c r="O284" s="24"/>
    </row>
    <row r="285" spans="1:15" hidden="1">
      <c r="A285" s="23" t="str">
        <f>CONCATENATE(표1[[#This Row],[대분류]],표1[[#This Row],[중분류]],표1[[#This Row],[소분류]],표1[[#This Row],[단계]])</f>
        <v>IT데이터베이스모델링전문과정</v>
      </c>
      <c r="B285" s="23" t="str">
        <f>CONCATENATE($A285,
IF(COUNTIF($A$2:$A285,A285)&lt;10,CONCATENATE("000",COUNTIF($A$2:$A285,A285)),
IF(COUNTIF($A$2:$A285,A285)&lt;100,CONCATENATE("00",COUNTIF($A$2:$A285,A285)),
IF(COUNTIF($A$2:$A285,A285)&lt;1000,CONCATENATE("0",COUNTIF($A$2:$A285,A285)),COUNTIF($A$2:$A285,A285))
)))</f>
        <v>IT데이터베이스모델링전문과정0007</v>
      </c>
      <c r="C285" s="23" t="s">
        <v>5251</v>
      </c>
      <c r="E285" s="23" t="str">
        <f>CONCATENATE(표1[[#This Row],[교육기관명]],표1[[#This Row],[중분류]])</f>
        <v>멀티캠퍼스데이터베이스</v>
      </c>
      <c r="F285" s="24" t="s">
        <v>4</v>
      </c>
      <c r="G285" s="25" t="s">
        <v>291</v>
      </c>
      <c r="H285" s="24" t="s">
        <v>6</v>
      </c>
      <c r="I285" s="24" t="s">
        <v>1986</v>
      </c>
      <c r="J285" s="24" t="s">
        <v>292</v>
      </c>
      <c r="K285" s="24" t="s">
        <v>2000</v>
      </c>
      <c r="L285" s="80"/>
      <c r="M285" s="24" t="s">
        <v>2238</v>
      </c>
      <c r="N285" s="24"/>
      <c r="O285" s="24"/>
    </row>
    <row r="286" spans="1:15" hidden="1">
      <c r="A286" s="23" t="str">
        <f>CONCATENATE(표1[[#This Row],[대분류]],표1[[#This Row],[중분류]],표1[[#This Row],[소분류]],표1[[#This Row],[단계]])</f>
        <v>IT데이터베이스모델링전문과정</v>
      </c>
      <c r="B286" s="23" t="str">
        <f>CONCATENATE($A286,
IF(COUNTIF($A$2:$A286,A286)&lt;10,CONCATENATE("000",COUNTIF($A$2:$A286,A286)),
IF(COUNTIF($A$2:$A286,A286)&lt;100,CONCATENATE("00",COUNTIF($A$2:$A286,A286)),
IF(COUNTIF($A$2:$A286,A286)&lt;1000,CONCATENATE("0",COUNTIF($A$2:$A286,A286)),COUNTIF($A$2:$A286,A286))
)))</f>
        <v>IT데이터베이스모델링전문과정0008</v>
      </c>
      <c r="C286" s="23" t="s">
        <v>4496</v>
      </c>
      <c r="E286" s="23" t="str">
        <f>CONCATENATE(표1[[#This Row],[교육기관명]],표1[[#This Row],[중분류]])</f>
        <v>패스트캠퍼스데이터베이스</v>
      </c>
      <c r="F286" s="24" t="s">
        <v>3687</v>
      </c>
      <c r="G286" s="25" t="s">
        <v>1805</v>
      </c>
      <c r="H286" s="24" t="s">
        <v>6</v>
      </c>
      <c r="I286" s="24" t="s">
        <v>1986</v>
      </c>
      <c r="J286" s="24" t="s">
        <v>292</v>
      </c>
      <c r="K286" s="24" t="s">
        <v>2000</v>
      </c>
      <c r="L286" s="80"/>
      <c r="M286" s="24" t="s">
        <v>2239</v>
      </c>
      <c r="N286" s="24"/>
      <c r="O286" s="24"/>
    </row>
    <row r="287" spans="1:15" hidden="1">
      <c r="A287" s="23" t="str">
        <f>CONCATENATE(표1[[#This Row],[대분류]],표1[[#This Row],[중분류]],표1[[#This Row],[소분류]],표1[[#This Row],[단계]])</f>
        <v>IT데이터베이스모델링전문과정</v>
      </c>
      <c r="B287" s="23" t="str">
        <f>CONCATENATE($A287,
IF(COUNTIF($A$2:$A287,A287)&lt;10,CONCATENATE("000",COUNTIF($A$2:$A287,A287)),
IF(COUNTIF($A$2:$A287,A287)&lt;100,CONCATENATE("00",COUNTIF($A$2:$A287,A287)),
IF(COUNTIF($A$2:$A287,A287)&lt;1000,CONCATENATE("0",COUNTIF($A$2:$A287,A287)),COUNTIF($A$2:$A287,A287))
)))</f>
        <v>IT데이터베이스모델링전문과정0009</v>
      </c>
      <c r="C287" s="23" t="s">
        <v>4309</v>
      </c>
      <c r="E287" s="23" t="str">
        <f>CONCATENATE(표1[[#This Row],[교육기관명]],표1[[#This Row],[중분류]])</f>
        <v>한국정보기술연구원데이터베이스</v>
      </c>
      <c r="F287" s="24" t="s">
        <v>877</v>
      </c>
      <c r="G287" s="25" t="s">
        <v>923</v>
      </c>
      <c r="H287" s="24" t="s">
        <v>6</v>
      </c>
      <c r="I287" s="24" t="s">
        <v>1986</v>
      </c>
      <c r="J287" s="24" t="s">
        <v>292</v>
      </c>
      <c r="K287" s="24" t="s">
        <v>2000</v>
      </c>
      <c r="L287" s="80"/>
      <c r="M287" s="24" t="s">
        <v>3623</v>
      </c>
      <c r="N287" s="24"/>
      <c r="O287" s="24"/>
    </row>
    <row r="288" spans="1:15" hidden="1">
      <c r="A288" s="23" t="str">
        <f>CONCATENATE(표1[[#This Row],[대분류]],표1[[#This Row],[중분류]],표1[[#This Row],[소분류]],표1[[#This Row],[단계]])</f>
        <v>IT데이터베이스분석/설계전문과정</v>
      </c>
      <c r="B288" s="23" t="str">
        <f>CONCATENATE($A288,
IF(COUNTIF($A$2:$A288,A288)&lt;10,CONCATENATE("000",COUNTIF($A$2:$A288,A288)),
IF(COUNTIF($A$2:$A288,A288)&lt;100,CONCATENATE("00",COUNTIF($A$2:$A288,A288)),
IF(COUNTIF($A$2:$A288,A288)&lt;1000,CONCATENATE("0",COUNTIF($A$2:$A288,A288)),COUNTIF($A$2:$A288,A288))
)))</f>
        <v>IT데이터베이스분석/설계전문과정0001</v>
      </c>
      <c r="C288" s="23" t="s">
        <v>3765</v>
      </c>
      <c r="E288" s="23" t="str">
        <f>CONCATENATE(표1[[#This Row],[교육기관명]],표1[[#This Row],[중분류]])</f>
        <v>HP교육센터데이터베이스</v>
      </c>
      <c r="F288" s="24" t="s">
        <v>971</v>
      </c>
      <c r="G288" s="25" t="s">
        <v>1092</v>
      </c>
      <c r="H288" s="24" t="s">
        <v>6</v>
      </c>
      <c r="I288" s="24" t="s">
        <v>1986</v>
      </c>
      <c r="J288" s="24" t="s">
        <v>58</v>
      </c>
      <c r="K288" s="24" t="s">
        <v>2000</v>
      </c>
      <c r="L288" s="80"/>
      <c r="M288" s="24" t="s">
        <v>2240</v>
      </c>
      <c r="N288" s="24"/>
      <c r="O288" s="24"/>
    </row>
    <row r="289" spans="1:15" hidden="1">
      <c r="A289" s="23" t="str">
        <f>CONCATENATE(표1[[#This Row],[대분류]],표1[[#This Row],[중분류]],표1[[#This Row],[소분류]],표1[[#This Row],[단계]])</f>
        <v>IT데이터베이스오픈소스 DBMS전문과정</v>
      </c>
      <c r="B289" s="23" t="str">
        <f>CONCATENATE($A289,
IF(COUNTIF($A$2:$A289,A289)&lt;10,CONCATENATE("000",COUNTIF($A$2:$A289,A289)),
IF(COUNTIF($A$2:$A289,A289)&lt;100,CONCATENATE("00",COUNTIF($A$2:$A289,A289)),
IF(COUNTIF($A$2:$A289,A289)&lt;1000,CONCATENATE("0",COUNTIF($A$2:$A289,A289)),COUNTIF($A$2:$A289,A289))
)))</f>
        <v>IT데이터베이스오픈소스 DBMS전문과정0001</v>
      </c>
      <c r="C289" s="23" t="s">
        <v>3766</v>
      </c>
      <c r="D289" s="27" t="s">
        <v>5627</v>
      </c>
      <c r="E289" s="23" t="str">
        <f>CONCATENATE(표1[[#This Row],[교육기관명]],표1[[#This Row],[중분류]])</f>
        <v>HP교육센터데이터베이스</v>
      </c>
      <c r="F289" s="24" t="s">
        <v>971</v>
      </c>
      <c r="G289" s="25" t="s">
        <v>1096</v>
      </c>
      <c r="H289" s="24" t="s">
        <v>6</v>
      </c>
      <c r="I289" s="24" t="s">
        <v>1986</v>
      </c>
      <c r="J289" s="24" t="s">
        <v>304</v>
      </c>
      <c r="K289" s="24" t="s">
        <v>2000</v>
      </c>
      <c r="L289" s="80" t="s">
        <v>5587</v>
      </c>
      <c r="M289" s="24" t="s">
        <v>2241</v>
      </c>
      <c r="N289" s="24">
        <v>0</v>
      </c>
      <c r="O289" s="24"/>
    </row>
    <row r="290" spans="1:15" hidden="1">
      <c r="A290" s="23" t="str">
        <f>CONCATENATE(표1[[#This Row],[대분류]],표1[[#This Row],[중분류]],표1[[#This Row],[소분류]],표1[[#This Row],[단계]])</f>
        <v>IT데이터베이스오픈소스 DBMS전문과정</v>
      </c>
      <c r="B290" s="23" t="str">
        <f>CONCATENATE($A290,
IF(COUNTIF($A$2:$A290,A290)&lt;10,CONCATENATE("000",COUNTIF($A$2:$A290,A290)),
IF(COUNTIF($A$2:$A290,A290)&lt;100,CONCATENATE("00",COUNTIF($A$2:$A290,A290)),
IF(COUNTIF($A$2:$A290,A290)&lt;1000,CONCATENATE("0",COUNTIF($A$2:$A290,A290)),COUNTIF($A$2:$A290,A290))
)))</f>
        <v>IT데이터베이스오픈소스 DBMS전문과정0002</v>
      </c>
      <c r="C290" s="23" t="s">
        <v>3767</v>
      </c>
      <c r="E290" s="23" t="str">
        <f>CONCATENATE(표1[[#This Row],[교육기관명]],표1[[#This Row],[중분류]])</f>
        <v>HP교육센터데이터베이스</v>
      </c>
      <c r="F290" s="24" t="s">
        <v>971</v>
      </c>
      <c r="G290" s="25" t="s">
        <v>1095</v>
      </c>
      <c r="H290" s="24" t="s">
        <v>6</v>
      </c>
      <c r="I290" s="24" t="s">
        <v>1986</v>
      </c>
      <c r="J290" s="24" t="s">
        <v>304</v>
      </c>
      <c r="K290" s="24" t="s">
        <v>2000</v>
      </c>
      <c r="L290" s="80"/>
      <c r="M290" s="24" t="s">
        <v>2242</v>
      </c>
      <c r="N290" s="24"/>
      <c r="O290" s="24"/>
    </row>
    <row r="291" spans="1:15" hidden="1">
      <c r="A291" s="23" t="str">
        <f>CONCATENATE(표1[[#This Row],[대분류]],표1[[#This Row],[중분류]],표1[[#This Row],[소분류]],표1[[#This Row],[단계]])</f>
        <v>IT데이터베이스오픈소스 DBMS전문과정</v>
      </c>
      <c r="B291" s="23" t="str">
        <f>CONCATENATE($A291,
IF(COUNTIF($A$2:$A291,A291)&lt;10,CONCATENATE("000",COUNTIF($A$2:$A291,A291)),
IF(COUNTIF($A$2:$A291,A291)&lt;100,CONCATENATE("00",COUNTIF($A$2:$A291,A291)),
IF(COUNTIF($A$2:$A291,A291)&lt;1000,CONCATENATE("0",COUNTIF($A$2:$A291,A291)),COUNTIF($A$2:$A291,A291))
)))</f>
        <v>IT데이터베이스오픈소스 DBMS전문과정0003</v>
      </c>
      <c r="C291" s="23" t="s">
        <v>5252</v>
      </c>
      <c r="E291" s="23" t="str">
        <f>CONCATENATE(표1[[#This Row],[교육기관명]],표1[[#This Row],[중분류]])</f>
        <v>멀티캠퍼스데이터베이스</v>
      </c>
      <c r="F291" s="24" t="s">
        <v>4</v>
      </c>
      <c r="G291" s="25" t="s">
        <v>303</v>
      </c>
      <c r="H291" s="24" t="s">
        <v>6</v>
      </c>
      <c r="I291" s="24" t="s">
        <v>1986</v>
      </c>
      <c r="J291" s="24" t="s">
        <v>304</v>
      </c>
      <c r="K291" s="24" t="s">
        <v>2000</v>
      </c>
      <c r="L291" s="80"/>
      <c r="M291" s="24" t="s">
        <v>2243</v>
      </c>
      <c r="N291" s="24"/>
      <c r="O291" s="24"/>
    </row>
    <row r="292" spans="1:15" hidden="1">
      <c r="A292" s="23" t="str">
        <f>CONCATENATE(표1[[#This Row],[대분류]],표1[[#This Row],[중분류]],표1[[#This Row],[소분류]],표1[[#This Row],[단계]])</f>
        <v>IT데이터베이스오픈소스 DBMS전문과정</v>
      </c>
      <c r="B292" s="23" t="str">
        <f>CONCATENATE($A292,
IF(COUNTIF($A$2:$A292,A292)&lt;10,CONCATENATE("000",COUNTIF($A$2:$A292,A292)),
IF(COUNTIF($A$2:$A292,A292)&lt;100,CONCATENATE("00",COUNTIF($A$2:$A292,A292)),
IF(COUNTIF($A$2:$A292,A292)&lt;1000,CONCATENATE("0",COUNTIF($A$2:$A292,A292)),COUNTIF($A$2:$A292,A292))
)))</f>
        <v>IT데이터베이스오픈소스 DBMS전문과정0004</v>
      </c>
      <c r="C292" s="23" t="s">
        <v>5253</v>
      </c>
      <c r="E292" s="23" t="str">
        <f>CONCATENATE(표1[[#This Row],[교육기관명]],표1[[#This Row],[중분류]])</f>
        <v>멀티캠퍼스데이터베이스</v>
      </c>
      <c r="F292" s="24" t="s">
        <v>4</v>
      </c>
      <c r="G292" s="25" t="s">
        <v>305</v>
      </c>
      <c r="H292" s="24" t="s">
        <v>6</v>
      </c>
      <c r="I292" s="24" t="s">
        <v>1986</v>
      </c>
      <c r="J292" s="24" t="s">
        <v>304</v>
      </c>
      <c r="K292" s="24" t="s">
        <v>2000</v>
      </c>
      <c r="L292" s="80"/>
      <c r="M292" s="24" t="s">
        <v>2244</v>
      </c>
      <c r="N292" s="24"/>
      <c r="O292" s="24"/>
    </row>
    <row r="293" spans="1:15" hidden="1">
      <c r="A293" s="23" t="str">
        <f>CONCATENATE(표1[[#This Row],[대분류]],표1[[#This Row],[중분류]],표1[[#This Row],[소분류]],표1[[#This Row],[단계]])</f>
        <v>IT데이터베이스오픈소스 DBMS전문과정</v>
      </c>
      <c r="B293" s="23" t="str">
        <f>CONCATENATE($A293,
IF(COUNTIF($A$2:$A293,A293)&lt;10,CONCATENATE("000",COUNTIF($A$2:$A293,A293)),
IF(COUNTIF($A$2:$A293,A293)&lt;100,CONCATENATE("00",COUNTIF($A$2:$A293,A293)),
IF(COUNTIF($A$2:$A293,A293)&lt;1000,CONCATENATE("0",COUNTIF($A$2:$A293,A293)),COUNTIF($A$2:$A293,A293))
)))</f>
        <v>IT데이터베이스오픈소스 DBMS전문과정0005</v>
      </c>
      <c r="C293" s="23" t="s">
        <v>4310</v>
      </c>
      <c r="E293" s="23" t="str">
        <f>CONCATENATE(표1[[#This Row],[교육기관명]],표1[[#This Row],[중분류]])</f>
        <v>한국정보기술연구원데이터베이스</v>
      </c>
      <c r="F293" s="24" t="s">
        <v>877</v>
      </c>
      <c r="G293" s="25" t="s">
        <v>922</v>
      </c>
      <c r="H293" s="24" t="s">
        <v>6</v>
      </c>
      <c r="I293" s="24" t="s">
        <v>1986</v>
      </c>
      <c r="J293" s="24" t="s">
        <v>304</v>
      </c>
      <c r="K293" s="24" t="s">
        <v>2000</v>
      </c>
      <c r="L293" s="80"/>
      <c r="M293" s="24" t="s">
        <v>3623</v>
      </c>
      <c r="N293" s="24"/>
      <c r="O293" s="24"/>
    </row>
    <row r="294" spans="1:15" hidden="1">
      <c r="A294" s="23" t="str">
        <f>CONCATENATE(표1[[#This Row],[대분류]],표1[[#This Row],[중분류]],표1[[#This Row],[소분류]],표1[[#This Row],[단계]])</f>
        <v>IT데이터베이스오픈소스 DBMS전문과정</v>
      </c>
      <c r="B294" s="23" t="str">
        <f>CONCATENATE($A294,
IF(COUNTIF($A$2:$A294,A294)&lt;10,CONCATENATE("000",COUNTIF($A$2:$A294,A294)),
IF(COUNTIF($A$2:$A294,A294)&lt;100,CONCATENATE("00",COUNTIF($A$2:$A294,A294)),
IF(COUNTIF($A$2:$A294,A294)&lt;1000,CONCATENATE("0",COUNTIF($A$2:$A294,A294)),COUNTIF($A$2:$A294,A294))
)))</f>
        <v>IT데이터베이스오픈소스 DBMS전문과정0006</v>
      </c>
      <c r="C294" s="23" t="s">
        <v>4311</v>
      </c>
      <c r="E294" s="23" t="str">
        <f>CONCATENATE(표1[[#This Row],[교육기관명]],표1[[#This Row],[중분류]])</f>
        <v>한국정보기술연구원데이터베이스</v>
      </c>
      <c r="F294" s="24" t="s">
        <v>877</v>
      </c>
      <c r="G294" s="25" t="s">
        <v>920</v>
      </c>
      <c r="H294" s="24" t="s">
        <v>6</v>
      </c>
      <c r="I294" s="24" t="s">
        <v>1986</v>
      </c>
      <c r="J294" s="24" t="s">
        <v>304</v>
      </c>
      <c r="K294" s="24" t="s">
        <v>2000</v>
      </c>
      <c r="L294" s="80"/>
      <c r="M294" s="24" t="s">
        <v>3623</v>
      </c>
      <c r="N294" s="24"/>
      <c r="O294" s="24"/>
    </row>
    <row r="295" spans="1:15" hidden="1">
      <c r="A295" s="23" t="str">
        <f>CONCATENATE(표1[[#This Row],[대분류]],표1[[#This Row],[중분류]],표1[[#This Row],[소분류]],표1[[#This Row],[단계]])</f>
        <v>IT데이터베이스오픈소스 DBMS전문과정</v>
      </c>
      <c r="B295" s="23" t="str">
        <f>CONCATENATE($A295,
IF(COUNTIF($A$2:$A295,A295)&lt;10,CONCATENATE("000",COUNTIF($A$2:$A295,A295)),
IF(COUNTIF($A$2:$A295,A295)&lt;100,CONCATENATE("00",COUNTIF($A$2:$A295,A295)),
IF(COUNTIF($A$2:$A295,A295)&lt;1000,CONCATENATE("0",COUNTIF($A$2:$A295,A295)),COUNTIF($A$2:$A295,A295))
)))</f>
        <v>IT데이터베이스오픈소스 DBMS전문과정0007</v>
      </c>
      <c r="C295" s="23" t="s">
        <v>4312</v>
      </c>
      <c r="D295" s="27" t="s">
        <v>5628</v>
      </c>
      <c r="E295" s="23" t="str">
        <f>CONCATENATE(표1[[#This Row],[교육기관명]],표1[[#This Row],[중분류]])</f>
        <v>한국정보기술연구원데이터베이스</v>
      </c>
      <c r="F295" s="24" t="s">
        <v>877</v>
      </c>
      <c r="G295" s="25" t="s">
        <v>921</v>
      </c>
      <c r="H295" s="24" t="s">
        <v>6</v>
      </c>
      <c r="I295" s="24" t="s">
        <v>1986</v>
      </c>
      <c r="J295" s="24" t="s">
        <v>304</v>
      </c>
      <c r="K295" s="24" t="s">
        <v>2000</v>
      </c>
      <c r="L295" s="80" t="s">
        <v>5587</v>
      </c>
      <c r="M295" s="24" t="s">
        <v>3623</v>
      </c>
      <c r="N295" s="24">
        <v>0</v>
      </c>
      <c r="O295" s="24"/>
    </row>
    <row r="296" spans="1:15" hidden="1">
      <c r="A296" s="23" t="str">
        <f>CONCATENATE(표1[[#This Row],[대분류]],표1[[#This Row],[중분류]],표1[[#This Row],[소분류]],표1[[#This Row],[단계]])</f>
        <v>IT데이터사이언스Elastic선택과정</v>
      </c>
      <c r="B296" s="23" t="str">
        <f>CONCATENATE($A296,
IF(COUNTIF($A$2:$A296,A296)&lt;10,CONCATENATE("000",COUNTIF($A$2:$A296,A296)),
IF(COUNTIF($A$2:$A296,A296)&lt;100,CONCATENATE("00",COUNTIF($A$2:$A296,A296)),
IF(COUNTIF($A$2:$A296,A296)&lt;1000,CONCATENATE("0",COUNTIF($A$2:$A296,A296)),COUNTIF($A$2:$A296,A296))
)))</f>
        <v>IT데이터사이언스Elastic선택과정0001</v>
      </c>
      <c r="C296" s="23" t="s">
        <v>3820</v>
      </c>
      <c r="E296" s="23" t="str">
        <f>CONCATENATE(표1[[#This Row],[교육기관명]],표1[[#This Row],[중분류]])</f>
        <v>멀티캠퍼스데이터사이언스</v>
      </c>
      <c r="F296" s="24" t="s">
        <v>4</v>
      </c>
      <c r="G296" s="25" t="s">
        <v>51</v>
      </c>
      <c r="H296" s="24" t="s">
        <v>6</v>
      </c>
      <c r="I296" s="24" t="s">
        <v>7</v>
      </c>
      <c r="J296" s="24" t="s">
        <v>52</v>
      </c>
      <c r="K296" s="24" t="s">
        <v>2002</v>
      </c>
      <c r="L296" s="80"/>
      <c r="M296" s="24" t="s">
        <v>2517</v>
      </c>
      <c r="N296" s="24"/>
      <c r="O296" s="24"/>
    </row>
    <row r="297" spans="1:15" hidden="1">
      <c r="A297" s="23" t="str">
        <f>CONCATENATE(표1[[#This Row],[대분류]],표1[[#This Row],[중분류]],표1[[#This Row],[소분류]],표1[[#This Row],[단계]])</f>
        <v>IT데이터사이언스데이터 분석기본과정</v>
      </c>
      <c r="B297" s="23" t="str">
        <f>CONCATENATE($A297,
IF(COUNTIF($A$2:$A297,A297)&lt;10,CONCATENATE("000",COUNTIF($A$2:$A297,A297)),
IF(COUNTIF($A$2:$A297,A297)&lt;100,CONCATENATE("00",COUNTIF($A$2:$A297,A297)),
IF(COUNTIF($A$2:$A297,A297)&lt;1000,CONCATENATE("0",COUNTIF($A$2:$A297,A297)),COUNTIF($A$2:$A297,A297))
)))</f>
        <v>IT데이터사이언스데이터 분석기본과정0001</v>
      </c>
      <c r="C297" s="23" t="s">
        <v>4963</v>
      </c>
      <c r="E297" s="23" t="str">
        <f>CONCATENATE(표1[[#This Row],[교육기관명]],표1[[#This Row],[중분류]])</f>
        <v>비트교육센터데이터사이언스</v>
      </c>
      <c r="F297" s="24" t="s">
        <v>3689</v>
      </c>
      <c r="G297" s="25" t="s">
        <v>850</v>
      </c>
      <c r="H297" s="24" t="s">
        <v>6</v>
      </c>
      <c r="I297" s="24" t="s">
        <v>7</v>
      </c>
      <c r="J297" s="24" t="s">
        <v>11</v>
      </c>
      <c r="K297" s="24" t="s">
        <v>1998</v>
      </c>
      <c r="L297" s="80"/>
      <c r="M297" s="24" t="s">
        <v>2145</v>
      </c>
      <c r="N297" s="24"/>
      <c r="O297" s="24"/>
    </row>
    <row r="298" spans="1:15" hidden="1">
      <c r="A298" s="23" t="str">
        <f>CONCATENATE(표1[[#This Row],[대분류]],표1[[#This Row],[중분류]],표1[[#This Row],[소분류]],표1[[#This Row],[단계]])</f>
        <v>IT데이터사이언스데이터 분석기본과정</v>
      </c>
      <c r="B298" s="23" t="str">
        <f>CONCATENATE($A298,
IF(COUNTIF($A$2:$A298,A298)&lt;10,CONCATENATE("000",COUNTIF($A$2:$A298,A298)),
IF(COUNTIF($A$2:$A298,A298)&lt;100,CONCATENATE("00",COUNTIF($A$2:$A298,A298)),
IF(COUNTIF($A$2:$A298,A298)&lt;1000,CONCATENATE("0",COUNTIF($A$2:$A298,A298)),COUNTIF($A$2:$A298,A298))
)))</f>
        <v>IT데이터사이언스데이터 분석기본과정0002</v>
      </c>
      <c r="C298" s="23" t="s">
        <v>4859</v>
      </c>
      <c r="E298" s="23" t="str">
        <f>CONCATENATE(표1[[#This Row],[교육기관명]],표1[[#This Row],[중분류]])</f>
        <v>코리아IT아카데미데이터사이언스</v>
      </c>
      <c r="F298" s="24" t="s">
        <v>1895</v>
      </c>
      <c r="G298" s="25" t="s">
        <v>1902</v>
      </c>
      <c r="H298" s="24" t="s">
        <v>6</v>
      </c>
      <c r="I298" s="24" t="s">
        <v>7</v>
      </c>
      <c r="J298" s="24" t="s">
        <v>11</v>
      </c>
      <c r="K298" s="24" t="s">
        <v>1998</v>
      </c>
      <c r="L298" s="80"/>
      <c r="M298" s="24" t="s">
        <v>2518</v>
      </c>
      <c r="N298" s="24"/>
      <c r="O298" s="24"/>
    </row>
    <row r="299" spans="1:15" hidden="1">
      <c r="A299" s="23" t="str">
        <f>CONCATENATE(표1[[#This Row],[대분류]],표1[[#This Row],[중분류]],표1[[#This Row],[소분류]],표1[[#This Row],[단계]])</f>
        <v>IT데이터사이언스데이터 분석선택과정</v>
      </c>
      <c r="B299" s="23" t="str">
        <f>CONCATENATE($A299,
IF(COUNTIF($A$2:$A299,A299)&lt;10,CONCATENATE("000",COUNTIF($A$2:$A299,A299)),
IF(COUNTIF($A$2:$A299,A299)&lt;100,CONCATENATE("00",COUNTIF($A$2:$A299,A299)),
IF(COUNTIF($A$2:$A299,A299)&lt;1000,CONCATENATE("0",COUNTIF($A$2:$A299,A299)),COUNTIF($A$2:$A299,A299))
)))</f>
        <v>IT데이터사이언스데이터 분석선택과정0001</v>
      </c>
      <c r="C299" s="23" t="s">
        <v>5521</v>
      </c>
      <c r="E299" s="23" t="str">
        <f>CONCATENATE(표1[[#This Row],[교육기관명]],표1[[#This Row],[중분류]])</f>
        <v>HP교육센터데이터사이언스</v>
      </c>
      <c r="F299" s="24" t="s">
        <v>971</v>
      </c>
      <c r="G299" s="25" t="s">
        <v>1016</v>
      </c>
      <c r="H299" s="24" t="s">
        <v>6</v>
      </c>
      <c r="I299" s="24" t="s">
        <v>7</v>
      </c>
      <c r="J299" s="24" t="s">
        <v>11</v>
      </c>
      <c r="K299" s="24" t="s">
        <v>2002</v>
      </c>
      <c r="L299" s="80"/>
      <c r="M299" s="24" t="s">
        <v>2519</v>
      </c>
      <c r="N299" s="24"/>
      <c r="O299" s="24"/>
    </row>
    <row r="300" spans="1:15" hidden="1">
      <c r="A300" s="23" t="str">
        <f>CONCATENATE(표1[[#This Row],[대분류]],표1[[#This Row],[중분류]],표1[[#This Row],[소분류]],표1[[#This Row],[단계]])</f>
        <v>IT데이터사이언스데이터 분석선택과정</v>
      </c>
      <c r="B300" s="23" t="str">
        <f>CONCATENATE($A300,
IF(COUNTIF($A$2:$A300,A300)&lt;10,CONCATENATE("000",COUNTIF($A$2:$A300,A300)),
IF(COUNTIF($A$2:$A300,A300)&lt;100,CONCATENATE("00",COUNTIF($A$2:$A300,A300)),
IF(COUNTIF($A$2:$A300,A300)&lt;1000,CONCATENATE("0",COUNTIF($A$2:$A300,A300)),COUNTIF($A$2:$A300,A300))
)))</f>
        <v>IT데이터사이언스데이터 분석선택과정0002</v>
      </c>
      <c r="C300" s="23" t="s">
        <v>4890</v>
      </c>
      <c r="E300" s="23" t="str">
        <f>CONCATENATE(표1[[#This Row],[교육기관명]],표1[[#This Row],[중분류]])</f>
        <v>중앙정보처리학원데이터사이언스</v>
      </c>
      <c r="F300" s="24" t="s">
        <v>1177</v>
      </c>
      <c r="G300" s="25" t="s">
        <v>1190</v>
      </c>
      <c r="H300" s="24" t="s">
        <v>6</v>
      </c>
      <c r="I300" s="24" t="s">
        <v>7</v>
      </c>
      <c r="J300" s="24" t="s">
        <v>11</v>
      </c>
      <c r="K300" s="24" t="s">
        <v>2002</v>
      </c>
      <c r="L300" s="80"/>
      <c r="M300" s="24" t="s">
        <v>2149</v>
      </c>
      <c r="N300" s="24"/>
      <c r="O300" s="24"/>
    </row>
    <row r="301" spans="1:15" hidden="1">
      <c r="A301" s="23" t="str">
        <f>CONCATENATE(표1[[#This Row],[대분류]],표1[[#This Row],[중분류]],표1[[#This Row],[소분류]],표1[[#This Row],[단계]])</f>
        <v>IT데이터사이언스데이터 분석선택과정</v>
      </c>
      <c r="B301" s="23" t="str">
        <f>CONCATENATE($A301,
IF(COUNTIF($A$2:$A301,A301)&lt;10,CONCATENATE("000",COUNTIF($A$2:$A301,A301)),
IF(COUNTIF($A$2:$A301,A301)&lt;100,CONCATENATE("00",COUNTIF($A$2:$A301,A301)),
IF(COUNTIF($A$2:$A301,A301)&lt;1000,CONCATENATE("0",COUNTIF($A$2:$A301,A301)),COUNTIF($A$2:$A301,A301))
)))</f>
        <v>IT데이터사이언스데이터 분석선택과정0003</v>
      </c>
      <c r="C301" s="23" t="s">
        <v>4722</v>
      </c>
      <c r="E301" s="23" t="str">
        <f>CONCATENATE(표1[[#This Row],[교육기관명]],표1[[#This Row],[중분류]])</f>
        <v>패스트레인정보통신학원데이터사이언스</v>
      </c>
      <c r="F301" s="24" t="s">
        <v>3691</v>
      </c>
      <c r="G301" s="25" t="s">
        <v>1631</v>
      </c>
      <c r="H301" s="24" t="s">
        <v>6</v>
      </c>
      <c r="I301" s="24" t="s">
        <v>7</v>
      </c>
      <c r="J301" s="24" t="s">
        <v>11</v>
      </c>
      <c r="K301" s="24" t="s">
        <v>2002</v>
      </c>
      <c r="L301" s="80"/>
      <c r="M301" s="24" t="s">
        <v>2520</v>
      </c>
      <c r="N301" s="24"/>
      <c r="O301" s="24"/>
    </row>
    <row r="302" spans="1:15" hidden="1">
      <c r="A302" s="23" t="str">
        <f>CONCATENATE(표1[[#This Row],[대분류]],표1[[#This Row],[중분류]],표1[[#This Row],[소분류]],표1[[#This Row],[단계]])</f>
        <v>IT데이터사이언스데이터 분석선택과정</v>
      </c>
      <c r="B302" s="23" t="str">
        <f>CONCATENATE($A302,
IF(COUNTIF($A$2:$A302,A302)&lt;10,CONCATENATE("000",COUNTIF($A$2:$A302,A302)),
IF(COUNTIF($A$2:$A302,A302)&lt;100,CONCATENATE("00",COUNTIF($A$2:$A302,A302)),
IF(COUNTIF($A$2:$A302,A302)&lt;1000,CONCATENATE("0",COUNTIF($A$2:$A302,A302)),COUNTIF($A$2:$A302,A302))
)))</f>
        <v>IT데이터사이언스데이터 분석선택과정0004</v>
      </c>
      <c r="C302" s="23" t="s">
        <v>5810</v>
      </c>
      <c r="D302" s="28" t="s">
        <v>5825</v>
      </c>
      <c r="E302" s="27" t="str">
        <f>CONCATENATE(표1[[#This Row],[교육기관명]],표1[[#This Row],[중분류]])</f>
        <v>t아카데미데이터사이언스</v>
      </c>
      <c r="F302" s="191" t="s">
        <v>5764</v>
      </c>
      <c r="G302" s="25" t="s">
        <v>5775</v>
      </c>
      <c r="H302" s="24" t="s">
        <v>6</v>
      </c>
      <c r="I302" s="24" t="s">
        <v>7</v>
      </c>
      <c r="J302" s="24" t="s">
        <v>11</v>
      </c>
      <c r="K302" s="24" t="s">
        <v>5769</v>
      </c>
      <c r="L302" s="80" t="s">
        <v>5820</v>
      </c>
      <c r="M302" s="192" t="s">
        <v>5776</v>
      </c>
      <c r="N302" s="24">
        <v>0</v>
      </c>
      <c r="O302" s="24"/>
    </row>
    <row r="303" spans="1:15" hidden="1">
      <c r="A303" s="23" t="str">
        <f>CONCATENATE(표1[[#This Row],[대분류]],표1[[#This Row],[중분류]],표1[[#This Row],[소분류]],표1[[#This Row],[단계]])</f>
        <v>IT데이터사이언스데이터 분석전문과정</v>
      </c>
      <c r="B303" s="23" t="str">
        <f>CONCATENATE($A303,
IF(COUNTIF($A$2:$A303,A303)&lt;10,CONCATENATE("000",COUNTIF($A$2:$A303,A303)),
IF(COUNTIF($A$2:$A303,A303)&lt;100,CONCATENATE("00",COUNTIF($A$2:$A303,A303)),
IF(COUNTIF($A$2:$A303,A303)&lt;1000,CONCATENATE("0",COUNTIF($A$2:$A303,A303)),COUNTIF($A$2:$A303,A303))
)))</f>
        <v>IT데이터사이언스데이터 분석전문과정0001</v>
      </c>
      <c r="C303" s="23" t="s">
        <v>5522</v>
      </c>
      <c r="E303" s="23" t="str">
        <f>CONCATENATE(표1[[#This Row],[교육기관명]],표1[[#This Row],[중분류]])</f>
        <v>HP교육센터데이터사이언스</v>
      </c>
      <c r="F303" s="24" t="s">
        <v>971</v>
      </c>
      <c r="G303" s="25" t="s">
        <v>1017</v>
      </c>
      <c r="H303" s="24" t="s">
        <v>6</v>
      </c>
      <c r="I303" s="24" t="s">
        <v>7</v>
      </c>
      <c r="J303" s="24" t="s">
        <v>11</v>
      </c>
      <c r="K303" s="24" t="s">
        <v>2000</v>
      </c>
      <c r="L303" s="80"/>
      <c r="M303" s="24" t="s">
        <v>2521</v>
      </c>
      <c r="N303" s="24"/>
      <c r="O303" s="24"/>
    </row>
    <row r="304" spans="1:15" hidden="1">
      <c r="A304" s="23" t="str">
        <f>CONCATENATE(표1[[#This Row],[대분류]],표1[[#This Row],[중분류]],표1[[#This Row],[소분류]],표1[[#This Row],[단계]])</f>
        <v>IT데이터사이언스데이터 분석전문과정</v>
      </c>
      <c r="B304" s="23" t="str">
        <f>CONCATENATE($A304,
IF(COUNTIF($A$2:$A304,A304)&lt;10,CONCATENATE("000",COUNTIF($A$2:$A304,A304)),
IF(COUNTIF($A$2:$A304,A304)&lt;100,CONCATENATE("00",COUNTIF($A$2:$A304,A304)),
IF(COUNTIF($A$2:$A304,A304)&lt;1000,CONCATENATE("0",COUNTIF($A$2:$A304,A304)),COUNTIF($A$2:$A304,A304))
)))</f>
        <v>IT데이터사이언스데이터 분석전문과정0002</v>
      </c>
      <c r="C304" s="23" t="s">
        <v>5523</v>
      </c>
      <c r="E304" s="23" t="str">
        <f>CONCATENATE(표1[[#This Row],[교육기관명]],표1[[#This Row],[중분류]])</f>
        <v>HP교육센터데이터사이언스</v>
      </c>
      <c r="F304" s="24" t="s">
        <v>971</v>
      </c>
      <c r="G304" s="25" t="s">
        <v>1012</v>
      </c>
      <c r="H304" s="24" t="s">
        <v>6</v>
      </c>
      <c r="I304" s="24" t="s">
        <v>7</v>
      </c>
      <c r="J304" s="24" t="s">
        <v>11</v>
      </c>
      <c r="K304" s="24" t="s">
        <v>2000</v>
      </c>
      <c r="L304" s="80"/>
      <c r="M304" s="24" t="s">
        <v>2522</v>
      </c>
      <c r="N304" s="24"/>
      <c r="O304" s="24"/>
    </row>
    <row r="305" spans="1:15" hidden="1">
      <c r="A305" s="23" t="str">
        <f>CONCATENATE(표1[[#This Row],[대분류]],표1[[#This Row],[중분류]],표1[[#This Row],[소분류]],표1[[#This Row],[단계]])</f>
        <v>IT데이터사이언스데이터 분석전문과정</v>
      </c>
      <c r="B305" s="23" t="str">
        <f>CONCATENATE($A305,
IF(COUNTIF($A$2:$A305,A305)&lt;10,CONCATENATE("000",COUNTIF($A$2:$A305,A305)),
IF(COUNTIF($A$2:$A305,A305)&lt;100,CONCATENATE("00",COUNTIF($A$2:$A305,A305)),
IF(COUNTIF($A$2:$A305,A305)&lt;1000,CONCATENATE("0",COUNTIF($A$2:$A305,A305)),COUNTIF($A$2:$A305,A305))
)))</f>
        <v>IT데이터사이언스데이터 분석전문과정0003</v>
      </c>
      <c r="C305" s="23" t="s">
        <v>5524</v>
      </c>
      <c r="E305" s="23" t="str">
        <f>CONCATENATE(표1[[#This Row],[교육기관명]],표1[[#This Row],[중분류]])</f>
        <v>HP교육센터데이터사이언스</v>
      </c>
      <c r="F305" s="24" t="s">
        <v>971</v>
      </c>
      <c r="G305" s="25" t="s">
        <v>1013</v>
      </c>
      <c r="H305" s="24" t="s">
        <v>6</v>
      </c>
      <c r="I305" s="24" t="s">
        <v>7</v>
      </c>
      <c r="J305" s="24" t="s">
        <v>11</v>
      </c>
      <c r="K305" s="24" t="s">
        <v>2000</v>
      </c>
      <c r="L305" s="80"/>
      <c r="M305" s="24" t="s">
        <v>2523</v>
      </c>
      <c r="N305" s="24"/>
      <c r="O305" s="24"/>
    </row>
    <row r="306" spans="1:15" hidden="1">
      <c r="A306" s="23" t="str">
        <f>CONCATENATE(표1[[#This Row],[대분류]],표1[[#This Row],[중분류]],표1[[#This Row],[소분류]],표1[[#This Row],[단계]])</f>
        <v>IT데이터사이언스데이터 분석전문과정</v>
      </c>
      <c r="B306" s="23" t="str">
        <f>CONCATENATE($A306,
IF(COUNTIF($A$2:$A306,A306)&lt;10,CONCATENATE("000",COUNTIF($A$2:$A306,A306)),
IF(COUNTIF($A$2:$A306,A306)&lt;100,CONCATENATE("00",COUNTIF($A$2:$A306,A306)),
IF(COUNTIF($A$2:$A306,A306)&lt;1000,CONCATENATE("0",COUNTIF($A$2:$A306,A306)),COUNTIF($A$2:$A306,A306))
)))</f>
        <v>IT데이터사이언스데이터 분석전문과정0004</v>
      </c>
      <c r="C306" s="23" t="s">
        <v>5525</v>
      </c>
      <c r="E306" s="23" t="str">
        <f>CONCATENATE(표1[[#This Row],[교육기관명]],표1[[#This Row],[중분류]])</f>
        <v>HP교육센터데이터사이언스</v>
      </c>
      <c r="F306" s="24" t="s">
        <v>971</v>
      </c>
      <c r="G306" s="25" t="s">
        <v>1022</v>
      </c>
      <c r="H306" s="24" t="s">
        <v>6</v>
      </c>
      <c r="I306" s="24" t="s">
        <v>7</v>
      </c>
      <c r="J306" s="24" t="s">
        <v>11</v>
      </c>
      <c r="K306" s="24" t="s">
        <v>2000</v>
      </c>
      <c r="L306" s="80"/>
      <c r="M306" s="24" t="s">
        <v>2524</v>
      </c>
      <c r="N306" s="24"/>
      <c r="O306" s="24"/>
    </row>
    <row r="307" spans="1:15" hidden="1">
      <c r="A307" s="23" t="str">
        <f>CONCATENATE(표1[[#This Row],[대분류]],표1[[#This Row],[중분류]],표1[[#This Row],[소분류]],표1[[#This Row],[단계]])</f>
        <v>IT데이터사이언스데이터 분석전문과정</v>
      </c>
      <c r="B307" s="23" t="str">
        <f>CONCATENATE($A307,
IF(COUNTIF($A$2:$A307,A307)&lt;10,CONCATENATE("000",COUNTIF($A$2:$A307,A307)),
IF(COUNTIF($A$2:$A307,A307)&lt;100,CONCATENATE("00",COUNTIF($A$2:$A307,A307)),
IF(COUNTIF($A$2:$A307,A307)&lt;1000,CONCATENATE("0",COUNTIF($A$2:$A307,A307)),COUNTIF($A$2:$A307,A307))
)))</f>
        <v>IT데이터사이언스데이터 분석전문과정0005</v>
      </c>
      <c r="C307" s="23" t="s">
        <v>5526</v>
      </c>
      <c r="E307" s="23" t="str">
        <f>CONCATENATE(표1[[#This Row],[교육기관명]],표1[[#This Row],[중분류]])</f>
        <v>HP교육센터데이터사이언스</v>
      </c>
      <c r="F307" s="24" t="s">
        <v>971</v>
      </c>
      <c r="G307" s="25" t="s">
        <v>1014</v>
      </c>
      <c r="H307" s="24" t="s">
        <v>6</v>
      </c>
      <c r="I307" s="24" t="s">
        <v>7</v>
      </c>
      <c r="J307" s="24" t="s">
        <v>11</v>
      </c>
      <c r="K307" s="24" t="s">
        <v>2000</v>
      </c>
      <c r="L307" s="80"/>
      <c r="M307" s="24" t="s">
        <v>2525</v>
      </c>
      <c r="N307" s="24"/>
      <c r="O307" s="24"/>
    </row>
    <row r="308" spans="1:15" hidden="1">
      <c r="A308" s="23" t="str">
        <f>CONCATENATE(표1[[#This Row],[대분류]],표1[[#This Row],[중분류]],표1[[#This Row],[소분류]],표1[[#This Row],[단계]])</f>
        <v>IT데이터사이언스데이터 분석전문과정</v>
      </c>
      <c r="B308" s="23" t="str">
        <f>CONCATENATE($A308,
IF(COUNTIF($A$2:$A308,A308)&lt;10,CONCATENATE("000",COUNTIF($A$2:$A308,A308)),
IF(COUNTIF($A$2:$A308,A308)&lt;100,CONCATENATE("00",COUNTIF($A$2:$A308,A308)),
IF(COUNTIF($A$2:$A308,A308)&lt;1000,CONCATENATE("0",COUNTIF($A$2:$A308,A308)),COUNTIF($A$2:$A308,A308))
)))</f>
        <v>IT데이터사이언스데이터 분석전문과정0006</v>
      </c>
      <c r="C308" s="23" t="s">
        <v>3821</v>
      </c>
      <c r="E308" s="23" t="str">
        <f>CONCATENATE(표1[[#This Row],[교육기관명]],표1[[#This Row],[중분류]])</f>
        <v>멀티캠퍼스데이터사이언스</v>
      </c>
      <c r="F308" s="24" t="s">
        <v>4</v>
      </c>
      <c r="G308" s="25" t="s">
        <v>13</v>
      </c>
      <c r="H308" s="24" t="s">
        <v>6</v>
      </c>
      <c r="I308" s="24" t="s">
        <v>7</v>
      </c>
      <c r="J308" s="24" t="s">
        <v>11</v>
      </c>
      <c r="K308" s="24" t="s">
        <v>2000</v>
      </c>
      <c r="L308" s="80"/>
      <c r="M308" s="24" t="s">
        <v>2526</v>
      </c>
      <c r="N308" s="24"/>
      <c r="O308" s="24"/>
    </row>
    <row r="309" spans="1:15" hidden="1">
      <c r="A309" s="23" t="str">
        <f>CONCATENATE(표1[[#This Row],[대분류]],표1[[#This Row],[중분류]],표1[[#This Row],[소분류]],표1[[#This Row],[단계]])</f>
        <v>IT데이터사이언스데이터 분석전문과정</v>
      </c>
      <c r="B309" s="23" t="str">
        <f>CONCATENATE($A309,
IF(COUNTIF($A$2:$A309,A309)&lt;10,CONCATENATE("000",COUNTIF($A$2:$A309,A309)),
IF(COUNTIF($A$2:$A309,A309)&lt;100,CONCATENATE("00",COUNTIF($A$2:$A309,A309)),
IF(COUNTIF($A$2:$A309,A309)&lt;1000,CONCATENATE("0",COUNTIF($A$2:$A309,A309)),COUNTIF($A$2:$A309,A309))
)))</f>
        <v>IT데이터사이언스데이터 분석전문과정0007</v>
      </c>
      <c r="C309" s="23" t="s">
        <v>3822</v>
      </c>
      <c r="D309" s="27" t="s">
        <v>5632</v>
      </c>
      <c r="E309" s="23" t="str">
        <f>CONCATENATE(표1[[#This Row],[교육기관명]],표1[[#This Row],[중분류]])</f>
        <v>멀티캠퍼스데이터사이언스</v>
      </c>
      <c r="F309" s="24" t="s">
        <v>4</v>
      </c>
      <c r="G309" s="25" t="s">
        <v>10</v>
      </c>
      <c r="H309" s="24" t="s">
        <v>6</v>
      </c>
      <c r="I309" s="24" t="s">
        <v>7</v>
      </c>
      <c r="J309" s="24" t="s">
        <v>11</v>
      </c>
      <c r="K309" s="24" t="s">
        <v>2000</v>
      </c>
      <c r="L309" s="80" t="s">
        <v>5582</v>
      </c>
      <c r="M309" s="24" t="s">
        <v>2527</v>
      </c>
      <c r="N309" s="24">
        <v>0</v>
      </c>
      <c r="O309" s="24"/>
    </row>
    <row r="310" spans="1:15" hidden="1">
      <c r="A310" s="23" t="str">
        <f>CONCATENATE(표1[[#This Row],[대분류]],표1[[#This Row],[중분류]],표1[[#This Row],[소분류]],표1[[#This Row],[단계]])</f>
        <v>IT데이터사이언스데이터 분석전문과정</v>
      </c>
      <c r="B310" s="23" t="str">
        <f>CONCATENATE($A310,
IF(COUNTIF($A$2:$A310,A310)&lt;10,CONCATENATE("000",COUNTIF($A$2:$A310,A310)),
IF(COUNTIF($A$2:$A310,A310)&lt;100,CONCATENATE("00",COUNTIF($A$2:$A310,A310)),
IF(COUNTIF($A$2:$A310,A310)&lt;1000,CONCATENATE("0",COUNTIF($A$2:$A310,A310)),COUNTIF($A$2:$A310,A310))
)))</f>
        <v>IT데이터사이언스데이터 분석전문과정0008</v>
      </c>
      <c r="C310" s="23" t="s">
        <v>3823</v>
      </c>
      <c r="E310" s="23" t="str">
        <f>CONCATENATE(표1[[#This Row],[교육기관명]],표1[[#This Row],[중분류]])</f>
        <v>멀티캠퍼스데이터사이언스</v>
      </c>
      <c r="F310" s="24" t="s">
        <v>4</v>
      </c>
      <c r="G310" s="25" t="s">
        <v>16</v>
      </c>
      <c r="H310" s="24" t="s">
        <v>6</v>
      </c>
      <c r="I310" s="24" t="s">
        <v>7</v>
      </c>
      <c r="J310" s="24" t="s">
        <v>11</v>
      </c>
      <c r="K310" s="24" t="s">
        <v>2000</v>
      </c>
      <c r="L310" s="80"/>
      <c r="M310" s="24" t="s">
        <v>2528</v>
      </c>
      <c r="N310" s="24"/>
      <c r="O310" s="24"/>
    </row>
    <row r="311" spans="1:15" hidden="1">
      <c r="A311" s="23" t="str">
        <f>CONCATENATE(표1[[#This Row],[대분류]],표1[[#This Row],[중분류]],표1[[#This Row],[소분류]],표1[[#This Row],[단계]])</f>
        <v>IT데이터사이언스데이터 분석전문과정</v>
      </c>
      <c r="B311" s="23" t="str">
        <f>CONCATENATE($A311,
IF(COUNTIF($A$2:$A311,A311)&lt;10,CONCATENATE("000",COUNTIF($A$2:$A311,A311)),
IF(COUNTIF($A$2:$A311,A311)&lt;100,CONCATENATE("00",COUNTIF($A$2:$A311,A311)),
IF(COUNTIF($A$2:$A311,A311)&lt;1000,CONCATENATE("0",COUNTIF($A$2:$A311,A311)),COUNTIF($A$2:$A311,A311))
)))</f>
        <v>IT데이터사이언스데이터 분석전문과정0009</v>
      </c>
      <c r="C311" s="23" t="s">
        <v>3824</v>
      </c>
      <c r="E311" s="23" t="str">
        <f>CONCATENATE(표1[[#This Row],[교육기관명]],표1[[#This Row],[중분류]])</f>
        <v>멀티캠퍼스데이터사이언스</v>
      </c>
      <c r="F311" s="24" t="s">
        <v>4</v>
      </c>
      <c r="G311" s="25" t="s">
        <v>37</v>
      </c>
      <c r="H311" s="24" t="s">
        <v>6</v>
      </c>
      <c r="I311" s="24" t="s">
        <v>7</v>
      </c>
      <c r="J311" s="24" t="s">
        <v>11</v>
      </c>
      <c r="K311" s="24" t="s">
        <v>2000</v>
      </c>
      <c r="L311" s="80"/>
      <c r="M311" s="24" t="s">
        <v>2529</v>
      </c>
      <c r="N311" s="24"/>
      <c r="O311" s="24"/>
    </row>
    <row r="312" spans="1:15" hidden="1">
      <c r="A312" s="23" t="str">
        <f>CONCATENATE(표1[[#This Row],[대분류]],표1[[#This Row],[중분류]],표1[[#This Row],[소분류]],표1[[#This Row],[단계]])</f>
        <v>IT데이터사이언스데이터 분석전문과정</v>
      </c>
      <c r="B312" s="23" t="str">
        <f>CONCATENATE($A312,
IF(COUNTIF($A$2:$A312,A312)&lt;10,CONCATENATE("000",COUNTIF($A$2:$A312,A312)),
IF(COUNTIF($A$2:$A312,A312)&lt;100,CONCATENATE("00",COUNTIF($A$2:$A312,A312)),
IF(COUNTIF($A$2:$A312,A312)&lt;1000,CONCATENATE("0",COUNTIF($A$2:$A312,A312)),COUNTIF($A$2:$A312,A312))
)))</f>
        <v>IT데이터사이언스데이터 분석전문과정0010</v>
      </c>
      <c r="C312" s="23" t="s">
        <v>3825</v>
      </c>
      <c r="E312" s="23" t="str">
        <f>CONCATENATE(표1[[#This Row],[교육기관명]],표1[[#This Row],[중분류]])</f>
        <v>멀티캠퍼스데이터사이언스</v>
      </c>
      <c r="F312" s="24" t="s">
        <v>4</v>
      </c>
      <c r="G312" s="25" t="s">
        <v>12</v>
      </c>
      <c r="H312" s="24" t="s">
        <v>6</v>
      </c>
      <c r="I312" s="24" t="s">
        <v>7</v>
      </c>
      <c r="J312" s="24" t="s">
        <v>11</v>
      </c>
      <c r="K312" s="24" t="s">
        <v>2000</v>
      </c>
      <c r="L312" s="80"/>
      <c r="M312" s="24" t="s">
        <v>2530</v>
      </c>
      <c r="N312" s="24"/>
      <c r="O312" s="24"/>
    </row>
    <row r="313" spans="1:15" hidden="1">
      <c r="A313" s="23" t="str">
        <f>CONCATENATE(표1[[#This Row],[대분류]],표1[[#This Row],[중분류]],표1[[#This Row],[소분류]],표1[[#This Row],[단계]])</f>
        <v>IT데이터사이언스데이터 분석전문과정</v>
      </c>
      <c r="B313" s="23" t="str">
        <f>CONCATENATE($A313,
IF(COUNTIF($A$2:$A313,A313)&lt;10,CONCATENATE("000",COUNTIF($A$2:$A313,A313)),
IF(COUNTIF($A$2:$A313,A313)&lt;100,CONCATENATE("00",COUNTIF($A$2:$A313,A313)),
IF(COUNTIF($A$2:$A313,A313)&lt;1000,CONCATENATE("0",COUNTIF($A$2:$A313,A313)),COUNTIF($A$2:$A313,A313))
)))</f>
        <v>IT데이터사이언스데이터 분석전문과정0011</v>
      </c>
      <c r="C313" s="23" t="s">
        <v>3826</v>
      </c>
      <c r="E313" s="23" t="str">
        <f>CONCATENATE(표1[[#This Row],[교육기관명]],표1[[#This Row],[중분류]])</f>
        <v>멀티캠퍼스데이터사이언스</v>
      </c>
      <c r="F313" s="24" t="s">
        <v>4</v>
      </c>
      <c r="G313" s="25" t="s">
        <v>30</v>
      </c>
      <c r="H313" s="24" t="s">
        <v>6</v>
      </c>
      <c r="I313" s="24" t="s">
        <v>7</v>
      </c>
      <c r="J313" s="24" t="s">
        <v>11</v>
      </c>
      <c r="K313" s="24" t="s">
        <v>2000</v>
      </c>
      <c r="L313" s="80"/>
      <c r="M313" s="24" t="s">
        <v>2531</v>
      </c>
      <c r="N313" s="24"/>
      <c r="O313" s="24"/>
    </row>
    <row r="314" spans="1:15" hidden="1">
      <c r="A314" s="23" t="str">
        <f>CONCATENATE(표1[[#This Row],[대분류]],표1[[#This Row],[중분류]],표1[[#This Row],[소분류]],표1[[#This Row],[단계]])</f>
        <v>IT데이터사이언스데이터 분석전문과정</v>
      </c>
      <c r="B314" s="23" t="str">
        <f>CONCATENATE($A314,
IF(COUNTIF($A$2:$A314,A314)&lt;10,CONCATENATE("000",COUNTIF($A$2:$A314,A314)),
IF(COUNTIF($A$2:$A314,A314)&lt;100,CONCATENATE("00",COUNTIF($A$2:$A314,A314)),
IF(COUNTIF($A$2:$A314,A314)&lt;1000,CONCATENATE("0",COUNTIF($A$2:$A314,A314)),COUNTIF($A$2:$A314,A314))
)))</f>
        <v>IT데이터사이언스데이터 분석전문과정0012</v>
      </c>
      <c r="C314" s="23" t="s">
        <v>3827</v>
      </c>
      <c r="E314" s="23" t="str">
        <f>CONCATENATE(표1[[#This Row],[교육기관명]],표1[[#This Row],[중분류]])</f>
        <v>멀티캠퍼스데이터사이언스</v>
      </c>
      <c r="F314" s="24" t="s">
        <v>4</v>
      </c>
      <c r="G314" s="25" t="s">
        <v>21</v>
      </c>
      <c r="H314" s="24" t="s">
        <v>6</v>
      </c>
      <c r="I314" s="24" t="s">
        <v>7</v>
      </c>
      <c r="J314" s="24" t="s">
        <v>11</v>
      </c>
      <c r="K314" s="24" t="s">
        <v>2000</v>
      </c>
      <c r="L314" s="80"/>
      <c r="M314" s="24" t="s">
        <v>2532</v>
      </c>
      <c r="N314" s="24"/>
      <c r="O314" s="24"/>
    </row>
    <row r="315" spans="1:15" hidden="1">
      <c r="A315" s="23" t="str">
        <f>CONCATENATE(표1[[#This Row],[대분류]],표1[[#This Row],[중분류]],표1[[#This Row],[소분류]],표1[[#This Row],[단계]])</f>
        <v>IT데이터사이언스데이터 분석전문과정</v>
      </c>
      <c r="B315" s="23" t="str">
        <f>CONCATENATE($A315,
IF(COUNTIF($A$2:$A315,A315)&lt;10,CONCATENATE("000",COUNTIF($A$2:$A315,A315)),
IF(COUNTIF($A$2:$A315,A315)&lt;100,CONCATENATE("00",COUNTIF($A$2:$A315,A315)),
IF(COUNTIF($A$2:$A315,A315)&lt;1000,CONCATENATE("0",COUNTIF($A$2:$A315,A315)),COUNTIF($A$2:$A315,A315))
)))</f>
        <v>IT데이터사이언스데이터 분석전문과정0013</v>
      </c>
      <c r="C315" s="23" t="s">
        <v>3828</v>
      </c>
      <c r="E315" s="23" t="str">
        <f>CONCATENATE(표1[[#This Row],[교육기관명]],표1[[#This Row],[중분류]])</f>
        <v>멀티캠퍼스데이터사이언스</v>
      </c>
      <c r="F315" s="24" t="s">
        <v>4</v>
      </c>
      <c r="G315" s="25" t="s">
        <v>28</v>
      </c>
      <c r="H315" s="24" t="s">
        <v>6</v>
      </c>
      <c r="I315" s="24" t="s">
        <v>7</v>
      </c>
      <c r="J315" s="24" t="s">
        <v>11</v>
      </c>
      <c r="K315" s="24" t="s">
        <v>2000</v>
      </c>
      <c r="L315" s="80"/>
      <c r="M315" s="24" t="s">
        <v>2533</v>
      </c>
      <c r="N315" s="24"/>
      <c r="O315" s="24"/>
    </row>
    <row r="316" spans="1:15" hidden="1">
      <c r="A316" s="23" t="str">
        <f>CONCATENATE(표1[[#This Row],[대분류]],표1[[#This Row],[중분류]],표1[[#This Row],[소분류]],표1[[#This Row],[단계]])</f>
        <v>IT데이터사이언스데이터 분석전문과정</v>
      </c>
      <c r="B316" s="23" t="str">
        <f>CONCATENATE($A316,
IF(COUNTIF($A$2:$A316,A316)&lt;10,CONCATENATE("000",COUNTIF($A$2:$A316,A316)),
IF(COUNTIF($A$2:$A316,A316)&lt;100,CONCATENATE("00",COUNTIF($A$2:$A316,A316)),
IF(COUNTIF($A$2:$A316,A316)&lt;1000,CONCATENATE("0",COUNTIF($A$2:$A316,A316)),COUNTIF($A$2:$A316,A316))
)))</f>
        <v>IT데이터사이언스데이터 분석전문과정0014</v>
      </c>
      <c r="C316" s="23" t="s">
        <v>3829</v>
      </c>
      <c r="E316" s="23" t="str">
        <f>CONCATENATE(표1[[#This Row],[교육기관명]],표1[[#This Row],[중분류]])</f>
        <v>멀티캠퍼스데이터사이언스</v>
      </c>
      <c r="F316" s="24" t="s">
        <v>4</v>
      </c>
      <c r="G316" s="25" t="s">
        <v>33</v>
      </c>
      <c r="H316" s="24" t="s">
        <v>6</v>
      </c>
      <c r="I316" s="24" t="s">
        <v>7</v>
      </c>
      <c r="J316" s="24" t="s">
        <v>11</v>
      </c>
      <c r="K316" s="24" t="s">
        <v>2000</v>
      </c>
      <c r="L316" s="80"/>
      <c r="M316" s="24" t="s">
        <v>2534</v>
      </c>
      <c r="N316" s="24"/>
      <c r="O316" s="24"/>
    </row>
    <row r="317" spans="1:15" hidden="1">
      <c r="A317" s="23" t="str">
        <f>CONCATENATE(표1[[#This Row],[대분류]],표1[[#This Row],[중분류]],표1[[#This Row],[소분류]],표1[[#This Row],[단계]])</f>
        <v>IT데이터사이언스데이터 분석전문과정</v>
      </c>
      <c r="B317" s="23" t="str">
        <f>CONCATENATE($A317,
IF(COUNTIF($A$2:$A317,A317)&lt;10,CONCATENATE("000",COUNTIF($A$2:$A317,A317)),
IF(COUNTIF($A$2:$A317,A317)&lt;100,CONCATENATE("00",COUNTIF($A$2:$A317,A317)),
IF(COUNTIF($A$2:$A317,A317)&lt;1000,CONCATENATE("0",COUNTIF($A$2:$A317,A317)),COUNTIF($A$2:$A317,A317))
)))</f>
        <v>IT데이터사이언스데이터 분석전문과정0015</v>
      </c>
      <c r="C317" s="23" t="s">
        <v>3830</v>
      </c>
      <c r="E317" s="23" t="str">
        <f>CONCATENATE(표1[[#This Row],[교육기관명]],표1[[#This Row],[중분류]])</f>
        <v>멀티캠퍼스데이터사이언스</v>
      </c>
      <c r="F317" s="24" t="s">
        <v>4</v>
      </c>
      <c r="G317" s="25" t="s">
        <v>22</v>
      </c>
      <c r="H317" s="24" t="s">
        <v>6</v>
      </c>
      <c r="I317" s="24" t="s">
        <v>7</v>
      </c>
      <c r="J317" s="24" t="s">
        <v>11</v>
      </c>
      <c r="K317" s="24" t="s">
        <v>2000</v>
      </c>
      <c r="L317" s="80"/>
      <c r="M317" s="24" t="s">
        <v>2535</v>
      </c>
      <c r="N317" s="24"/>
      <c r="O317" s="24"/>
    </row>
    <row r="318" spans="1:15" hidden="1">
      <c r="A318" s="23" t="str">
        <f>CONCATENATE(표1[[#This Row],[대분류]],표1[[#This Row],[중분류]],표1[[#This Row],[소분류]],표1[[#This Row],[단계]])</f>
        <v>IT데이터사이언스데이터 분석전문과정</v>
      </c>
      <c r="B318" s="23" t="str">
        <f>CONCATENATE($A318,
IF(COUNTIF($A$2:$A318,A318)&lt;10,CONCATENATE("000",COUNTIF($A$2:$A318,A318)),
IF(COUNTIF($A$2:$A318,A318)&lt;100,CONCATENATE("00",COUNTIF($A$2:$A318,A318)),
IF(COUNTIF($A$2:$A318,A318)&lt;1000,CONCATENATE("0",COUNTIF($A$2:$A318,A318)),COUNTIF($A$2:$A318,A318))
)))</f>
        <v>IT데이터사이언스데이터 분석전문과정0016</v>
      </c>
      <c r="C318" s="23" t="s">
        <v>3831</v>
      </c>
      <c r="E318" s="23" t="str">
        <f>CONCATENATE(표1[[#This Row],[교육기관명]],표1[[#This Row],[중분류]])</f>
        <v>멀티캠퍼스데이터사이언스</v>
      </c>
      <c r="F318" s="24" t="s">
        <v>4</v>
      </c>
      <c r="G318" s="25" t="s">
        <v>20</v>
      </c>
      <c r="H318" s="24" t="s">
        <v>6</v>
      </c>
      <c r="I318" s="24" t="s">
        <v>7</v>
      </c>
      <c r="J318" s="24" t="s">
        <v>11</v>
      </c>
      <c r="K318" s="24" t="s">
        <v>2000</v>
      </c>
      <c r="L318" s="80"/>
      <c r="M318" s="24" t="s">
        <v>2536</v>
      </c>
      <c r="N318" s="24"/>
      <c r="O318" s="24"/>
    </row>
    <row r="319" spans="1:15" hidden="1">
      <c r="A319" s="23" t="str">
        <f>CONCATENATE(표1[[#This Row],[대분류]],표1[[#This Row],[중분류]],표1[[#This Row],[소분류]],표1[[#This Row],[단계]])</f>
        <v>IT데이터사이언스데이터 분석전문과정</v>
      </c>
      <c r="B319" s="23" t="str">
        <f>CONCATENATE($A319,
IF(COUNTIF($A$2:$A319,A319)&lt;10,CONCATENATE("000",COUNTIF($A$2:$A319,A319)),
IF(COUNTIF($A$2:$A319,A319)&lt;100,CONCATENATE("00",COUNTIF($A$2:$A319,A319)),
IF(COUNTIF($A$2:$A319,A319)&lt;1000,CONCATENATE("0",COUNTIF($A$2:$A319,A319)),COUNTIF($A$2:$A319,A319))
)))</f>
        <v>IT데이터사이언스데이터 분석전문과정0017</v>
      </c>
      <c r="C319" s="23" t="s">
        <v>3832</v>
      </c>
      <c r="E319" s="23" t="str">
        <f>CONCATENATE(표1[[#This Row],[교육기관명]],표1[[#This Row],[중분류]])</f>
        <v>멀티캠퍼스데이터사이언스</v>
      </c>
      <c r="F319" s="24" t="s">
        <v>4</v>
      </c>
      <c r="G319" s="25" t="s">
        <v>45</v>
      </c>
      <c r="H319" s="24" t="s">
        <v>6</v>
      </c>
      <c r="I319" s="24" t="s">
        <v>7</v>
      </c>
      <c r="J319" s="24" t="s">
        <v>11</v>
      </c>
      <c r="K319" s="24" t="s">
        <v>2000</v>
      </c>
      <c r="L319" s="80"/>
      <c r="M319" s="24" t="s">
        <v>2537</v>
      </c>
      <c r="N319" s="24"/>
      <c r="O319" s="24"/>
    </row>
    <row r="320" spans="1:15" hidden="1">
      <c r="A320" s="23" t="str">
        <f>CONCATENATE(표1[[#This Row],[대분류]],표1[[#This Row],[중분류]],표1[[#This Row],[소분류]],표1[[#This Row],[단계]])</f>
        <v>IT데이터사이언스데이터 분석전문과정</v>
      </c>
      <c r="B320" s="23" t="str">
        <f>CONCATENATE($A320,
IF(COUNTIF($A$2:$A320,A320)&lt;10,CONCATENATE("000",COUNTIF($A$2:$A320,A320)),
IF(COUNTIF($A$2:$A320,A320)&lt;100,CONCATENATE("00",COUNTIF($A$2:$A320,A320)),
IF(COUNTIF($A$2:$A320,A320)&lt;1000,CONCATENATE("0",COUNTIF($A$2:$A320,A320)),COUNTIF($A$2:$A320,A320))
)))</f>
        <v>IT데이터사이언스데이터 분석전문과정0018</v>
      </c>
      <c r="C320" s="23" t="s">
        <v>3833</v>
      </c>
      <c r="E320" s="23" t="str">
        <f>CONCATENATE(표1[[#This Row],[교육기관명]],표1[[#This Row],[중분류]])</f>
        <v>멀티캠퍼스데이터사이언스</v>
      </c>
      <c r="F320" s="24" t="s">
        <v>4</v>
      </c>
      <c r="G320" s="25" t="s">
        <v>34</v>
      </c>
      <c r="H320" s="24" t="s">
        <v>6</v>
      </c>
      <c r="I320" s="24" t="s">
        <v>7</v>
      </c>
      <c r="J320" s="24" t="s">
        <v>11</v>
      </c>
      <c r="K320" s="24" t="s">
        <v>2000</v>
      </c>
      <c r="L320" s="80"/>
      <c r="M320" s="24" t="s">
        <v>2538</v>
      </c>
      <c r="N320" s="24"/>
      <c r="O320" s="24"/>
    </row>
    <row r="321" spans="1:15" hidden="1">
      <c r="A321" s="23" t="str">
        <f>CONCATENATE(표1[[#This Row],[대분류]],표1[[#This Row],[중분류]],표1[[#This Row],[소분류]],표1[[#This Row],[단계]])</f>
        <v>IT데이터사이언스데이터 분석전문과정</v>
      </c>
      <c r="B321" s="23" t="str">
        <f>CONCATENATE($A321,
IF(COUNTIF($A$2:$A321,A321)&lt;10,CONCATENATE("000",COUNTIF($A$2:$A321,A321)),
IF(COUNTIF($A$2:$A321,A321)&lt;100,CONCATENATE("00",COUNTIF($A$2:$A321,A321)),
IF(COUNTIF($A$2:$A321,A321)&lt;1000,CONCATENATE("0",COUNTIF($A$2:$A321,A321)),COUNTIF($A$2:$A321,A321))
)))</f>
        <v>IT데이터사이언스데이터 분석전문과정0019</v>
      </c>
      <c r="C321" s="23" t="s">
        <v>3834</v>
      </c>
      <c r="E321" s="23" t="str">
        <f>CONCATENATE(표1[[#This Row],[교육기관명]],표1[[#This Row],[중분류]])</f>
        <v>멀티캠퍼스데이터사이언스</v>
      </c>
      <c r="F321" s="24" t="s">
        <v>4</v>
      </c>
      <c r="G321" s="25" t="s">
        <v>29</v>
      </c>
      <c r="H321" s="24" t="s">
        <v>6</v>
      </c>
      <c r="I321" s="24" t="s">
        <v>7</v>
      </c>
      <c r="J321" s="24" t="s">
        <v>11</v>
      </c>
      <c r="K321" s="24" t="s">
        <v>2000</v>
      </c>
      <c r="L321" s="80"/>
      <c r="M321" s="24" t="s">
        <v>2539</v>
      </c>
      <c r="N321" s="24"/>
      <c r="O321" s="24"/>
    </row>
    <row r="322" spans="1:15" hidden="1">
      <c r="A322" s="23" t="str">
        <f>CONCATENATE(표1[[#This Row],[대분류]],표1[[#This Row],[중분류]],표1[[#This Row],[소분류]],표1[[#This Row],[단계]])</f>
        <v>IT데이터사이언스데이터 분석전문과정</v>
      </c>
      <c r="B322" s="23" t="str">
        <f>CONCATENATE($A322,
IF(COUNTIF($A$2:$A322,A322)&lt;10,CONCATENATE("000",COUNTIF($A$2:$A322,A322)),
IF(COUNTIF($A$2:$A322,A322)&lt;100,CONCATENATE("00",COUNTIF($A$2:$A322,A322)),
IF(COUNTIF($A$2:$A322,A322)&lt;1000,CONCATENATE("0",COUNTIF($A$2:$A322,A322)),COUNTIF($A$2:$A322,A322))
)))</f>
        <v>IT데이터사이언스데이터 분석전문과정0020</v>
      </c>
      <c r="C322" s="23" t="s">
        <v>3835</v>
      </c>
      <c r="E322" s="23" t="str">
        <f>CONCATENATE(표1[[#This Row],[교육기관명]],표1[[#This Row],[중분류]])</f>
        <v>멀티캠퍼스데이터사이언스</v>
      </c>
      <c r="F322" s="24" t="s">
        <v>4</v>
      </c>
      <c r="G322" s="25" t="s">
        <v>31</v>
      </c>
      <c r="H322" s="24" t="s">
        <v>6</v>
      </c>
      <c r="I322" s="24" t="s">
        <v>7</v>
      </c>
      <c r="J322" s="24" t="s">
        <v>11</v>
      </c>
      <c r="K322" s="24" t="s">
        <v>2000</v>
      </c>
      <c r="L322" s="80"/>
      <c r="M322" s="24" t="s">
        <v>2540</v>
      </c>
      <c r="N322" s="24"/>
      <c r="O322" s="24"/>
    </row>
    <row r="323" spans="1:15" hidden="1">
      <c r="A323" s="23" t="str">
        <f>CONCATENATE(표1[[#This Row],[대분류]],표1[[#This Row],[중분류]],표1[[#This Row],[소분류]],표1[[#This Row],[단계]])</f>
        <v>IT데이터사이언스데이터 분석전문과정</v>
      </c>
      <c r="B323" s="23" t="str">
        <f>CONCATENATE($A323,
IF(COUNTIF($A$2:$A323,A323)&lt;10,CONCATENATE("000",COUNTIF($A$2:$A323,A323)),
IF(COUNTIF($A$2:$A323,A323)&lt;100,CONCATENATE("00",COUNTIF($A$2:$A323,A323)),
IF(COUNTIF($A$2:$A323,A323)&lt;1000,CONCATENATE("0",COUNTIF($A$2:$A323,A323)),COUNTIF($A$2:$A323,A323))
)))</f>
        <v>IT데이터사이언스데이터 분석전문과정0021</v>
      </c>
      <c r="C323" s="23" t="s">
        <v>3836</v>
      </c>
      <c r="E323" s="23" t="str">
        <f>CONCATENATE(표1[[#This Row],[교육기관명]],표1[[#This Row],[중분류]])</f>
        <v>멀티캠퍼스데이터사이언스</v>
      </c>
      <c r="F323" s="24" t="s">
        <v>4</v>
      </c>
      <c r="G323" s="25" t="s">
        <v>25</v>
      </c>
      <c r="H323" s="24" t="s">
        <v>6</v>
      </c>
      <c r="I323" s="24" t="s">
        <v>7</v>
      </c>
      <c r="J323" s="24" t="s">
        <v>11</v>
      </c>
      <c r="K323" s="24" t="s">
        <v>2000</v>
      </c>
      <c r="L323" s="80"/>
      <c r="M323" s="24" t="s">
        <v>2541</v>
      </c>
      <c r="N323" s="24"/>
      <c r="O323" s="24"/>
    </row>
    <row r="324" spans="1:15" hidden="1">
      <c r="A324" s="23" t="str">
        <f>CONCATENATE(표1[[#This Row],[대분류]],표1[[#This Row],[중분류]],표1[[#This Row],[소분류]],표1[[#This Row],[단계]])</f>
        <v>IT데이터사이언스데이터 분석전문과정</v>
      </c>
      <c r="B324" s="23" t="str">
        <f>CONCATENATE($A324,
IF(COUNTIF($A$2:$A324,A324)&lt;10,CONCATENATE("000",COUNTIF($A$2:$A324,A324)),
IF(COUNTIF($A$2:$A324,A324)&lt;100,CONCATENATE("00",COUNTIF($A$2:$A324,A324)),
IF(COUNTIF($A$2:$A324,A324)&lt;1000,CONCATENATE("0",COUNTIF($A$2:$A324,A324)),COUNTIF($A$2:$A324,A324))
)))</f>
        <v>IT데이터사이언스데이터 분석전문과정0022</v>
      </c>
      <c r="C324" s="23" t="s">
        <v>3837</v>
      </c>
      <c r="E324" s="23" t="str">
        <f>CONCATENATE(표1[[#This Row],[교육기관명]],표1[[#This Row],[중분류]])</f>
        <v>멀티캠퍼스데이터사이언스</v>
      </c>
      <c r="F324" s="24" t="s">
        <v>4</v>
      </c>
      <c r="G324" s="25" t="s">
        <v>32</v>
      </c>
      <c r="H324" s="24" t="s">
        <v>6</v>
      </c>
      <c r="I324" s="24" t="s">
        <v>7</v>
      </c>
      <c r="J324" s="24" t="s">
        <v>11</v>
      </c>
      <c r="K324" s="24" t="s">
        <v>2000</v>
      </c>
      <c r="L324" s="80"/>
      <c r="M324" s="24" t="s">
        <v>2542</v>
      </c>
      <c r="N324" s="24"/>
      <c r="O324" s="24"/>
    </row>
    <row r="325" spans="1:15" hidden="1">
      <c r="A325" s="23" t="str">
        <f>CONCATENATE(표1[[#This Row],[대분류]],표1[[#This Row],[중분류]],표1[[#This Row],[소분류]],표1[[#This Row],[단계]])</f>
        <v>IT데이터사이언스데이터 분석전문과정</v>
      </c>
      <c r="B325" s="23" t="str">
        <f>CONCATENATE($A325,
IF(COUNTIF($A$2:$A325,A325)&lt;10,CONCATENATE("000",COUNTIF($A$2:$A325,A325)),
IF(COUNTIF($A$2:$A325,A325)&lt;100,CONCATENATE("00",COUNTIF($A$2:$A325,A325)),
IF(COUNTIF($A$2:$A325,A325)&lt;1000,CONCATENATE("0",COUNTIF($A$2:$A325,A325)),COUNTIF($A$2:$A325,A325))
)))</f>
        <v>IT데이터사이언스데이터 분석전문과정0023</v>
      </c>
      <c r="C325" s="23" t="s">
        <v>3838</v>
      </c>
      <c r="E325" s="23" t="str">
        <f>CONCATENATE(표1[[#This Row],[교육기관명]],표1[[#This Row],[중분류]])</f>
        <v>멀티캠퍼스데이터사이언스</v>
      </c>
      <c r="F325" s="24" t="s">
        <v>4</v>
      </c>
      <c r="G325" s="25" t="s">
        <v>24</v>
      </c>
      <c r="H325" s="24" t="s">
        <v>6</v>
      </c>
      <c r="I325" s="24" t="s">
        <v>7</v>
      </c>
      <c r="J325" s="24" t="s">
        <v>11</v>
      </c>
      <c r="K325" s="24" t="s">
        <v>2000</v>
      </c>
      <c r="L325" s="80"/>
      <c r="M325" s="24" t="s">
        <v>2543</v>
      </c>
      <c r="N325" s="24"/>
      <c r="O325" s="24"/>
    </row>
    <row r="326" spans="1:15" hidden="1">
      <c r="A326" s="23" t="str">
        <f>CONCATENATE(표1[[#This Row],[대분류]],표1[[#This Row],[중분류]],표1[[#This Row],[소분류]],표1[[#This Row],[단계]])</f>
        <v>IT데이터사이언스데이터 분석전문과정</v>
      </c>
      <c r="B326" s="23" t="str">
        <f>CONCATENATE($A326,
IF(COUNTIF($A$2:$A326,A326)&lt;10,CONCATENATE("000",COUNTIF($A$2:$A326,A326)),
IF(COUNTIF($A$2:$A326,A326)&lt;100,CONCATENATE("00",COUNTIF($A$2:$A326,A326)),
IF(COUNTIF($A$2:$A326,A326)&lt;1000,CONCATENATE("0",COUNTIF($A$2:$A326,A326)),COUNTIF($A$2:$A326,A326))
)))</f>
        <v>IT데이터사이언스데이터 분석전문과정0024</v>
      </c>
      <c r="C326" s="23" t="s">
        <v>3839</v>
      </c>
      <c r="E326" s="23" t="str">
        <f>CONCATENATE(표1[[#This Row],[교육기관명]],표1[[#This Row],[중분류]])</f>
        <v>멀티캠퍼스데이터사이언스</v>
      </c>
      <c r="F326" s="24" t="s">
        <v>4</v>
      </c>
      <c r="G326" s="25" t="s">
        <v>14</v>
      </c>
      <c r="H326" s="24" t="s">
        <v>6</v>
      </c>
      <c r="I326" s="24" t="s">
        <v>7</v>
      </c>
      <c r="J326" s="24" t="s">
        <v>11</v>
      </c>
      <c r="K326" s="24" t="s">
        <v>2000</v>
      </c>
      <c r="L326" s="80"/>
      <c r="M326" s="24" t="s">
        <v>2544</v>
      </c>
      <c r="N326" s="24"/>
      <c r="O326" s="24"/>
    </row>
    <row r="327" spans="1:15" hidden="1">
      <c r="A327" s="23" t="str">
        <f>CONCATENATE(표1[[#This Row],[대분류]],표1[[#This Row],[중분류]],표1[[#This Row],[소분류]],표1[[#This Row],[단계]])</f>
        <v>IT데이터사이언스데이터 분석전문과정</v>
      </c>
      <c r="B327" s="23" t="str">
        <f>CONCATENATE($A327,
IF(COUNTIF($A$2:$A327,A327)&lt;10,CONCATENATE("000",COUNTIF($A$2:$A327,A327)),
IF(COUNTIF($A$2:$A327,A327)&lt;100,CONCATENATE("00",COUNTIF($A$2:$A327,A327)),
IF(COUNTIF($A$2:$A327,A327)&lt;1000,CONCATENATE("0",COUNTIF($A$2:$A327,A327)),COUNTIF($A$2:$A327,A327))
)))</f>
        <v>IT데이터사이언스데이터 분석전문과정0025</v>
      </c>
      <c r="C327" s="23" t="s">
        <v>3840</v>
      </c>
      <c r="E327" s="23" t="str">
        <f>CONCATENATE(표1[[#This Row],[교육기관명]],표1[[#This Row],[중분류]])</f>
        <v>멀티캠퍼스데이터사이언스</v>
      </c>
      <c r="F327" s="24" t="s">
        <v>4</v>
      </c>
      <c r="G327" s="25" t="s">
        <v>44</v>
      </c>
      <c r="H327" s="24" t="s">
        <v>6</v>
      </c>
      <c r="I327" s="24" t="s">
        <v>7</v>
      </c>
      <c r="J327" s="24" t="s">
        <v>11</v>
      </c>
      <c r="K327" s="24" t="s">
        <v>2000</v>
      </c>
      <c r="L327" s="80"/>
      <c r="M327" s="24" t="s">
        <v>2545</v>
      </c>
      <c r="N327" s="24"/>
      <c r="O327" s="24"/>
    </row>
    <row r="328" spans="1:15" hidden="1">
      <c r="A328" s="23" t="str">
        <f>CONCATENATE(표1[[#This Row],[대분류]],표1[[#This Row],[중분류]],표1[[#This Row],[소분류]],표1[[#This Row],[단계]])</f>
        <v>IT데이터사이언스데이터 분석전문과정</v>
      </c>
      <c r="B328" s="23" t="str">
        <f>CONCATENATE($A328,
IF(COUNTIF($A$2:$A328,A328)&lt;10,CONCATENATE("000",COUNTIF($A$2:$A328,A328)),
IF(COUNTIF($A$2:$A328,A328)&lt;100,CONCATENATE("00",COUNTIF($A$2:$A328,A328)),
IF(COUNTIF($A$2:$A328,A328)&lt;1000,CONCATENATE("0",COUNTIF($A$2:$A328,A328)),COUNTIF($A$2:$A328,A328))
)))</f>
        <v>IT데이터사이언스데이터 분석전문과정0026</v>
      </c>
      <c r="C328" s="23" t="s">
        <v>4934</v>
      </c>
      <c r="E328" s="23" t="str">
        <f>CONCATENATE(표1[[#This Row],[교육기관명]],표1[[#This Row],[중분류]])</f>
        <v>아이티윌데이터사이언스</v>
      </c>
      <c r="F328" s="24" t="s">
        <v>927</v>
      </c>
      <c r="G328" s="25" t="s">
        <v>929</v>
      </c>
      <c r="H328" s="24" t="s">
        <v>6</v>
      </c>
      <c r="I328" s="24" t="s">
        <v>7</v>
      </c>
      <c r="J328" s="24" t="s">
        <v>11</v>
      </c>
      <c r="K328" s="24" t="s">
        <v>2000</v>
      </c>
      <c r="L328" s="80"/>
      <c r="M328" s="24" t="s">
        <v>3624</v>
      </c>
      <c r="N328" s="24"/>
      <c r="O328" s="24"/>
    </row>
    <row r="329" spans="1:15" hidden="1">
      <c r="A329" s="23" t="str">
        <f>CONCATENATE(표1[[#This Row],[대분류]],표1[[#This Row],[중분류]],표1[[#This Row],[소분류]],표1[[#This Row],[단계]])</f>
        <v>IT데이터사이언스데이터 분석전문과정</v>
      </c>
      <c r="B329" s="23" t="str">
        <f>CONCATENATE($A329,
IF(COUNTIF($A$2:$A329,A329)&lt;10,CONCATENATE("000",COUNTIF($A$2:$A329,A329)),
IF(COUNTIF($A$2:$A329,A329)&lt;100,CONCATENATE("00",COUNTIF($A$2:$A329,A329)),
IF(COUNTIF($A$2:$A329,A329)&lt;1000,CONCATENATE("0",COUNTIF($A$2:$A329,A329)),COUNTIF($A$2:$A329,A329))
)))</f>
        <v>IT데이터사이언스데이터 분석전문과정0027</v>
      </c>
      <c r="C329" s="23" t="s">
        <v>4922</v>
      </c>
      <c r="E329" s="23" t="str">
        <f>CONCATENATE(표1[[#This Row],[교육기관명]],표1[[#This Row],[중분류]])</f>
        <v>오라클자바교육센터데이터사이언스</v>
      </c>
      <c r="F329" s="24" t="s">
        <v>802</v>
      </c>
      <c r="G329" s="25" t="s">
        <v>826</v>
      </c>
      <c r="H329" s="24" t="s">
        <v>6</v>
      </c>
      <c r="I329" s="24" t="s">
        <v>7</v>
      </c>
      <c r="J329" s="24" t="s">
        <v>11</v>
      </c>
      <c r="K329" s="24" t="s">
        <v>2000</v>
      </c>
      <c r="L329" s="80"/>
      <c r="M329" s="24" t="s">
        <v>3622</v>
      </c>
      <c r="N329" s="24"/>
      <c r="O329" s="24"/>
    </row>
    <row r="330" spans="1:15" hidden="1">
      <c r="A330" s="23" t="str">
        <f>CONCATENATE(표1[[#This Row],[대분류]],표1[[#This Row],[중분류]],표1[[#This Row],[소분류]],표1[[#This Row],[단계]])</f>
        <v>IT데이터사이언스데이터 분석전문과정</v>
      </c>
      <c r="B330" s="23" t="str">
        <f>CONCATENATE($A330,
IF(COUNTIF($A$2:$A330,A330)&lt;10,CONCATENATE("000",COUNTIF($A$2:$A330,A330)),
IF(COUNTIF($A$2:$A330,A330)&lt;100,CONCATENATE("00",COUNTIF($A$2:$A330,A330)),
IF(COUNTIF($A$2:$A330,A330)&lt;1000,CONCATENATE("0",COUNTIF($A$2:$A330,A330)),COUNTIF($A$2:$A330,A330))
)))</f>
        <v>IT데이터사이언스데이터 분석전문과정0028</v>
      </c>
      <c r="C330" s="23" t="s">
        <v>4923</v>
      </c>
      <c r="E330" s="23" t="str">
        <f>CONCATENATE(표1[[#This Row],[교육기관명]],표1[[#This Row],[중분류]])</f>
        <v>오라클자바교육센터데이터사이언스</v>
      </c>
      <c r="F330" s="24" t="s">
        <v>802</v>
      </c>
      <c r="G330" s="25" t="s">
        <v>824</v>
      </c>
      <c r="H330" s="24" t="s">
        <v>6</v>
      </c>
      <c r="I330" s="24" t="s">
        <v>7</v>
      </c>
      <c r="J330" s="24" t="s">
        <v>11</v>
      </c>
      <c r="K330" s="24" t="s">
        <v>2000</v>
      </c>
      <c r="L330" s="80"/>
      <c r="M330" s="24" t="s">
        <v>3622</v>
      </c>
      <c r="N330" s="24"/>
      <c r="O330" s="24"/>
    </row>
    <row r="331" spans="1:15" hidden="1">
      <c r="A331" s="23" t="str">
        <f>CONCATENATE(표1[[#This Row],[대분류]],표1[[#This Row],[중분류]],표1[[#This Row],[소분류]],표1[[#This Row],[단계]])</f>
        <v>IT데이터사이언스데이터 분석전문과정</v>
      </c>
      <c r="B331" s="23" t="str">
        <f>CONCATENATE($A331,
IF(COUNTIF($A$2:$A331,A331)&lt;10,CONCATENATE("000",COUNTIF($A$2:$A331,A331)),
IF(COUNTIF($A$2:$A331,A331)&lt;100,CONCATENATE("00",COUNTIF($A$2:$A331,A331)),
IF(COUNTIF($A$2:$A331,A331)&lt;1000,CONCATENATE("0",COUNTIF($A$2:$A331,A331)),COUNTIF($A$2:$A331,A331))
)))</f>
        <v>IT데이터사이언스데이터 분석전문과정0029</v>
      </c>
      <c r="C331" s="23" t="s">
        <v>4891</v>
      </c>
      <c r="E331" s="23" t="str">
        <f>CONCATENATE(표1[[#This Row],[교육기관명]],표1[[#This Row],[중분류]])</f>
        <v>중앙정보처리학원데이터사이언스</v>
      </c>
      <c r="F331" s="24" t="s">
        <v>1177</v>
      </c>
      <c r="G331" s="25" t="s">
        <v>1191</v>
      </c>
      <c r="H331" s="24" t="s">
        <v>6</v>
      </c>
      <c r="I331" s="24" t="s">
        <v>7</v>
      </c>
      <c r="J331" s="24" t="s">
        <v>11</v>
      </c>
      <c r="K331" s="24" t="s">
        <v>2000</v>
      </c>
      <c r="L331" s="80"/>
      <c r="M331" s="24" t="s">
        <v>2149</v>
      </c>
      <c r="N331" s="24"/>
      <c r="O331" s="24"/>
    </row>
    <row r="332" spans="1:15" hidden="1">
      <c r="A332" s="23" t="str">
        <f>CONCATENATE(표1[[#This Row],[대분류]],표1[[#This Row],[중분류]],표1[[#This Row],[소분류]],표1[[#This Row],[단계]])</f>
        <v>IT데이터사이언스데이터 분석전문과정</v>
      </c>
      <c r="B332" s="23" t="str">
        <f>CONCATENATE($A332,
IF(COUNTIF($A$2:$A332,A332)&lt;10,CONCATENATE("000",COUNTIF($A$2:$A332,A332)),
IF(COUNTIF($A$2:$A332,A332)&lt;100,CONCATENATE("00",COUNTIF($A$2:$A332,A332)),
IF(COUNTIF($A$2:$A332,A332)&lt;1000,CONCATENATE("0",COUNTIF($A$2:$A332,A332)),COUNTIF($A$2:$A332,A332))
)))</f>
        <v>IT데이터사이언스데이터 분석전문과정0030</v>
      </c>
      <c r="C332" s="23" t="s">
        <v>4892</v>
      </c>
      <c r="E332" s="23" t="str">
        <f>CONCATENATE(표1[[#This Row],[교육기관명]],표1[[#This Row],[중분류]])</f>
        <v>중앙정보처리학원데이터사이언스</v>
      </c>
      <c r="F332" s="24" t="s">
        <v>1177</v>
      </c>
      <c r="G332" s="25" t="s">
        <v>1208</v>
      </c>
      <c r="H332" s="24" t="s">
        <v>6</v>
      </c>
      <c r="I332" s="24" t="s">
        <v>7</v>
      </c>
      <c r="J332" s="24" t="s">
        <v>11</v>
      </c>
      <c r="K332" s="24" t="s">
        <v>2000</v>
      </c>
      <c r="L332" s="80"/>
      <c r="M332" s="24" t="s">
        <v>2149</v>
      </c>
      <c r="N332" s="24"/>
      <c r="O332" s="24"/>
    </row>
    <row r="333" spans="1:15" hidden="1">
      <c r="A333" s="23" t="str">
        <f>CONCATENATE(표1[[#This Row],[대분류]],표1[[#This Row],[중분류]],표1[[#This Row],[소분류]],표1[[#This Row],[단계]])</f>
        <v>IT데이터사이언스데이터 분석전문과정</v>
      </c>
      <c r="B333" s="23" t="str">
        <f>CONCATENATE($A333,
IF(COUNTIF($A$2:$A333,A333)&lt;10,CONCATENATE("000",COUNTIF($A$2:$A333,A333)),
IF(COUNTIF($A$2:$A333,A333)&lt;100,CONCATENATE("00",COUNTIF($A$2:$A333,A333)),
IF(COUNTIF($A$2:$A333,A333)&lt;1000,CONCATENATE("0",COUNTIF($A$2:$A333,A333)),COUNTIF($A$2:$A333,A333))
)))</f>
        <v>IT데이터사이언스데이터 분석전문과정0031</v>
      </c>
      <c r="C333" s="23" t="s">
        <v>4893</v>
      </c>
      <c r="E333" s="23" t="str">
        <f>CONCATENATE(표1[[#This Row],[교육기관명]],표1[[#This Row],[중분류]])</f>
        <v>중앙정보처리학원데이터사이언스</v>
      </c>
      <c r="F333" s="24" t="s">
        <v>1177</v>
      </c>
      <c r="G333" s="25" t="s">
        <v>1207</v>
      </c>
      <c r="H333" s="24" t="s">
        <v>6</v>
      </c>
      <c r="I333" s="24" t="s">
        <v>7</v>
      </c>
      <c r="J333" s="24" t="s">
        <v>11</v>
      </c>
      <c r="K333" s="24" t="s">
        <v>2000</v>
      </c>
      <c r="L333" s="80"/>
      <c r="M333" s="24" t="s">
        <v>2149</v>
      </c>
      <c r="N333" s="24"/>
      <c r="O333" s="24"/>
    </row>
    <row r="334" spans="1:15" hidden="1">
      <c r="A334" s="23" t="str">
        <f>CONCATENATE(표1[[#This Row],[대분류]],표1[[#This Row],[중분류]],표1[[#This Row],[소분류]],표1[[#This Row],[단계]])</f>
        <v>IT데이터사이언스데이터 분석전문과정</v>
      </c>
      <c r="B334" s="23" t="str">
        <f>CONCATENATE($A334,
IF(COUNTIF($A$2:$A334,A334)&lt;10,CONCATENATE("000",COUNTIF($A$2:$A334,A334)),
IF(COUNTIF($A$2:$A334,A334)&lt;100,CONCATENATE("00",COUNTIF($A$2:$A334,A334)),
IF(COUNTIF($A$2:$A334,A334)&lt;1000,CONCATENATE("0",COUNTIF($A$2:$A334,A334)),COUNTIF($A$2:$A334,A334))
)))</f>
        <v>IT데이터사이언스데이터 분석전문과정0032</v>
      </c>
      <c r="C334" s="23" t="s">
        <v>4493</v>
      </c>
      <c r="E334" s="23" t="str">
        <f>CONCATENATE(표1[[#This Row],[교육기관명]],표1[[#This Row],[중분류]])</f>
        <v>패스트캠퍼스데이터사이언스</v>
      </c>
      <c r="F334" s="24" t="s">
        <v>3687</v>
      </c>
      <c r="G334" s="25" t="s">
        <v>1710</v>
      </c>
      <c r="H334" s="24" t="s">
        <v>6</v>
      </c>
      <c r="I334" s="24" t="s">
        <v>7</v>
      </c>
      <c r="J334" s="24" t="s">
        <v>11</v>
      </c>
      <c r="K334" s="24" t="s">
        <v>2000</v>
      </c>
      <c r="L334" s="80"/>
      <c r="M334" s="24" t="s">
        <v>2546</v>
      </c>
      <c r="N334" s="24"/>
      <c r="O334" s="24"/>
    </row>
    <row r="335" spans="1:15" hidden="1">
      <c r="A335" s="23" t="str">
        <f>CONCATENATE(표1[[#This Row],[대분류]],표1[[#This Row],[중분류]],표1[[#This Row],[소분류]],표1[[#This Row],[단계]])</f>
        <v>IT데이터사이언스데이터 분석전문과정</v>
      </c>
      <c r="B335" s="23" t="str">
        <f>CONCATENATE($A335,
IF(COUNTIF($A$2:$A335,A335)&lt;10,CONCATENATE("000",COUNTIF($A$2:$A335,A335)),
IF(COUNTIF($A$2:$A335,A335)&lt;100,CONCATENATE("00",COUNTIF($A$2:$A335,A335)),
IF(COUNTIF($A$2:$A335,A335)&lt;1000,CONCATENATE("0",COUNTIF($A$2:$A335,A335)),COUNTIF($A$2:$A335,A335))
)))</f>
        <v>IT데이터사이언스데이터 분석전문과정0033</v>
      </c>
      <c r="C335" s="23" t="s">
        <v>4723</v>
      </c>
      <c r="E335" s="23" t="str">
        <f>CONCATENATE(표1[[#This Row],[교육기관명]],표1[[#This Row],[중분류]])</f>
        <v>패스트레인정보통신학원데이터사이언스</v>
      </c>
      <c r="F335" s="24" t="s">
        <v>3691</v>
      </c>
      <c r="G335" s="25" t="s">
        <v>1513</v>
      </c>
      <c r="H335" s="24" t="s">
        <v>6</v>
      </c>
      <c r="I335" s="24" t="s">
        <v>7</v>
      </c>
      <c r="J335" s="24" t="s">
        <v>11</v>
      </c>
      <c r="K335" s="24" t="s">
        <v>2000</v>
      </c>
      <c r="L335" s="80"/>
      <c r="M335" s="24" t="s">
        <v>2547</v>
      </c>
      <c r="N335" s="24"/>
      <c r="O335" s="24"/>
    </row>
    <row r="336" spans="1:15" hidden="1">
      <c r="A336" s="23" t="str">
        <f>CONCATENATE(표1[[#This Row],[대분류]],표1[[#This Row],[중분류]],표1[[#This Row],[소분류]],표1[[#This Row],[단계]])</f>
        <v>IT데이터사이언스데이터 분석전문과정</v>
      </c>
      <c r="B336" s="23" t="str">
        <f>CONCATENATE($A336,
IF(COUNTIF($A$2:$A336,A336)&lt;10,CONCATENATE("000",COUNTIF($A$2:$A336,A336)),
IF(COUNTIF($A$2:$A336,A336)&lt;100,CONCATENATE("00",COUNTIF($A$2:$A336,A336)),
IF(COUNTIF($A$2:$A336,A336)&lt;1000,CONCATENATE("0",COUNTIF($A$2:$A336,A336)),COUNTIF($A$2:$A336,A336))
)))</f>
        <v>IT데이터사이언스데이터 분석전문과정0034</v>
      </c>
      <c r="C336" s="23" t="s">
        <v>4724</v>
      </c>
      <c r="E336" s="23" t="str">
        <f>CONCATENATE(표1[[#This Row],[교육기관명]],표1[[#This Row],[중분류]])</f>
        <v>패스트레인정보통신학원데이터사이언스</v>
      </c>
      <c r="F336" s="24" t="s">
        <v>3691</v>
      </c>
      <c r="G336" s="25" t="s">
        <v>1307</v>
      </c>
      <c r="H336" s="24" t="s">
        <v>6</v>
      </c>
      <c r="I336" s="24" t="s">
        <v>7</v>
      </c>
      <c r="J336" s="24" t="s">
        <v>11</v>
      </c>
      <c r="K336" s="24" t="s">
        <v>2000</v>
      </c>
      <c r="L336" s="80"/>
      <c r="M336" s="24" t="s">
        <v>2548</v>
      </c>
      <c r="N336" s="24"/>
      <c r="O336" s="24"/>
    </row>
    <row r="337" spans="1:15" hidden="1">
      <c r="A337" s="23" t="str">
        <f>CONCATENATE(표1[[#This Row],[대분류]],표1[[#This Row],[중분류]],표1[[#This Row],[소분류]],표1[[#This Row],[단계]])</f>
        <v>IT데이터사이언스데이터 분석전문과정</v>
      </c>
      <c r="B337" s="23" t="str">
        <f>CONCATENATE($A337,
IF(COUNTIF($A$2:$A337,A337)&lt;10,CONCATENATE("000",COUNTIF($A$2:$A337,A337)),
IF(COUNTIF($A$2:$A337,A337)&lt;100,CONCATENATE("00",COUNTIF($A$2:$A337,A337)),
IF(COUNTIF($A$2:$A337,A337)&lt;1000,CONCATENATE("0",COUNTIF($A$2:$A337,A337)),COUNTIF($A$2:$A337,A337))
)))</f>
        <v>IT데이터사이언스데이터 분석전문과정0035</v>
      </c>
      <c r="C337" s="23" t="s">
        <v>4294</v>
      </c>
      <c r="E337" s="23" t="str">
        <f>CONCATENATE(표1[[#This Row],[교육기관명]],표1[[#This Row],[중분류]])</f>
        <v>한국정보기술연구원데이터사이언스</v>
      </c>
      <c r="F337" s="24" t="s">
        <v>877</v>
      </c>
      <c r="G337" s="25" t="s">
        <v>882</v>
      </c>
      <c r="H337" s="24" t="s">
        <v>6</v>
      </c>
      <c r="I337" s="24" t="s">
        <v>7</v>
      </c>
      <c r="J337" s="24" t="s">
        <v>11</v>
      </c>
      <c r="K337" s="24" t="s">
        <v>2000</v>
      </c>
      <c r="L337" s="80"/>
      <c r="M337" s="24" t="s">
        <v>3623</v>
      </c>
      <c r="N337" s="24"/>
      <c r="O337" s="24"/>
    </row>
    <row r="338" spans="1:15" hidden="1">
      <c r="A338" s="23" t="str">
        <f>CONCATENATE(표1[[#This Row],[대분류]],표1[[#This Row],[중분류]],표1[[#This Row],[소분류]],표1[[#This Row],[단계]])</f>
        <v>IT데이터사이언스데이터 분석전문과정</v>
      </c>
      <c r="B338" s="23" t="str">
        <f>CONCATENATE($A338,
IF(COUNTIF($A$2:$A338,A338)&lt;10,CONCATENATE("000",COUNTIF($A$2:$A338,A338)),
IF(COUNTIF($A$2:$A338,A338)&lt;100,CONCATENATE("00",COUNTIF($A$2:$A338,A338)),
IF(COUNTIF($A$2:$A338,A338)&lt;1000,CONCATENATE("0",COUNTIF($A$2:$A338,A338)),COUNTIF($A$2:$A338,A338))
)))</f>
        <v>IT데이터사이언스데이터 분석전문과정0036</v>
      </c>
      <c r="C338" s="23" t="s">
        <v>4295</v>
      </c>
      <c r="E338" s="23" t="str">
        <f>CONCATENATE(표1[[#This Row],[교육기관명]],표1[[#This Row],[중분류]])</f>
        <v>한국정보기술연구원데이터사이언스</v>
      </c>
      <c r="F338" s="24" t="s">
        <v>877</v>
      </c>
      <c r="G338" s="25" t="s">
        <v>883</v>
      </c>
      <c r="H338" s="24" t="s">
        <v>6</v>
      </c>
      <c r="I338" s="24" t="s">
        <v>7</v>
      </c>
      <c r="J338" s="24" t="s">
        <v>11</v>
      </c>
      <c r="K338" s="24" t="s">
        <v>2000</v>
      </c>
      <c r="L338" s="80"/>
      <c r="M338" s="24" t="s">
        <v>3623</v>
      </c>
      <c r="N338" s="24"/>
      <c r="O338" s="24"/>
    </row>
    <row r="339" spans="1:15" hidden="1">
      <c r="A339" s="23" t="str">
        <f>CONCATENATE(표1[[#This Row],[대분류]],표1[[#This Row],[중분류]],표1[[#This Row],[소분류]],표1[[#This Row],[단계]])</f>
        <v>IT데이터사이언스데이터 분석전문과정</v>
      </c>
      <c r="B339" s="23" t="str">
        <f>CONCATENATE($A339,
IF(COUNTIF($A$2:$A339,A339)&lt;10,CONCATENATE("000",COUNTIF($A$2:$A339,A339)),
IF(COUNTIF($A$2:$A339,A339)&lt;100,CONCATENATE("00",COUNTIF($A$2:$A339,A339)),
IF(COUNTIF($A$2:$A339,A339)&lt;1000,CONCATENATE("0",COUNTIF($A$2:$A339,A339)),COUNTIF($A$2:$A339,A339))
)))</f>
        <v>IT데이터사이언스데이터 분석전문과정0037</v>
      </c>
      <c r="C339" s="23" t="s">
        <v>4296</v>
      </c>
      <c r="E339" s="23" t="str">
        <f>CONCATENATE(표1[[#This Row],[교육기관명]],표1[[#This Row],[중분류]])</f>
        <v>한국정보기술연구원데이터사이언스</v>
      </c>
      <c r="F339" s="24" t="s">
        <v>877</v>
      </c>
      <c r="G339" s="25" t="s">
        <v>885</v>
      </c>
      <c r="H339" s="24" t="s">
        <v>6</v>
      </c>
      <c r="I339" s="24" t="s">
        <v>7</v>
      </c>
      <c r="J339" s="24" t="s">
        <v>11</v>
      </c>
      <c r="K339" s="24" t="s">
        <v>2000</v>
      </c>
      <c r="L339" s="80"/>
      <c r="M339" s="24" t="s">
        <v>3623</v>
      </c>
      <c r="N339" s="24"/>
      <c r="O339" s="24"/>
    </row>
    <row r="340" spans="1:15" hidden="1">
      <c r="A340" s="23" t="str">
        <f>CONCATENATE(표1[[#This Row],[대분류]],표1[[#This Row],[중분류]],표1[[#This Row],[소분류]],표1[[#This Row],[단계]])</f>
        <v>IT데이터사이언스데이터 분석전문과정</v>
      </c>
      <c r="B340" s="23" t="str">
        <f>CONCATENATE($A340,
IF(COUNTIF($A$2:$A340,A340)&lt;10,CONCATENATE("000",COUNTIF($A$2:$A340,A340)),
IF(COUNTIF($A$2:$A340,A340)&lt;100,CONCATENATE("00",COUNTIF($A$2:$A340,A340)),
IF(COUNTIF($A$2:$A340,A340)&lt;1000,CONCATENATE("0",COUNTIF($A$2:$A340,A340)),COUNTIF($A$2:$A340,A340))
)))</f>
        <v>IT데이터사이언스데이터 분석전문과정0038</v>
      </c>
      <c r="C340" s="23" t="s">
        <v>4297</v>
      </c>
      <c r="E340" s="23" t="str">
        <f>CONCATENATE(표1[[#This Row],[교육기관명]],표1[[#This Row],[중분류]])</f>
        <v>한국정보기술연구원데이터사이언스</v>
      </c>
      <c r="F340" s="24" t="s">
        <v>877</v>
      </c>
      <c r="G340" s="25" t="s">
        <v>888</v>
      </c>
      <c r="H340" s="24" t="s">
        <v>6</v>
      </c>
      <c r="I340" s="24" t="s">
        <v>7</v>
      </c>
      <c r="J340" s="24" t="s">
        <v>11</v>
      </c>
      <c r="K340" s="24" t="s">
        <v>2000</v>
      </c>
      <c r="L340" s="80"/>
      <c r="M340" s="24" t="s">
        <v>3623</v>
      </c>
      <c r="N340" s="24"/>
      <c r="O340" s="24"/>
    </row>
    <row r="341" spans="1:15" hidden="1">
      <c r="A341" s="23" t="str">
        <f>CONCATENATE(표1[[#This Row],[대분류]],표1[[#This Row],[중분류]],표1[[#This Row],[소분류]],표1[[#This Row],[단계]])</f>
        <v>IT데이터사이언스데이터 분석전문과정</v>
      </c>
      <c r="B341" s="23" t="str">
        <f>CONCATENATE($A341,
IF(COUNTIF($A$2:$A341,A341)&lt;10,CONCATENATE("000",COUNTIF($A$2:$A341,A341)),
IF(COUNTIF($A$2:$A341,A341)&lt;100,CONCATENATE("00",COUNTIF($A$2:$A341,A341)),
IF(COUNTIF($A$2:$A341,A341)&lt;1000,CONCATENATE("0",COUNTIF($A$2:$A341,A341)),COUNTIF($A$2:$A341,A341))
)))</f>
        <v>IT데이터사이언스데이터 분석전문과정0039</v>
      </c>
      <c r="C341" s="23" t="s">
        <v>4298</v>
      </c>
      <c r="E341" s="23" t="str">
        <f>CONCATENATE(표1[[#This Row],[교육기관명]],표1[[#This Row],[중분류]])</f>
        <v>한국정보기술연구원데이터사이언스</v>
      </c>
      <c r="F341" s="24" t="s">
        <v>877</v>
      </c>
      <c r="G341" s="25" t="s">
        <v>880</v>
      </c>
      <c r="H341" s="24" t="s">
        <v>6</v>
      </c>
      <c r="I341" s="24" t="s">
        <v>7</v>
      </c>
      <c r="J341" s="24" t="s">
        <v>11</v>
      </c>
      <c r="K341" s="24" t="s">
        <v>2000</v>
      </c>
      <c r="L341" s="80"/>
      <c r="M341" s="24" t="s">
        <v>3623</v>
      </c>
      <c r="N341" s="24"/>
      <c r="O341" s="24"/>
    </row>
    <row r="342" spans="1:15" hidden="1">
      <c r="A342" s="23" t="str">
        <f>CONCATENATE(표1[[#This Row],[대분류]],표1[[#This Row],[중분류]],표1[[#This Row],[소분류]],표1[[#This Row],[단계]])</f>
        <v>IT데이터사이언스데이터 분석전문과정</v>
      </c>
      <c r="B342" s="23" t="str">
        <f>CONCATENATE($A342,
IF(COUNTIF($A$2:$A342,A342)&lt;10,CONCATENATE("000",COUNTIF($A$2:$A342,A342)),
IF(COUNTIF($A$2:$A342,A342)&lt;100,CONCATENATE("00",COUNTIF($A$2:$A342,A342)),
IF(COUNTIF($A$2:$A342,A342)&lt;1000,CONCATENATE("0",COUNTIF($A$2:$A342,A342)),COUNTIF($A$2:$A342,A342))
)))</f>
        <v>IT데이터사이언스데이터 분석전문과정0040</v>
      </c>
      <c r="C342" s="23" t="s">
        <v>4299</v>
      </c>
      <c r="E342" s="23" t="str">
        <f>CONCATENATE(표1[[#This Row],[교육기관명]],표1[[#This Row],[중분류]])</f>
        <v>한국정보기술연구원데이터사이언스</v>
      </c>
      <c r="F342" s="24" t="s">
        <v>877</v>
      </c>
      <c r="G342" s="25" t="s">
        <v>889</v>
      </c>
      <c r="H342" s="24" t="s">
        <v>6</v>
      </c>
      <c r="I342" s="24" t="s">
        <v>7</v>
      </c>
      <c r="J342" s="24" t="s">
        <v>11</v>
      </c>
      <c r="K342" s="24" t="s">
        <v>2000</v>
      </c>
      <c r="L342" s="80"/>
      <c r="M342" s="24" t="s">
        <v>3623</v>
      </c>
      <c r="N342" s="24"/>
      <c r="O342" s="24"/>
    </row>
    <row r="343" spans="1:15" hidden="1">
      <c r="A343" s="23" t="str">
        <f>CONCATENATE(표1[[#This Row],[대분류]],표1[[#This Row],[중분류]],표1[[#This Row],[소분류]],표1[[#This Row],[단계]])</f>
        <v>IT데이터사이언스데이터 분석전문과정</v>
      </c>
      <c r="B343" s="23" t="str">
        <f>CONCATENATE($A343,
IF(COUNTIF($A$2:$A343,A343)&lt;10,CONCATENATE("000",COUNTIF($A$2:$A343,A343)),
IF(COUNTIF($A$2:$A343,A343)&lt;100,CONCATENATE("00",COUNTIF($A$2:$A343,A343)),
IF(COUNTIF($A$2:$A343,A343)&lt;1000,CONCATENATE("0",COUNTIF($A$2:$A343,A343)),COUNTIF($A$2:$A343,A343))
)))</f>
        <v>IT데이터사이언스데이터 분석전문과정0041</v>
      </c>
      <c r="C343" s="23" t="s">
        <v>4300</v>
      </c>
      <c r="E343" s="23" t="str">
        <f>CONCATENATE(표1[[#This Row],[교육기관명]],표1[[#This Row],[중분류]])</f>
        <v>한국정보기술연구원데이터사이언스</v>
      </c>
      <c r="F343" s="24" t="s">
        <v>877</v>
      </c>
      <c r="G343" s="25" t="s">
        <v>887</v>
      </c>
      <c r="H343" s="24" t="s">
        <v>6</v>
      </c>
      <c r="I343" s="24" t="s">
        <v>7</v>
      </c>
      <c r="J343" s="24" t="s">
        <v>11</v>
      </c>
      <c r="K343" s="24" t="s">
        <v>2000</v>
      </c>
      <c r="L343" s="80"/>
      <c r="M343" s="24" t="s">
        <v>3623</v>
      </c>
      <c r="N343" s="24"/>
      <c r="O343" s="24"/>
    </row>
    <row r="344" spans="1:15" hidden="1">
      <c r="A344" s="23" t="str">
        <f>CONCATENATE(표1[[#This Row],[대분류]],표1[[#This Row],[중분류]],표1[[#This Row],[소분류]],표1[[#This Row],[단계]])</f>
        <v>IT데이터사이언스데이터 분석전문과정</v>
      </c>
      <c r="B344" s="23" t="str">
        <f>CONCATENATE($A344,
IF(COUNTIF($A$2:$A344,A344)&lt;10,CONCATENATE("000",COUNTIF($A$2:$A344,A344)),
IF(COUNTIF($A$2:$A344,A344)&lt;100,CONCATENATE("00",COUNTIF($A$2:$A344,A344)),
IF(COUNTIF($A$2:$A344,A344)&lt;1000,CONCATENATE("0",COUNTIF($A$2:$A344,A344)),COUNTIF($A$2:$A344,A344))
)))</f>
        <v>IT데이터사이언스데이터 분석전문과정0042</v>
      </c>
      <c r="C344" s="23" t="s">
        <v>4301</v>
      </c>
      <c r="E344" s="23" t="str">
        <f>CONCATENATE(표1[[#This Row],[교육기관명]],표1[[#This Row],[중분류]])</f>
        <v>한국정보기술연구원데이터사이언스</v>
      </c>
      <c r="F344" s="24" t="s">
        <v>877</v>
      </c>
      <c r="G344" s="25" t="s">
        <v>886</v>
      </c>
      <c r="H344" s="24" t="s">
        <v>6</v>
      </c>
      <c r="I344" s="24" t="s">
        <v>7</v>
      </c>
      <c r="J344" s="24" t="s">
        <v>11</v>
      </c>
      <c r="K344" s="24" t="s">
        <v>2000</v>
      </c>
      <c r="L344" s="80"/>
      <c r="M344" s="24" t="s">
        <v>3623</v>
      </c>
      <c r="N344" s="24"/>
      <c r="O344" s="24"/>
    </row>
    <row r="345" spans="1:15" hidden="1">
      <c r="A345" s="23" t="str">
        <f>CONCATENATE(표1[[#This Row],[대분류]],표1[[#This Row],[중분류]],표1[[#This Row],[소분류]],표1[[#This Row],[단계]])</f>
        <v>IT데이터사이언스데이터 분석전문과정</v>
      </c>
      <c r="B345" s="23" t="str">
        <f>CONCATENATE($A345,
IF(COUNTIF($A$2:$A345,A345)&lt;10,CONCATENATE("000",COUNTIF($A$2:$A345,A345)),
IF(COUNTIF($A$2:$A345,A345)&lt;100,CONCATENATE("00",COUNTIF($A$2:$A345,A345)),
IF(COUNTIF($A$2:$A345,A345)&lt;1000,CONCATENATE("0",COUNTIF($A$2:$A345,A345)),COUNTIF($A$2:$A345,A345))
)))</f>
        <v>IT데이터사이언스데이터 분석전문과정0043</v>
      </c>
      <c r="C345" s="23" t="s">
        <v>4306</v>
      </c>
      <c r="D345" s="27" t="s">
        <v>5659</v>
      </c>
      <c r="E345" s="23" t="str">
        <f>CONCATENATE(표1[[#This Row],[교육기관명]],표1[[#This Row],[중분류]])</f>
        <v>한국정보기술연구원데이터사이언스</v>
      </c>
      <c r="F345" s="24" t="s">
        <v>877</v>
      </c>
      <c r="G345" s="25" t="s">
        <v>890</v>
      </c>
      <c r="H345" s="85" t="s">
        <v>3668</v>
      </c>
      <c r="I345" s="24" t="s">
        <v>7</v>
      </c>
      <c r="J345" s="24" t="s">
        <v>11</v>
      </c>
      <c r="K345" s="24" t="s">
        <v>2000</v>
      </c>
      <c r="L345" s="80" t="s">
        <v>5554</v>
      </c>
      <c r="M345" s="24" t="s">
        <v>3623</v>
      </c>
      <c r="N345" s="24" t="s">
        <v>5555</v>
      </c>
      <c r="O345" s="24"/>
    </row>
    <row r="346" spans="1:15" hidden="1">
      <c r="A346" s="23" t="str">
        <f>CONCATENATE(표1[[#This Row],[대분류]],표1[[#This Row],[중분류]],표1[[#This Row],[소분류]],표1[[#This Row],[단계]])</f>
        <v>IT데이터사이언스데이터 수집선택과정</v>
      </c>
      <c r="B346" s="23" t="str">
        <f>CONCATENATE($A346,
IF(COUNTIF($A$2:$A346,A346)&lt;10,CONCATENATE("000",COUNTIF($A$2:$A346,A346)),
IF(COUNTIF($A$2:$A346,A346)&lt;100,CONCATENATE("00",COUNTIF($A$2:$A346,A346)),
IF(COUNTIF($A$2:$A346,A346)&lt;1000,CONCATENATE("0",COUNTIF($A$2:$A346,A346)),COUNTIF($A$2:$A346,A346))
)))</f>
        <v>IT데이터사이언스데이터 수집선택과정0001</v>
      </c>
      <c r="C346" s="23" t="s">
        <v>5811</v>
      </c>
      <c r="D346" s="28" t="s">
        <v>5826</v>
      </c>
      <c r="E346" s="27" t="str">
        <f>CONCATENATE(표1[[#This Row],[교육기관명]],표1[[#This Row],[중분류]])</f>
        <v>인프런데이터사이언스</v>
      </c>
      <c r="F346" s="191" t="s">
        <v>5771</v>
      </c>
      <c r="G346" s="25" t="s">
        <v>5777</v>
      </c>
      <c r="H346" s="24" t="s">
        <v>5778</v>
      </c>
      <c r="I346" s="24" t="s">
        <v>5779</v>
      </c>
      <c r="J346" s="24" t="s">
        <v>8</v>
      </c>
      <c r="K346" s="24" t="s">
        <v>5780</v>
      </c>
      <c r="L346" s="80" t="s">
        <v>5820</v>
      </c>
      <c r="M346" s="192" t="s">
        <v>5781</v>
      </c>
      <c r="N346" s="24">
        <v>0</v>
      </c>
      <c r="O346" s="24"/>
    </row>
    <row r="347" spans="1:15" hidden="1">
      <c r="A347" s="23" t="str">
        <f>CONCATENATE(표1[[#This Row],[대분류]],표1[[#This Row],[중분류]],표1[[#This Row],[소분류]],표1[[#This Row],[단계]])</f>
        <v>IT데이터사이언스데이터 수집전문과정</v>
      </c>
      <c r="B347" s="23" t="str">
        <f>CONCATENATE($A347,
IF(COUNTIF($A$2:$A347,A347)&lt;10,CONCATENATE("000",COUNTIF($A$2:$A347,A347)),
IF(COUNTIF($A$2:$A347,A347)&lt;100,CONCATENATE("00",COUNTIF($A$2:$A347,A347)),
IF(COUNTIF($A$2:$A347,A347)&lt;1000,CONCATENATE("0",COUNTIF($A$2:$A347,A347)),COUNTIF($A$2:$A347,A347))
)))</f>
        <v>IT데이터사이언스데이터 수집전문과정0001</v>
      </c>
      <c r="C347" s="23" t="s">
        <v>5527</v>
      </c>
      <c r="E347" s="23" t="str">
        <f>CONCATENATE(표1[[#This Row],[교육기관명]],표1[[#This Row],[중분류]])</f>
        <v>HP교육센터데이터사이언스</v>
      </c>
      <c r="F347" s="24" t="s">
        <v>971</v>
      </c>
      <c r="G347" s="25" t="s">
        <v>1021</v>
      </c>
      <c r="H347" s="24" t="s">
        <v>6</v>
      </c>
      <c r="I347" s="24" t="s">
        <v>7</v>
      </c>
      <c r="J347" s="24" t="s">
        <v>8</v>
      </c>
      <c r="K347" s="24" t="s">
        <v>2000</v>
      </c>
      <c r="L347" s="80"/>
      <c r="M347" s="24" t="s">
        <v>2549</v>
      </c>
      <c r="N347" s="24"/>
      <c r="O347" s="24"/>
    </row>
    <row r="348" spans="1:15" hidden="1">
      <c r="A348" s="23" t="str">
        <f>CONCATENATE(표1[[#This Row],[대분류]],표1[[#This Row],[중분류]],표1[[#This Row],[소분류]],표1[[#This Row],[단계]])</f>
        <v>IT데이터사이언스데이터 수집전문과정</v>
      </c>
      <c r="B348" s="23" t="str">
        <f>CONCATENATE($A348,
IF(COUNTIF($A$2:$A348,A348)&lt;10,CONCATENATE("000",COUNTIF($A$2:$A348,A348)),
IF(COUNTIF($A$2:$A348,A348)&lt;100,CONCATENATE("00",COUNTIF($A$2:$A348,A348)),
IF(COUNTIF($A$2:$A348,A348)&lt;1000,CONCATENATE("0",COUNTIF($A$2:$A348,A348)),COUNTIF($A$2:$A348,A348))
)))</f>
        <v>IT데이터사이언스데이터 수집전문과정0002</v>
      </c>
      <c r="C348" s="23" t="s">
        <v>3841</v>
      </c>
      <c r="E348" s="23" t="str">
        <f>CONCATENATE(표1[[#This Row],[교육기관명]],표1[[#This Row],[중분류]])</f>
        <v>멀티캠퍼스데이터사이언스</v>
      </c>
      <c r="F348" s="24" t="s">
        <v>4</v>
      </c>
      <c r="G348" s="25" t="s">
        <v>5</v>
      </c>
      <c r="H348" s="24" t="s">
        <v>6</v>
      </c>
      <c r="I348" s="24" t="s">
        <v>7</v>
      </c>
      <c r="J348" s="24" t="s">
        <v>8</v>
      </c>
      <c r="K348" s="24" t="s">
        <v>2000</v>
      </c>
      <c r="L348" s="80"/>
      <c r="M348" s="24" t="s">
        <v>2550</v>
      </c>
      <c r="N348" s="24"/>
      <c r="O348" s="24"/>
    </row>
    <row r="349" spans="1:15" hidden="1">
      <c r="A349" s="23" t="str">
        <f>CONCATENATE(표1[[#This Row],[대분류]],표1[[#This Row],[중분류]],표1[[#This Row],[소분류]],표1[[#This Row],[단계]])</f>
        <v>IT데이터사이언스데이터 수집전문과정</v>
      </c>
      <c r="B349" s="23" t="str">
        <f>CONCATENATE($A349,
IF(COUNTIF($A$2:$A349,A349)&lt;10,CONCATENATE("000",COUNTIF($A$2:$A349,A349)),
IF(COUNTIF($A$2:$A349,A349)&lt;100,CONCATENATE("00",COUNTIF($A$2:$A349,A349)),
IF(COUNTIF($A$2:$A349,A349)&lt;1000,CONCATENATE("0",COUNTIF($A$2:$A349,A349)),COUNTIF($A$2:$A349,A349))
)))</f>
        <v>IT데이터사이언스데이터 수집전문과정0003</v>
      </c>
      <c r="C349" s="23" t="s">
        <v>3842</v>
      </c>
      <c r="E349" s="23" t="str">
        <f>CONCATENATE(표1[[#This Row],[교육기관명]],표1[[#This Row],[중분류]])</f>
        <v>멀티캠퍼스데이터사이언스</v>
      </c>
      <c r="F349" s="24" t="s">
        <v>4</v>
      </c>
      <c r="G349" s="25" t="s">
        <v>9</v>
      </c>
      <c r="H349" s="24" t="s">
        <v>6</v>
      </c>
      <c r="I349" s="24" t="s">
        <v>7</v>
      </c>
      <c r="J349" s="24" t="s">
        <v>8</v>
      </c>
      <c r="K349" s="24" t="s">
        <v>2000</v>
      </c>
      <c r="L349" s="80"/>
      <c r="M349" s="24" t="s">
        <v>2551</v>
      </c>
      <c r="N349" s="24"/>
      <c r="O349" s="24"/>
    </row>
    <row r="350" spans="1:15" hidden="1">
      <c r="A350" s="23" t="str">
        <f>CONCATENATE(표1[[#This Row],[대분류]],표1[[#This Row],[중분류]],표1[[#This Row],[소분류]],표1[[#This Row],[단계]])</f>
        <v>IT데이터사이언스데이터 수집전문과정</v>
      </c>
      <c r="B350" s="23" t="str">
        <f>CONCATENATE($A350,
IF(COUNTIF($A$2:$A350,A350)&lt;10,CONCATENATE("000",COUNTIF($A$2:$A350,A350)),
IF(COUNTIF($A$2:$A350,A350)&lt;100,CONCATENATE("00",COUNTIF($A$2:$A350,A350)),
IF(COUNTIF($A$2:$A350,A350)&lt;1000,CONCATENATE("0",COUNTIF($A$2:$A350,A350)),COUNTIF($A$2:$A350,A350))
)))</f>
        <v>IT데이터사이언스데이터 수집전문과정0004</v>
      </c>
      <c r="C350" s="23" t="s">
        <v>4935</v>
      </c>
      <c r="E350" s="23" t="str">
        <f>CONCATENATE(표1[[#This Row],[교육기관명]],표1[[#This Row],[중분류]])</f>
        <v>아이티윌데이터사이언스</v>
      </c>
      <c r="F350" s="24" t="s">
        <v>927</v>
      </c>
      <c r="G350" s="25" t="s">
        <v>928</v>
      </c>
      <c r="H350" s="24" t="s">
        <v>6</v>
      </c>
      <c r="I350" s="24" t="s">
        <v>7</v>
      </c>
      <c r="J350" s="24" t="s">
        <v>8</v>
      </c>
      <c r="K350" s="24" t="s">
        <v>2000</v>
      </c>
      <c r="L350" s="80"/>
      <c r="M350" s="24" t="s">
        <v>3624</v>
      </c>
      <c r="N350" s="24"/>
      <c r="O350" s="24"/>
    </row>
    <row r="351" spans="1:15" hidden="1">
      <c r="A351" s="23" t="str">
        <f>CONCATENATE(표1[[#This Row],[대분류]],표1[[#This Row],[중분류]],표1[[#This Row],[소분류]],표1[[#This Row],[단계]])</f>
        <v>IT데이터사이언스데이터 수집전문과정</v>
      </c>
      <c r="B351" s="23" t="str">
        <f>CONCATENATE($A351,
IF(COUNTIF($A$2:$A351,A351)&lt;10,CONCATENATE("000",COUNTIF($A$2:$A351,A351)),
IF(COUNTIF($A$2:$A351,A351)&lt;100,CONCATENATE("00",COUNTIF($A$2:$A351,A351)),
IF(COUNTIF($A$2:$A351,A351)&lt;1000,CONCATENATE("0",COUNTIF($A$2:$A351,A351)),COUNTIF($A$2:$A351,A351))
)))</f>
        <v>IT데이터사이언스데이터 수집전문과정0005</v>
      </c>
      <c r="C351" s="23" t="s">
        <v>4924</v>
      </c>
      <c r="E351" s="23" t="str">
        <f>CONCATENATE(표1[[#This Row],[교육기관명]],표1[[#This Row],[중분류]])</f>
        <v>오라클자바교육센터데이터사이언스</v>
      </c>
      <c r="F351" s="24" t="s">
        <v>802</v>
      </c>
      <c r="G351" s="25" t="s">
        <v>828</v>
      </c>
      <c r="H351" s="24" t="s">
        <v>6</v>
      </c>
      <c r="I351" s="24" t="s">
        <v>7</v>
      </c>
      <c r="J351" s="24" t="s">
        <v>8</v>
      </c>
      <c r="K351" s="24" t="s">
        <v>2000</v>
      </c>
      <c r="L351" s="80"/>
      <c r="M351" s="24" t="s">
        <v>3622</v>
      </c>
      <c r="N351" s="24"/>
      <c r="O351" s="24"/>
    </row>
    <row r="352" spans="1:15" hidden="1">
      <c r="A352" s="23" t="str">
        <f>CONCATENATE(표1[[#This Row],[대분류]],표1[[#This Row],[중분류]],표1[[#This Row],[소분류]],표1[[#This Row],[단계]])</f>
        <v>IT데이터사이언스데이터 수집전문과정</v>
      </c>
      <c r="B352" s="23" t="str">
        <f>CONCATENATE($A352,
IF(COUNTIF($A$2:$A352,A352)&lt;10,CONCATENATE("000",COUNTIF($A$2:$A352,A352)),
IF(COUNTIF($A$2:$A352,A352)&lt;100,CONCATENATE("00",COUNTIF($A$2:$A352,A352)),
IF(COUNTIF($A$2:$A352,A352)&lt;1000,CONCATENATE("0",COUNTIF($A$2:$A352,A352)),COUNTIF($A$2:$A352,A352))
)))</f>
        <v>IT데이터사이언스데이터 수집전문과정0006</v>
      </c>
      <c r="C352" s="23" t="s">
        <v>4925</v>
      </c>
      <c r="E352" s="23" t="str">
        <f>CONCATENATE(표1[[#This Row],[교육기관명]],표1[[#This Row],[중분류]])</f>
        <v>오라클자바교육센터데이터사이언스</v>
      </c>
      <c r="F352" s="24" t="s">
        <v>802</v>
      </c>
      <c r="G352" s="25" t="s">
        <v>827</v>
      </c>
      <c r="H352" s="24" t="s">
        <v>6</v>
      </c>
      <c r="I352" s="24" t="s">
        <v>7</v>
      </c>
      <c r="J352" s="24" t="s">
        <v>8</v>
      </c>
      <c r="K352" s="24" t="s">
        <v>2000</v>
      </c>
      <c r="L352" s="80"/>
      <c r="M352" s="24" t="s">
        <v>3622</v>
      </c>
      <c r="N352" s="24"/>
      <c r="O352" s="24"/>
    </row>
    <row r="353" spans="1:15" hidden="1">
      <c r="A353" s="23" t="str">
        <f>CONCATENATE(표1[[#This Row],[대분류]],표1[[#This Row],[중분류]],표1[[#This Row],[소분류]],표1[[#This Row],[단계]])</f>
        <v>IT데이터사이언스데이터 처리/저장선택과정</v>
      </c>
      <c r="B353" s="23" t="str">
        <f>CONCATENATE($A353,
IF(COUNTIF($A$2:$A353,A353)&lt;10,CONCATENATE("000",COUNTIF($A$2:$A353,A353)),
IF(COUNTIF($A$2:$A353,A353)&lt;100,CONCATENATE("00",COUNTIF($A$2:$A353,A353)),
IF(COUNTIF($A$2:$A353,A353)&lt;1000,CONCATENATE("0",COUNTIF($A$2:$A353,A353)),COUNTIF($A$2:$A353,A353))
)))</f>
        <v>IT데이터사이언스데이터 처리/저장선택과정0001</v>
      </c>
      <c r="C353" s="23" t="s">
        <v>4964</v>
      </c>
      <c r="E353" s="23" t="str">
        <f>CONCATENATE(표1[[#This Row],[교육기관명]],표1[[#This Row],[중분류]])</f>
        <v>비트교육센터데이터사이언스</v>
      </c>
      <c r="F353" s="24" t="s">
        <v>3689</v>
      </c>
      <c r="G353" s="25" t="s">
        <v>860</v>
      </c>
      <c r="H353" s="24" t="s">
        <v>6</v>
      </c>
      <c r="I353" s="24" t="s">
        <v>7</v>
      </c>
      <c r="J353" s="24" t="s">
        <v>861</v>
      </c>
      <c r="K353" s="24" t="s">
        <v>2002</v>
      </c>
      <c r="L353" s="80"/>
      <c r="M353" s="24" t="s">
        <v>2145</v>
      </c>
      <c r="N353" s="24"/>
      <c r="O353" s="24"/>
    </row>
    <row r="354" spans="1:15" hidden="1">
      <c r="A354" s="23" t="str">
        <f>CONCATENATE(표1[[#This Row],[대분류]],표1[[#This Row],[중분류]],표1[[#This Row],[소분류]],표1[[#This Row],[단계]])</f>
        <v>IT데이터사이언스데이터 처리/저장전문과정</v>
      </c>
      <c r="B354" s="23" t="str">
        <f>CONCATENATE($A354,
IF(COUNTIF($A$2:$A354,A354)&lt;10,CONCATENATE("000",COUNTIF($A$2:$A354,A354)),
IF(COUNTIF($A$2:$A354,A354)&lt;100,CONCATENATE("00",COUNTIF($A$2:$A354,A354)),
IF(COUNTIF($A$2:$A354,A354)&lt;1000,CONCATENATE("0",COUNTIF($A$2:$A354,A354)),COUNTIF($A$2:$A354,A354))
)))</f>
        <v>IT데이터사이언스데이터 처리/저장전문과정0001</v>
      </c>
      <c r="C354" s="23" t="s">
        <v>5528</v>
      </c>
      <c r="E354" s="23" t="str">
        <f>CONCATENATE(표1[[#This Row],[교육기관명]],표1[[#This Row],[중분류]])</f>
        <v>HP교육센터데이터사이언스</v>
      </c>
      <c r="F354" s="24" t="s">
        <v>971</v>
      </c>
      <c r="G354" s="25" t="s">
        <v>1020</v>
      </c>
      <c r="H354" s="24" t="s">
        <v>6</v>
      </c>
      <c r="I354" s="24" t="s">
        <v>7</v>
      </c>
      <c r="J354" s="24" t="s">
        <v>861</v>
      </c>
      <c r="K354" s="24" t="s">
        <v>2000</v>
      </c>
      <c r="L354" s="80"/>
      <c r="M354" s="24" t="s">
        <v>2552</v>
      </c>
      <c r="N354" s="24"/>
      <c r="O354" s="24"/>
    </row>
    <row r="355" spans="1:15" hidden="1">
      <c r="A355" s="23" t="str">
        <f>CONCATENATE(표1[[#This Row],[대분류]],표1[[#This Row],[중분류]],표1[[#This Row],[소분류]],표1[[#This Row],[단계]])</f>
        <v>IT데이터사이언스데이터 처리/저장전문과정</v>
      </c>
      <c r="B355" s="23" t="str">
        <f>CONCATENATE($A355,
IF(COUNTIF($A$2:$A355,A355)&lt;10,CONCATENATE("000",COUNTIF($A$2:$A355,A355)),
IF(COUNTIF($A$2:$A355,A355)&lt;100,CONCATENATE("00",COUNTIF($A$2:$A355,A355)),
IF(COUNTIF($A$2:$A355,A355)&lt;1000,CONCATENATE("0",COUNTIF($A$2:$A355,A355)),COUNTIF($A$2:$A355,A355))
)))</f>
        <v>IT데이터사이언스데이터 처리/저장전문과정0002</v>
      </c>
      <c r="C355" s="23" t="s">
        <v>5529</v>
      </c>
      <c r="E355" s="23" t="str">
        <f>CONCATENATE(표1[[#This Row],[교육기관명]],표1[[#This Row],[중분류]])</f>
        <v>HP교육센터데이터사이언스</v>
      </c>
      <c r="F355" s="24" t="s">
        <v>971</v>
      </c>
      <c r="G355" s="25" t="s">
        <v>1019</v>
      </c>
      <c r="H355" s="24" t="s">
        <v>6</v>
      </c>
      <c r="I355" s="24" t="s">
        <v>7</v>
      </c>
      <c r="J355" s="24" t="s">
        <v>861</v>
      </c>
      <c r="K355" s="24" t="s">
        <v>2000</v>
      </c>
      <c r="L355" s="80"/>
      <c r="M355" s="24" t="s">
        <v>2553</v>
      </c>
      <c r="N355" s="24"/>
      <c r="O355" s="24"/>
    </row>
    <row r="356" spans="1:15" hidden="1">
      <c r="A356" s="23" t="str">
        <f>CONCATENATE(표1[[#This Row],[대분류]],표1[[#This Row],[중분류]],표1[[#This Row],[소분류]],표1[[#This Row],[단계]])</f>
        <v>IT데이터사이언스데이터 처리/저장전문과정</v>
      </c>
      <c r="B356" s="23" t="str">
        <f>CONCATENATE($A356,
IF(COUNTIF($A$2:$A356,A356)&lt;10,CONCATENATE("000",COUNTIF($A$2:$A356,A356)),
IF(COUNTIF($A$2:$A356,A356)&lt;100,CONCATENATE("00",COUNTIF($A$2:$A356,A356)),
IF(COUNTIF($A$2:$A356,A356)&lt;1000,CONCATENATE("0",COUNTIF($A$2:$A356,A356)),COUNTIF($A$2:$A356,A356))
)))</f>
        <v>IT데이터사이언스데이터 처리/저장전문과정0003</v>
      </c>
      <c r="C356" s="23" t="s">
        <v>4494</v>
      </c>
      <c r="E356" s="23" t="str">
        <f>CONCATENATE(표1[[#This Row],[교육기관명]],표1[[#This Row],[중분류]])</f>
        <v>패스트캠퍼스데이터사이언스</v>
      </c>
      <c r="F356" s="24" t="s">
        <v>3687</v>
      </c>
      <c r="G356" s="25" t="s">
        <v>1711</v>
      </c>
      <c r="H356" s="24" t="s">
        <v>6</v>
      </c>
      <c r="I356" s="24" t="s">
        <v>7</v>
      </c>
      <c r="J356" s="24" t="s">
        <v>861</v>
      </c>
      <c r="K356" s="24" t="s">
        <v>2000</v>
      </c>
      <c r="L356" s="80"/>
      <c r="M356" s="24" t="s">
        <v>2554</v>
      </c>
      <c r="N356" s="24"/>
      <c r="O356" s="24"/>
    </row>
    <row r="357" spans="1:15" hidden="1">
      <c r="A357" s="23" t="str">
        <f>CONCATENATE(표1[[#This Row],[대분류]],표1[[#This Row],[중분류]],표1[[#This Row],[소분류]],표1[[#This Row],[단계]])</f>
        <v>IT데이터사이언스데이터 처리/저장전문과정</v>
      </c>
      <c r="B357" s="23" t="str">
        <f>CONCATENATE($A357,
IF(COUNTIF($A$2:$A357,A357)&lt;10,CONCATENATE("000",COUNTIF($A$2:$A357,A357)),
IF(COUNTIF($A$2:$A357,A357)&lt;100,CONCATENATE("00",COUNTIF($A$2:$A357,A357)),
IF(COUNTIF($A$2:$A357,A357)&lt;1000,CONCATENATE("0",COUNTIF($A$2:$A357,A357)),COUNTIF($A$2:$A357,A357))
)))</f>
        <v>IT데이터사이언스데이터 처리/저장전문과정0004</v>
      </c>
      <c r="C357" s="23" t="s">
        <v>4725</v>
      </c>
      <c r="E357" s="23" t="str">
        <f>CONCATENATE(표1[[#This Row],[교육기관명]],표1[[#This Row],[중분류]])</f>
        <v>패스트레인정보통신학원데이터사이언스</v>
      </c>
      <c r="F357" s="24" t="s">
        <v>3691</v>
      </c>
      <c r="G357" s="25" t="s">
        <v>1275</v>
      </c>
      <c r="H357" s="24" t="s">
        <v>6</v>
      </c>
      <c r="I357" s="24" t="s">
        <v>7</v>
      </c>
      <c r="J357" s="24" t="s">
        <v>861</v>
      </c>
      <c r="K357" s="24" t="s">
        <v>2000</v>
      </c>
      <c r="L357" s="80"/>
      <c r="M357" s="24" t="s">
        <v>2555</v>
      </c>
      <c r="N357" s="24"/>
      <c r="O357" s="24"/>
    </row>
    <row r="358" spans="1:15" hidden="1">
      <c r="A358" s="23" t="str">
        <f>CONCATENATE(표1[[#This Row],[대분류]],표1[[#This Row],[중분류]],표1[[#This Row],[소분류]],표1[[#This Row],[단계]])</f>
        <v>IT데이터사이언스데이터 처리/저장전문과정</v>
      </c>
      <c r="B358" s="23" t="str">
        <f>CONCATENATE($A358,
IF(COUNTIF($A$2:$A358,A358)&lt;10,CONCATENATE("000",COUNTIF($A$2:$A358,A358)),
IF(COUNTIF($A$2:$A358,A358)&lt;100,CONCATENATE("00",COUNTIF($A$2:$A358,A358)),
IF(COUNTIF($A$2:$A358,A358)&lt;1000,CONCATENATE("0",COUNTIF($A$2:$A358,A358)),COUNTIF($A$2:$A358,A358))
)))</f>
        <v>IT데이터사이언스데이터 처리/저장전문과정0005</v>
      </c>
      <c r="C358" s="23" t="s">
        <v>4726</v>
      </c>
      <c r="E358" s="23" t="str">
        <f>CONCATENATE(표1[[#This Row],[교육기관명]],표1[[#This Row],[중분류]])</f>
        <v>패스트레인정보통신학원데이터사이언스</v>
      </c>
      <c r="F358" s="24" t="s">
        <v>3691</v>
      </c>
      <c r="G358" s="25" t="s">
        <v>1398</v>
      </c>
      <c r="H358" s="24" t="s">
        <v>6</v>
      </c>
      <c r="I358" s="24" t="s">
        <v>7</v>
      </c>
      <c r="J358" s="24" t="s">
        <v>861</v>
      </c>
      <c r="K358" s="24" t="s">
        <v>2000</v>
      </c>
      <c r="L358" s="80"/>
      <c r="M358" s="24" t="s">
        <v>2556</v>
      </c>
      <c r="N358" s="24"/>
      <c r="O358" s="24"/>
    </row>
    <row r="359" spans="1:15" hidden="1">
      <c r="A359" s="23" t="str">
        <f>CONCATENATE(표1[[#This Row],[대분류]],표1[[#This Row],[중분류]],표1[[#This Row],[소분류]],표1[[#This Row],[단계]])</f>
        <v>IT데이터사이언스데이터 처리/저장전문과정</v>
      </c>
      <c r="B359" s="23" t="str">
        <f>CONCATENATE($A359,
IF(COUNTIF($A$2:$A359,A359)&lt;10,CONCATENATE("000",COUNTIF($A$2:$A359,A359)),
IF(COUNTIF($A$2:$A359,A359)&lt;100,CONCATENATE("00",COUNTIF($A$2:$A359,A359)),
IF(COUNTIF($A$2:$A359,A359)&lt;1000,CONCATENATE("0",COUNTIF($A$2:$A359,A359)),COUNTIF($A$2:$A359,A359))
)))</f>
        <v>IT데이터사이언스데이터 처리/저장전문과정0006</v>
      </c>
      <c r="C359" s="23" t="s">
        <v>4302</v>
      </c>
      <c r="E359" s="23" t="str">
        <f>CONCATENATE(표1[[#This Row],[교육기관명]],표1[[#This Row],[중분류]])</f>
        <v>한국정보기술연구원데이터사이언스</v>
      </c>
      <c r="F359" s="24" t="s">
        <v>877</v>
      </c>
      <c r="G359" s="25" t="s">
        <v>881</v>
      </c>
      <c r="H359" s="24" t="s">
        <v>6</v>
      </c>
      <c r="I359" s="24" t="s">
        <v>7</v>
      </c>
      <c r="J359" s="24" t="s">
        <v>861</v>
      </c>
      <c r="K359" s="24" t="s">
        <v>2000</v>
      </c>
      <c r="L359" s="80"/>
      <c r="M359" s="24" t="s">
        <v>3623</v>
      </c>
      <c r="N359" s="24"/>
      <c r="O359" s="24"/>
    </row>
    <row r="360" spans="1:15" hidden="1">
      <c r="A360" s="23" t="str">
        <f>CONCATENATE(표1[[#This Row],[대분류]],표1[[#This Row],[중분류]],표1[[#This Row],[소분류]],표1[[#This Row],[단계]])</f>
        <v>IT데이터사이언스데이터 처리/저장전문과정</v>
      </c>
      <c r="B360" s="23" t="str">
        <f>CONCATENATE($A360,
IF(COUNTIF($A$2:$A360,A360)&lt;10,CONCATENATE("000",COUNTIF($A$2:$A360,A360)),
IF(COUNTIF($A$2:$A360,A360)&lt;100,CONCATENATE("00",COUNTIF($A$2:$A360,A360)),
IF(COUNTIF($A$2:$A360,A360)&lt;1000,CONCATENATE("0",COUNTIF($A$2:$A360,A360)),COUNTIF($A$2:$A360,A360))
)))</f>
        <v>IT데이터사이언스데이터 처리/저장전문과정0007</v>
      </c>
      <c r="C360" s="23" t="s">
        <v>4303</v>
      </c>
      <c r="E360" s="23" t="str">
        <f>CONCATENATE(표1[[#This Row],[교육기관명]],표1[[#This Row],[중분류]])</f>
        <v>한국정보기술연구원데이터사이언스</v>
      </c>
      <c r="F360" s="24" t="s">
        <v>877</v>
      </c>
      <c r="G360" s="25" t="s">
        <v>891</v>
      </c>
      <c r="H360" s="24" t="s">
        <v>6</v>
      </c>
      <c r="I360" s="24" t="s">
        <v>7</v>
      </c>
      <c r="J360" s="24" t="s">
        <v>861</v>
      </c>
      <c r="K360" s="24" t="s">
        <v>2000</v>
      </c>
      <c r="L360" s="80"/>
      <c r="M360" s="24" t="s">
        <v>3623</v>
      </c>
      <c r="N360" s="24"/>
      <c r="O360" s="24"/>
    </row>
    <row r="361" spans="1:15" hidden="1">
      <c r="A361" s="23" t="str">
        <f>CONCATENATE(표1[[#This Row],[대분류]],표1[[#This Row],[중분류]],표1[[#This Row],[소분류]],표1[[#This Row],[단계]])</f>
        <v>IT데이터사이언스데이터 처리/저장전문과정</v>
      </c>
      <c r="B361" s="23" t="str">
        <f>CONCATENATE($A361,
IF(COUNTIF($A$2:$A361,A361)&lt;10,CONCATENATE("000",COUNTIF($A$2:$A361,A361)),
IF(COUNTIF($A$2:$A361,A361)&lt;100,CONCATENATE("00",COUNTIF($A$2:$A361,A361)),
IF(COUNTIF($A$2:$A361,A361)&lt;1000,CONCATENATE("0",COUNTIF($A$2:$A361,A361)),COUNTIF($A$2:$A361,A361))
)))</f>
        <v>IT데이터사이언스데이터 처리/저장전문과정0008</v>
      </c>
      <c r="C361" s="23" t="s">
        <v>4304</v>
      </c>
      <c r="E361" s="23" t="str">
        <f>CONCATENATE(표1[[#This Row],[교육기관명]],표1[[#This Row],[중분류]])</f>
        <v>한국정보기술연구원데이터사이언스</v>
      </c>
      <c r="F361" s="24" t="s">
        <v>877</v>
      </c>
      <c r="G361" s="25" t="s">
        <v>911</v>
      </c>
      <c r="H361" s="24" t="s">
        <v>6</v>
      </c>
      <c r="I361" s="24" t="s">
        <v>7</v>
      </c>
      <c r="J361" s="24" t="s">
        <v>861</v>
      </c>
      <c r="K361" s="24" t="s">
        <v>2000</v>
      </c>
      <c r="L361" s="80"/>
      <c r="M361" s="24" t="s">
        <v>3623</v>
      </c>
      <c r="N361" s="24"/>
      <c r="O361" s="24"/>
    </row>
    <row r="362" spans="1:15" hidden="1">
      <c r="A362" s="23" t="str">
        <f>CONCATENATE(표1[[#This Row],[대분류]],표1[[#This Row],[중분류]],표1[[#This Row],[소분류]],표1[[#This Row],[단계]])</f>
        <v>IT데이터사이언스데이터 처리/저장전문과정</v>
      </c>
      <c r="B362" s="23" t="str">
        <f>CONCATENATE($A362,
IF(COUNTIF($A$2:$A362,A362)&lt;10,CONCATENATE("000",COUNTIF($A$2:$A362,A362)),
IF(COUNTIF($A$2:$A362,A362)&lt;100,CONCATENATE("00",COUNTIF($A$2:$A362,A362)),
IF(COUNTIF($A$2:$A362,A362)&lt;1000,CONCATENATE("0",COUNTIF($A$2:$A362,A362)),COUNTIF($A$2:$A362,A362))
)))</f>
        <v>IT데이터사이언스데이터 처리/저장전문과정0009</v>
      </c>
      <c r="C362" s="23" t="s">
        <v>4305</v>
      </c>
      <c r="E362" s="23" t="str">
        <f>CONCATENATE(표1[[#This Row],[교육기관명]],표1[[#This Row],[중분류]])</f>
        <v>한국정보기술연구원데이터사이언스</v>
      </c>
      <c r="F362" s="24" t="s">
        <v>877</v>
      </c>
      <c r="G362" s="25" t="s">
        <v>892</v>
      </c>
      <c r="H362" s="24" t="s">
        <v>6</v>
      </c>
      <c r="I362" s="24" t="s">
        <v>7</v>
      </c>
      <c r="J362" s="24" t="s">
        <v>861</v>
      </c>
      <c r="K362" s="24" t="s">
        <v>2000</v>
      </c>
      <c r="L362" s="80"/>
      <c r="M362" s="24" t="s">
        <v>3623</v>
      </c>
      <c r="N362" s="24"/>
      <c r="O362" s="24"/>
    </row>
    <row r="363" spans="1:15" hidden="1">
      <c r="A363" s="23" t="str">
        <f>CONCATENATE(표1[[#This Row],[대분류]],표1[[#This Row],[중분류]],표1[[#This Row],[소분류]],표1[[#This Row],[단계]])</f>
        <v>IT데이터사이언스일반기본과정</v>
      </c>
      <c r="B363" s="23" t="str">
        <f>CONCATENATE($A363,
IF(COUNTIF($A$2:$A363,A363)&lt;10,CONCATENATE("000",COUNTIF($A$2:$A363,A363)),
IF(COUNTIF($A$2:$A363,A363)&lt;100,CONCATENATE("00",COUNTIF($A$2:$A363,A363)),
IF(COUNTIF($A$2:$A363,A363)&lt;1000,CONCATENATE("0",COUNTIF($A$2:$A363,A363)),COUNTIF($A$2:$A363,A363))
)))</f>
        <v>IT데이터사이언스일반기본과정0001</v>
      </c>
      <c r="C363" s="23" t="s">
        <v>4727</v>
      </c>
      <c r="E363" s="23" t="str">
        <f>CONCATENATE(표1[[#This Row],[교육기관명]],표1[[#This Row],[중분류]])</f>
        <v>패스트레인정보통신학원데이터사이언스</v>
      </c>
      <c r="F363" s="24" t="s">
        <v>3691</v>
      </c>
      <c r="G363" s="25" t="s">
        <v>1441</v>
      </c>
      <c r="H363" s="24" t="s">
        <v>6</v>
      </c>
      <c r="I363" s="24" t="s">
        <v>7</v>
      </c>
      <c r="J363" s="24" t="s">
        <v>48</v>
      </c>
      <c r="K363" s="24" t="s">
        <v>1998</v>
      </c>
      <c r="L363" s="80"/>
      <c r="M363" s="24" t="s">
        <v>2557</v>
      </c>
      <c r="N363" s="24"/>
      <c r="O363" s="24"/>
    </row>
    <row r="364" spans="1:15" hidden="1">
      <c r="A364" s="23" t="str">
        <f>CONCATENATE(표1[[#This Row],[대분류]],표1[[#This Row],[중분류]],표1[[#This Row],[소분류]],표1[[#This Row],[단계]])</f>
        <v>IT데이터사이언스자격선택과정</v>
      </c>
      <c r="B364" s="23" t="str">
        <f>CONCATENATE($A364,
IF(COUNTIF($A$2:$A364,A364)&lt;10,CONCATENATE("000",COUNTIF($A$2:$A364,A364)),
IF(COUNTIF($A$2:$A364,A364)&lt;100,CONCATENATE("00",COUNTIF($A$2:$A364,A364)),
IF(COUNTIF($A$2:$A364,A364)&lt;1000,CONCATENATE("0",COUNTIF($A$2:$A364,A364)),COUNTIF($A$2:$A364,A364))
)))</f>
        <v>IT데이터사이언스자격선택과정0001</v>
      </c>
      <c r="C364" s="23" t="s">
        <v>5380</v>
      </c>
      <c r="E364" s="23" t="str">
        <f>CONCATENATE(표1[[#This Row],[교육기관명]],표1[[#This Row],[중분류]])</f>
        <v>라이지움데이터사이언스</v>
      </c>
      <c r="F364" s="24" t="s">
        <v>933</v>
      </c>
      <c r="G364" s="25" t="s">
        <v>970</v>
      </c>
      <c r="H364" s="24" t="s">
        <v>6</v>
      </c>
      <c r="I364" s="24" t="s">
        <v>7</v>
      </c>
      <c r="J364" s="24" t="s">
        <v>166</v>
      </c>
      <c r="K364" s="24" t="s">
        <v>2002</v>
      </c>
      <c r="L364" s="80"/>
      <c r="M364" s="24" t="s">
        <v>2133</v>
      </c>
      <c r="N364" s="24"/>
      <c r="O364" s="24"/>
    </row>
    <row r="365" spans="1:15" hidden="1">
      <c r="A365" s="23" t="str">
        <f>CONCATENATE(표1[[#This Row],[대분류]],표1[[#This Row],[중분류]],표1[[#This Row],[소분류]],표1[[#This Row],[단계]])</f>
        <v>IT디자인UI/UX전문과정</v>
      </c>
      <c r="B365" s="23" t="str">
        <f>CONCATENATE($A365,
IF(COUNTIF($A$2:$A365,A365)&lt;10,CONCATENATE("000",COUNTIF($A$2:$A365,A365)),
IF(COUNTIF($A$2:$A365,A365)&lt;100,CONCATENATE("00",COUNTIF($A$2:$A365,A365)),
IF(COUNTIF($A$2:$A365,A365)&lt;1000,CONCATENATE("0",COUNTIF($A$2:$A365,A365)),COUNTIF($A$2:$A365,A365))
)))</f>
        <v>IT디자인UI/UX전문과정0001</v>
      </c>
      <c r="C365" s="23" t="s">
        <v>4466</v>
      </c>
      <c r="E365" s="23" t="str">
        <f>CONCATENATE(표1[[#This Row],[교육기관명]],표1[[#This Row],[중분류]])</f>
        <v>패스트캠퍼스디자인</v>
      </c>
      <c r="F365" s="24" t="s">
        <v>3687</v>
      </c>
      <c r="G365" s="25" t="s">
        <v>1824</v>
      </c>
      <c r="H365" s="24" t="s">
        <v>6</v>
      </c>
      <c r="I365" s="24" t="s">
        <v>506</v>
      </c>
      <c r="J365" s="24" t="s">
        <v>683</v>
      </c>
      <c r="K365" s="24" t="s">
        <v>2000</v>
      </c>
      <c r="L365" s="80"/>
      <c r="M365" s="24" t="s">
        <v>2558</v>
      </c>
      <c r="N365" s="24"/>
      <c r="O365" s="24"/>
    </row>
    <row r="366" spans="1:15" hidden="1">
      <c r="A366" s="23" t="str">
        <f>CONCATENATE(표1[[#This Row],[대분류]],표1[[#This Row],[중분류]],표1[[#This Row],[소분류]],표1[[#This Row],[단계]])</f>
        <v>IT디자인UI/UX전문과정</v>
      </c>
      <c r="B366" s="23" t="str">
        <f>CONCATENATE($A366,
IF(COUNTIF($A$2:$A366,A366)&lt;10,CONCATENATE("000",COUNTIF($A$2:$A366,A366)),
IF(COUNTIF($A$2:$A366,A366)&lt;100,CONCATENATE("00",COUNTIF($A$2:$A366,A366)),
IF(COUNTIF($A$2:$A366,A366)&lt;1000,CONCATENATE("0",COUNTIF($A$2:$A366,A366)),COUNTIF($A$2:$A366,A366))
)))</f>
        <v>IT디자인UI/UX전문과정0002</v>
      </c>
      <c r="C366" s="23" t="s">
        <v>4467</v>
      </c>
      <c r="E366" s="23" t="str">
        <f>CONCATENATE(표1[[#This Row],[교육기관명]],표1[[#This Row],[중분류]])</f>
        <v>패스트캠퍼스디자인</v>
      </c>
      <c r="F366" s="24" t="s">
        <v>3687</v>
      </c>
      <c r="G366" s="25" t="s">
        <v>1823</v>
      </c>
      <c r="H366" s="24" t="s">
        <v>6</v>
      </c>
      <c r="I366" s="24" t="s">
        <v>506</v>
      </c>
      <c r="J366" s="24" t="s">
        <v>683</v>
      </c>
      <c r="K366" s="24" t="s">
        <v>2000</v>
      </c>
      <c r="L366" s="80"/>
      <c r="M366" s="24" t="s">
        <v>2559</v>
      </c>
      <c r="N366" s="24"/>
      <c r="O366" s="24"/>
    </row>
    <row r="367" spans="1:15" hidden="1">
      <c r="A367" s="23" t="str">
        <f>CONCATENATE(표1[[#This Row],[대분류]],표1[[#This Row],[중분류]],표1[[#This Row],[소분류]],표1[[#This Row],[단계]])</f>
        <v>IT디자인UI/UX전문과정</v>
      </c>
      <c r="B367" s="23" t="str">
        <f>CONCATENATE($A367,
IF(COUNTIF($A$2:$A367,A367)&lt;10,CONCATENATE("000",COUNTIF($A$2:$A367,A367)),
IF(COUNTIF($A$2:$A367,A367)&lt;100,CONCATENATE("00",COUNTIF($A$2:$A367,A367)),
IF(COUNTIF($A$2:$A367,A367)&lt;1000,CONCATENATE("0",COUNTIF($A$2:$A367,A367)),COUNTIF($A$2:$A367,A367))
)))</f>
        <v>IT디자인UI/UX전문과정0003</v>
      </c>
      <c r="C367" s="23" t="s">
        <v>4468</v>
      </c>
      <c r="E367" s="23" t="str">
        <f>CONCATENATE(표1[[#This Row],[교육기관명]],표1[[#This Row],[중분류]])</f>
        <v>패스트캠퍼스디자인</v>
      </c>
      <c r="F367" s="24" t="s">
        <v>3687</v>
      </c>
      <c r="G367" s="25" t="s">
        <v>1829</v>
      </c>
      <c r="H367" s="24" t="s">
        <v>6</v>
      </c>
      <c r="I367" s="24" t="s">
        <v>506</v>
      </c>
      <c r="J367" s="24" t="s">
        <v>683</v>
      </c>
      <c r="K367" s="24" t="s">
        <v>2000</v>
      </c>
      <c r="L367" s="80"/>
      <c r="M367" s="24" t="s">
        <v>2560</v>
      </c>
      <c r="N367" s="24"/>
      <c r="O367" s="24"/>
    </row>
    <row r="368" spans="1:15" hidden="1">
      <c r="A368" s="23" t="str">
        <f>CONCATENATE(표1[[#This Row],[대분류]],표1[[#This Row],[중분류]],표1[[#This Row],[소분류]],표1[[#This Row],[단계]])</f>
        <v>IT디자인UI/UX전문과정</v>
      </c>
      <c r="B368" s="23" t="str">
        <f>CONCATENATE($A368,
IF(COUNTIF($A$2:$A368,A368)&lt;10,CONCATENATE("000",COUNTIF($A$2:$A368,A368)),
IF(COUNTIF($A$2:$A368,A368)&lt;100,CONCATENATE("00",COUNTIF($A$2:$A368,A368)),
IF(COUNTIF($A$2:$A368,A368)&lt;1000,CONCATENATE("0",COUNTIF($A$2:$A368,A368)),COUNTIF($A$2:$A368,A368))
)))</f>
        <v>IT디자인UI/UX전문과정0004</v>
      </c>
      <c r="C368" s="23" t="s">
        <v>4469</v>
      </c>
      <c r="E368" s="23" t="str">
        <f>CONCATENATE(표1[[#This Row],[교육기관명]],표1[[#This Row],[중분류]])</f>
        <v>패스트캠퍼스디자인</v>
      </c>
      <c r="F368" s="24" t="s">
        <v>3687</v>
      </c>
      <c r="G368" s="25" t="s">
        <v>1832</v>
      </c>
      <c r="H368" s="24" t="s">
        <v>6</v>
      </c>
      <c r="I368" s="24" t="s">
        <v>506</v>
      </c>
      <c r="J368" s="24" t="s">
        <v>683</v>
      </c>
      <c r="K368" s="24" t="s">
        <v>2000</v>
      </c>
      <c r="L368" s="80"/>
      <c r="M368" s="24" t="s">
        <v>2561</v>
      </c>
      <c r="N368" s="24"/>
      <c r="O368" s="24"/>
    </row>
    <row r="369" spans="1:15" hidden="1">
      <c r="A369" s="23" t="str">
        <f>CONCATENATE(표1[[#This Row],[대분류]],표1[[#This Row],[중분류]],표1[[#This Row],[소분류]],표1[[#This Row],[단계]])</f>
        <v>IT디자인UI/UX전문과정</v>
      </c>
      <c r="B369" s="23" t="str">
        <f>CONCATENATE($A369,
IF(COUNTIF($A$2:$A369,A369)&lt;10,CONCATENATE("000",COUNTIF($A$2:$A369,A369)),
IF(COUNTIF($A$2:$A369,A369)&lt;100,CONCATENATE("00",COUNTIF($A$2:$A369,A369)),
IF(COUNTIF($A$2:$A369,A369)&lt;1000,CONCATENATE("0",COUNTIF($A$2:$A369,A369)),COUNTIF($A$2:$A369,A369))
)))</f>
        <v>IT디자인UI/UX전문과정0005</v>
      </c>
      <c r="C369" s="23" t="s">
        <v>4470</v>
      </c>
      <c r="E369" s="23" t="str">
        <f>CONCATENATE(표1[[#This Row],[교육기관명]],표1[[#This Row],[중분류]])</f>
        <v>패스트캠퍼스디자인</v>
      </c>
      <c r="F369" s="24" t="s">
        <v>3687</v>
      </c>
      <c r="G369" s="25" t="s">
        <v>1828</v>
      </c>
      <c r="H369" s="24" t="s">
        <v>6</v>
      </c>
      <c r="I369" s="24" t="s">
        <v>506</v>
      </c>
      <c r="J369" s="24" t="s">
        <v>683</v>
      </c>
      <c r="K369" s="24" t="s">
        <v>2000</v>
      </c>
      <c r="L369" s="80"/>
      <c r="M369" s="24" t="s">
        <v>2562</v>
      </c>
      <c r="N369" s="24"/>
      <c r="O369" s="24"/>
    </row>
    <row r="370" spans="1:15" hidden="1">
      <c r="A370" s="23" t="str">
        <f>CONCATENATE(표1[[#This Row],[대분류]],표1[[#This Row],[중분류]],표1[[#This Row],[소분류]],표1[[#This Row],[단계]])</f>
        <v>IT디자인UI/UX전문과정</v>
      </c>
      <c r="B370" s="23" t="str">
        <f>CONCATENATE($A370,
IF(COUNTIF($A$2:$A370,A370)&lt;10,CONCATENATE("000",COUNTIF($A$2:$A370,A370)),
IF(COUNTIF($A$2:$A370,A370)&lt;100,CONCATENATE("00",COUNTIF($A$2:$A370,A370)),
IF(COUNTIF($A$2:$A370,A370)&lt;1000,CONCATENATE("0",COUNTIF($A$2:$A370,A370)),COUNTIF($A$2:$A370,A370))
)))</f>
        <v>IT디자인UI/UX전문과정0006</v>
      </c>
      <c r="C370" s="23" t="s">
        <v>4390</v>
      </c>
      <c r="E370" s="23" t="str">
        <f>CONCATENATE(표1[[#This Row],[교육기관명]],표1[[#This Row],[중분류]])</f>
        <v>한국소프트웨어기술진흥협회디자인</v>
      </c>
      <c r="F370" s="24" t="s">
        <v>659</v>
      </c>
      <c r="G370" s="25" t="s">
        <v>682</v>
      </c>
      <c r="H370" s="24" t="s">
        <v>6</v>
      </c>
      <c r="I370" s="24" t="s">
        <v>506</v>
      </c>
      <c r="J370" s="24" t="s">
        <v>683</v>
      </c>
      <c r="K370" s="24" t="s">
        <v>2000</v>
      </c>
      <c r="L370" s="80"/>
      <c r="M370" s="24" t="s">
        <v>3621</v>
      </c>
      <c r="N370" s="24"/>
      <c r="O370" s="24"/>
    </row>
    <row r="371" spans="1:15" hidden="1">
      <c r="A371" s="23" t="str">
        <f>CONCATENATE(표1[[#This Row],[대분류]],표1[[#This Row],[중분류]],표1[[#This Row],[소분류]],표1[[#This Row],[단계]])</f>
        <v>IT디자인기획전문과정</v>
      </c>
      <c r="B371" s="23" t="str">
        <f>CONCATENATE($A371,
IF(COUNTIF($A$2:$A371,A371)&lt;10,CONCATENATE("000",COUNTIF($A$2:$A371,A371)),
IF(COUNTIF($A$2:$A371,A371)&lt;100,CONCATENATE("00",COUNTIF($A$2:$A371,A371)),
IF(COUNTIF($A$2:$A371,A371)&lt;1000,CONCATENATE("0",COUNTIF($A$2:$A371,A371)),COUNTIF($A$2:$A371,A371))
)))</f>
        <v>IT디자인기획전문과정0001</v>
      </c>
      <c r="C371" s="23" t="s">
        <v>4471</v>
      </c>
      <c r="E371" s="23" t="str">
        <f>CONCATENATE(표1[[#This Row],[교육기관명]],표1[[#This Row],[중분류]])</f>
        <v>패스트캠퍼스디자인</v>
      </c>
      <c r="F371" s="24" t="s">
        <v>3687</v>
      </c>
      <c r="G371" s="25" t="s">
        <v>1826</v>
      </c>
      <c r="H371" s="24" t="s">
        <v>6</v>
      </c>
      <c r="I371" s="24" t="s">
        <v>506</v>
      </c>
      <c r="J371" s="24" t="s">
        <v>584</v>
      </c>
      <c r="K371" s="24" t="s">
        <v>2000</v>
      </c>
      <c r="L371" s="80"/>
      <c r="M371" s="24" t="s">
        <v>2563</v>
      </c>
      <c r="N371" s="24"/>
      <c r="O371" s="24"/>
    </row>
    <row r="372" spans="1:15" hidden="1">
      <c r="A372" s="23" t="str">
        <f>CONCATENATE(표1[[#This Row],[대분류]],표1[[#This Row],[중분류]],표1[[#This Row],[소분류]],표1[[#This Row],[단계]])</f>
        <v>IT디자인기획전문과정</v>
      </c>
      <c r="B372" s="23" t="str">
        <f>CONCATENATE($A372,
IF(COUNTIF($A$2:$A372,A372)&lt;10,CONCATENATE("000",COUNTIF($A$2:$A372,A372)),
IF(COUNTIF($A$2:$A372,A372)&lt;100,CONCATENATE("00",COUNTIF($A$2:$A372,A372)),
IF(COUNTIF($A$2:$A372,A372)&lt;1000,CONCATENATE("0",COUNTIF($A$2:$A372,A372)),COUNTIF($A$2:$A372,A372))
)))</f>
        <v>IT디자인기획전문과정0002</v>
      </c>
      <c r="C372" s="23" t="s">
        <v>4472</v>
      </c>
      <c r="E372" s="23" t="str">
        <f>CONCATENATE(표1[[#This Row],[교육기관명]],표1[[#This Row],[중분류]])</f>
        <v>패스트캠퍼스디자인</v>
      </c>
      <c r="F372" s="24" t="s">
        <v>3687</v>
      </c>
      <c r="G372" s="25" t="s">
        <v>1842</v>
      </c>
      <c r="H372" s="24" t="s">
        <v>6</v>
      </c>
      <c r="I372" s="24" t="s">
        <v>506</v>
      </c>
      <c r="J372" s="24" t="s">
        <v>584</v>
      </c>
      <c r="K372" s="24" t="s">
        <v>2000</v>
      </c>
      <c r="L372" s="80"/>
      <c r="M372" s="24" t="s">
        <v>2564</v>
      </c>
      <c r="N372" s="24"/>
      <c r="O372" s="24"/>
    </row>
    <row r="373" spans="1:15" hidden="1">
      <c r="A373" s="23" t="str">
        <f>CONCATENATE(표1[[#This Row],[대분류]],표1[[#This Row],[중분류]],표1[[#This Row],[소분류]],표1[[#This Row],[단계]])</f>
        <v>IT디자인디자인툴선택과정</v>
      </c>
      <c r="B373" s="23" t="str">
        <f>CONCATENATE($A373,
IF(COUNTIF($A$2:$A373,A373)&lt;10,CONCATENATE("000",COUNTIF($A$2:$A373,A373)),
IF(COUNTIF($A$2:$A373,A373)&lt;100,CONCATENATE("00",COUNTIF($A$2:$A373,A373)),
IF(COUNTIF($A$2:$A373,A373)&lt;1000,CONCATENATE("0",COUNTIF($A$2:$A373,A373)),COUNTIF($A$2:$A373,A373))
)))</f>
        <v>IT디자인디자인툴선택과정0001</v>
      </c>
      <c r="C373" s="23" t="s">
        <v>4473</v>
      </c>
      <c r="E373" s="23" t="str">
        <f>CONCATENATE(표1[[#This Row],[교육기관명]],표1[[#This Row],[중분류]])</f>
        <v>패스트캠퍼스디자인</v>
      </c>
      <c r="F373" s="24" t="s">
        <v>3687</v>
      </c>
      <c r="G373" s="25" t="s">
        <v>1827</v>
      </c>
      <c r="H373" s="24" t="s">
        <v>6</v>
      </c>
      <c r="I373" s="24" t="s">
        <v>506</v>
      </c>
      <c r="J373" s="24" t="s">
        <v>507</v>
      </c>
      <c r="K373" s="24" t="s">
        <v>2002</v>
      </c>
      <c r="L373" s="80"/>
      <c r="M373" s="24" t="s">
        <v>2565</v>
      </c>
      <c r="N373" s="24"/>
      <c r="O373" s="24"/>
    </row>
    <row r="374" spans="1:15" hidden="1">
      <c r="A374" s="23" t="str">
        <f>CONCATENATE(표1[[#This Row],[대분류]],표1[[#This Row],[중분류]],표1[[#This Row],[소분류]],표1[[#This Row],[단계]])</f>
        <v>IT디자인디자인툴선택과정</v>
      </c>
      <c r="B374" s="23" t="str">
        <f>CONCATENATE($A374,
IF(COUNTIF($A$2:$A374,A374)&lt;10,CONCATENATE("000",COUNTIF($A$2:$A374,A374)),
IF(COUNTIF($A$2:$A374,A374)&lt;100,CONCATENATE("00",COUNTIF($A$2:$A374,A374)),
IF(COUNTIF($A$2:$A374,A374)&lt;1000,CONCATENATE("0",COUNTIF($A$2:$A374,A374)),COUNTIF($A$2:$A374,A374))
)))</f>
        <v>IT디자인디자인툴선택과정0002</v>
      </c>
      <c r="C374" s="23" t="s">
        <v>4474</v>
      </c>
      <c r="E374" s="23" t="str">
        <f>CONCATENATE(표1[[#This Row],[교육기관명]],표1[[#This Row],[중분류]])</f>
        <v>패스트캠퍼스디자인</v>
      </c>
      <c r="F374" s="24" t="s">
        <v>3687</v>
      </c>
      <c r="G374" s="25" t="s">
        <v>1818</v>
      </c>
      <c r="H374" s="24" t="s">
        <v>6</v>
      </c>
      <c r="I374" s="24" t="s">
        <v>506</v>
      </c>
      <c r="J374" s="24" t="s">
        <v>507</v>
      </c>
      <c r="K374" s="24" t="s">
        <v>2002</v>
      </c>
      <c r="L374" s="80"/>
      <c r="M374" s="24" t="s">
        <v>2566</v>
      </c>
      <c r="N374" s="24"/>
      <c r="O374" s="24"/>
    </row>
    <row r="375" spans="1:15" hidden="1">
      <c r="A375" s="23" t="str">
        <f>CONCATENATE(표1[[#This Row],[대분류]],표1[[#This Row],[중분류]],표1[[#This Row],[소분류]],표1[[#This Row],[단계]])</f>
        <v>IT디자인디자인툴선택과정</v>
      </c>
      <c r="B375" s="23" t="str">
        <f>CONCATENATE($A375,
IF(COUNTIF($A$2:$A375,A375)&lt;10,CONCATENATE("000",COUNTIF($A$2:$A375,A375)),
IF(COUNTIF($A$2:$A375,A375)&lt;100,CONCATENATE("00",COUNTIF($A$2:$A375,A375)),
IF(COUNTIF($A$2:$A375,A375)&lt;1000,CONCATENATE("0",COUNTIF($A$2:$A375,A375)),COUNTIF($A$2:$A375,A375))
)))</f>
        <v>IT디자인디자인툴선택과정0003</v>
      </c>
      <c r="C375" s="23" t="s">
        <v>4475</v>
      </c>
      <c r="E375" s="23" t="str">
        <f>CONCATENATE(표1[[#This Row],[교육기관명]],표1[[#This Row],[중분류]])</f>
        <v>패스트캠퍼스디자인</v>
      </c>
      <c r="F375" s="24" t="s">
        <v>3687</v>
      </c>
      <c r="G375" s="25" t="s">
        <v>1819</v>
      </c>
      <c r="H375" s="24" t="s">
        <v>6</v>
      </c>
      <c r="I375" s="24" t="s">
        <v>506</v>
      </c>
      <c r="J375" s="24" t="s">
        <v>507</v>
      </c>
      <c r="K375" s="24" t="s">
        <v>2002</v>
      </c>
      <c r="L375" s="80"/>
      <c r="M375" s="24" t="s">
        <v>2567</v>
      </c>
      <c r="N375" s="24"/>
      <c r="O375" s="24"/>
    </row>
    <row r="376" spans="1:15" hidden="1">
      <c r="A376" s="23" t="str">
        <f>CONCATENATE(표1[[#This Row],[대분류]],표1[[#This Row],[중분류]],표1[[#This Row],[소분류]],표1[[#This Row],[단계]])</f>
        <v>IT디자인디자인툴선택과정</v>
      </c>
      <c r="B376" s="23" t="str">
        <f>CONCATENATE($A376,
IF(COUNTIF($A$2:$A376,A376)&lt;10,CONCATENATE("000",COUNTIF($A$2:$A376,A376)),
IF(COUNTIF($A$2:$A376,A376)&lt;100,CONCATENATE("00",COUNTIF($A$2:$A376,A376)),
IF(COUNTIF($A$2:$A376,A376)&lt;1000,CONCATENATE("0",COUNTIF($A$2:$A376,A376)),COUNTIF($A$2:$A376,A376))
)))</f>
        <v>IT디자인디자인툴선택과정0004</v>
      </c>
      <c r="C376" s="23" t="s">
        <v>4476</v>
      </c>
      <c r="E376" s="23" t="str">
        <f>CONCATENATE(표1[[#This Row],[교육기관명]],표1[[#This Row],[중분류]])</f>
        <v>패스트캠퍼스디자인</v>
      </c>
      <c r="F376" s="24" t="s">
        <v>3687</v>
      </c>
      <c r="G376" s="25" t="s">
        <v>1812</v>
      </c>
      <c r="H376" s="24" t="s">
        <v>6</v>
      </c>
      <c r="I376" s="24" t="s">
        <v>506</v>
      </c>
      <c r="J376" s="24" t="s">
        <v>507</v>
      </c>
      <c r="K376" s="24" t="s">
        <v>2002</v>
      </c>
      <c r="L376" s="80"/>
      <c r="M376" s="24" t="s">
        <v>2568</v>
      </c>
      <c r="N376" s="24"/>
      <c r="O376" s="24"/>
    </row>
    <row r="377" spans="1:15" hidden="1">
      <c r="A377" s="23" t="str">
        <f>CONCATENATE(표1[[#This Row],[대분류]],표1[[#This Row],[중분류]],표1[[#This Row],[소분류]],표1[[#This Row],[단계]])</f>
        <v>IT디자인디자인툴선택과정</v>
      </c>
      <c r="B377" s="23" t="str">
        <f>CONCATENATE($A377,
IF(COUNTIF($A$2:$A377,A377)&lt;10,CONCATENATE("000",COUNTIF($A$2:$A377,A377)),
IF(COUNTIF($A$2:$A377,A377)&lt;100,CONCATENATE("00",COUNTIF($A$2:$A377,A377)),
IF(COUNTIF($A$2:$A377,A377)&lt;1000,CONCATENATE("0",COUNTIF($A$2:$A377,A377)),COUNTIF($A$2:$A377,A377))
)))</f>
        <v>IT디자인디자인툴선택과정0005</v>
      </c>
      <c r="C377" s="23" t="s">
        <v>4477</v>
      </c>
      <c r="E377" s="23" t="str">
        <f>CONCATENATE(표1[[#This Row],[교육기관명]],표1[[#This Row],[중분류]])</f>
        <v>패스트캠퍼스디자인</v>
      </c>
      <c r="F377" s="24" t="s">
        <v>3687</v>
      </c>
      <c r="G377" s="25" t="s">
        <v>1825</v>
      </c>
      <c r="H377" s="24" t="s">
        <v>6</v>
      </c>
      <c r="I377" s="24" t="s">
        <v>506</v>
      </c>
      <c r="J377" s="24" t="s">
        <v>507</v>
      </c>
      <c r="K377" s="24" t="s">
        <v>2002</v>
      </c>
      <c r="L377" s="80"/>
      <c r="M377" s="24" t="s">
        <v>2569</v>
      </c>
      <c r="N377" s="24"/>
      <c r="O377" s="24"/>
    </row>
    <row r="378" spans="1:15" hidden="1">
      <c r="A378" s="23" t="str">
        <f>CONCATENATE(표1[[#This Row],[대분류]],표1[[#This Row],[중분류]],표1[[#This Row],[소분류]],표1[[#This Row],[단계]])</f>
        <v>IT디자인디자인툴선택과정</v>
      </c>
      <c r="B378" s="23" t="str">
        <f>CONCATENATE($A378,
IF(COUNTIF($A$2:$A378,A378)&lt;10,CONCATENATE("000",COUNTIF($A$2:$A378,A378)),
IF(COUNTIF($A$2:$A378,A378)&lt;100,CONCATENATE("00",COUNTIF($A$2:$A378,A378)),
IF(COUNTIF($A$2:$A378,A378)&lt;1000,CONCATENATE("0",COUNTIF($A$2:$A378,A378)),COUNTIF($A$2:$A378,A378))
)))</f>
        <v>IT디자인디자인툴선택과정0006</v>
      </c>
      <c r="C378" s="23" t="s">
        <v>4478</v>
      </c>
      <c r="E378" s="23" t="str">
        <f>CONCATENATE(표1[[#This Row],[교육기관명]],표1[[#This Row],[중분류]])</f>
        <v>패스트캠퍼스디자인</v>
      </c>
      <c r="F378" s="24" t="s">
        <v>3687</v>
      </c>
      <c r="G378" s="25" t="s">
        <v>1814</v>
      </c>
      <c r="H378" s="24" t="s">
        <v>6</v>
      </c>
      <c r="I378" s="24" t="s">
        <v>506</v>
      </c>
      <c r="J378" s="24" t="s">
        <v>507</v>
      </c>
      <c r="K378" s="24" t="s">
        <v>2002</v>
      </c>
      <c r="L378" s="80"/>
      <c r="M378" s="24" t="s">
        <v>2570</v>
      </c>
      <c r="N378" s="24"/>
      <c r="O378" s="24"/>
    </row>
    <row r="379" spans="1:15" hidden="1">
      <c r="A379" s="23" t="str">
        <f>CONCATENATE(표1[[#This Row],[대분류]],표1[[#This Row],[중분류]],표1[[#This Row],[소분류]],표1[[#This Row],[단계]])</f>
        <v>IT디자인디자인툴선택과정</v>
      </c>
      <c r="B379" s="23" t="str">
        <f>CONCATENATE($A379,
IF(COUNTIF($A$2:$A379,A379)&lt;10,CONCATENATE("000",COUNTIF($A$2:$A379,A379)),
IF(COUNTIF($A$2:$A379,A379)&lt;100,CONCATENATE("00",COUNTIF($A$2:$A379,A379)),
IF(COUNTIF($A$2:$A379,A379)&lt;1000,CONCATENATE("0",COUNTIF($A$2:$A379,A379)),COUNTIF($A$2:$A379,A379))
)))</f>
        <v>IT디자인디자인툴선택과정0007</v>
      </c>
      <c r="C379" s="23" t="s">
        <v>4479</v>
      </c>
      <c r="E379" s="23" t="str">
        <f>CONCATENATE(표1[[#This Row],[교육기관명]],표1[[#This Row],[중분류]])</f>
        <v>패스트캠퍼스디자인</v>
      </c>
      <c r="F379" s="24" t="s">
        <v>3687</v>
      </c>
      <c r="G379" s="25" t="s">
        <v>1811</v>
      </c>
      <c r="H379" s="24" t="s">
        <v>6</v>
      </c>
      <c r="I379" s="24" t="s">
        <v>506</v>
      </c>
      <c r="J379" s="24" t="s">
        <v>507</v>
      </c>
      <c r="K379" s="24" t="s">
        <v>2002</v>
      </c>
      <c r="L379" s="80"/>
      <c r="M379" s="24" t="s">
        <v>2571</v>
      </c>
      <c r="N379" s="24"/>
      <c r="O379" s="24"/>
    </row>
    <row r="380" spans="1:15" hidden="1">
      <c r="A380" s="23" t="str">
        <f>CONCATENATE(표1[[#This Row],[대분류]],표1[[#This Row],[중분류]],표1[[#This Row],[소분류]],표1[[#This Row],[단계]])</f>
        <v>IT디자인디자인툴선택과정</v>
      </c>
      <c r="B380" s="23" t="str">
        <f>CONCATENATE($A380,
IF(COUNTIF($A$2:$A380,A380)&lt;10,CONCATENATE("000",COUNTIF($A$2:$A380,A380)),
IF(COUNTIF($A$2:$A380,A380)&lt;100,CONCATENATE("00",COUNTIF($A$2:$A380,A380)),
IF(COUNTIF($A$2:$A380,A380)&lt;1000,CONCATENATE("0",COUNTIF($A$2:$A380,A380)),COUNTIF($A$2:$A380,A380))
)))</f>
        <v>IT디자인디자인툴선택과정0008</v>
      </c>
      <c r="C380" s="23" t="s">
        <v>4480</v>
      </c>
      <c r="E380" s="23" t="str">
        <f>CONCATENATE(표1[[#This Row],[교육기관명]],표1[[#This Row],[중분류]])</f>
        <v>패스트캠퍼스디자인</v>
      </c>
      <c r="F380" s="24" t="s">
        <v>3687</v>
      </c>
      <c r="G380" s="25" t="s">
        <v>1816</v>
      </c>
      <c r="H380" s="24" t="s">
        <v>6</v>
      </c>
      <c r="I380" s="24" t="s">
        <v>506</v>
      </c>
      <c r="J380" s="24" t="s">
        <v>507</v>
      </c>
      <c r="K380" s="24" t="s">
        <v>2002</v>
      </c>
      <c r="L380" s="80"/>
      <c r="M380" s="24" t="s">
        <v>2572</v>
      </c>
      <c r="N380" s="24"/>
      <c r="O380" s="24"/>
    </row>
    <row r="381" spans="1:15" hidden="1">
      <c r="A381" s="23" t="str">
        <f>CONCATENATE(표1[[#This Row],[대분류]],표1[[#This Row],[중분류]],표1[[#This Row],[소분류]],표1[[#This Row],[단계]])</f>
        <v>IT디자인디자인툴선택과정</v>
      </c>
      <c r="B381" s="23" t="str">
        <f>CONCATENATE($A381,
IF(COUNTIF($A$2:$A381,A381)&lt;10,CONCATENATE("000",COUNTIF($A$2:$A381,A381)),
IF(COUNTIF($A$2:$A381,A381)&lt;100,CONCATENATE("00",COUNTIF($A$2:$A381,A381)),
IF(COUNTIF($A$2:$A381,A381)&lt;1000,CONCATENATE("0",COUNTIF($A$2:$A381,A381)),COUNTIF($A$2:$A381,A381))
)))</f>
        <v>IT디자인디자인툴선택과정0009</v>
      </c>
      <c r="C381" s="23" t="s">
        <v>4481</v>
      </c>
      <c r="E381" s="23" t="str">
        <f>CONCATENATE(표1[[#This Row],[교육기관명]],표1[[#This Row],[중분류]])</f>
        <v>패스트캠퍼스디자인</v>
      </c>
      <c r="F381" s="24" t="s">
        <v>3687</v>
      </c>
      <c r="G381" s="25" t="s">
        <v>1821</v>
      </c>
      <c r="H381" s="24" t="s">
        <v>6</v>
      </c>
      <c r="I381" s="24" t="s">
        <v>506</v>
      </c>
      <c r="J381" s="24" t="s">
        <v>507</v>
      </c>
      <c r="K381" s="24" t="s">
        <v>2002</v>
      </c>
      <c r="L381" s="80"/>
      <c r="M381" s="24" t="s">
        <v>2573</v>
      </c>
      <c r="N381" s="24"/>
      <c r="O381" s="24"/>
    </row>
    <row r="382" spans="1:15" hidden="1">
      <c r="A382" s="23" t="str">
        <f>CONCATENATE(표1[[#This Row],[대분류]],표1[[#This Row],[중분류]],표1[[#This Row],[소분류]],표1[[#This Row],[단계]])</f>
        <v>IT디자인디자인툴선택과정</v>
      </c>
      <c r="B382" s="23" t="str">
        <f>CONCATENATE($A382,
IF(COUNTIF($A$2:$A382,A382)&lt;10,CONCATENATE("000",COUNTIF($A$2:$A382,A382)),
IF(COUNTIF($A$2:$A382,A382)&lt;100,CONCATENATE("00",COUNTIF($A$2:$A382,A382)),
IF(COUNTIF($A$2:$A382,A382)&lt;1000,CONCATENATE("0",COUNTIF($A$2:$A382,A382)),COUNTIF($A$2:$A382,A382))
)))</f>
        <v>IT디자인디자인툴선택과정0010</v>
      </c>
      <c r="C382" s="23" t="s">
        <v>4482</v>
      </c>
      <c r="E382" s="23" t="str">
        <f>CONCATENATE(표1[[#This Row],[교육기관명]],표1[[#This Row],[중분류]])</f>
        <v>패스트캠퍼스디자인</v>
      </c>
      <c r="F382" s="24" t="s">
        <v>3687</v>
      </c>
      <c r="G382" s="25" t="s">
        <v>1813</v>
      </c>
      <c r="H382" s="24" t="s">
        <v>6</v>
      </c>
      <c r="I382" s="24" t="s">
        <v>506</v>
      </c>
      <c r="J382" s="24" t="s">
        <v>507</v>
      </c>
      <c r="K382" s="24" t="s">
        <v>2002</v>
      </c>
      <c r="L382" s="80"/>
      <c r="M382" s="24" t="s">
        <v>2574</v>
      </c>
      <c r="N382" s="24"/>
      <c r="O382" s="24"/>
    </row>
    <row r="383" spans="1:15" hidden="1">
      <c r="A383" s="23" t="str">
        <f>CONCATENATE(표1[[#This Row],[대분류]],표1[[#This Row],[중분류]],표1[[#This Row],[소분류]],표1[[#This Row],[단계]])</f>
        <v>IT디자인디자인툴선택과정</v>
      </c>
      <c r="B383" s="23" t="str">
        <f>CONCATENATE($A383,
IF(COUNTIF($A$2:$A383,A383)&lt;10,CONCATENATE("000",COUNTIF($A$2:$A383,A383)),
IF(COUNTIF($A$2:$A383,A383)&lt;100,CONCATENATE("00",COUNTIF($A$2:$A383,A383)),
IF(COUNTIF($A$2:$A383,A383)&lt;1000,CONCATENATE("0",COUNTIF($A$2:$A383,A383)),COUNTIF($A$2:$A383,A383))
)))</f>
        <v>IT디자인디자인툴선택과정0011</v>
      </c>
      <c r="C383" s="23" t="s">
        <v>4483</v>
      </c>
      <c r="E383" s="23" t="str">
        <f>CONCATENATE(표1[[#This Row],[교육기관명]],표1[[#This Row],[중분류]])</f>
        <v>패스트캠퍼스디자인</v>
      </c>
      <c r="F383" s="24" t="s">
        <v>3687</v>
      </c>
      <c r="G383" s="25" t="s">
        <v>1815</v>
      </c>
      <c r="H383" s="24" t="s">
        <v>6</v>
      </c>
      <c r="I383" s="24" t="s">
        <v>506</v>
      </c>
      <c r="J383" s="24" t="s">
        <v>507</v>
      </c>
      <c r="K383" s="24" t="s">
        <v>2002</v>
      </c>
      <c r="L383" s="80"/>
      <c r="M383" s="24" t="s">
        <v>2575</v>
      </c>
      <c r="N383" s="24"/>
      <c r="O383" s="24"/>
    </row>
    <row r="384" spans="1:15" hidden="1">
      <c r="A384" s="23" t="str">
        <f>CONCATENATE(표1[[#This Row],[대분류]],표1[[#This Row],[중분류]],표1[[#This Row],[소분류]],표1[[#This Row],[단계]])</f>
        <v>IT디자인디자인툴선택과정</v>
      </c>
      <c r="B384" s="23" t="str">
        <f>CONCATENATE($A384,
IF(COUNTIF($A$2:$A384,A384)&lt;10,CONCATENATE("000",COUNTIF($A$2:$A384,A384)),
IF(COUNTIF($A$2:$A384,A384)&lt;100,CONCATENATE("00",COUNTIF($A$2:$A384,A384)),
IF(COUNTIF($A$2:$A384,A384)&lt;1000,CONCATENATE("0",COUNTIF($A$2:$A384,A384)),COUNTIF($A$2:$A384,A384))
)))</f>
        <v>IT디자인디자인툴선택과정0012</v>
      </c>
      <c r="C384" s="23" t="s">
        <v>4484</v>
      </c>
      <c r="E384" s="23" t="str">
        <f>CONCATENATE(표1[[#This Row],[교육기관명]],표1[[#This Row],[중분류]])</f>
        <v>패스트캠퍼스디자인</v>
      </c>
      <c r="F384" s="24" t="s">
        <v>3687</v>
      </c>
      <c r="G384" s="25" t="s">
        <v>1831</v>
      </c>
      <c r="H384" s="24" t="s">
        <v>6</v>
      </c>
      <c r="I384" s="24" t="s">
        <v>506</v>
      </c>
      <c r="J384" s="24" t="s">
        <v>507</v>
      </c>
      <c r="K384" s="24" t="s">
        <v>2002</v>
      </c>
      <c r="L384" s="80"/>
      <c r="M384" s="24" t="s">
        <v>2576</v>
      </c>
      <c r="N384" s="24"/>
      <c r="O384" s="24"/>
    </row>
    <row r="385" spans="1:15" hidden="1">
      <c r="A385" s="23" t="str">
        <f>CONCATENATE(표1[[#This Row],[대분류]],표1[[#This Row],[중분류]],표1[[#This Row],[소분류]],표1[[#This Row],[단계]])</f>
        <v>IT디자인디자인툴선택과정</v>
      </c>
      <c r="B385" s="23" t="str">
        <f>CONCATENATE($A385,
IF(COUNTIF($A$2:$A385,A385)&lt;10,CONCATENATE("000",COUNTIF($A$2:$A385,A385)),
IF(COUNTIF($A$2:$A385,A385)&lt;100,CONCATENATE("00",COUNTIF($A$2:$A385,A385)),
IF(COUNTIF($A$2:$A385,A385)&lt;1000,CONCATENATE("0",COUNTIF($A$2:$A385,A385)),COUNTIF($A$2:$A385,A385))
)))</f>
        <v>IT디자인디자인툴선택과정0013</v>
      </c>
      <c r="C385" s="23" t="s">
        <v>4485</v>
      </c>
      <c r="E385" s="23" t="str">
        <f>CONCATENATE(표1[[#This Row],[교육기관명]],표1[[#This Row],[중분류]])</f>
        <v>패스트캠퍼스디자인</v>
      </c>
      <c r="F385" s="24" t="s">
        <v>3687</v>
      </c>
      <c r="G385" s="25" t="s">
        <v>1820</v>
      </c>
      <c r="H385" s="24" t="s">
        <v>6</v>
      </c>
      <c r="I385" s="24" t="s">
        <v>506</v>
      </c>
      <c r="J385" s="24" t="s">
        <v>507</v>
      </c>
      <c r="K385" s="24" t="s">
        <v>2002</v>
      </c>
      <c r="L385" s="80"/>
      <c r="M385" s="24" t="s">
        <v>2577</v>
      </c>
      <c r="N385" s="24"/>
      <c r="O385" s="24"/>
    </row>
    <row r="386" spans="1:15" hidden="1">
      <c r="A386" s="23" t="str">
        <f>CONCATENATE(표1[[#This Row],[대분류]],표1[[#This Row],[중분류]],표1[[#This Row],[소분류]],표1[[#This Row],[단계]])</f>
        <v>IT디자인디자인툴선택과정</v>
      </c>
      <c r="B386" s="23" t="str">
        <f>CONCATENATE($A386,
IF(COUNTIF($A$2:$A386,A386)&lt;10,CONCATENATE("000",COUNTIF($A$2:$A386,A386)),
IF(COUNTIF($A$2:$A386,A386)&lt;100,CONCATENATE("00",COUNTIF($A$2:$A386,A386)),
IF(COUNTIF($A$2:$A386,A386)&lt;1000,CONCATENATE("0",COUNTIF($A$2:$A386,A386)),COUNTIF($A$2:$A386,A386))
)))</f>
        <v>IT디자인디자인툴선택과정0014</v>
      </c>
      <c r="C386" s="23" t="s">
        <v>4486</v>
      </c>
      <c r="E386" s="23" t="str">
        <f>CONCATENATE(표1[[#This Row],[교육기관명]],표1[[#This Row],[중분류]])</f>
        <v>패스트캠퍼스디자인</v>
      </c>
      <c r="F386" s="24" t="s">
        <v>3687</v>
      </c>
      <c r="G386" s="25" t="s">
        <v>1817</v>
      </c>
      <c r="H386" s="24" t="s">
        <v>6</v>
      </c>
      <c r="I386" s="24" t="s">
        <v>506</v>
      </c>
      <c r="J386" s="24" t="s">
        <v>507</v>
      </c>
      <c r="K386" s="24" t="s">
        <v>2002</v>
      </c>
      <c r="L386" s="80"/>
      <c r="M386" s="24" t="s">
        <v>2578</v>
      </c>
      <c r="N386" s="24"/>
      <c r="O386" s="24"/>
    </row>
    <row r="387" spans="1:15" hidden="1">
      <c r="A387" s="23" t="str">
        <f>CONCATENATE(표1[[#This Row],[대분류]],표1[[#This Row],[중분류]],표1[[#This Row],[소분류]],표1[[#This Row],[단계]])</f>
        <v>IT디자인디자인툴전문과정</v>
      </c>
      <c r="B387" s="23" t="str">
        <f>CONCATENATE($A387,
IF(COUNTIF($A$2:$A387,A387)&lt;10,CONCATENATE("000",COUNTIF($A$2:$A387,A387)),
IF(COUNTIF($A$2:$A387,A387)&lt;100,CONCATENATE("00",COUNTIF($A$2:$A387,A387)),
IF(COUNTIF($A$2:$A387,A387)&lt;1000,CONCATENATE("0",COUNTIF($A$2:$A387,A387)),COUNTIF($A$2:$A387,A387))
)))</f>
        <v>IT디자인디자인툴전문과정0001</v>
      </c>
      <c r="C387" s="23" t="s">
        <v>3843</v>
      </c>
      <c r="E387" s="23" t="str">
        <f>CONCATENATE(표1[[#This Row],[교육기관명]],표1[[#This Row],[중분류]])</f>
        <v>멀티캠퍼스디자인</v>
      </c>
      <c r="F387" s="24" t="s">
        <v>4</v>
      </c>
      <c r="G387" s="25" t="s">
        <v>520</v>
      </c>
      <c r="H387" s="24" t="s">
        <v>6</v>
      </c>
      <c r="I387" s="24" t="s">
        <v>506</v>
      </c>
      <c r="J387" s="24" t="s">
        <v>507</v>
      </c>
      <c r="K387" s="24" t="s">
        <v>2000</v>
      </c>
      <c r="L387" s="80"/>
      <c r="M387" s="24" t="s">
        <v>2579</v>
      </c>
      <c r="N387" s="24"/>
      <c r="O387" s="24"/>
    </row>
    <row r="388" spans="1:15" hidden="1">
      <c r="A388" s="23" t="str">
        <f>CONCATENATE(표1[[#This Row],[대분류]],표1[[#This Row],[중분류]],표1[[#This Row],[소분류]],표1[[#This Row],[단계]])</f>
        <v>IT디자인디자인툴전문과정</v>
      </c>
      <c r="B388" s="23" t="str">
        <f>CONCATENATE($A388,
IF(COUNTIF($A$2:$A388,A388)&lt;10,CONCATENATE("000",COUNTIF($A$2:$A388,A388)),
IF(COUNTIF($A$2:$A388,A388)&lt;100,CONCATENATE("00",COUNTIF($A$2:$A388,A388)),
IF(COUNTIF($A$2:$A388,A388)&lt;1000,CONCATENATE("0",COUNTIF($A$2:$A388,A388)),COUNTIF($A$2:$A388,A388))
)))</f>
        <v>IT디자인디자인툴전문과정0002</v>
      </c>
      <c r="C388" s="23" t="s">
        <v>3844</v>
      </c>
      <c r="E388" s="23" t="str">
        <f>CONCATENATE(표1[[#This Row],[교육기관명]],표1[[#This Row],[중분류]])</f>
        <v>멀티캠퍼스디자인</v>
      </c>
      <c r="F388" s="24" t="s">
        <v>4</v>
      </c>
      <c r="G388" s="25" t="s">
        <v>512</v>
      </c>
      <c r="H388" s="24" t="s">
        <v>6</v>
      </c>
      <c r="I388" s="24" t="s">
        <v>506</v>
      </c>
      <c r="J388" s="24" t="s">
        <v>507</v>
      </c>
      <c r="K388" s="24" t="s">
        <v>2000</v>
      </c>
      <c r="L388" s="80"/>
      <c r="M388" s="24" t="s">
        <v>2580</v>
      </c>
      <c r="N388" s="24"/>
      <c r="O388" s="24"/>
    </row>
    <row r="389" spans="1:15" hidden="1">
      <c r="A389" s="23" t="str">
        <f>CONCATENATE(표1[[#This Row],[대분류]],표1[[#This Row],[중분류]],표1[[#This Row],[소분류]],표1[[#This Row],[단계]])</f>
        <v>IT디자인디자인툴전문과정</v>
      </c>
      <c r="B389" s="23" t="str">
        <f>CONCATENATE($A389,
IF(COUNTIF($A$2:$A389,A389)&lt;10,CONCATENATE("000",COUNTIF($A$2:$A389,A389)),
IF(COUNTIF($A$2:$A389,A389)&lt;100,CONCATENATE("00",COUNTIF($A$2:$A389,A389)),
IF(COUNTIF($A$2:$A389,A389)&lt;1000,CONCATENATE("0",COUNTIF($A$2:$A389,A389)),COUNTIF($A$2:$A389,A389))
)))</f>
        <v>IT디자인디자인툴전문과정0003</v>
      </c>
      <c r="C389" s="23" t="s">
        <v>3845</v>
      </c>
      <c r="E389" s="23" t="str">
        <f>CONCATENATE(표1[[#This Row],[교육기관명]],표1[[#This Row],[중분류]])</f>
        <v>멀티캠퍼스디자인</v>
      </c>
      <c r="F389" s="24" t="s">
        <v>4</v>
      </c>
      <c r="G389" s="25" t="s">
        <v>513</v>
      </c>
      <c r="H389" s="24" t="s">
        <v>6</v>
      </c>
      <c r="I389" s="24" t="s">
        <v>506</v>
      </c>
      <c r="J389" s="24" t="s">
        <v>507</v>
      </c>
      <c r="K389" s="24" t="s">
        <v>2000</v>
      </c>
      <c r="L389" s="80"/>
      <c r="M389" s="24" t="s">
        <v>2581</v>
      </c>
      <c r="N389" s="24"/>
      <c r="O389" s="24"/>
    </row>
    <row r="390" spans="1:15" hidden="1">
      <c r="A390" s="23" t="str">
        <f>CONCATENATE(표1[[#This Row],[대분류]],표1[[#This Row],[중분류]],표1[[#This Row],[소분류]],표1[[#This Row],[단계]])</f>
        <v>IT디자인디자인툴전문과정</v>
      </c>
      <c r="B390" s="23" t="str">
        <f>CONCATENATE($A390,
IF(COUNTIF($A$2:$A390,A390)&lt;10,CONCATENATE("000",COUNTIF($A$2:$A390,A390)),
IF(COUNTIF($A$2:$A390,A390)&lt;100,CONCATENATE("00",COUNTIF($A$2:$A390,A390)),
IF(COUNTIF($A$2:$A390,A390)&lt;1000,CONCATENATE("0",COUNTIF($A$2:$A390,A390)),COUNTIF($A$2:$A390,A390))
)))</f>
        <v>IT디자인디자인툴전문과정0004</v>
      </c>
      <c r="C390" s="23" t="s">
        <v>3846</v>
      </c>
      <c r="E390" s="23" t="str">
        <f>CONCATENATE(표1[[#This Row],[교육기관명]],표1[[#This Row],[중분류]])</f>
        <v>멀티캠퍼스디자인</v>
      </c>
      <c r="F390" s="24" t="s">
        <v>4</v>
      </c>
      <c r="G390" s="25" t="s">
        <v>514</v>
      </c>
      <c r="H390" s="24" t="s">
        <v>6</v>
      </c>
      <c r="I390" s="24" t="s">
        <v>506</v>
      </c>
      <c r="J390" s="24" t="s">
        <v>507</v>
      </c>
      <c r="K390" s="24" t="s">
        <v>2000</v>
      </c>
      <c r="L390" s="80"/>
      <c r="M390" s="24" t="s">
        <v>2582</v>
      </c>
      <c r="N390" s="24"/>
      <c r="O390" s="24"/>
    </row>
    <row r="391" spans="1:15" hidden="1">
      <c r="A391" s="23" t="str">
        <f>CONCATENATE(표1[[#This Row],[대분류]],표1[[#This Row],[중분류]],표1[[#This Row],[소분류]],표1[[#This Row],[단계]])</f>
        <v>IT디자인디자인툴전문과정</v>
      </c>
      <c r="B391" s="23" t="str">
        <f>CONCATENATE($A391,
IF(COUNTIF($A$2:$A391,A391)&lt;10,CONCATENATE("000",COUNTIF($A$2:$A391,A391)),
IF(COUNTIF($A$2:$A391,A391)&lt;100,CONCATENATE("00",COUNTIF($A$2:$A391,A391)),
IF(COUNTIF($A$2:$A391,A391)&lt;1000,CONCATENATE("0",COUNTIF($A$2:$A391,A391)),COUNTIF($A$2:$A391,A391))
)))</f>
        <v>IT디자인디자인툴전문과정0005</v>
      </c>
      <c r="C391" s="23" t="s">
        <v>3847</v>
      </c>
      <c r="E391" s="23" t="str">
        <f>CONCATENATE(표1[[#This Row],[교육기관명]],표1[[#This Row],[중분류]])</f>
        <v>멀티캠퍼스디자인</v>
      </c>
      <c r="F391" s="24" t="s">
        <v>4</v>
      </c>
      <c r="G391" s="25" t="s">
        <v>516</v>
      </c>
      <c r="H391" s="24" t="s">
        <v>6</v>
      </c>
      <c r="I391" s="24" t="s">
        <v>506</v>
      </c>
      <c r="J391" s="24" t="s">
        <v>507</v>
      </c>
      <c r="K391" s="24" t="s">
        <v>2000</v>
      </c>
      <c r="L391" s="81"/>
      <c r="M391" s="24" t="s">
        <v>2583</v>
      </c>
      <c r="N391" s="24"/>
      <c r="O391" s="24"/>
    </row>
    <row r="392" spans="1:15" hidden="1">
      <c r="A392" s="23" t="str">
        <f>CONCATENATE(표1[[#This Row],[대분류]],표1[[#This Row],[중분류]],표1[[#This Row],[소분류]],표1[[#This Row],[단계]])</f>
        <v>IT디자인디자인툴전문과정</v>
      </c>
      <c r="B392" s="23" t="str">
        <f>CONCATENATE($A392,
IF(COUNTIF($A$2:$A392,A392)&lt;10,CONCATENATE("000",COUNTIF($A$2:$A392,A392)),
IF(COUNTIF($A$2:$A392,A392)&lt;100,CONCATENATE("00",COUNTIF($A$2:$A392,A392)),
IF(COUNTIF($A$2:$A392,A392)&lt;1000,CONCATENATE("0",COUNTIF($A$2:$A392,A392)),COUNTIF($A$2:$A392,A392))
)))</f>
        <v>IT디자인디자인툴전문과정0006</v>
      </c>
      <c r="C392" s="23" t="s">
        <v>3848</v>
      </c>
      <c r="E392" s="23" t="str">
        <f>CONCATENATE(표1[[#This Row],[교육기관명]],표1[[#This Row],[중분류]])</f>
        <v>멀티캠퍼스디자인</v>
      </c>
      <c r="F392" s="24" t="s">
        <v>4</v>
      </c>
      <c r="G392" s="25" t="s">
        <v>517</v>
      </c>
      <c r="H392" s="24" t="s">
        <v>6</v>
      </c>
      <c r="I392" s="24" t="s">
        <v>506</v>
      </c>
      <c r="J392" s="24" t="s">
        <v>507</v>
      </c>
      <c r="K392" s="24" t="s">
        <v>2000</v>
      </c>
      <c r="L392" s="80"/>
      <c r="M392" s="24" t="s">
        <v>2584</v>
      </c>
      <c r="N392" s="24"/>
      <c r="O392" s="24"/>
    </row>
    <row r="393" spans="1:15" hidden="1">
      <c r="A393" s="23" t="str">
        <f>CONCATENATE(표1[[#This Row],[대분류]],표1[[#This Row],[중분류]],표1[[#This Row],[소분류]],표1[[#This Row],[단계]])</f>
        <v>IT디자인디자인툴전문과정</v>
      </c>
      <c r="B393" s="23" t="str">
        <f>CONCATENATE($A393,
IF(COUNTIF($A$2:$A393,A393)&lt;10,CONCATENATE("000",COUNTIF($A$2:$A393,A393)),
IF(COUNTIF($A$2:$A393,A393)&lt;100,CONCATENATE("00",COUNTIF($A$2:$A393,A393)),
IF(COUNTIF($A$2:$A393,A393)&lt;1000,CONCATENATE("0",COUNTIF($A$2:$A393,A393)),COUNTIF($A$2:$A393,A393))
)))</f>
        <v>IT디자인디자인툴전문과정0007</v>
      </c>
      <c r="C393" s="23" t="s">
        <v>3849</v>
      </c>
      <c r="E393" s="23" t="str">
        <f>CONCATENATE(표1[[#This Row],[교육기관명]],표1[[#This Row],[중분류]])</f>
        <v>멀티캠퍼스디자인</v>
      </c>
      <c r="F393" s="24" t="s">
        <v>4</v>
      </c>
      <c r="G393" s="25" t="s">
        <v>510</v>
      </c>
      <c r="H393" s="24" t="s">
        <v>6</v>
      </c>
      <c r="I393" s="24" t="s">
        <v>506</v>
      </c>
      <c r="J393" s="24" t="s">
        <v>507</v>
      </c>
      <c r="K393" s="24" t="s">
        <v>2000</v>
      </c>
      <c r="L393" s="80"/>
      <c r="M393" s="24" t="s">
        <v>2585</v>
      </c>
      <c r="N393" s="24"/>
      <c r="O393" s="24"/>
    </row>
    <row r="394" spans="1:15" hidden="1">
      <c r="A394" s="23" t="str">
        <f>CONCATENATE(표1[[#This Row],[대분류]],표1[[#This Row],[중분류]],표1[[#This Row],[소분류]],표1[[#This Row],[단계]])</f>
        <v>IT디자인디자인툴전문과정</v>
      </c>
      <c r="B394" s="23" t="str">
        <f>CONCATENATE($A394,
IF(COUNTIF($A$2:$A394,A394)&lt;10,CONCATENATE("000",COUNTIF($A$2:$A394,A394)),
IF(COUNTIF($A$2:$A394,A394)&lt;100,CONCATENATE("00",COUNTIF($A$2:$A394,A394)),
IF(COUNTIF($A$2:$A394,A394)&lt;1000,CONCATENATE("0",COUNTIF($A$2:$A394,A394)),COUNTIF($A$2:$A394,A394))
)))</f>
        <v>IT디자인디자인툴전문과정0008</v>
      </c>
      <c r="C394" s="23" t="s">
        <v>3850</v>
      </c>
      <c r="E394" s="23" t="str">
        <f>CONCATENATE(표1[[#This Row],[교육기관명]],표1[[#This Row],[중분류]])</f>
        <v>멀티캠퍼스디자인</v>
      </c>
      <c r="F394" s="24" t="s">
        <v>4</v>
      </c>
      <c r="G394" s="25" t="s">
        <v>511</v>
      </c>
      <c r="H394" s="24" t="s">
        <v>6</v>
      </c>
      <c r="I394" s="24" t="s">
        <v>506</v>
      </c>
      <c r="J394" s="24" t="s">
        <v>507</v>
      </c>
      <c r="K394" s="24" t="s">
        <v>2000</v>
      </c>
      <c r="L394" s="80"/>
      <c r="M394" s="24" t="s">
        <v>2586</v>
      </c>
      <c r="N394" s="24"/>
      <c r="O394" s="24"/>
    </row>
    <row r="395" spans="1:15" hidden="1">
      <c r="A395" s="23" t="str">
        <f>CONCATENATE(표1[[#This Row],[대분류]],표1[[#This Row],[중분류]],표1[[#This Row],[소분류]],표1[[#This Row],[단계]])</f>
        <v>IT디자인디자인툴전문과정</v>
      </c>
      <c r="B395" s="23" t="str">
        <f>CONCATENATE($A395,
IF(COUNTIF($A$2:$A395,A395)&lt;10,CONCATENATE("000",COUNTIF($A$2:$A395,A395)),
IF(COUNTIF($A$2:$A395,A395)&lt;100,CONCATENATE("00",COUNTIF($A$2:$A395,A395)),
IF(COUNTIF($A$2:$A395,A395)&lt;1000,CONCATENATE("0",COUNTIF($A$2:$A395,A395)),COUNTIF($A$2:$A395,A395))
)))</f>
        <v>IT디자인디자인툴전문과정0009</v>
      </c>
      <c r="C395" s="23" t="s">
        <v>3851</v>
      </c>
      <c r="E395" s="23" t="str">
        <f>CONCATENATE(표1[[#This Row],[교육기관명]],표1[[#This Row],[중분류]])</f>
        <v>멀티캠퍼스디자인</v>
      </c>
      <c r="F395" s="24" t="s">
        <v>4</v>
      </c>
      <c r="G395" s="25" t="s">
        <v>505</v>
      </c>
      <c r="H395" s="24" t="s">
        <v>6</v>
      </c>
      <c r="I395" s="24" t="s">
        <v>506</v>
      </c>
      <c r="J395" s="24" t="s">
        <v>507</v>
      </c>
      <c r="K395" s="24" t="s">
        <v>2000</v>
      </c>
      <c r="L395" s="80"/>
      <c r="M395" s="24" t="s">
        <v>2587</v>
      </c>
      <c r="N395" s="24"/>
      <c r="O395" s="24"/>
    </row>
    <row r="396" spans="1:15" hidden="1">
      <c r="A396" s="23" t="str">
        <f>CONCATENATE(표1[[#This Row],[대분류]],표1[[#This Row],[중분류]],표1[[#This Row],[소분류]],표1[[#This Row],[단계]])</f>
        <v>IT디자인디자인툴전문과정</v>
      </c>
      <c r="B396" s="23" t="str">
        <f>CONCATENATE($A396,
IF(COUNTIF($A$2:$A396,A396)&lt;10,CONCATENATE("000",COUNTIF($A$2:$A396,A396)),
IF(COUNTIF($A$2:$A396,A396)&lt;100,CONCATENATE("00",COUNTIF($A$2:$A396,A396)),
IF(COUNTIF($A$2:$A396,A396)&lt;1000,CONCATENATE("0",COUNTIF($A$2:$A396,A396)),COUNTIF($A$2:$A396,A396))
)))</f>
        <v>IT디자인디자인툴전문과정0010</v>
      </c>
      <c r="C396" s="23" t="s">
        <v>3852</v>
      </c>
      <c r="E396" s="23" t="str">
        <f>CONCATENATE(표1[[#This Row],[교육기관명]],표1[[#This Row],[중분류]])</f>
        <v>멀티캠퍼스디자인</v>
      </c>
      <c r="F396" s="24" t="s">
        <v>4</v>
      </c>
      <c r="G396" s="25" t="s">
        <v>508</v>
      </c>
      <c r="H396" s="24" t="s">
        <v>6</v>
      </c>
      <c r="I396" s="24" t="s">
        <v>506</v>
      </c>
      <c r="J396" s="24" t="s">
        <v>507</v>
      </c>
      <c r="K396" s="24" t="s">
        <v>2000</v>
      </c>
      <c r="L396" s="80"/>
      <c r="M396" s="24" t="s">
        <v>2588</v>
      </c>
      <c r="N396" s="24"/>
      <c r="O396" s="24"/>
    </row>
    <row r="397" spans="1:15" hidden="1">
      <c r="A397" s="23" t="str">
        <f>CONCATENATE(표1[[#This Row],[대분류]],표1[[#This Row],[중분류]],표1[[#This Row],[소분류]],표1[[#This Row],[단계]])</f>
        <v>IT디자인디자인툴전문과정</v>
      </c>
      <c r="B397" s="23" t="str">
        <f>CONCATENATE($A397,
IF(COUNTIF($A$2:$A397,A397)&lt;10,CONCATENATE("000",COUNTIF($A$2:$A397,A397)),
IF(COUNTIF($A$2:$A397,A397)&lt;100,CONCATENATE("00",COUNTIF($A$2:$A397,A397)),
IF(COUNTIF($A$2:$A397,A397)&lt;1000,CONCATENATE("0",COUNTIF($A$2:$A397,A397)),COUNTIF($A$2:$A397,A397))
)))</f>
        <v>IT디자인디자인툴전문과정0011</v>
      </c>
      <c r="C397" s="23" t="s">
        <v>3853</v>
      </c>
      <c r="E397" s="23" t="str">
        <f>CONCATENATE(표1[[#This Row],[교육기관명]],표1[[#This Row],[중분류]])</f>
        <v>멀티캠퍼스디자인</v>
      </c>
      <c r="F397" s="24" t="s">
        <v>4</v>
      </c>
      <c r="G397" s="25" t="s">
        <v>509</v>
      </c>
      <c r="H397" s="24" t="s">
        <v>6</v>
      </c>
      <c r="I397" s="24" t="s">
        <v>506</v>
      </c>
      <c r="J397" s="24" t="s">
        <v>507</v>
      </c>
      <c r="K397" s="24" t="s">
        <v>2000</v>
      </c>
      <c r="L397" s="80"/>
      <c r="M397" s="24" t="s">
        <v>2589</v>
      </c>
      <c r="N397" s="24"/>
      <c r="O397" s="24"/>
    </row>
    <row r="398" spans="1:15" hidden="1">
      <c r="A398" s="23" t="str">
        <f>CONCATENATE(표1[[#This Row],[대분류]],표1[[#This Row],[중분류]],표1[[#This Row],[소분류]],표1[[#This Row],[단계]])</f>
        <v>IT디자인디자인툴전문과정</v>
      </c>
      <c r="B398" s="23" t="str">
        <f>CONCATENATE($A398,
IF(COUNTIF($A$2:$A398,A398)&lt;10,CONCATENATE("000",COUNTIF($A$2:$A398,A398)),
IF(COUNTIF($A$2:$A398,A398)&lt;100,CONCATENATE("00",COUNTIF($A$2:$A398,A398)),
IF(COUNTIF($A$2:$A398,A398)&lt;1000,CONCATENATE("0",COUNTIF($A$2:$A398,A398)),COUNTIF($A$2:$A398,A398))
)))</f>
        <v>IT디자인디자인툴전문과정0012</v>
      </c>
      <c r="C398" s="23" t="s">
        <v>3854</v>
      </c>
      <c r="E398" s="23" t="str">
        <f>CONCATENATE(표1[[#This Row],[교육기관명]],표1[[#This Row],[중분류]])</f>
        <v>멀티캠퍼스디자인</v>
      </c>
      <c r="F398" s="24" t="s">
        <v>4</v>
      </c>
      <c r="G398" s="25" t="s">
        <v>515</v>
      </c>
      <c r="H398" s="24" t="s">
        <v>6</v>
      </c>
      <c r="I398" s="24" t="s">
        <v>506</v>
      </c>
      <c r="J398" s="24" t="s">
        <v>507</v>
      </c>
      <c r="K398" s="24" t="s">
        <v>2000</v>
      </c>
      <c r="L398" s="80"/>
      <c r="M398" s="24" t="s">
        <v>2590</v>
      </c>
      <c r="N398" s="24"/>
      <c r="O398" s="24"/>
    </row>
    <row r="399" spans="1:15" hidden="1">
      <c r="A399" s="23" t="str">
        <f>CONCATENATE(표1[[#This Row],[대분류]],표1[[#This Row],[중분류]],표1[[#This Row],[소분류]],표1[[#This Row],[단계]])</f>
        <v>IT디자인디자인툴전문과정</v>
      </c>
      <c r="B399" s="23" t="str">
        <f>CONCATENATE($A399,
IF(COUNTIF($A$2:$A399,A399)&lt;10,CONCATENATE("000",COUNTIF($A$2:$A399,A399)),
IF(COUNTIF($A$2:$A399,A399)&lt;100,CONCATENATE("00",COUNTIF($A$2:$A399,A399)),
IF(COUNTIF($A$2:$A399,A399)&lt;1000,CONCATENATE("0",COUNTIF($A$2:$A399,A399)),COUNTIF($A$2:$A399,A399))
)))</f>
        <v>IT디자인디자인툴전문과정0013</v>
      </c>
      <c r="C399" s="23" t="s">
        <v>3855</v>
      </c>
      <c r="E399" s="23" t="str">
        <f>CONCATENATE(표1[[#This Row],[교육기관명]],표1[[#This Row],[중분류]])</f>
        <v>멀티캠퍼스디자인</v>
      </c>
      <c r="F399" s="24" t="s">
        <v>4</v>
      </c>
      <c r="G399" s="25" t="s">
        <v>518</v>
      </c>
      <c r="H399" s="24" t="s">
        <v>6</v>
      </c>
      <c r="I399" s="24" t="s">
        <v>506</v>
      </c>
      <c r="J399" s="24" t="s">
        <v>507</v>
      </c>
      <c r="K399" s="24" t="s">
        <v>2000</v>
      </c>
      <c r="L399" s="80"/>
      <c r="M399" s="24" t="s">
        <v>2591</v>
      </c>
      <c r="N399" s="24"/>
      <c r="O399" s="24"/>
    </row>
    <row r="400" spans="1:15" hidden="1">
      <c r="A400" s="23" t="str">
        <f>CONCATENATE(표1[[#This Row],[대분류]],표1[[#This Row],[중분류]],표1[[#This Row],[소분류]],표1[[#This Row],[단계]])</f>
        <v>IT디자인디자인툴전문과정</v>
      </c>
      <c r="B400" s="23" t="str">
        <f>CONCATENATE($A400,
IF(COUNTIF($A$2:$A400,A400)&lt;10,CONCATENATE("000",COUNTIF($A$2:$A400,A400)),
IF(COUNTIF($A$2:$A400,A400)&lt;100,CONCATENATE("00",COUNTIF($A$2:$A400,A400)),
IF(COUNTIF($A$2:$A400,A400)&lt;1000,CONCATENATE("0",COUNTIF($A$2:$A400,A400)),COUNTIF($A$2:$A400,A400))
)))</f>
        <v>IT디자인디자인툴전문과정0014</v>
      </c>
      <c r="C400" s="23" t="s">
        <v>3856</v>
      </c>
      <c r="E400" s="23" t="str">
        <f>CONCATENATE(표1[[#This Row],[교육기관명]],표1[[#This Row],[중분류]])</f>
        <v>멀티캠퍼스디자인</v>
      </c>
      <c r="F400" s="24" t="s">
        <v>4</v>
      </c>
      <c r="G400" s="25" t="s">
        <v>519</v>
      </c>
      <c r="H400" s="24" t="s">
        <v>6</v>
      </c>
      <c r="I400" s="24" t="s">
        <v>506</v>
      </c>
      <c r="J400" s="24" t="s">
        <v>507</v>
      </c>
      <c r="K400" s="24" t="s">
        <v>2000</v>
      </c>
      <c r="L400" s="80"/>
      <c r="M400" s="24" t="s">
        <v>2592</v>
      </c>
      <c r="N400" s="24"/>
      <c r="O400" s="24"/>
    </row>
    <row r="401" spans="1:15" hidden="1">
      <c r="A401" s="23" t="str">
        <f>CONCATENATE(표1[[#This Row],[대분류]],표1[[#This Row],[중분류]],표1[[#This Row],[소분류]],표1[[#This Row],[단계]])</f>
        <v>IT디자인디자인툴전문과정</v>
      </c>
      <c r="B401" s="23" t="str">
        <f>CONCATENATE($A401,
IF(COUNTIF($A$2:$A401,A401)&lt;10,CONCATENATE("000",COUNTIF($A$2:$A401,A401)),
IF(COUNTIF($A$2:$A401,A401)&lt;100,CONCATENATE("00",COUNTIF($A$2:$A401,A401)),
IF(COUNTIF($A$2:$A401,A401)&lt;1000,CONCATENATE("0",COUNTIF($A$2:$A401,A401)),COUNTIF($A$2:$A401,A401))
)))</f>
        <v>IT디자인디자인툴전문과정0015</v>
      </c>
      <c r="C401" s="23" t="s">
        <v>4487</v>
      </c>
      <c r="E401" s="23" t="str">
        <f>CONCATENATE(표1[[#This Row],[교육기관명]],표1[[#This Row],[중분류]])</f>
        <v>패스트캠퍼스디자인</v>
      </c>
      <c r="F401" s="24" t="s">
        <v>3687</v>
      </c>
      <c r="G401" s="25" t="s">
        <v>1841</v>
      </c>
      <c r="H401" s="24" t="s">
        <v>6</v>
      </c>
      <c r="I401" s="24" t="s">
        <v>506</v>
      </c>
      <c r="J401" s="24" t="s">
        <v>507</v>
      </c>
      <c r="K401" s="24" t="s">
        <v>2000</v>
      </c>
      <c r="L401" s="80"/>
      <c r="M401" s="24" t="s">
        <v>2593</v>
      </c>
      <c r="N401" s="24"/>
      <c r="O401" s="24"/>
    </row>
    <row r="402" spans="1:15" hidden="1">
      <c r="A402" s="23" t="str">
        <f>CONCATENATE(표1[[#This Row],[대분류]],표1[[#This Row],[중분류]],표1[[#This Row],[소분류]],표1[[#This Row],[단계]])</f>
        <v>IT디자인브랜드전문과정</v>
      </c>
      <c r="B402" s="23" t="str">
        <f>CONCATENATE($A402,
IF(COUNTIF($A$2:$A402,A402)&lt;10,CONCATENATE("000",COUNTIF($A$2:$A402,A402)),
IF(COUNTIF($A$2:$A402,A402)&lt;100,CONCATENATE("00",COUNTIF($A$2:$A402,A402)),
IF(COUNTIF($A$2:$A402,A402)&lt;1000,CONCATENATE("0",COUNTIF($A$2:$A402,A402)),COUNTIF($A$2:$A402,A402))
)))</f>
        <v>IT디자인브랜드전문과정0001</v>
      </c>
      <c r="C402" s="23" t="s">
        <v>4488</v>
      </c>
      <c r="E402" s="23" t="str">
        <f>CONCATENATE(표1[[#This Row],[교육기관명]],표1[[#This Row],[중분류]])</f>
        <v>패스트캠퍼스디자인</v>
      </c>
      <c r="F402" s="24" t="s">
        <v>3687</v>
      </c>
      <c r="G402" s="25" t="s">
        <v>1839</v>
      </c>
      <c r="H402" s="24" t="s">
        <v>6</v>
      </c>
      <c r="I402" s="24" t="s">
        <v>506</v>
      </c>
      <c r="J402" s="24" t="s">
        <v>1838</v>
      </c>
      <c r="K402" s="24" t="s">
        <v>2000</v>
      </c>
      <c r="L402" s="80"/>
      <c r="M402" s="24" t="s">
        <v>2594</v>
      </c>
      <c r="N402" s="24"/>
      <c r="O402" s="24"/>
    </row>
    <row r="403" spans="1:15" hidden="1">
      <c r="A403" s="23" t="str">
        <f>CONCATENATE(표1[[#This Row],[대분류]],표1[[#This Row],[중분류]],표1[[#This Row],[소분류]],표1[[#This Row],[단계]])</f>
        <v>IT디자인브랜드전문과정</v>
      </c>
      <c r="B403" s="23" t="str">
        <f>CONCATENATE($A403,
IF(COUNTIF($A$2:$A403,A403)&lt;10,CONCATENATE("000",COUNTIF($A$2:$A403,A403)),
IF(COUNTIF($A$2:$A403,A403)&lt;100,CONCATENATE("00",COUNTIF($A$2:$A403,A403)),
IF(COUNTIF($A$2:$A403,A403)&lt;1000,CONCATENATE("0",COUNTIF($A$2:$A403,A403)),COUNTIF($A$2:$A403,A403))
)))</f>
        <v>IT디자인브랜드전문과정0002</v>
      </c>
      <c r="C403" s="23" t="s">
        <v>4489</v>
      </c>
      <c r="E403" s="23" t="str">
        <f>CONCATENATE(표1[[#This Row],[교육기관명]],표1[[#This Row],[중분류]])</f>
        <v>패스트캠퍼스디자인</v>
      </c>
      <c r="F403" s="24" t="s">
        <v>3687</v>
      </c>
      <c r="G403" s="25" t="s">
        <v>1840</v>
      </c>
      <c r="H403" s="24" t="s">
        <v>6</v>
      </c>
      <c r="I403" s="24" t="s">
        <v>506</v>
      </c>
      <c r="J403" s="24" t="s">
        <v>1838</v>
      </c>
      <c r="K403" s="24" t="s">
        <v>2000</v>
      </c>
      <c r="L403" s="80"/>
      <c r="M403" s="24" t="s">
        <v>2595</v>
      </c>
      <c r="N403" s="24"/>
      <c r="O403" s="24"/>
    </row>
    <row r="404" spans="1:15" hidden="1">
      <c r="A404" s="23" t="str">
        <f>CONCATENATE(표1[[#This Row],[대분류]],표1[[#This Row],[중분류]],표1[[#This Row],[소분류]],표1[[#This Row],[단계]])</f>
        <v>IT디자인브랜드전문과정</v>
      </c>
      <c r="B404" s="23" t="str">
        <f>CONCATENATE($A404,
IF(COUNTIF($A$2:$A404,A404)&lt;10,CONCATENATE("000",COUNTIF($A$2:$A404,A404)),
IF(COUNTIF($A$2:$A404,A404)&lt;100,CONCATENATE("00",COUNTIF($A$2:$A404,A404)),
IF(COUNTIF($A$2:$A404,A404)&lt;1000,CONCATENATE("0",COUNTIF($A$2:$A404,A404)),COUNTIF($A$2:$A404,A404))
)))</f>
        <v>IT디자인브랜드전문과정0003</v>
      </c>
      <c r="C404" s="23" t="s">
        <v>4490</v>
      </c>
      <c r="E404" s="23" t="str">
        <f>CONCATENATE(표1[[#This Row],[교육기관명]],표1[[#This Row],[중분류]])</f>
        <v>패스트캠퍼스디자인</v>
      </c>
      <c r="F404" s="24" t="s">
        <v>3687</v>
      </c>
      <c r="G404" s="25" t="s">
        <v>1837</v>
      </c>
      <c r="H404" s="24" t="s">
        <v>6</v>
      </c>
      <c r="I404" s="24" t="s">
        <v>506</v>
      </c>
      <c r="J404" s="24" t="s">
        <v>1838</v>
      </c>
      <c r="K404" s="24" t="s">
        <v>2000</v>
      </c>
      <c r="L404" s="80"/>
      <c r="M404" s="24" t="s">
        <v>2596</v>
      </c>
      <c r="N404" s="24"/>
      <c r="O404" s="24"/>
    </row>
    <row r="405" spans="1:15" hidden="1">
      <c r="A405" s="23" t="str">
        <f>CONCATENATE(표1[[#This Row],[대분류]],표1[[#This Row],[중분류]],표1[[#This Row],[소분류]],표1[[#This Row],[단계]])</f>
        <v>IT디자인프로그래밍전문과정</v>
      </c>
      <c r="B405" s="23" t="str">
        <f>CONCATENATE($A405,
IF(COUNTIF($A$2:$A405,A405)&lt;10,CONCATENATE("000",COUNTIF($A$2:$A405,A405)),
IF(COUNTIF($A$2:$A405,A405)&lt;100,CONCATENATE("00",COUNTIF($A$2:$A405,A405)),
IF(COUNTIF($A$2:$A405,A405)&lt;1000,CONCATENATE("0",COUNTIF($A$2:$A405,A405)),COUNTIF($A$2:$A405,A405))
)))</f>
        <v>IT디자인프로그래밍전문과정0001</v>
      </c>
      <c r="C405" s="23" t="s">
        <v>4491</v>
      </c>
      <c r="E405" s="23" t="str">
        <f>CONCATENATE(표1[[#This Row],[교육기관명]],표1[[#This Row],[중분류]])</f>
        <v>패스트캠퍼스디자인</v>
      </c>
      <c r="F405" s="24" t="s">
        <v>3687</v>
      </c>
      <c r="G405" s="25" t="s">
        <v>1830</v>
      </c>
      <c r="H405" s="24" t="s">
        <v>6</v>
      </c>
      <c r="I405" s="24" t="s">
        <v>506</v>
      </c>
      <c r="J405" s="24" t="s">
        <v>137</v>
      </c>
      <c r="K405" s="24" t="s">
        <v>2000</v>
      </c>
      <c r="L405" s="80"/>
      <c r="M405" s="24" t="s">
        <v>2597</v>
      </c>
      <c r="N405" s="24"/>
      <c r="O405" s="24"/>
    </row>
    <row r="406" spans="1:15" hidden="1">
      <c r="A406" s="23" t="str">
        <f>CONCATENATE(표1[[#This Row],[대분류]],표1[[#This Row],[중분류]],표1[[#This Row],[소분류]],표1[[#This Row],[단계]])</f>
        <v>IT디자인프로그래밍전문과정</v>
      </c>
      <c r="B406" s="23" t="str">
        <f>CONCATENATE($A406,
IF(COUNTIF($A$2:$A406,A406)&lt;10,CONCATENATE("000",COUNTIF($A$2:$A406,A406)),
IF(COUNTIF($A$2:$A406,A406)&lt;100,CONCATENATE("00",COUNTIF($A$2:$A406,A406)),
IF(COUNTIF($A$2:$A406,A406)&lt;1000,CONCATENATE("0",COUNTIF($A$2:$A406,A406)),COUNTIF($A$2:$A406,A406))
)))</f>
        <v>IT디자인프로그래밍전문과정0002</v>
      </c>
      <c r="C406" s="23" t="s">
        <v>4492</v>
      </c>
      <c r="E406" s="23" t="str">
        <f>CONCATENATE(표1[[#This Row],[교육기관명]],표1[[#This Row],[중분류]])</f>
        <v>패스트캠퍼스디자인</v>
      </c>
      <c r="F406" s="24" t="s">
        <v>3687</v>
      </c>
      <c r="G406" s="25" t="s">
        <v>1833</v>
      </c>
      <c r="H406" s="24" t="s">
        <v>6</v>
      </c>
      <c r="I406" s="24" t="s">
        <v>506</v>
      </c>
      <c r="J406" s="24" t="s">
        <v>137</v>
      </c>
      <c r="K406" s="24" t="s">
        <v>2000</v>
      </c>
      <c r="L406" s="80"/>
      <c r="M406" s="24" t="s">
        <v>2598</v>
      </c>
      <c r="N406" s="24"/>
      <c r="O406" s="24"/>
    </row>
    <row r="407" spans="1:15" hidden="1">
      <c r="A407" s="23" t="str">
        <f>CONCATENATE(표1[[#This Row],[대분류]],표1[[#This Row],[중분류]],표1[[#This Row],[소분류]],표1[[#This Row],[단계]])</f>
        <v>IT보안CompTIA선택과정</v>
      </c>
      <c r="B407" s="23" t="str">
        <f>CONCATENATE($A407,
IF(COUNTIF($A$2:$A407,A407)&lt;10,CONCATENATE("000",COUNTIF($A$2:$A407,A407)),
IF(COUNTIF($A$2:$A407,A407)&lt;100,CONCATENATE("00",COUNTIF($A$2:$A407,A407)),
IF(COUNTIF($A$2:$A407,A407)&lt;1000,CONCATENATE("0",COUNTIF($A$2:$A407,A407)),COUNTIF($A$2:$A407,A407))
)))</f>
        <v>IT보안CompTIA선택과정0001</v>
      </c>
      <c r="C407" s="23" t="s">
        <v>3857</v>
      </c>
      <c r="E407" s="23" t="str">
        <f>CONCATENATE(표1[[#This Row],[교육기관명]],표1[[#This Row],[중분류]])</f>
        <v>멀티캠퍼스보안</v>
      </c>
      <c r="F407" s="24" t="s">
        <v>4</v>
      </c>
      <c r="G407" s="25" t="s">
        <v>189</v>
      </c>
      <c r="H407" s="24" t="s">
        <v>6</v>
      </c>
      <c r="I407" s="24" t="s">
        <v>133</v>
      </c>
      <c r="J407" s="24" t="s">
        <v>190</v>
      </c>
      <c r="K407" s="24" t="s">
        <v>2002</v>
      </c>
      <c r="L407" s="80"/>
      <c r="M407" s="24" t="s">
        <v>2599</v>
      </c>
      <c r="N407" s="24"/>
      <c r="O407" s="24"/>
    </row>
    <row r="408" spans="1:15" hidden="1">
      <c r="A408" s="23" t="str">
        <f>CONCATENATE(표1[[#This Row],[대분류]],표1[[#This Row],[중분류]],표1[[#This Row],[소분류]],표1[[#This Row],[단계]])</f>
        <v>IT보안CPE/PDU선택과정</v>
      </c>
      <c r="B408" s="23" t="str">
        <f>CONCATENATE($A408,
IF(COUNTIF($A$2:$A408,A408)&lt;10,CONCATENATE("000",COUNTIF($A$2:$A408,A408)),
IF(COUNTIF($A$2:$A408,A408)&lt;100,CONCATENATE("00",COUNTIF($A$2:$A408,A408)),
IF(COUNTIF($A$2:$A408,A408)&lt;1000,CONCATENATE("0",COUNTIF($A$2:$A408,A408)),COUNTIF($A$2:$A408,A408))
)))</f>
        <v>IT보안CPE/PDU선택과정0001</v>
      </c>
      <c r="C408" s="23" t="s">
        <v>5364</v>
      </c>
      <c r="E408" s="23" t="str">
        <f>CONCATENATE(표1[[#This Row],[교육기관명]],표1[[#This Row],[중분류]])</f>
        <v>라이지움보안</v>
      </c>
      <c r="F408" s="24" t="s">
        <v>933</v>
      </c>
      <c r="G408" s="25" t="s">
        <v>967</v>
      </c>
      <c r="H408" s="24" t="s">
        <v>6</v>
      </c>
      <c r="I408" s="24" t="s">
        <v>133</v>
      </c>
      <c r="J408" s="24" t="s">
        <v>968</v>
      </c>
      <c r="K408" s="24" t="s">
        <v>2002</v>
      </c>
      <c r="L408" s="80"/>
      <c r="M408" s="24" t="s">
        <v>2133</v>
      </c>
      <c r="N408" s="24"/>
      <c r="O408" s="24"/>
    </row>
    <row r="409" spans="1:15" ht="16.5" hidden="1">
      <c r="A409" s="23" t="str">
        <f>CONCATENATE(표1[[#This Row],[대분류]],표1[[#This Row],[중분류]],표1[[#This Row],[소분류]],표1[[#This Row],[단계]])</f>
        <v>IT보안모의해킹기본과정</v>
      </c>
      <c r="B409" s="23" t="str">
        <f>CONCATENATE($A409,
IF(COUNTIF($A$2:$A409,A409)&lt;10,CONCATENATE("000",COUNTIF($A$2:$A409,A409)),
IF(COUNTIF($A$2:$A409,A409)&lt;100,CONCATENATE("00",COUNTIF($A$2:$A409,A409)),
IF(COUNTIF($A$2:$A409,A409)&lt;1000,CONCATENATE("0",COUNTIF($A$2:$A409,A409)),COUNTIF($A$2:$A409,A409))
)))</f>
        <v>IT보안모의해킹기본과정0001</v>
      </c>
      <c r="C409" s="23" t="s">
        <v>4249</v>
      </c>
      <c r="E409" s="23" t="str">
        <f>CONCATENATE(표1[[#This Row],[교육기관명]],표1[[#This Row],[중분류]])</f>
        <v>한국정보보호교육센터보안</v>
      </c>
      <c r="F409" s="24" t="s">
        <v>779</v>
      </c>
      <c r="G409" s="25" t="s">
        <v>783</v>
      </c>
      <c r="H409" s="24" t="s">
        <v>6</v>
      </c>
      <c r="I409" s="24" t="s">
        <v>133</v>
      </c>
      <c r="J409" s="24" t="s">
        <v>146</v>
      </c>
      <c r="K409" s="24" t="s">
        <v>1998</v>
      </c>
      <c r="L409" s="80"/>
      <c r="M409" s="34" t="s">
        <v>3628</v>
      </c>
      <c r="N409" s="24"/>
      <c r="O409" s="24"/>
    </row>
    <row r="410" spans="1:15" hidden="1">
      <c r="A410" s="23" t="str">
        <f>CONCATENATE(표1[[#This Row],[대분류]],표1[[#This Row],[중분류]],표1[[#This Row],[소분류]],표1[[#This Row],[단계]])</f>
        <v>IT보안모의해킹기본과정</v>
      </c>
      <c r="B410" s="23" t="str">
        <f>CONCATENATE($A410,
IF(COUNTIF($A$2:$A410,A410)&lt;10,CONCATENATE("000",COUNTIF($A$2:$A410,A410)),
IF(COUNTIF($A$2:$A410,A410)&lt;100,CONCATENATE("00",COUNTIF($A$2:$A410,A410)),
IF(COUNTIF($A$2:$A410,A410)&lt;1000,CONCATENATE("0",COUNTIF($A$2:$A410,A410)),COUNTIF($A$2:$A410,A410))
)))</f>
        <v>IT보안모의해킹기본과정0002</v>
      </c>
      <c r="C410" s="23" t="s">
        <v>4250</v>
      </c>
      <c r="E410" s="23" t="str">
        <f>CONCATENATE(표1[[#This Row],[교육기관명]],표1[[#This Row],[중분류]])</f>
        <v>한국정보보호교육센터보안</v>
      </c>
      <c r="F410" s="24" t="s">
        <v>779</v>
      </c>
      <c r="G410" s="25" t="s">
        <v>796</v>
      </c>
      <c r="H410" s="24" t="s">
        <v>6</v>
      </c>
      <c r="I410" s="24" t="s">
        <v>133</v>
      </c>
      <c r="J410" s="24" t="s">
        <v>146</v>
      </c>
      <c r="K410" s="24" t="s">
        <v>1998</v>
      </c>
      <c r="L410" s="80"/>
      <c r="M410" s="24" t="s">
        <v>3628</v>
      </c>
      <c r="N410" s="24"/>
      <c r="O410" s="24"/>
    </row>
    <row r="411" spans="1:15" hidden="1">
      <c r="A411" s="23" t="str">
        <f>CONCATENATE(표1[[#This Row],[대분류]],표1[[#This Row],[중분류]],표1[[#This Row],[소분류]],표1[[#This Row],[단계]])</f>
        <v>IT보안모의해킹기본과정</v>
      </c>
      <c r="B411" s="23" t="str">
        <f>CONCATENATE($A411,
IF(COUNTIF($A$2:$A411,A411)&lt;10,CONCATENATE("000",COUNTIF($A$2:$A411,A411)),
IF(COUNTIF($A$2:$A411,A411)&lt;100,CONCATENATE("00",COUNTIF($A$2:$A411,A411)),
IF(COUNTIF($A$2:$A411,A411)&lt;1000,CONCATENATE("0",COUNTIF($A$2:$A411,A411)),COUNTIF($A$2:$A411,A411))
)))</f>
        <v>IT보안모의해킹기본과정0003</v>
      </c>
      <c r="C411" s="23" t="s">
        <v>4251</v>
      </c>
      <c r="E411" s="23" t="str">
        <f>CONCATENATE(표1[[#This Row],[교육기관명]],표1[[#This Row],[중분류]])</f>
        <v>한국정보보호교육센터보안</v>
      </c>
      <c r="F411" s="24" t="s">
        <v>779</v>
      </c>
      <c r="G411" s="25" t="s">
        <v>782</v>
      </c>
      <c r="H411" s="24" t="s">
        <v>6</v>
      </c>
      <c r="I411" s="24" t="s">
        <v>133</v>
      </c>
      <c r="J411" s="24" t="s">
        <v>146</v>
      </c>
      <c r="K411" s="24" t="s">
        <v>1998</v>
      </c>
      <c r="L411" s="80"/>
      <c r="M411" s="24" t="s">
        <v>3628</v>
      </c>
      <c r="N411" s="24"/>
      <c r="O411" s="24"/>
    </row>
    <row r="412" spans="1:15" hidden="1">
      <c r="A412" s="23" t="str">
        <f>CONCATENATE(표1[[#This Row],[대분류]],표1[[#This Row],[중분류]],표1[[#This Row],[소분류]],표1[[#This Row],[단계]])</f>
        <v>IT보안모의해킹기본과정</v>
      </c>
      <c r="B412" s="23" t="str">
        <f>CONCATENATE($A412,
IF(COUNTIF($A$2:$A412,A412)&lt;10,CONCATENATE("000",COUNTIF($A$2:$A412,A412)),
IF(COUNTIF($A$2:$A412,A412)&lt;100,CONCATENATE("00",COUNTIF($A$2:$A412,A412)),
IF(COUNTIF($A$2:$A412,A412)&lt;1000,CONCATENATE("0",COUNTIF($A$2:$A412,A412)),COUNTIF($A$2:$A412,A412))
)))</f>
        <v>IT보안모의해킹기본과정0004</v>
      </c>
      <c r="C412" s="23" t="s">
        <v>4252</v>
      </c>
      <c r="E412" s="23" t="str">
        <f>CONCATENATE(표1[[#This Row],[교육기관명]],표1[[#This Row],[중분류]])</f>
        <v>한국정보보호교육센터보안</v>
      </c>
      <c r="F412" s="24" t="s">
        <v>779</v>
      </c>
      <c r="G412" s="25" t="s">
        <v>785</v>
      </c>
      <c r="H412" s="24" t="s">
        <v>6</v>
      </c>
      <c r="I412" s="24" t="s">
        <v>133</v>
      </c>
      <c r="J412" s="24" t="s">
        <v>146</v>
      </c>
      <c r="K412" s="24" t="s">
        <v>1998</v>
      </c>
      <c r="L412" s="80"/>
      <c r="M412" s="24" t="s">
        <v>3628</v>
      </c>
      <c r="N412" s="24"/>
      <c r="O412" s="24"/>
    </row>
    <row r="413" spans="1:15" hidden="1">
      <c r="A413" s="23" t="str">
        <f>CONCATENATE(표1[[#This Row],[대분류]],표1[[#This Row],[중분류]],표1[[#This Row],[소분류]],표1[[#This Row],[단계]])</f>
        <v>IT보안모의해킹전문과정</v>
      </c>
      <c r="B413" s="23" t="str">
        <f>CONCATENATE($A413,
IF(COUNTIF($A$2:$A413,A413)&lt;10,CONCATENATE("000",COUNTIF($A$2:$A413,A413)),
IF(COUNTIF($A$2:$A413,A413)&lt;100,CONCATENATE("00",COUNTIF($A$2:$A413,A413)),
IF(COUNTIF($A$2:$A413,A413)&lt;1000,CONCATENATE("0",COUNTIF($A$2:$A413,A413)),COUNTIF($A$2:$A413,A413))
)))</f>
        <v>IT보안모의해킹전문과정0001</v>
      </c>
      <c r="C413" s="23" t="s">
        <v>3858</v>
      </c>
      <c r="E413" s="23" t="str">
        <f>CONCATENATE(표1[[#This Row],[교육기관명]],표1[[#This Row],[중분류]])</f>
        <v>멀티캠퍼스보안</v>
      </c>
      <c r="F413" s="24" t="s">
        <v>4</v>
      </c>
      <c r="G413" s="25" t="s">
        <v>150</v>
      </c>
      <c r="H413" s="24" t="s">
        <v>6</v>
      </c>
      <c r="I413" s="24" t="s">
        <v>133</v>
      </c>
      <c r="J413" s="24" t="s">
        <v>146</v>
      </c>
      <c r="K413" s="24" t="s">
        <v>2000</v>
      </c>
      <c r="L413" s="80"/>
      <c r="M413" s="24" t="s">
        <v>2600</v>
      </c>
      <c r="N413" s="24"/>
      <c r="O413" s="24"/>
    </row>
    <row r="414" spans="1:15" hidden="1">
      <c r="A414" s="23" t="str">
        <f>CONCATENATE(표1[[#This Row],[대분류]],표1[[#This Row],[중분류]],표1[[#This Row],[소분류]],표1[[#This Row],[단계]])</f>
        <v>IT보안모의해킹전문과정</v>
      </c>
      <c r="B414" s="23" t="str">
        <f>CONCATENATE($A414,
IF(COUNTIF($A$2:$A414,A414)&lt;10,CONCATENATE("000",COUNTIF($A$2:$A414,A414)),
IF(COUNTIF($A$2:$A414,A414)&lt;100,CONCATENATE("00",COUNTIF($A$2:$A414,A414)),
IF(COUNTIF($A$2:$A414,A414)&lt;1000,CONCATENATE("0",COUNTIF($A$2:$A414,A414)),COUNTIF($A$2:$A414,A414))
)))</f>
        <v>IT보안모의해킹전문과정0002</v>
      </c>
      <c r="C414" s="23" t="s">
        <v>3859</v>
      </c>
      <c r="D414" s="28" t="s">
        <v>5720</v>
      </c>
      <c r="E414" s="23" t="str">
        <f>CONCATENATE(표1[[#This Row],[교육기관명]],표1[[#This Row],[중분류]])</f>
        <v>멀티캠퍼스보안</v>
      </c>
      <c r="F414" s="24" t="s">
        <v>4</v>
      </c>
      <c r="G414" s="25" t="s">
        <v>148</v>
      </c>
      <c r="H414" s="24" t="s">
        <v>6</v>
      </c>
      <c r="I414" s="24" t="s">
        <v>133</v>
      </c>
      <c r="J414" s="24" t="s">
        <v>146</v>
      </c>
      <c r="K414" s="24" t="s">
        <v>2000</v>
      </c>
      <c r="L414" s="80" t="s">
        <v>5706</v>
      </c>
      <c r="M414" s="24" t="s">
        <v>2601</v>
      </c>
      <c r="N414" s="24"/>
      <c r="O414" s="24"/>
    </row>
    <row r="415" spans="1:15" hidden="1">
      <c r="A415" s="23" t="str">
        <f>CONCATENATE(표1[[#This Row],[대분류]],표1[[#This Row],[중분류]],표1[[#This Row],[소분류]],표1[[#This Row],[단계]])</f>
        <v>IT보안모의해킹전문과정</v>
      </c>
      <c r="B415" s="23" t="str">
        <f>CONCATENATE($A415,
IF(COUNTIF($A$2:$A415,A415)&lt;10,CONCATENATE("000",COUNTIF($A$2:$A415,A415)),
IF(COUNTIF($A$2:$A415,A415)&lt;100,CONCATENATE("00",COUNTIF($A$2:$A415,A415)),
IF(COUNTIF($A$2:$A415,A415)&lt;1000,CONCATENATE("0",COUNTIF($A$2:$A415,A415)),COUNTIF($A$2:$A415,A415))
)))</f>
        <v>IT보안모의해킹전문과정0003</v>
      </c>
      <c r="C415" s="23" t="s">
        <v>3860</v>
      </c>
      <c r="E415" s="23" t="str">
        <f>CONCATENATE(표1[[#This Row],[교육기관명]],표1[[#This Row],[중분류]])</f>
        <v>멀티캠퍼스보안</v>
      </c>
      <c r="F415" s="24" t="s">
        <v>4</v>
      </c>
      <c r="G415" s="25" t="s">
        <v>147</v>
      </c>
      <c r="H415" s="24" t="s">
        <v>6</v>
      </c>
      <c r="I415" s="24" t="s">
        <v>133</v>
      </c>
      <c r="J415" s="24" t="s">
        <v>146</v>
      </c>
      <c r="K415" s="24" t="s">
        <v>2000</v>
      </c>
      <c r="L415" s="80"/>
      <c r="M415" s="24" t="s">
        <v>2507</v>
      </c>
      <c r="N415" s="24"/>
      <c r="O415" s="24"/>
    </row>
    <row r="416" spans="1:15" hidden="1">
      <c r="A416" s="23" t="str">
        <f>CONCATENATE(표1[[#This Row],[대분류]],표1[[#This Row],[중분류]],표1[[#This Row],[소분류]],표1[[#This Row],[단계]])</f>
        <v>IT보안모의해킹전문과정</v>
      </c>
      <c r="B416" s="23" t="str">
        <f>CONCATENATE($A416,
IF(COUNTIF($A$2:$A416,A416)&lt;10,CONCATENATE("000",COUNTIF($A$2:$A416,A416)),
IF(COUNTIF($A$2:$A416,A416)&lt;100,CONCATENATE("00",COUNTIF($A$2:$A416,A416)),
IF(COUNTIF($A$2:$A416,A416)&lt;1000,CONCATENATE("0",COUNTIF($A$2:$A416,A416)),COUNTIF($A$2:$A416,A416))
)))</f>
        <v>IT보안모의해킹전문과정0004</v>
      </c>
      <c r="C416" s="23" t="s">
        <v>3861</v>
      </c>
      <c r="E416" s="23" t="str">
        <f>CONCATENATE(표1[[#This Row],[교육기관명]],표1[[#This Row],[중분류]])</f>
        <v>멀티캠퍼스보안</v>
      </c>
      <c r="F416" s="24" t="s">
        <v>4</v>
      </c>
      <c r="G416" s="25" t="s">
        <v>149</v>
      </c>
      <c r="H416" s="24" t="s">
        <v>6</v>
      </c>
      <c r="I416" s="24" t="s">
        <v>133</v>
      </c>
      <c r="J416" s="24" t="s">
        <v>146</v>
      </c>
      <c r="K416" s="24" t="s">
        <v>2000</v>
      </c>
      <c r="L416" s="80"/>
      <c r="M416" s="24" t="s">
        <v>2602</v>
      </c>
      <c r="N416" s="24"/>
      <c r="O416" s="24"/>
    </row>
    <row r="417" spans="1:15" hidden="1">
      <c r="A417" s="23" t="str">
        <f>CONCATENATE(표1[[#This Row],[대분류]],표1[[#This Row],[중분류]],표1[[#This Row],[소분류]],표1[[#This Row],[단계]])</f>
        <v>IT보안모의해킹전문과정</v>
      </c>
      <c r="B417" s="23" t="str">
        <f>CONCATENATE($A417,
IF(COUNTIF($A$2:$A417,A417)&lt;10,CONCATENATE("000",COUNTIF($A$2:$A417,A417)),
IF(COUNTIF($A$2:$A417,A417)&lt;100,CONCATENATE("00",COUNTIF($A$2:$A417,A417)),
IF(COUNTIF($A$2:$A417,A417)&lt;1000,CONCATENATE("0",COUNTIF($A$2:$A417,A417)),COUNTIF($A$2:$A417,A417))
)))</f>
        <v>IT보안모의해킹전문과정0005</v>
      </c>
      <c r="C417" s="23" t="s">
        <v>3862</v>
      </c>
      <c r="D417" s="28" t="s">
        <v>5721</v>
      </c>
      <c r="E417" s="23" t="str">
        <f>CONCATENATE(표1[[#This Row],[교육기관명]],표1[[#This Row],[중분류]])</f>
        <v>멀티캠퍼스보안</v>
      </c>
      <c r="F417" s="24" t="s">
        <v>4</v>
      </c>
      <c r="G417" s="25" t="s">
        <v>145</v>
      </c>
      <c r="H417" s="24" t="s">
        <v>6</v>
      </c>
      <c r="I417" s="24" t="s">
        <v>133</v>
      </c>
      <c r="J417" s="24" t="s">
        <v>146</v>
      </c>
      <c r="K417" s="24" t="s">
        <v>2000</v>
      </c>
      <c r="L417" s="80" t="s">
        <v>5707</v>
      </c>
      <c r="M417" s="24" t="s">
        <v>2603</v>
      </c>
      <c r="N417" s="24"/>
      <c r="O417" s="24"/>
    </row>
    <row r="418" spans="1:15" hidden="1">
      <c r="A418" s="23" t="str">
        <f>CONCATENATE(표1[[#This Row],[대분류]],표1[[#This Row],[중분류]],표1[[#This Row],[소분류]],표1[[#This Row],[단계]])</f>
        <v>IT보안모의해킹전문과정</v>
      </c>
      <c r="B418" s="23" t="str">
        <f>CONCATENATE($A418,
IF(COUNTIF($A$2:$A418,A418)&lt;10,CONCATENATE("000",COUNTIF($A$2:$A418,A418)),
IF(COUNTIF($A$2:$A418,A418)&lt;100,CONCATENATE("00",COUNTIF($A$2:$A418,A418)),
IF(COUNTIF($A$2:$A418,A418)&lt;1000,CONCATENATE("0",COUNTIF($A$2:$A418,A418)),COUNTIF($A$2:$A418,A418))
)))</f>
        <v>IT보안모의해킹전문과정0006</v>
      </c>
      <c r="C418" s="23" t="s">
        <v>3863</v>
      </c>
      <c r="E418" s="23" t="str">
        <f>CONCATENATE(표1[[#This Row],[교육기관명]],표1[[#This Row],[중분류]])</f>
        <v>멀티캠퍼스보안</v>
      </c>
      <c r="F418" s="24" t="s">
        <v>4</v>
      </c>
      <c r="G418" s="25" t="s">
        <v>154</v>
      </c>
      <c r="H418" s="24" t="s">
        <v>6</v>
      </c>
      <c r="I418" s="24" t="s">
        <v>133</v>
      </c>
      <c r="J418" s="24" t="s">
        <v>146</v>
      </c>
      <c r="K418" s="24" t="s">
        <v>2000</v>
      </c>
      <c r="L418" s="80"/>
      <c r="M418" s="24" t="s">
        <v>2604</v>
      </c>
      <c r="N418" s="24"/>
      <c r="O418" s="24"/>
    </row>
    <row r="419" spans="1:15" hidden="1">
      <c r="A419" s="23" t="str">
        <f>CONCATENATE(표1[[#This Row],[대분류]],표1[[#This Row],[중분류]],표1[[#This Row],[소분류]],표1[[#This Row],[단계]])</f>
        <v>IT보안모의해킹전문과정</v>
      </c>
      <c r="B419" s="23" t="str">
        <f>CONCATENATE($A419,
IF(COUNTIF($A$2:$A419,A419)&lt;10,CONCATENATE("000",COUNTIF($A$2:$A419,A419)),
IF(COUNTIF($A$2:$A419,A419)&lt;100,CONCATENATE("00",COUNTIF($A$2:$A419,A419)),
IF(COUNTIF($A$2:$A419,A419)&lt;1000,CONCATENATE("0",COUNTIF($A$2:$A419,A419)),COUNTIF($A$2:$A419,A419))
)))</f>
        <v>IT보안모의해킹전문과정0007</v>
      </c>
      <c r="C419" s="23" t="s">
        <v>3864</v>
      </c>
      <c r="E419" s="23" t="str">
        <f>CONCATENATE(표1[[#This Row],[교육기관명]],표1[[#This Row],[중분류]])</f>
        <v>멀티캠퍼스보안</v>
      </c>
      <c r="F419" s="24" t="s">
        <v>4</v>
      </c>
      <c r="G419" s="25" t="s">
        <v>152</v>
      </c>
      <c r="H419" s="24" t="s">
        <v>6</v>
      </c>
      <c r="I419" s="24" t="s">
        <v>133</v>
      </c>
      <c r="J419" s="24" t="s">
        <v>146</v>
      </c>
      <c r="K419" s="24" t="s">
        <v>2000</v>
      </c>
      <c r="L419" s="80"/>
      <c r="M419" s="24" t="s">
        <v>2605</v>
      </c>
      <c r="N419" s="24"/>
      <c r="O419" s="24"/>
    </row>
    <row r="420" spans="1:15" hidden="1">
      <c r="A420" s="23" t="str">
        <f>CONCATENATE(표1[[#This Row],[대분류]],표1[[#This Row],[중분류]],표1[[#This Row],[소분류]],표1[[#This Row],[단계]])</f>
        <v>IT보안모의해킹전문과정</v>
      </c>
      <c r="B420" s="23" t="str">
        <f>CONCATENATE($A420,
IF(COUNTIF($A$2:$A420,A420)&lt;10,CONCATENATE("000",COUNTIF($A$2:$A420,A420)),
IF(COUNTIF($A$2:$A420,A420)&lt;100,CONCATENATE("00",COUNTIF($A$2:$A420,A420)),
IF(COUNTIF($A$2:$A420,A420)&lt;1000,CONCATENATE("0",COUNTIF($A$2:$A420,A420)),COUNTIF($A$2:$A420,A420))
)))</f>
        <v>IT보안모의해킹전문과정0008</v>
      </c>
      <c r="C420" s="23" t="s">
        <v>3865</v>
      </c>
      <c r="E420" s="23" t="str">
        <f>CONCATENATE(표1[[#This Row],[교육기관명]],표1[[#This Row],[중분류]])</f>
        <v>멀티캠퍼스보안</v>
      </c>
      <c r="F420" s="24" t="s">
        <v>4</v>
      </c>
      <c r="G420" s="25" t="s">
        <v>153</v>
      </c>
      <c r="H420" s="24" t="s">
        <v>6</v>
      </c>
      <c r="I420" s="24" t="s">
        <v>133</v>
      </c>
      <c r="J420" s="24" t="s">
        <v>146</v>
      </c>
      <c r="K420" s="24" t="s">
        <v>2000</v>
      </c>
      <c r="L420" s="80"/>
      <c r="M420" s="24" t="s">
        <v>2606</v>
      </c>
      <c r="N420" s="24"/>
      <c r="O420" s="24"/>
    </row>
    <row r="421" spans="1:15" hidden="1">
      <c r="A421" s="23" t="str">
        <f>CONCATENATE(표1[[#This Row],[대분류]],표1[[#This Row],[중분류]],표1[[#This Row],[소분류]],표1[[#This Row],[단계]])</f>
        <v>IT보안모의해킹전문과정</v>
      </c>
      <c r="B421" s="23" t="str">
        <f>CONCATENATE($A421,
IF(COUNTIF($A$2:$A421,A421)&lt;10,CONCATENATE("000",COUNTIF($A$2:$A421,A421)),
IF(COUNTIF($A$2:$A421,A421)&lt;100,CONCATENATE("00",COUNTIF($A$2:$A421,A421)),
IF(COUNTIF($A$2:$A421,A421)&lt;1000,CONCATENATE("0",COUNTIF($A$2:$A421,A421)),COUNTIF($A$2:$A421,A421))
)))</f>
        <v>IT보안모의해킹전문과정0009</v>
      </c>
      <c r="C421" s="23" t="s">
        <v>3866</v>
      </c>
      <c r="E421" s="23" t="str">
        <f>CONCATENATE(표1[[#This Row],[교육기관명]],표1[[#This Row],[중분류]])</f>
        <v>멀티캠퍼스보안</v>
      </c>
      <c r="F421" s="24" t="s">
        <v>4</v>
      </c>
      <c r="G421" s="25" t="s">
        <v>151</v>
      </c>
      <c r="H421" s="24" t="s">
        <v>6</v>
      </c>
      <c r="I421" s="24" t="s">
        <v>133</v>
      </c>
      <c r="J421" s="24" t="s">
        <v>146</v>
      </c>
      <c r="K421" s="24" t="s">
        <v>2000</v>
      </c>
      <c r="L421" s="80"/>
      <c r="M421" s="24" t="s">
        <v>2607</v>
      </c>
      <c r="N421" s="24"/>
      <c r="O421" s="24"/>
    </row>
    <row r="422" spans="1:15" hidden="1">
      <c r="A422" s="23" t="str">
        <f>CONCATENATE(표1[[#This Row],[대분류]],표1[[#This Row],[중분류]],표1[[#This Row],[소분류]],표1[[#This Row],[단계]])</f>
        <v>IT보안모의해킹전문과정</v>
      </c>
      <c r="B422" s="23" t="str">
        <f>CONCATENATE($A422,
IF(COUNTIF($A$2:$A422,A422)&lt;10,CONCATENATE("000",COUNTIF($A$2:$A422,A422)),
IF(COUNTIF($A$2:$A422,A422)&lt;100,CONCATENATE("00",COUNTIF($A$2:$A422,A422)),
IF(COUNTIF($A$2:$A422,A422)&lt;1000,CONCATENATE("0",COUNTIF($A$2:$A422,A422)),COUNTIF($A$2:$A422,A422))
)))</f>
        <v>IT보안모의해킹전문과정0010</v>
      </c>
      <c r="C422" s="23" t="s">
        <v>4852</v>
      </c>
      <c r="E422" s="23" t="str">
        <f>CONCATENATE(표1[[#This Row],[교육기관명]],표1[[#This Row],[중분류]])</f>
        <v>코리아IT아카데미보안</v>
      </c>
      <c r="F422" s="24" t="s">
        <v>1895</v>
      </c>
      <c r="G422" s="25" t="s">
        <v>146</v>
      </c>
      <c r="H422" s="24" t="s">
        <v>6</v>
      </c>
      <c r="I422" s="24" t="s">
        <v>133</v>
      </c>
      <c r="J422" s="24" t="s">
        <v>146</v>
      </c>
      <c r="K422" s="24" t="s">
        <v>2000</v>
      </c>
      <c r="L422" s="80"/>
      <c r="M422" s="24" t="s">
        <v>2608</v>
      </c>
      <c r="N422" s="24"/>
      <c r="O422" s="24"/>
    </row>
    <row r="423" spans="1:15" hidden="1">
      <c r="A423" s="23" t="str">
        <f>CONCATENATE(표1[[#This Row],[대분류]],표1[[#This Row],[중분류]],표1[[#This Row],[소분류]],표1[[#This Row],[단계]])</f>
        <v>IT보안모의해킹전문과정</v>
      </c>
      <c r="B423" s="23" t="str">
        <f>CONCATENATE($A423,
IF(COUNTIF($A$2:$A423,A423)&lt;10,CONCATENATE("000",COUNTIF($A$2:$A423,A423)),
IF(COUNTIF($A$2:$A423,A423)&lt;100,CONCATENATE("00",COUNTIF($A$2:$A423,A423)),
IF(COUNTIF($A$2:$A423,A423)&lt;1000,CONCATENATE("0",COUNTIF($A$2:$A423,A423)),COUNTIF($A$2:$A423,A423))
)))</f>
        <v>IT보안모의해킹전문과정0011</v>
      </c>
      <c r="C423" s="23" t="s">
        <v>4853</v>
      </c>
      <c r="E423" s="23" t="str">
        <f>CONCATENATE(표1[[#This Row],[교육기관명]],표1[[#This Row],[중분류]])</f>
        <v>코리아IT아카데미보안</v>
      </c>
      <c r="F423" s="24" t="s">
        <v>1895</v>
      </c>
      <c r="G423" s="25" t="s">
        <v>1899</v>
      </c>
      <c r="H423" s="24" t="s">
        <v>6</v>
      </c>
      <c r="I423" s="24" t="s">
        <v>133</v>
      </c>
      <c r="J423" s="24" t="s">
        <v>146</v>
      </c>
      <c r="K423" s="24" t="s">
        <v>2000</v>
      </c>
      <c r="L423" s="80"/>
      <c r="M423" s="24" t="s">
        <v>2609</v>
      </c>
      <c r="N423" s="24"/>
      <c r="O423" s="24"/>
    </row>
    <row r="424" spans="1:15" hidden="1">
      <c r="A424" s="23" t="str">
        <f>CONCATENATE(표1[[#This Row],[대분류]],표1[[#This Row],[중분류]],표1[[#This Row],[소분류]],표1[[#This Row],[단계]])</f>
        <v>IT보안모의해킹전문과정</v>
      </c>
      <c r="B424" s="23" t="str">
        <f>CONCATENATE($A424,
IF(COUNTIF($A$2:$A424,A424)&lt;10,CONCATENATE("000",COUNTIF($A$2:$A424,A424)),
IF(COUNTIF($A$2:$A424,A424)&lt;100,CONCATENATE("00",COUNTIF($A$2:$A424,A424)),
IF(COUNTIF($A$2:$A424,A424)&lt;1000,CONCATENATE("0",COUNTIF($A$2:$A424,A424)),COUNTIF($A$2:$A424,A424))
)))</f>
        <v>IT보안모의해킹전문과정0012</v>
      </c>
      <c r="C424" s="23" t="s">
        <v>4465</v>
      </c>
      <c r="E424" s="23" t="str">
        <f>CONCATENATE(표1[[#This Row],[교육기관명]],표1[[#This Row],[중분류]])</f>
        <v>패스트캠퍼스보안</v>
      </c>
      <c r="F424" s="24" t="s">
        <v>3687</v>
      </c>
      <c r="G424" s="25" t="s">
        <v>1791</v>
      </c>
      <c r="H424" s="24" t="s">
        <v>6</v>
      </c>
      <c r="I424" s="24" t="s">
        <v>133</v>
      </c>
      <c r="J424" s="24" t="s">
        <v>146</v>
      </c>
      <c r="K424" s="24" t="s">
        <v>2000</v>
      </c>
      <c r="L424" s="80"/>
      <c r="M424" s="24" t="s">
        <v>2610</v>
      </c>
      <c r="N424" s="24"/>
      <c r="O424" s="24"/>
    </row>
    <row r="425" spans="1:15" hidden="1">
      <c r="A425" s="23" t="str">
        <f>CONCATENATE(표1[[#This Row],[대분류]],표1[[#This Row],[중분류]],표1[[#This Row],[소분류]],표1[[#This Row],[단계]])</f>
        <v>IT보안모의해킹전문과정</v>
      </c>
      <c r="B425" s="23" t="str">
        <f>CONCATENATE($A425,
IF(COUNTIF($A$2:$A425,A425)&lt;10,CONCATENATE("000",COUNTIF($A$2:$A425,A425)),
IF(COUNTIF($A$2:$A425,A425)&lt;100,CONCATENATE("00",COUNTIF($A$2:$A425,A425)),
IF(COUNTIF($A$2:$A425,A425)&lt;1000,CONCATENATE("0",COUNTIF($A$2:$A425,A425)),COUNTIF($A$2:$A425,A425))
)))</f>
        <v>IT보안모의해킹전문과정0013</v>
      </c>
      <c r="C425" s="23" t="s">
        <v>4679</v>
      </c>
      <c r="E425" s="23" t="str">
        <f>CONCATENATE(표1[[#This Row],[교육기관명]],표1[[#This Row],[중분류]])</f>
        <v>패스트레인정보통신학원보안</v>
      </c>
      <c r="F425" s="24" t="s">
        <v>3691</v>
      </c>
      <c r="G425" s="25" t="s">
        <v>1630</v>
      </c>
      <c r="H425" s="24" t="s">
        <v>6</v>
      </c>
      <c r="I425" s="24" t="s">
        <v>133</v>
      </c>
      <c r="J425" s="24" t="s">
        <v>146</v>
      </c>
      <c r="K425" s="24" t="s">
        <v>2000</v>
      </c>
      <c r="L425" s="80"/>
      <c r="M425" s="24" t="s">
        <v>2611</v>
      </c>
      <c r="N425" s="24"/>
      <c r="O425" s="24"/>
    </row>
    <row r="426" spans="1:15" hidden="1">
      <c r="A426" s="23" t="str">
        <f>CONCATENATE(표1[[#This Row],[대분류]],표1[[#This Row],[중분류]],표1[[#This Row],[소분류]],표1[[#This Row],[단계]])</f>
        <v>IT보안모의해킹전문과정</v>
      </c>
      <c r="B426" s="23" t="str">
        <f>CONCATENATE($A426,
IF(COUNTIF($A$2:$A426,A426)&lt;10,CONCATENATE("000",COUNTIF($A$2:$A426,A426)),
IF(COUNTIF($A$2:$A426,A426)&lt;100,CONCATENATE("00",COUNTIF($A$2:$A426,A426)),
IF(COUNTIF($A$2:$A426,A426)&lt;1000,CONCATENATE("0",COUNTIF($A$2:$A426,A426)),COUNTIF($A$2:$A426,A426))
)))</f>
        <v>IT보안모의해킹전문과정0014</v>
      </c>
      <c r="C426" s="23" t="s">
        <v>4680</v>
      </c>
      <c r="E426" s="23" t="str">
        <f>CONCATENATE(표1[[#This Row],[교육기관명]],표1[[#This Row],[중분류]])</f>
        <v>패스트레인정보통신학원보안</v>
      </c>
      <c r="F426" s="24" t="s">
        <v>3691</v>
      </c>
      <c r="G426" s="25" t="s">
        <v>1639</v>
      </c>
      <c r="H426" s="24" t="s">
        <v>6</v>
      </c>
      <c r="I426" s="24" t="s">
        <v>133</v>
      </c>
      <c r="J426" s="24" t="s">
        <v>146</v>
      </c>
      <c r="K426" s="24" t="s">
        <v>2000</v>
      </c>
      <c r="L426" s="80"/>
      <c r="M426" s="24" t="s">
        <v>2612</v>
      </c>
      <c r="N426" s="24"/>
      <c r="O426" s="24"/>
    </row>
    <row r="427" spans="1:15" hidden="1">
      <c r="A427" s="23" t="str">
        <f>CONCATENATE(표1[[#This Row],[대분류]],표1[[#This Row],[중분류]],표1[[#This Row],[소분류]],표1[[#This Row],[단계]])</f>
        <v>IT보안모의해킹전문과정</v>
      </c>
      <c r="B427" s="23" t="str">
        <f>CONCATENATE($A427,
IF(COUNTIF($A$2:$A427,A427)&lt;10,CONCATENATE("000",COUNTIF($A$2:$A427,A427)),
IF(COUNTIF($A$2:$A427,A427)&lt;100,CONCATENATE("00",COUNTIF($A$2:$A427,A427)),
IF(COUNTIF($A$2:$A427,A427)&lt;1000,CONCATENATE("0",COUNTIF($A$2:$A427,A427)),COUNTIF($A$2:$A427,A427))
)))</f>
        <v>IT보안모의해킹전문과정0015</v>
      </c>
      <c r="C427" s="23" t="s">
        <v>4681</v>
      </c>
      <c r="E427" s="23" t="str">
        <f>CONCATENATE(표1[[#This Row],[교육기관명]],표1[[#This Row],[중분류]])</f>
        <v>패스트레인정보통신학원보안</v>
      </c>
      <c r="F427" s="24" t="s">
        <v>3691</v>
      </c>
      <c r="G427" s="25" t="s">
        <v>1652</v>
      </c>
      <c r="H427" s="24" t="s">
        <v>6</v>
      </c>
      <c r="I427" s="24" t="s">
        <v>133</v>
      </c>
      <c r="J427" s="24" t="s">
        <v>146</v>
      </c>
      <c r="K427" s="24" t="s">
        <v>2000</v>
      </c>
      <c r="L427" s="80"/>
      <c r="M427" s="24" t="s">
        <v>2613</v>
      </c>
      <c r="N427" s="24"/>
      <c r="O427" s="24"/>
    </row>
    <row r="428" spans="1:15" hidden="1">
      <c r="A428" s="23" t="str">
        <f>CONCATENATE(표1[[#This Row],[대분류]],표1[[#This Row],[중분류]],표1[[#This Row],[소분류]],표1[[#This Row],[단계]])</f>
        <v>IT보안모의해킹전문과정</v>
      </c>
      <c r="B428" s="23" t="str">
        <f>CONCATENATE($A428,
IF(COUNTIF($A$2:$A428,A428)&lt;10,CONCATENATE("000",COUNTIF($A$2:$A428,A428)),
IF(COUNTIF($A$2:$A428,A428)&lt;100,CONCATENATE("00",COUNTIF($A$2:$A428,A428)),
IF(COUNTIF($A$2:$A428,A428)&lt;1000,CONCATENATE("0",COUNTIF($A$2:$A428,A428)),COUNTIF($A$2:$A428,A428))
)))</f>
        <v>IT보안모의해킹전문과정0016</v>
      </c>
      <c r="C428" s="23" t="s">
        <v>4682</v>
      </c>
      <c r="E428" s="23" t="str">
        <f>CONCATENATE(표1[[#This Row],[교육기관명]],표1[[#This Row],[중분류]])</f>
        <v>패스트레인정보통신학원보안</v>
      </c>
      <c r="F428" s="24" t="s">
        <v>3691</v>
      </c>
      <c r="G428" s="25" t="s">
        <v>1653</v>
      </c>
      <c r="H428" s="24" t="s">
        <v>6</v>
      </c>
      <c r="I428" s="24" t="s">
        <v>133</v>
      </c>
      <c r="J428" s="24" t="s">
        <v>146</v>
      </c>
      <c r="K428" s="24" t="s">
        <v>2000</v>
      </c>
      <c r="L428" s="80"/>
      <c r="M428" s="24" t="s">
        <v>2614</v>
      </c>
      <c r="N428" s="24"/>
      <c r="O428" s="24"/>
    </row>
    <row r="429" spans="1:15" hidden="1">
      <c r="A429" s="23" t="str">
        <f>CONCATENATE(표1[[#This Row],[대분류]],표1[[#This Row],[중분류]],표1[[#This Row],[소분류]],표1[[#This Row],[단계]])</f>
        <v>IT보안모의해킹전문과정</v>
      </c>
      <c r="B429" s="23" t="str">
        <f>CONCATENATE($A429,
IF(COUNTIF($A$2:$A429,A429)&lt;10,CONCATENATE("000",COUNTIF($A$2:$A429,A429)),
IF(COUNTIF($A$2:$A429,A429)&lt;100,CONCATENATE("00",COUNTIF($A$2:$A429,A429)),
IF(COUNTIF($A$2:$A429,A429)&lt;1000,CONCATENATE("0",COUNTIF($A$2:$A429,A429)),COUNTIF($A$2:$A429,A429))
)))</f>
        <v>IT보안모의해킹전문과정0017</v>
      </c>
      <c r="C429" s="23" t="s">
        <v>4683</v>
      </c>
      <c r="E429" s="23" t="str">
        <f>CONCATENATE(표1[[#This Row],[교육기관명]],표1[[#This Row],[중분류]])</f>
        <v>패스트레인정보통신학원보안</v>
      </c>
      <c r="F429" s="24" t="s">
        <v>3691</v>
      </c>
      <c r="G429" s="25" t="s">
        <v>1668</v>
      </c>
      <c r="H429" s="24" t="s">
        <v>6</v>
      </c>
      <c r="I429" s="24" t="s">
        <v>133</v>
      </c>
      <c r="J429" s="24" t="s">
        <v>146</v>
      </c>
      <c r="K429" s="24" t="s">
        <v>2000</v>
      </c>
      <c r="L429" s="80"/>
      <c r="M429" s="24" t="s">
        <v>2615</v>
      </c>
      <c r="N429" s="24"/>
      <c r="O429" s="24"/>
    </row>
    <row r="430" spans="1:15" hidden="1">
      <c r="A430" s="23" t="str">
        <f>CONCATENATE(표1[[#This Row],[대분류]],표1[[#This Row],[중분류]],표1[[#This Row],[소분류]],표1[[#This Row],[단계]])</f>
        <v>IT보안모의해킹전문과정</v>
      </c>
      <c r="B430" s="23" t="str">
        <f>CONCATENATE($A430,
IF(COUNTIF($A$2:$A430,A430)&lt;10,CONCATENATE("000",COUNTIF($A$2:$A430,A430)),
IF(COUNTIF($A$2:$A430,A430)&lt;100,CONCATENATE("00",COUNTIF($A$2:$A430,A430)),
IF(COUNTIF($A$2:$A430,A430)&lt;1000,CONCATENATE("0",COUNTIF($A$2:$A430,A430)),COUNTIF($A$2:$A430,A430))
)))</f>
        <v>IT보안모의해킹전문과정0018</v>
      </c>
      <c r="C430" s="23" t="s">
        <v>4253</v>
      </c>
      <c r="E430" s="23" t="str">
        <f>CONCATENATE(표1[[#This Row],[교육기관명]],표1[[#This Row],[중분류]])</f>
        <v>한국정보보호교육센터보안</v>
      </c>
      <c r="F430" s="24" t="s">
        <v>779</v>
      </c>
      <c r="G430" s="25" t="s">
        <v>781</v>
      </c>
      <c r="H430" s="24" t="s">
        <v>6</v>
      </c>
      <c r="I430" s="24" t="s">
        <v>133</v>
      </c>
      <c r="J430" s="24" t="s">
        <v>146</v>
      </c>
      <c r="K430" s="24" t="s">
        <v>2000</v>
      </c>
      <c r="L430" s="80"/>
      <c r="M430" s="24" t="s">
        <v>3628</v>
      </c>
      <c r="N430" s="24"/>
      <c r="O430" s="24"/>
    </row>
    <row r="431" spans="1:15" hidden="1">
      <c r="A431" s="23" t="str">
        <f>CONCATENATE(표1[[#This Row],[대분류]],표1[[#This Row],[중분류]],표1[[#This Row],[소분류]],표1[[#This Row],[단계]])</f>
        <v>IT보안모의해킹전문과정</v>
      </c>
      <c r="B431" s="23" t="str">
        <f>CONCATENATE($A431,
IF(COUNTIF($A$2:$A431,A431)&lt;10,CONCATENATE("000",COUNTIF($A$2:$A431,A431)),
IF(COUNTIF($A$2:$A431,A431)&lt;100,CONCATENATE("00",COUNTIF($A$2:$A431,A431)),
IF(COUNTIF($A$2:$A431,A431)&lt;1000,CONCATENATE("0",COUNTIF($A$2:$A431,A431)),COUNTIF($A$2:$A431,A431))
)))</f>
        <v>IT보안모의해킹전문과정0019</v>
      </c>
      <c r="C431" s="23" t="s">
        <v>4254</v>
      </c>
      <c r="E431" s="23" t="str">
        <f>CONCATENATE(표1[[#This Row],[교육기관명]],표1[[#This Row],[중분류]])</f>
        <v>한국정보보호교육센터보안</v>
      </c>
      <c r="F431" s="24" t="s">
        <v>779</v>
      </c>
      <c r="G431" s="25" t="s">
        <v>791</v>
      </c>
      <c r="H431" s="24" t="s">
        <v>6</v>
      </c>
      <c r="I431" s="24" t="s">
        <v>133</v>
      </c>
      <c r="J431" s="24" t="s">
        <v>146</v>
      </c>
      <c r="K431" s="24" t="s">
        <v>2000</v>
      </c>
      <c r="L431" s="80"/>
      <c r="M431" s="24" t="s">
        <v>3628</v>
      </c>
      <c r="N431" s="24"/>
      <c r="O431" s="24"/>
    </row>
    <row r="432" spans="1:15" hidden="1">
      <c r="A432" s="23" t="str">
        <f>CONCATENATE(표1[[#This Row],[대분류]],표1[[#This Row],[중분류]],표1[[#This Row],[소분류]],표1[[#This Row],[단계]])</f>
        <v>IT보안모의해킹전문과정</v>
      </c>
      <c r="B432" s="23" t="str">
        <f>CONCATENATE($A432,
IF(COUNTIF($A$2:$A432,A432)&lt;10,CONCATENATE("000",COUNTIF($A$2:$A432,A432)),
IF(COUNTIF($A$2:$A432,A432)&lt;100,CONCATENATE("00",COUNTIF($A$2:$A432,A432)),
IF(COUNTIF($A$2:$A432,A432)&lt;1000,CONCATENATE("0",COUNTIF($A$2:$A432,A432)),COUNTIF($A$2:$A432,A432))
)))</f>
        <v>IT보안모의해킹전문과정0020</v>
      </c>
      <c r="C432" s="23" t="s">
        <v>4255</v>
      </c>
      <c r="E432" s="23" t="str">
        <f>CONCATENATE(표1[[#This Row],[교육기관명]],표1[[#This Row],[중분류]])</f>
        <v>한국정보보호교육센터보안</v>
      </c>
      <c r="F432" s="24" t="s">
        <v>779</v>
      </c>
      <c r="G432" s="25" t="s">
        <v>786</v>
      </c>
      <c r="H432" s="24" t="s">
        <v>6</v>
      </c>
      <c r="I432" s="24" t="s">
        <v>133</v>
      </c>
      <c r="J432" s="24" t="s">
        <v>146</v>
      </c>
      <c r="K432" s="24" t="s">
        <v>2000</v>
      </c>
      <c r="L432" s="80"/>
      <c r="M432" s="24" t="s">
        <v>3628</v>
      </c>
      <c r="N432" s="24"/>
      <c r="O432" s="24"/>
    </row>
    <row r="433" spans="1:15" hidden="1">
      <c r="A433" s="23" t="str">
        <f>CONCATENATE(표1[[#This Row],[대분류]],표1[[#This Row],[중분류]],표1[[#This Row],[소분류]],표1[[#This Row],[단계]])</f>
        <v>IT보안모의해킹전문과정</v>
      </c>
      <c r="B433" s="23" t="str">
        <f>CONCATENATE($A433,
IF(COUNTIF($A$2:$A433,A433)&lt;10,CONCATENATE("000",COUNTIF($A$2:$A433,A433)),
IF(COUNTIF($A$2:$A433,A433)&lt;100,CONCATENATE("00",COUNTIF($A$2:$A433,A433)),
IF(COUNTIF($A$2:$A433,A433)&lt;1000,CONCATENATE("0",COUNTIF($A$2:$A433,A433)),COUNTIF($A$2:$A433,A433))
)))</f>
        <v>IT보안모의해킹전문과정0021</v>
      </c>
      <c r="C433" s="23" t="s">
        <v>4256</v>
      </c>
      <c r="E433" s="23" t="str">
        <f>CONCATENATE(표1[[#This Row],[교육기관명]],표1[[#This Row],[중분류]])</f>
        <v>한국정보보호교육센터보안</v>
      </c>
      <c r="F433" s="24" t="s">
        <v>779</v>
      </c>
      <c r="G433" s="25" t="s">
        <v>798</v>
      </c>
      <c r="H433" s="24" t="s">
        <v>6</v>
      </c>
      <c r="I433" s="24" t="s">
        <v>133</v>
      </c>
      <c r="J433" s="24" t="s">
        <v>146</v>
      </c>
      <c r="K433" s="24" t="s">
        <v>2000</v>
      </c>
      <c r="L433" s="80"/>
      <c r="M433" s="24" t="s">
        <v>3628</v>
      </c>
      <c r="N433" s="24"/>
      <c r="O433" s="24"/>
    </row>
    <row r="434" spans="1:15" hidden="1">
      <c r="A434" s="23" t="str">
        <f>CONCATENATE(표1[[#This Row],[대분류]],표1[[#This Row],[중분류]],표1[[#This Row],[소분류]],표1[[#This Row],[단계]])</f>
        <v>IT보안모의해킹전문과정</v>
      </c>
      <c r="B434" s="23" t="str">
        <f>CONCATENATE($A434,
IF(COUNTIF($A$2:$A434,A434)&lt;10,CONCATENATE("000",COUNTIF($A$2:$A434,A434)),
IF(COUNTIF($A$2:$A434,A434)&lt;100,CONCATENATE("00",COUNTIF($A$2:$A434,A434)),
IF(COUNTIF($A$2:$A434,A434)&lt;1000,CONCATENATE("0",COUNTIF($A$2:$A434,A434)),COUNTIF($A$2:$A434,A434))
)))</f>
        <v>IT보안모의해킹전문과정0022</v>
      </c>
      <c r="C434" s="23" t="s">
        <v>4257</v>
      </c>
      <c r="E434" s="23" t="str">
        <f>CONCATENATE(표1[[#This Row],[교육기관명]],표1[[#This Row],[중분류]])</f>
        <v>한국정보보호교육센터보안</v>
      </c>
      <c r="F434" s="24" t="s">
        <v>779</v>
      </c>
      <c r="G434" s="25" t="s">
        <v>788</v>
      </c>
      <c r="H434" s="24" t="s">
        <v>6</v>
      </c>
      <c r="I434" s="24" t="s">
        <v>133</v>
      </c>
      <c r="J434" s="24" t="s">
        <v>146</v>
      </c>
      <c r="K434" s="24" t="s">
        <v>2000</v>
      </c>
      <c r="L434" s="80"/>
      <c r="M434" s="24" t="s">
        <v>3628</v>
      </c>
      <c r="N434" s="24"/>
      <c r="O434" s="24"/>
    </row>
    <row r="435" spans="1:15" hidden="1">
      <c r="A435" s="23" t="str">
        <f>CONCATENATE(표1[[#This Row],[대분류]],표1[[#This Row],[중분류]],표1[[#This Row],[소분류]],표1[[#This Row],[단계]])</f>
        <v>IT보안시스템/네트워크선택과정</v>
      </c>
      <c r="B435" s="23" t="str">
        <f>CONCATENATE($A435,
IF(COUNTIF($A$2:$A435,A435)&lt;10,CONCATENATE("000",COUNTIF($A$2:$A435,A435)),
IF(COUNTIF($A$2:$A435,A435)&lt;100,CONCATENATE("00",COUNTIF($A$2:$A435,A435)),
IF(COUNTIF($A$2:$A435,A435)&lt;1000,CONCATENATE("0",COUNTIF($A$2:$A435,A435)),COUNTIF($A$2:$A435,A435))
)))</f>
        <v>IT보안시스템/네트워크선택과정0001</v>
      </c>
      <c r="C435" s="23" t="s">
        <v>4684</v>
      </c>
      <c r="E435" s="23" t="str">
        <f>CONCATENATE(표1[[#This Row],[교육기관명]],표1[[#This Row],[중분류]])</f>
        <v>패스트레인정보통신학원보안</v>
      </c>
      <c r="F435" s="24" t="s">
        <v>3691</v>
      </c>
      <c r="G435" s="25" t="s">
        <v>1445</v>
      </c>
      <c r="H435" s="24" t="s">
        <v>6</v>
      </c>
      <c r="I435" s="24" t="s">
        <v>133</v>
      </c>
      <c r="J435" s="24" t="s">
        <v>140</v>
      </c>
      <c r="K435" s="24" t="s">
        <v>2002</v>
      </c>
      <c r="L435" s="80"/>
      <c r="M435" s="24" t="s">
        <v>2616</v>
      </c>
      <c r="N435" s="24"/>
      <c r="O435" s="24"/>
    </row>
    <row r="436" spans="1:15" hidden="1">
      <c r="A436" s="23" t="str">
        <f>CONCATENATE(표1[[#This Row],[대분류]],표1[[#This Row],[중분류]],표1[[#This Row],[소분류]],표1[[#This Row],[단계]])</f>
        <v>IT보안시스템/네트워크선택과정</v>
      </c>
      <c r="B436" s="23" t="str">
        <f>CONCATENATE($A436,
IF(COUNTIF($A$2:$A436,A436)&lt;10,CONCATENATE("000",COUNTIF($A$2:$A436,A436)),
IF(COUNTIF($A$2:$A436,A436)&lt;100,CONCATENATE("00",COUNTIF($A$2:$A436,A436)),
IF(COUNTIF($A$2:$A436,A436)&lt;1000,CONCATENATE("0",COUNTIF($A$2:$A436,A436)),COUNTIF($A$2:$A436,A436))
)))</f>
        <v>IT보안시스템/네트워크선택과정0002</v>
      </c>
      <c r="C436" s="23" t="s">
        <v>4685</v>
      </c>
      <c r="E436" s="23" t="str">
        <f>CONCATENATE(표1[[#This Row],[교육기관명]],표1[[#This Row],[중분류]])</f>
        <v>패스트레인정보통신학원보안</v>
      </c>
      <c r="F436" s="24" t="s">
        <v>3691</v>
      </c>
      <c r="G436" s="25" t="s">
        <v>1500</v>
      </c>
      <c r="H436" s="24" t="s">
        <v>6</v>
      </c>
      <c r="I436" s="24" t="s">
        <v>133</v>
      </c>
      <c r="J436" s="24" t="s">
        <v>140</v>
      </c>
      <c r="K436" s="24" t="s">
        <v>2002</v>
      </c>
      <c r="L436" s="80"/>
      <c r="M436" s="24" t="s">
        <v>2617</v>
      </c>
      <c r="N436" s="24"/>
      <c r="O436" s="24"/>
    </row>
    <row r="437" spans="1:15" hidden="1">
      <c r="A437" s="23" t="str">
        <f>CONCATENATE(표1[[#This Row],[대분류]],표1[[#This Row],[중분류]],표1[[#This Row],[소분류]],표1[[#This Row],[단계]])</f>
        <v>IT보안시스템/네트워크선택과정</v>
      </c>
      <c r="B437" s="23" t="str">
        <f>CONCATENATE($A437,
IF(COUNTIF($A$2:$A437,A437)&lt;10,CONCATENATE("000",COUNTIF($A$2:$A437,A437)),
IF(COUNTIF($A$2:$A437,A437)&lt;100,CONCATENATE("00",COUNTIF($A$2:$A437,A437)),
IF(COUNTIF($A$2:$A437,A437)&lt;1000,CONCATENATE("0",COUNTIF($A$2:$A437,A437)),COUNTIF($A$2:$A437,A437))
)))</f>
        <v>IT보안시스템/네트워크선택과정0003</v>
      </c>
      <c r="C437" s="23" t="s">
        <v>4686</v>
      </c>
      <c r="E437" s="23" t="str">
        <f>CONCATENATE(표1[[#This Row],[교육기관명]],표1[[#This Row],[중분류]])</f>
        <v>패스트레인정보통신학원보안</v>
      </c>
      <c r="F437" s="24" t="s">
        <v>3691</v>
      </c>
      <c r="G437" s="25" t="s">
        <v>1501</v>
      </c>
      <c r="H437" s="24" t="s">
        <v>6</v>
      </c>
      <c r="I437" s="24" t="s">
        <v>133</v>
      </c>
      <c r="J437" s="24" t="s">
        <v>140</v>
      </c>
      <c r="K437" s="24" t="s">
        <v>2002</v>
      </c>
      <c r="L437" s="80"/>
      <c r="M437" s="24" t="s">
        <v>2618</v>
      </c>
      <c r="N437" s="24"/>
      <c r="O437" s="24"/>
    </row>
    <row r="438" spans="1:15" hidden="1">
      <c r="A438" s="23" t="str">
        <f>CONCATENATE(표1[[#This Row],[대분류]],표1[[#This Row],[중분류]],표1[[#This Row],[소분류]],표1[[#This Row],[단계]])</f>
        <v>IT보안시스템/네트워크전문과정</v>
      </c>
      <c r="B438" s="23" t="str">
        <f>CONCATENATE($A438,
IF(COUNTIF($A$2:$A438,A438)&lt;10,CONCATENATE("000",COUNTIF($A$2:$A438,A438)),
IF(COUNTIF($A$2:$A438,A438)&lt;100,CONCATENATE("00",COUNTIF($A$2:$A438,A438)),
IF(COUNTIF($A$2:$A438,A438)&lt;1000,CONCATENATE("0",COUNTIF($A$2:$A438,A438)),COUNTIF($A$2:$A438,A438))
)))</f>
        <v>IT보안시스템/네트워크전문과정0001</v>
      </c>
      <c r="C438" s="23" t="s">
        <v>5504</v>
      </c>
      <c r="E438" s="23" t="str">
        <f>CONCATENATE(표1[[#This Row],[교육기관명]],표1[[#This Row],[중분류]])</f>
        <v>HP교육센터보안</v>
      </c>
      <c r="F438" s="24" t="s">
        <v>971</v>
      </c>
      <c r="G438" s="25" t="s">
        <v>993</v>
      </c>
      <c r="H438" s="24" t="s">
        <v>6</v>
      </c>
      <c r="I438" s="24" t="s">
        <v>133</v>
      </c>
      <c r="J438" s="24" t="s">
        <v>140</v>
      </c>
      <c r="K438" s="24" t="s">
        <v>2000</v>
      </c>
      <c r="L438" s="80"/>
      <c r="M438" s="24" t="s">
        <v>2619</v>
      </c>
      <c r="N438" s="24"/>
      <c r="O438" s="24"/>
    </row>
    <row r="439" spans="1:15" hidden="1">
      <c r="A439" s="23" t="str">
        <f>CONCATENATE(표1[[#This Row],[대분류]],표1[[#This Row],[중분류]],표1[[#This Row],[소분류]],표1[[#This Row],[단계]])</f>
        <v>IT보안시스템/네트워크전문과정</v>
      </c>
      <c r="B439" s="23" t="str">
        <f>CONCATENATE($A439,
IF(COUNTIF($A$2:$A439,A439)&lt;10,CONCATENATE("000",COUNTIF($A$2:$A439,A439)),
IF(COUNTIF($A$2:$A439,A439)&lt;100,CONCATENATE("00",COUNTIF($A$2:$A439,A439)),
IF(COUNTIF($A$2:$A439,A439)&lt;1000,CONCATENATE("0",COUNTIF($A$2:$A439,A439)),COUNTIF($A$2:$A439,A439))
)))</f>
        <v>IT보안시스템/네트워크전문과정0002</v>
      </c>
      <c r="C439" s="23" t="s">
        <v>5505</v>
      </c>
      <c r="E439" s="23" t="str">
        <f>CONCATENATE(표1[[#This Row],[교육기관명]],표1[[#This Row],[중분류]])</f>
        <v>HP교육센터보안</v>
      </c>
      <c r="F439" s="24" t="s">
        <v>971</v>
      </c>
      <c r="G439" s="25" t="s">
        <v>981</v>
      </c>
      <c r="H439" s="24" t="s">
        <v>6</v>
      </c>
      <c r="I439" s="24" t="s">
        <v>133</v>
      </c>
      <c r="J439" s="24" t="s">
        <v>140</v>
      </c>
      <c r="K439" s="24" t="s">
        <v>2000</v>
      </c>
      <c r="L439" s="80"/>
      <c r="M439" s="24" t="s">
        <v>2620</v>
      </c>
      <c r="N439" s="24"/>
      <c r="O439" s="24"/>
    </row>
    <row r="440" spans="1:15" hidden="1">
      <c r="A440" s="23" t="str">
        <f>CONCATENATE(표1[[#This Row],[대분류]],표1[[#This Row],[중분류]],표1[[#This Row],[소분류]],표1[[#This Row],[단계]])</f>
        <v>IT보안시스템/네트워크전문과정</v>
      </c>
      <c r="B440" s="23" t="str">
        <f>CONCATENATE($A440,
IF(COUNTIF($A$2:$A440,A440)&lt;10,CONCATENATE("000",COUNTIF($A$2:$A440,A440)),
IF(COUNTIF($A$2:$A440,A440)&lt;100,CONCATENATE("00",COUNTIF($A$2:$A440,A440)),
IF(COUNTIF($A$2:$A440,A440)&lt;1000,CONCATENATE("0",COUNTIF($A$2:$A440,A440)),COUNTIF($A$2:$A440,A440))
)))</f>
        <v>IT보안시스템/네트워크전문과정0003</v>
      </c>
      <c r="C440" s="23" t="s">
        <v>5506</v>
      </c>
      <c r="E440" s="23" t="str">
        <f>CONCATENATE(표1[[#This Row],[교육기관명]],표1[[#This Row],[중분류]])</f>
        <v>HP교육센터보안</v>
      </c>
      <c r="F440" s="24" t="s">
        <v>971</v>
      </c>
      <c r="G440" s="25" t="s">
        <v>1083</v>
      </c>
      <c r="H440" s="24" t="s">
        <v>6</v>
      </c>
      <c r="I440" s="24" t="s">
        <v>133</v>
      </c>
      <c r="J440" s="24" t="s">
        <v>140</v>
      </c>
      <c r="K440" s="24" t="s">
        <v>2000</v>
      </c>
      <c r="L440" s="80"/>
      <c r="M440" s="24" t="s">
        <v>2621</v>
      </c>
      <c r="N440" s="24"/>
      <c r="O440" s="24"/>
    </row>
    <row r="441" spans="1:15" hidden="1">
      <c r="A441" s="23" t="str">
        <f>CONCATENATE(표1[[#This Row],[대분류]],표1[[#This Row],[중분류]],표1[[#This Row],[소분류]],표1[[#This Row],[단계]])</f>
        <v>IT보안시스템/네트워크전문과정</v>
      </c>
      <c r="B441" s="23" t="str">
        <f>CONCATENATE($A441,
IF(COUNTIF($A$2:$A441,A441)&lt;10,CONCATENATE("000",COUNTIF($A$2:$A441,A441)),
IF(COUNTIF($A$2:$A441,A441)&lt;100,CONCATENATE("00",COUNTIF($A$2:$A441,A441)),
IF(COUNTIF($A$2:$A441,A441)&lt;1000,CONCATENATE("0",COUNTIF($A$2:$A441,A441)),COUNTIF($A$2:$A441,A441))
)))</f>
        <v>IT보안시스템/네트워크전문과정0004</v>
      </c>
      <c r="C441" s="23" t="s">
        <v>5507</v>
      </c>
      <c r="E441" s="23" t="str">
        <f>CONCATENATE(표1[[#This Row],[교육기관명]],표1[[#This Row],[중분류]])</f>
        <v>HP교육센터보안</v>
      </c>
      <c r="F441" s="24" t="s">
        <v>971</v>
      </c>
      <c r="G441" s="25" t="s">
        <v>1071</v>
      </c>
      <c r="H441" s="24" t="s">
        <v>6</v>
      </c>
      <c r="I441" s="24" t="s">
        <v>133</v>
      </c>
      <c r="J441" s="24" t="s">
        <v>140</v>
      </c>
      <c r="K441" s="24" t="s">
        <v>2000</v>
      </c>
      <c r="L441" s="80"/>
      <c r="M441" s="24" t="s">
        <v>2622</v>
      </c>
      <c r="N441" s="24"/>
      <c r="O441" s="24"/>
    </row>
    <row r="442" spans="1:15" hidden="1">
      <c r="A442" s="23" t="str">
        <f>CONCATENATE(표1[[#This Row],[대분류]],표1[[#This Row],[중분류]],표1[[#This Row],[소분류]],표1[[#This Row],[단계]])</f>
        <v>IT보안시스템/네트워크전문과정</v>
      </c>
      <c r="B442" s="23" t="str">
        <f>CONCATENATE($A442,
IF(COUNTIF($A$2:$A442,A442)&lt;10,CONCATENATE("000",COUNTIF($A$2:$A442,A442)),
IF(COUNTIF($A$2:$A442,A442)&lt;100,CONCATENATE("00",COUNTIF($A$2:$A442,A442)),
IF(COUNTIF($A$2:$A442,A442)&lt;1000,CONCATENATE("0",COUNTIF($A$2:$A442,A442)),COUNTIF($A$2:$A442,A442))
)))</f>
        <v>IT보안시스템/네트워크전문과정0005</v>
      </c>
      <c r="C442" s="23" t="s">
        <v>5508</v>
      </c>
      <c r="E442" s="23" t="str">
        <f>CONCATENATE(표1[[#This Row],[교육기관명]],표1[[#This Row],[중분류]])</f>
        <v>HP교육센터보안</v>
      </c>
      <c r="F442" s="24" t="s">
        <v>971</v>
      </c>
      <c r="G442" s="25" t="s">
        <v>1070</v>
      </c>
      <c r="H442" s="24" t="s">
        <v>6</v>
      </c>
      <c r="I442" s="24" t="s">
        <v>133</v>
      </c>
      <c r="J442" s="24" t="s">
        <v>140</v>
      </c>
      <c r="K442" s="24" t="s">
        <v>2000</v>
      </c>
      <c r="L442" s="80"/>
      <c r="M442" s="24" t="s">
        <v>2623</v>
      </c>
      <c r="N442" s="24"/>
      <c r="O442" s="24"/>
    </row>
    <row r="443" spans="1:15" hidden="1">
      <c r="A443" s="23" t="str">
        <f>CONCATENATE(표1[[#This Row],[대분류]],표1[[#This Row],[중분류]],표1[[#This Row],[소분류]],표1[[#This Row],[단계]])</f>
        <v>IT보안시스템/네트워크전문과정</v>
      </c>
      <c r="B443" s="23" t="str">
        <f>CONCATENATE($A443,
IF(COUNTIF($A$2:$A443,A443)&lt;10,CONCATENATE("000",COUNTIF($A$2:$A443,A443)),
IF(COUNTIF($A$2:$A443,A443)&lt;100,CONCATENATE("00",COUNTIF($A$2:$A443,A443)),
IF(COUNTIF($A$2:$A443,A443)&lt;1000,CONCATENATE("0",COUNTIF($A$2:$A443,A443)),COUNTIF($A$2:$A443,A443))
)))</f>
        <v>IT보안시스템/네트워크전문과정0006</v>
      </c>
      <c r="C443" s="23" t="s">
        <v>5509</v>
      </c>
      <c r="E443" s="23" t="str">
        <f>CONCATENATE(표1[[#This Row],[교육기관명]],표1[[#This Row],[중분류]])</f>
        <v>HP교육센터보안</v>
      </c>
      <c r="F443" s="24" t="s">
        <v>971</v>
      </c>
      <c r="G443" s="25" t="s">
        <v>1078</v>
      </c>
      <c r="H443" s="24" t="s">
        <v>6</v>
      </c>
      <c r="I443" s="24" t="s">
        <v>133</v>
      </c>
      <c r="J443" s="24" t="s">
        <v>140</v>
      </c>
      <c r="K443" s="24" t="s">
        <v>2000</v>
      </c>
      <c r="L443" s="80"/>
      <c r="M443" s="24" t="s">
        <v>2624</v>
      </c>
      <c r="N443" s="24"/>
      <c r="O443" s="24"/>
    </row>
    <row r="444" spans="1:15" hidden="1">
      <c r="A444" s="23" t="str">
        <f>CONCATENATE(표1[[#This Row],[대분류]],표1[[#This Row],[중분류]],표1[[#This Row],[소분류]],표1[[#This Row],[단계]])</f>
        <v>IT보안시스템/네트워크전문과정</v>
      </c>
      <c r="B444" s="23" t="str">
        <f>CONCATENATE($A444,
IF(COUNTIF($A$2:$A444,A444)&lt;10,CONCATENATE("000",COUNTIF($A$2:$A444,A444)),
IF(COUNTIF($A$2:$A444,A444)&lt;100,CONCATENATE("00",COUNTIF($A$2:$A444,A444)),
IF(COUNTIF($A$2:$A444,A444)&lt;1000,CONCATENATE("0",COUNTIF($A$2:$A444,A444)),COUNTIF($A$2:$A444,A444))
)))</f>
        <v>IT보안시스템/네트워크전문과정0007</v>
      </c>
      <c r="C444" s="23" t="s">
        <v>3867</v>
      </c>
      <c r="E444" s="23" t="str">
        <f>CONCATENATE(표1[[#This Row],[교육기관명]],표1[[#This Row],[중분류]])</f>
        <v>멀티캠퍼스보안</v>
      </c>
      <c r="F444" s="24" t="s">
        <v>4</v>
      </c>
      <c r="G444" s="25" t="s">
        <v>143</v>
      </c>
      <c r="H444" s="24" t="s">
        <v>6</v>
      </c>
      <c r="I444" s="24" t="s">
        <v>133</v>
      </c>
      <c r="J444" s="24" t="s">
        <v>140</v>
      </c>
      <c r="K444" s="24" t="s">
        <v>2000</v>
      </c>
      <c r="L444" s="80"/>
      <c r="M444" s="24" t="s">
        <v>2625</v>
      </c>
      <c r="N444" s="24"/>
      <c r="O444" s="24"/>
    </row>
    <row r="445" spans="1:15" hidden="1">
      <c r="A445" s="23" t="str">
        <f>CONCATENATE(표1[[#This Row],[대분류]],표1[[#This Row],[중분류]],표1[[#This Row],[소분류]],표1[[#This Row],[단계]])</f>
        <v>IT보안시스템/네트워크전문과정</v>
      </c>
      <c r="B445" s="23" t="str">
        <f>CONCATENATE($A445,
IF(COUNTIF($A$2:$A445,A445)&lt;10,CONCATENATE("000",COUNTIF($A$2:$A445,A445)),
IF(COUNTIF($A$2:$A445,A445)&lt;100,CONCATENATE("00",COUNTIF($A$2:$A445,A445)),
IF(COUNTIF($A$2:$A445,A445)&lt;1000,CONCATENATE("0",COUNTIF($A$2:$A445,A445)),COUNTIF($A$2:$A445,A445))
)))</f>
        <v>IT보안시스템/네트워크전문과정0008</v>
      </c>
      <c r="C445" s="23" t="s">
        <v>3868</v>
      </c>
      <c r="E445" s="23" t="str">
        <f>CONCATENATE(표1[[#This Row],[교육기관명]],표1[[#This Row],[중분류]])</f>
        <v>멀티캠퍼스보안</v>
      </c>
      <c r="F445" s="24" t="s">
        <v>4</v>
      </c>
      <c r="G445" s="25" t="s">
        <v>144</v>
      </c>
      <c r="H445" s="24" t="s">
        <v>6</v>
      </c>
      <c r="I445" s="24" t="s">
        <v>133</v>
      </c>
      <c r="J445" s="24" t="s">
        <v>140</v>
      </c>
      <c r="K445" s="24" t="s">
        <v>2000</v>
      </c>
      <c r="L445" s="80"/>
      <c r="M445" s="24" t="s">
        <v>2626</v>
      </c>
      <c r="N445" s="24"/>
      <c r="O445" s="24"/>
    </row>
    <row r="446" spans="1:15" hidden="1">
      <c r="A446" s="23" t="str">
        <f>CONCATENATE(표1[[#This Row],[대분류]],표1[[#This Row],[중분류]],표1[[#This Row],[소분류]],표1[[#This Row],[단계]])</f>
        <v>IT보안시스템/네트워크전문과정</v>
      </c>
      <c r="B446" s="23" t="str">
        <f>CONCATENATE($A446,
IF(COUNTIF($A$2:$A446,A446)&lt;10,CONCATENATE("000",COUNTIF($A$2:$A446,A446)),
IF(COUNTIF($A$2:$A446,A446)&lt;100,CONCATENATE("00",COUNTIF($A$2:$A446,A446)),
IF(COUNTIF($A$2:$A446,A446)&lt;1000,CONCATENATE("0",COUNTIF($A$2:$A446,A446)),COUNTIF($A$2:$A446,A446))
)))</f>
        <v>IT보안시스템/네트워크전문과정0009</v>
      </c>
      <c r="C446" s="23" t="s">
        <v>3869</v>
      </c>
      <c r="E446" s="23" t="str">
        <f>CONCATENATE(표1[[#This Row],[교육기관명]],표1[[#This Row],[중분류]])</f>
        <v>멀티캠퍼스보안</v>
      </c>
      <c r="F446" s="24" t="s">
        <v>4</v>
      </c>
      <c r="G446" s="25" t="s">
        <v>141</v>
      </c>
      <c r="H446" s="24" t="s">
        <v>6</v>
      </c>
      <c r="I446" s="24" t="s">
        <v>133</v>
      </c>
      <c r="J446" s="24" t="s">
        <v>140</v>
      </c>
      <c r="K446" s="24" t="s">
        <v>2000</v>
      </c>
      <c r="L446" s="80"/>
      <c r="M446" s="24" t="s">
        <v>2627</v>
      </c>
      <c r="N446" s="24"/>
      <c r="O446" s="24"/>
    </row>
    <row r="447" spans="1:15" hidden="1">
      <c r="A447" s="23" t="str">
        <f>CONCATENATE(표1[[#This Row],[대분류]],표1[[#This Row],[중분류]],표1[[#This Row],[소분류]],표1[[#This Row],[단계]])</f>
        <v>IT보안시스템/네트워크전문과정</v>
      </c>
      <c r="B447" s="23" t="str">
        <f>CONCATENATE($A447,
IF(COUNTIF($A$2:$A447,A447)&lt;10,CONCATENATE("000",COUNTIF($A$2:$A447,A447)),
IF(COUNTIF($A$2:$A447,A447)&lt;100,CONCATENATE("00",COUNTIF($A$2:$A447,A447)),
IF(COUNTIF($A$2:$A447,A447)&lt;1000,CONCATENATE("0",COUNTIF($A$2:$A447,A447)),COUNTIF($A$2:$A447,A447))
)))</f>
        <v>IT보안시스템/네트워크전문과정0010</v>
      </c>
      <c r="C447" s="23" t="s">
        <v>3870</v>
      </c>
      <c r="E447" s="23" t="str">
        <f>CONCATENATE(표1[[#This Row],[교육기관명]],표1[[#This Row],[중분류]])</f>
        <v>멀티캠퍼스보안</v>
      </c>
      <c r="F447" s="24" t="s">
        <v>4</v>
      </c>
      <c r="G447" s="25" t="s">
        <v>139</v>
      </c>
      <c r="H447" s="24" t="s">
        <v>6</v>
      </c>
      <c r="I447" s="24" t="s">
        <v>133</v>
      </c>
      <c r="J447" s="24" t="s">
        <v>140</v>
      </c>
      <c r="K447" s="24" t="s">
        <v>2000</v>
      </c>
      <c r="L447" s="80"/>
      <c r="M447" s="24" t="s">
        <v>2628</v>
      </c>
      <c r="N447" s="24"/>
      <c r="O447" s="24"/>
    </row>
    <row r="448" spans="1:15" hidden="1">
      <c r="A448" s="23" t="str">
        <f>CONCATENATE(표1[[#This Row],[대분류]],표1[[#This Row],[중분류]],표1[[#This Row],[소분류]],표1[[#This Row],[단계]])</f>
        <v>IT보안시스템/네트워크전문과정</v>
      </c>
      <c r="B448" s="23" t="str">
        <f>CONCATENATE($A448,
IF(COUNTIF($A$2:$A448,A448)&lt;10,CONCATENATE("000",COUNTIF($A$2:$A448,A448)),
IF(COUNTIF($A$2:$A448,A448)&lt;100,CONCATENATE("00",COUNTIF($A$2:$A448,A448)),
IF(COUNTIF($A$2:$A448,A448)&lt;1000,CONCATENATE("0",COUNTIF($A$2:$A448,A448)),COUNTIF($A$2:$A448,A448))
)))</f>
        <v>IT보안시스템/네트워크전문과정0011</v>
      </c>
      <c r="C448" s="23" t="s">
        <v>3871</v>
      </c>
      <c r="E448" s="23" t="str">
        <f>CONCATENATE(표1[[#This Row],[교육기관명]],표1[[#This Row],[중분류]])</f>
        <v>멀티캠퍼스보안</v>
      </c>
      <c r="F448" s="24" t="s">
        <v>4</v>
      </c>
      <c r="G448" s="25" t="s">
        <v>142</v>
      </c>
      <c r="H448" s="24" t="s">
        <v>6</v>
      </c>
      <c r="I448" s="24" t="s">
        <v>133</v>
      </c>
      <c r="J448" s="24" t="s">
        <v>140</v>
      </c>
      <c r="K448" s="24" t="s">
        <v>2000</v>
      </c>
      <c r="L448" s="80"/>
      <c r="M448" s="24" t="s">
        <v>2629</v>
      </c>
      <c r="N448" s="24"/>
      <c r="O448" s="24"/>
    </row>
    <row r="449" spans="1:15" hidden="1">
      <c r="A449" s="23" t="str">
        <f>CONCATENATE(표1[[#This Row],[대분류]],표1[[#This Row],[중분류]],표1[[#This Row],[소분류]],표1[[#This Row],[단계]])</f>
        <v>IT보안시스템/네트워크전문과정</v>
      </c>
      <c r="B449" s="23" t="str">
        <f>CONCATENATE($A449,
IF(COUNTIF($A$2:$A449,A449)&lt;10,CONCATENATE("000",COUNTIF($A$2:$A449,A449)),
IF(COUNTIF($A$2:$A449,A449)&lt;100,CONCATENATE("00",COUNTIF($A$2:$A449,A449)),
IF(COUNTIF($A$2:$A449,A449)&lt;1000,CONCATENATE("0",COUNTIF($A$2:$A449,A449)),COUNTIF($A$2:$A449,A449))
)))</f>
        <v>IT보안시스템/네트워크전문과정0012</v>
      </c>
      <c r="C449" s="23" t="s">
        <v>4854</v>
      </c>
      <c r="E449" s="23" t="str">
        <f>CONCATENATE(표1[[#This Row],[교육기관명]],표1[[#This Row],[중분류]])</f>
        <v>코리아IT아카데미보안</v>
      </c>
      <c r="F449" s="24" t="s">
        <v>1895</v>
      </c>
      <c r="G449" s="25" t="s">
        <v>1897</v>
      </c>
      <c r="H449" s="24" t="s">
        <v>6</v>
      </c>
      <c r="I449" s="24" t="s">
        <v>133</v>
      </c>
      <c r="J449" s="24" t="s">
        <v>140</v>
      </c>
      <c r="K449" s="24" t="s">
        <v>2000</v>
      </c>
      <c r="L449" s="80"/>
      <c r="M449" s="24" t="s">
        <v>2630</v>
      </c>
      <c r="N449" s="24"/>
      <c r="O449" s="24"/>
    </row>
    <row r="450" spans="1:15" hidden="1">
      <c r="A450" s="23" t="str">
        <f>CONCATENATE(표1[[#This Row],[대분류]],표1[[#This Row],[중분류]],표1[[#This Row],[소분류]],표1[[#This Row],[단계]])</f>
        <v>IT보안시스템/네트워크전문과정</v>
      </c>
      <c r="B450" s="23" t="str">
        <f>CONCATENATE($A450,
IF(COUNTIF($A$2:$A450,A450)&lt;10,CONCATENATE("000",COUNTIF($A$2:$A450,A450)),
IF(COUNTIF($A$2:$A450,A450)&lt;100,CONCATENATE("00",COUNTIF($A$2:$A450,A450)),
IF(COUNTIF($A$2:$A450,A450)&lt;1000,CONCATENATE("0",COUNTIF($A$2:$A450,A450)),COUNTIF($A$2:$A450,A450))
)))</f>
        <v>IT보안시스템/네트워크전문과정0013</v>
      </c>
      <c r="C450" s="23" t="s">
        <v>4855</v>
      </c>
      <c r="E450" s="23" t="str">
        <f>CONCATENATE(표1[[#This Row],[교육기관명]],표1[[#This Row],[중분류]])</f>
        <v>코리아IT아카데미보안</v>
      </c>
      <c r="F450" s="24" t="s">
        <v>1895</v>
      </c>
      <c r="G450" s="25" t="s">
        <v>1898</v>
      </c>
      <c r="H450" s="24" t="s">
        <v>6</v>
      </c>
      <c r="I450" s="24" t="s">
        <v>133</v>
      </c>
      <c r="J450" s="24" t="s">
        <v>140</v>
      </c>
      <c r="K450" s="24" t="s">
        <v>2000</v>
      </c>
      <c r="L450" s="80"/>
      <c r="M450" s="24" t="s">
        <v>2631</v>
      </c>
      <c r="N450" s="24"/>
      <c r="O450" s="24"/>
    </row>
    <row r="451" spans="1:15" hidden="1">
      <c r="A451" s="23" t="str">
        <f>CONCATENATE(표1[[#This Row],[대분류]],표1[[#This Row],[중분류]],표1[[#This Row],[소분류]],표1[[#This Row],[단계]])</f>
        <v>IT보안시스템/네트워크전문과정</v>
      </c>
      <c r="B451" s="23" t="str">
        <f>CONCATENATE($A451,
IF(COUNTIF($A$2:$A451,A451)&lt;10,CONCATENATE("000",COUNTIF($A$2:$A451,A451)),
IF(COUNTIF($A$2:$A451,A451)&lt;100,CONCATENATE("00",COUNTIF($A$2:$A451,A451)),
IF(COUNTIF($A$2:$A451,A451)&lt;1000,CONCATENATE("0",COUNTIF($A$2:$A451,A451)),COUNTIF($A$2:$A451,A451))
)))</f>
        <v>IT보안시스템/네트워크전문과정0014</v>
      </c>
      <c r="C451" s="23" t="s">
        <v>4687</v>
      </c>
      <c r="E451" s="23" t="str">
        <f>CONCATENATE(표1[[#This Row],[교육기관명]],표1[[#This Row],[중분류]])</f>
        <v>패스트레인정보통신학원보안</v>
      </c>
      <c r="F451" s="24" t="s">
        <v>3691</v>
      </c>
      <c r="G451" s="25" t="s">
        <v>1213</v>
      </c>
      <c r="H451" s="24" t="s">
        <v>6</v>
      </c>
      <c r="I451" s="24" t="s">
        <v>133</v>
      </c>
      <c r="J451" s="24" t="s">
        <v>140</v>
      </c>
      <c r="K451" s="24" t="s">
        <v>2000</v>
      </c>
      <c r="L451" s="80"/>
      <c r="M451" s="24" t="s">
        <v>2632</v>
      </c>
      <c r="N451" s="24"/>
      <c r="O451" s="24"/>
    </row>
    <row r="452" spans="1:15" hidden="1">
      <c r="A452" s="23" t="str">
        <f>CONCATENATE(표1[[#This Row],[대분류]],표1[[#This Row],[중분류]],표1[[#This Row],[소분류]],표1[[#This Row],[단계]])</f>
        <v>IT보안시스템/네트워크전문과정</v>
      </c>
      <c r="B452" s="23" t="str">
        <f>CONCATENATE($A452,
IF(COUNTIF($A$2:$A452,A452)&lt;10,CONCATENATE("000",COUNTIF($A$2:$A452,A452)),
IF(COUNTIF($A$2:$A452,A452)&lt;100,CONCATENATE("00",COUNTIF($A$2:$A452,A452)),
IF(COUNTIF($A$2:$A452,A452)&lt;1000,CONCATENATE("0",COUNTIF($A$2:$A452,A452)),COUNTIF($A$2:$A452,A452))
)))</f>
        <v>IT보안시스템/네트워크전문과정0015</v>
      </c>
      <c r="C452" s="23" t="s">
        <v>4688</v>
      </c>
      <c r="E452" s="23" t="str">
        <f>CONCATENATE(표1[[#This Row],[교육기관명]],표1[[#This Row],[중분류]])</f>
        <v>패스트레인정보통신학원보안</v>
      </c>
      <c r="F452" s="24" t="s">
        <v>3691</v>
      </c>
      <c r="G452" s="25" t="s">
        <v>1214</v>
      </c>
      <c r="H452" s="24" t="s">
        <v>6</v>
      </c>
      <c r="I452" s="24" t="s">
        <v>133</v>
      </c>
      <c r="J452" s="24" t="s">
        <v>140</v>
      </c>
      <c r="K452" s="24" t="s">
        <v>2000</v>
      </c>
      <c r="L452" s="80"/>
      <c r="M452" s="24" t="s">
        <v>2633</v>
      </c>
      <c r="N452" s="24"/>
      <c r="O452" s="24"/>
    </row>
    <row r="453" spans="1:15" hidden="1">
      <c r="A453" s="23" t="str">
        <f>CONCATENATE(표1[[#This Row],[대분류]],표1[[#This Row],[중분류]],표1[[#This Row],[소분류]],표1[[#This Row],[단계]])</f>
        <v>IT보안시스템/네트워크전문과정</v>
      </c>
      <c r="B453" s="23" t="str">
        <f>CONCATENATE($A453,
IF(COUNTIF($A$2:$A453,A453)&lt;10,CONCATENATE("000",COUNTIF($A$2:$A453,A453)),
IF(COUNTIF($A$2:$A453,A453)&lt;100,CONCATENATE("00",COUNTIF($A$2:$A453,A453)),
IF(COUNTIF($A$2:$A453,A453)&lt;1000,CONCATENATE("0",COUNTIF($A$2:$A453,A453)),COUNTIF($A$2:$A453,A453))
)))</f>
        <v>IT보안시스템/네트워크전문과정0016</v>
      </c>
      <c r="C453" s="23" t="s">
        <v>4689</v>
      </c>
      <c r="E453" s="23" t="str">
        <f>CONCATENATE(표1[[#This Row],[교육기관명]],표1[[#This Row],[중분류]])</f>
        <v>패스트레인정보통신학원보안</v>
      </c>
      <c r="F453" s="24" t="s">
        <v>3691</v>
      </c>
      <c r="G453" s="25" t="s">
        <v>1222</v>
      </c>
      <c r="H453" s="24" t="s">
        <v>6</v>
      </c>
      <c r="I453" s="24" t="s">
        <v>133</v>
      </c>
      <c r="J453" s="24" t="s">
        <v>140</v>
      </c>
      <c r="K453" s="24" t="s">
        <v>2000</v>
      </c>
      <c r="L453" s="80"/>
      <c r="M453" s="24" t="s">
        <v>2634</v>
      </c>
      <c r="N453" s="24"/>
      <c r="O453" s="24"/>
    </row>
    <row r="454" spans="1:15" hidden="1">
      <c r="A454" s="23" t="str">
        <f>CONCATENATE(표1[[#This Row],[대분류]],표1[[#This Row],[중분류]],표1[[#This Row],[소분류]],표1[[#This Row],[단계]])</f>
        <v>IT보안시스템/네트워크전문과정</v>
      </c>
      <c r="B454" s="23" t="str">
        <f>CONCATENATE($A454,
IF(COUNTIF($A$2:$A454,A454)&lt;10,CONCATENATE("000",COUNTIF($A$2:$A454,A454)),
IF(COUNTIF($A$2:$A454,A454)&lt;100,CONCATENATE("00",COUNTIF($A$2:$A454,A454)),
IF(COUNTIF($A$2:$A454,A454)&lt;1000,CONCATENATE("0",COUNTIF($A$2:$A454,A454)),COUNTIF($A$2:$A454,A454))
)))</f>
        <v>IT보안시스템/네트워크전문과정0017</v>
      </c>
      <c r="C454" s="23" t="s">
        <v>4690</v>
      </c>
      <c r="E454" s="23" t="str">
        <f>CONCATENATE(표1[[#This Row],[교육기관명]],표1[[#This Row],[중분류]])</f>
        <v>패스트레인정보통신학원보안</v>
      </c>
      <c r="F454" s="24" t="s">
        <v>3691</v>
      </c>
      <c r="G454" s="25" t="s">
        <v>1491</v>
      </c>
      <c r="H454" s="24" t="s">
        <v>6</v>
      </c>
      <c r="I454" s="24" t="s">
        <v>133</v>
      </c>
      <c r="J454" s="24" t="s">
        <v>140</v>
      </c>
      <c r="K454" s="24" t="s">
        <v>2000</v>
      </c>
      <c r="L454" s="80"/>
      <c r="M454" s="24" t="s">
        <v>2635</v>
      </c>
      <c r="N454" s="24"/>
      <c r="O454" s="24"/>
    </row>
    <row r="455" spans="1:15" hidden="1">
      <c r="A455" s="23" t="str">
        <f>CONCATENATE(표1[[#This Row],[대분류]],표1[[#This Row],[중분류]],표1[[#This Row],[소분류]],표1[[#This Row],[단계]])</f>
        <v>IT보안시스템/네트워크전문과정</v>
      </c>
      <c r="B455" s="23" t="str">
        <f>CONCATENATE($A455,
IF(COUNTIF($A$2:$A455,A455)&lt;10,CONCATENATE("000",COUNTIF($A$2:$A455,A455)),
IF(COUNTIF($A$2:$A455,A455)&lt;100,CONCATENATE("00",COUNTIF($A$2:$A455,A455)),
IF(COUNTIF($A$2:$A455,A455)&lt;1000,CONCATENATE("0",COUNTIF($A$2:$A455,A455)),COUNTIF($A$2:$A455,A455))
)))</f>
        <v>IT보안시스템/네트워크전문과정0018</v>
      </c>
      <c r="C455" s="23" t="s">
        <v>4691</v>
      </c>
      <c r="E455" s="23" t="str">
        <f>CONCATENATE(표1[[#This Row],[교육기관명]],표1[[#This Row],[중분류]])</f>
        <v>패스트레인정보통신학원보안</v>
      </c>
      <c r="F455" s="24" t="s">
        <v>3691</v>
      </c>
      <c r="G455" s="25" t="s">
        <v>1564</v>
      </c>
      <c r="H455" s="24" t="s">
        <v>6</v>
      </c>
      <c r="I455" s="24" t="s">
        <v>133</v>
      </c>
      <c r="J455" s="24" t="s">
        <v>140</v>
      </c>
      <c r="K455" s="24" t="s">
        <v>2000</v>
      </c>
      <c r="L455" s="80"/>
      <c r="M455" s="24" t="s">
        <v>2636</v>
      </c>
      <c r="N455" s="24"/>
      <c r="O455" s="24"/>
    </row>
    <row r="456" spans="1:15" hidden="1">
      <c r="A456" s="23" t="str">
        <f>CONCATENATE(표1[[#This Row],[대분류]],표1[[#This Row],[중분류]],표1[[#This Row],[소분류]],표1[[#This Row],[단계]])</f>
        <v>IT보안시스템/네트워크전문과정</v>
      </c>
      <c r="B456" s="23" t="str">
        <f>CONCATENATE($A456,
IF(COUNTIF($A$2:$A456,A456)&lt;10,CONCATENATE("000",COUNTIF($A$2:$A456,A456)),
IF(COUNTIF($A$2:$A456,A456)&lt;100,CONCATENATE("00",COUNTIF($A$2:$A456,A456)),
IF(COUNTIF($A$2:$A456,A456)&lt;1000,CONCATENATE("0",COUNTIF($A$2:$A456,A456)),COUNTIF($A$2:$A456,A456))
)))</f>
        <v>IT보안시스템/네트워크전문과정0019</v>
      </c>
      <c r="C456" s="23" t="s">
        <v>4692</v>
      </c>
      <c r="E456" s="23" t="str">
        <f>CONCATENATE(표1[[#This Row],[교육기관명]],표1[[#This Row],[중분류]])</f>
        <v>패스트레인정보통신학원보안</v>
      </c>
      <c r="F456" s="24" t="s">
        <v>3691</v>
      </c>
      <c r="G456" s="25" t="s">
        <v>1567</v>
      </c>
      <c r="H456" s="24" t="s">
        <v>6</v>
      </c>
      <c r="I456" s="24" t="s">
        <v>133</v>
      </c>
      <c r="J456" s="24" t="s">
        <v>140</v>
      </c>
      <c r="K456" s="24" t="s">
        <v>2000</v>
      </c>
      <c r="L456" s="80"/>
      <c r="M456" s="24" t="s">
        <v>2637</v>
      </c>
      <c r="N456" s="24"/>
      <c r="O456" s="24"/>
    </row>
    <row r="457" spans="1:15" hidden="1">
      <c r="A457" s="23" t="str">
        <f>CONCATENATE(표1[[#This Row],[대분류]],표1[[#This Row],[중분류]],표1[[#This Row],[소분류]],표1[[#This Row],[단계]])</f>
        <v>IT보안시스템/네트워크전문과정</v>
      </c>
      <c r="B457" s="23" t="str">
        <f>CONCATENATE($A457,
IF(COUNTIF($A$2:$A457,A457)&lt;10,CONCATENATE("000",COUNTIF($A$2:$A457,A457)),
IF(COUNTIF($A$2:$A457,A457)&lt;100,CONCATENATE("00",COUNTIF($A$2:$A457,A457)),
IF(COUNTIF($A$2:$A457,A457)&lt;1000,CONCATENATE("0",COUNTIF($A$2:$A457,A457)),COUNTIF($A$2:$A457,A457))
)))</f>
        <v>IT보안시스템/네트워크전문과정0020</v>
      </c>
      <c r="C457" s="23" t="s">
        <v>4693</v>
      </c>
      <c r="E457" s="23" t="str">
        <f>CONCATENATE(표1[[#This Row],[교육기관명]],표1[[#This Row],[중분류]])</f>
        <v>패스트레인정보통신학원보안</v>
      </c>
      <c r="F457" s="24" t="s">
        <v>3691</v>
      </c>
      <c r="G457" s="25" t="s">
        <v>1568</v>
      </c>
      <c r="H457" s="24" t="s">
        <v>6</v>
      </c>
      <c r="I457" s="24" t="s">
        <v>133</v>
      </c>
      <c r="J457" s="24" t="s">
        <v>140</v>
      </c>
      <c r="K457" s="24" t="s">
        <v>2000</v>
      </c>
      <c r="L457" s="80"/>
      <c r="M457" s="24" t="s">
        <v>2638</v>
      </c>
      <c r="N457" s="24"/>
      <c r="O457" s="24"/>
    </row>
    <row r="458" spans="1:15" hidden="1">
      <c r="A458" s="23" t="str">
        <f>CONCATENATE(표1[[#This Row],[대분류]],표1[[#This Row],[중분류]],표1[[#This Row],[소분류]],표1[[#This Row],[단계]])</f>
        <v>IT보안시스템/네트워크전문과정</v>
      </c>
      <c r="B458" s="23" t="str">
        <f>CONCATENATE($A458,
IF(COUNTIF($A$2:$A458,A458)&lt;10,CONCATENATE("000",COUNTIF($A$2:$A458,A458)),
IF(COUNTIF($A$2:$A458,A458)&lt;100,CONCATENATE("00",COUNTIF($A$2:$A458,A458)),
IF(COUNTIF($A$2:$A458,A458)&lt;1000,CONCATENATE("0",COUNTIF($A$2:$A458,A458)),COUNTIF($A$2:$A458,A458))
)))</f>
        <v>IT보안시스템/네트워크전문과정0021</v>
      </c>
      <c r="C458" s="23" t="s">
        <v>4694</v>
      </c>
      <c r="E458" s="23" t="str">
        <f>CONCATENATE(표1[[#This Row],[교육기관명]],표1[[#This Row],[중분류]])</f>
        <v>패스트레인정보통신학원보안</v>
      </c>
      <c r="F458" s="24" t="s">
        <v>3691</v>
      </c>
      <c r="G458" s="25" t="s">
        <v>1569</v>
      </c>
      <c r="H458" s="24" t="s">
        <v>6</v>
      </c>
      <c r="I458" s="24" t="s">
        <v>133</v>
      </c>
      <c r="J458" s="24" t="s">
        <v>140</v>
      </c>
      <c r="K458" s="24" t="s">
        <v>2000</v>
      </c>
      <c r="L458" s="80"/>
      <c r="M458" s="24" t="s">
        <v>2639</v>
      </c>
      <c r="N458" s="24"/>
      <c r="O458" s="24"/>
    </row>
    <row r="459" spans="1:15" hidden="1">
      <c r="A459" s="23" t="str">
        <f>CONCATENATE(표1[[#This Row],[대분류]],표1[[#This Row],[중분류]],표1[[#This Row],[소분류]],표1[[#This Row],[단계]])</f>
        <v>IT보안시스템/네트워크전문과정</v>
      </c>
      <c r="B459" s="23" t="str">
        <f>CONCATENATE($A459,
IF(COUNTIF($A$2:$A459,A459)&lt;10,CONCATENATE("000",COUNTIF($A$2:$A459,A459)),
IF(COUNTIF($A$2:$A459,A459)&lt;100,CONCATENATE("00",COUNTIF($A$2:$A459,A459)),
IF(COUNTIF($A$2:$A459,A459)&lt;1000,CONCATENATE("0",COUNTIF($A$2:$A459,A459)),COUNTIF($A$2:$A459,A459))
)))</f>
        <v>IT보안시스템/네트워크전문과정0022</v>
      </c>
      <c r="C459" s="23" t="s">
        <v>4695</v>
      </c>
      <c r="E459" s="23" t="str">
        <f>CONCATENATE(표1[[#This Row],[교육기관명]],표1[[#This Row],[중분류]])</f>
        <v>패스트레인정보통신학원보안</v>
      </c>
      <c r="F459" s="24" t="s">
        <v>3691</v>
      </c>
      <c r="G459" s="25" t="s">
        <v>1640</v>
      </c>
      <c r="H459" s="24" t="s">
        <v>6</v>
      </c>
      <c r="I459" s="24" t="s">
        <v>133</v>
      </c>
      <c r="J459" s="24" t="s">
        <v>140</v>
      </c>
      <c r="K459" s="24" t="s">
        <v>2000</v>
      </c>
      <c r="L459" s="80"/>
      <c r="M459" s="24" t="s">
        <v>2640</v>
      </c>
      <c r="N459" s="24"/>
      <c r="O459" s="24"/>
    </row>
    <row r="460" spans="1:15" hidden="1">
      <c r="A460" s="23" t="str">
        <f>CONCATENATE(표1[[#This Row],[대분류]],표1[[#This Row],[중분류]],표1[[#This Row],[소분류]],표1[[#This Row],[단계]])</f>
        <v>IT보안시스템/네트워크전문과정</v>
      </c>
      <c r="B460" s="23" t="str">
        <f>CONCATENATE($A460,
IF(COUNTIF($A$2:$A460,A460)&lt;10,CONCATENATE("000",COUNTIF($A$2:$A460,A460)),
IF(COUNTIF($A$2:$A460,A460)&lt;100,CONCATENATE("00",COUNTIF($A$2:$A460,A460)),
IF(COUNTIF($A$2:$A460,A460)&lt;1000,CONCATENATE("0",COUNTIF($A$2:$A460,A460)),COUNTIF($A$2:$A460,A460))
)))</f>
        <v>IT보안시스템/네트워크전문과정0023</v>
      </c>
      <c r="C460" s="23" t="s">
        <v>4696</v>
      </c>
      <c r="E460" s="23" t="str">
        <f>CONCATENATE(표1[[#This Row],[교육기관명]],표1[[#This Row],[중분류]])</f>
        <v>패스트레인정보통신학원보안</v>
      </c>
      <c r="F460" s="24" t="s">
        <v>3691</v>
      </c>
      <c r="G460" s="25" t="s">
        <v>1641</v>
      </c>
      <c r="H460" s="24" t="s">
        <v>6</v>
      </c>
      <c r="I460" s="24" t="s">
        <v>133</v>
      </c>
      <c r="J460" s="24" t="s">
        <v>140</v>
      </c>
      <c r="K460" s="24" t="s">
        <v>2000</v>
      </c>
      <c r="L460" s="80"/>
      <c r="M460" s="24" t="s">
        <v>2641</v>
      </c>
      <c r="N460" s="24"/>
      <c r="O460" s="24"/>
    </row>
    <row r="461" spans="1:15" hidden="1">
      <c r="A461" s="23" t="str">
        <f>CONCATENATE(표1[[#This Row],[대분류]],표1[[#This Row],[중분류]],표1[[#This Row],[소분류]],표1[[#This Row],[단계]])</f>
        <v>IT보안일반기본과정</v>
      </c>
      <c r="B461" s="23" t="str">
        <f>CONCATENATE($A461,
IF(COUNTIF($A$2:$A461,A461)&lt;10,CONCATENATE("000",COUNTIF($A$2:$A461,A461)),
IF(COUNTIF($A$2:$A461,A461)&lt;100,CONCATENATE("00",COUNTIF($A$2:$A461,A461)),
IF(COUNTIF($A$2:$A461,A461)&lt;1000,CONCATENATE("0",COUNTIF($A$2:$A461,A461)),COUNTIF($A$2:$A461,A461))
)))</f>
        <v>IT보안일반기본과정0001</v>
      </c>
      <c r="C461" s="23" t="s">
        <v>5510</v>
      </c>
      <c r="E461" s="23" t="str">
        <f>CONCATENATE(표1[[#This Row],[교육기관명]],표1[[#This Row],[중분류]])</f>
        <v>HP교육센터보안</v>
      </c>
      <c r="F461" s="24" t="s">
        <v>971</v>
      </c>
      <c r="G461" s="25" t="s">
        <v>1080</v>
      </c>
      <c r="H461" s="24" t="s">
        <v>6</v>
      </c>
      <c r="I461" s="24" t="s">
        <v>133</v>
      </c>
      <c r="J461" s="24" t="s">
        <v>48</v>
      </c>
      <c r="K461" s="24" t="s">
        <v>1998</v>
      </c>
      <c r="L461" s="80"/>
      <c r="M461" s="24" t="s">
        <v>2642</v>
      </c>
      <c r="N461" s="24"/>
      <c r="O461" s="24"/>
    </row>
    <row r="462" spans="1:15" hidden="1">
      <c r="A462" s="23" t="str">
        <f>CONCATENATE(표1[[#This Row],[대분류]],표1[[#This Row],[중분류]],표1[[#This Row],[소분류]],표1[[#This Row],[단계]])</f>
        <v>IT보안일반기본과정</v>
      </c>
      <c r="B462" s="23" t="str">
        <f>CONCATENATE($A462,
IF(COUNTIF($A$2:$A462,A462)&lt;10,CONCATENATE("000",COUNTIF($A$2:$A462,A462)),
IF(COUNTIF($A$2:$A462,A462)&lt;100,CONCATENATE("00",COUNTIF($A$2:$A462,A462)),
IF(COUNTIF($A$2:$A462,A462)&lt;1000,CONCATENATE("0",COUNTIF($A$2:$A462,A462)),COUNTIF($A$2:$A462,A462))
)))</f>
        <v>IT보안일반기본과정0002</v>
      </c>
      <c r="C462" s="23" t="s">
        <v>5511</v>
      </c>
      <c r="E462" s="23" t="str">
        <f>CONCATENATE(표1[[#This Row],[교육기관명]],표1[[#This Row],[중분류]])</f>
        <v>HP교육센터보안</v>
      </c>
      <c r="F462" s="24" t="s">
        <v>971</v>
      </c>
      <c r="G462" s="25" t="s">
        <v>1079</v>
      </c>
      <c r="H462" s="24" t="s">
        <v>6</v>
      </c>
      <c r="I462" s="24" t="s">
        <v>133</v>
      </c>
      <c r="J462" s="24" t="s">
        <v>48</v>
      </c>
      <c r="K462" s="24" t="s">
        <v>1998</v>
      </c>
      <c r="L462" s="80"/>
      <c r="M462" s="24" t="s">
        <v>2643</v>
      </c>
      <c r="N462" s="24"/>
      <c r="O462" s="24"/>
    </row>
    <row r="463" spans="1:15" hidden="1">
      <c r="A463" s="23" t="str">
        <f>CONCATENATE(표1[[#This Row],[대분류]],표1[[#This Row],[중분류]],표1[[#This Row],[소분류]],표1[[#This Row],[단계]])</f>
        <v>IT보안일반기본과정</v>
      </c>
      <c r="B463" s="23" t="str">
        <f>CONCATENATE($A463,
IF(COUNTIF($A$2:$A463,A463)&lt;10,CONCATENATE("000",COUNTIF($A$2:$A463,A463)),
IF(COUNTIF($A$2:$A463,A463)&lt;100,CONCATENATE("00",COUNTIF($A$2:$A463,A463)),
IF(COUNTIF($A$2:$A463,A463)&lt;1000,CONCATENATE("0",COUNTIF($A$2:$A463,A463)),COUNTIF($A$2:$A463,A463))
)))</f>
        <v>IT보안일반기본과정0003</v>
      </c>
      <c r="C463" s="23" t="s">
        <v>3872</v>
      </c>
      <c r="E463" s="23" t="str">
        <f>CONCATENATE(표1[[#This Row],[교육기관명]],표1[[#This Row],[중분류]])</f>
        <v>멀티캠퍼스보안</v>
      </c>
      <c r="F463" s="24" t="s">
        <v>4</v>
      </c>
      <c r="G463" s="25" t="s">
        <v>134</v>
      </c>
      <c r="H463" s="24" t="s">
        <v>6</v>
      </c>
      <c r="I463" s="24" t="s">
        <v>133</v>
      </c>
      <c r="J463" s="24" t="s">
        <v>48</v>
      </c>
      <c r="K463" s="24" t="s">
        <v>1998</v>
      </c>
      <c r="L463" s="80"/>
      <c r="M463" s="24" t="s">
        <v>2644</v>
      </c>
      <c r="N463" s="24"/>
      <c r="O463" s="24"/>
    </row>
    <row r="464" spans="1:15" hidden="1">
      <c r="A464" s="23" t="str">
        <f>CONCATENATE(표1[[#This Row],[대분류]],표1[[#This Row],[중분류]],표1[[#This Row],[소분류]],표1[[#This Row],[단계]])</f>
        <v>IT보안일반기본과정</v>
      </c>
      <c r="B464" s="23" t="str">
        <f>CONCATENATE($A464,
IF(COUNTIF($A$2:$A464,A464)&lt;10,CONCATENATE("000",COUNTIF($A$2:$A464,A464)),
IF(COUNTIF($A$2:$A464,A464)&lt;100,CONCATENATE("00",COUNTIF($A$2:$A464,A464)),
IF(COUNTIF($A$2:$A464,A464)&lt;1000,CONCATENATE("0",COUNTIF($A$2:$A464,A464)),COUNTIF($A$2:$A464,A464))
)))</f>
        <v>IT보안일반기본과정0004</v>
      </c>
      <c r="C464" s="23" t="s">
        <v>3873</v>
      </c>
      <c r="E464" s="23" t="str">
        <f>CONCATENATE(표1[[#This Row],[교육기관명]],표1[[#This Row],[중분류]])</f>
        <v>멀티캠퍼스보안</v>
      </c>
      <c r="F464" s="24" t="s">
        <v>4</v>
      </c>
      <c r="G464" s="25" t="s">
        <v>132</v>
      </c>
      <c r="H464" s="24" t="s">
        <v>6</v>
      </c>
      <c r="I464" s="24" t="s">
        <v>133</v>
      </c>
      <c r="J464" s="24" t="s">
        <v>48</v>
      </c>
      <c r="K464" s="24" t="s">
        <v>1998</v>
      </c>
      <c r="L464" s="80"/>
      <c r="M464" s="24" t="s">
        <v>2645</v>
      </c>
      <c r="N464" s="24"/>
      <c r="O464" s="24"/>
    </row>
    <row r="465" spans="1:15" hidden="1">
      <c r="A465" s="23" t="str">
        <f>CONCATENATE(표1[[#This Row],[대분류]],표1[[#This Row],[중분류]],표1[[#This Row],[소분류]],표1[[#This Row],[단계]])</f>
        <v>IT보안일반기본과정</v>
      </c>
      <c r="B465" s="23" t="str">
        <f>CONCATENATE($A465,
IF(COUNTIF($A$2:$A465,A465)&lt;10,CONCATENATE("000",COUNTIF($A$2:$A465,A465)),
IF(COUNTIF($A$2:$A465,A465)&lt;100,CONCATENATE("00",COUNTIF($A$2:$A465,A465)),
IF(COUNTIF($A$2:$A465,A465)&lt;1000,CONCATENATE("0",COUNTIF($A$2:$A465,A465)),COUNTIF($A$2:$A465,A465))
)))</f>
        <v>IT보안일반기본과정0005</v>
      </c>
      <c r="C465" s="23" t="s">
        <v>4856</v>
      </c>
      <c r="E465" s="23" t="str">
        <f>CONCATENATE(표1[[#This Row],[교육기관명]],표1[[#This Row],[중분류]])</f>
        <v>코리아IT아카데미보안</v>
      </c>
      <c r="F465" s="24" t="s">
        <v>1895</v>
      </c>
      <c r="G465" s="25" t="s">
        <v>1896</v>
      </c>
      <c r="H465" s="24" t="s">
        <v>6</v>
      </c>
      <c r="I465" s="24" t="s">
        <v>133</v>
      </c>
      <c r="J465" s="24" t="s">
        <v>48</v>
      </c>
      <c r="K465" s="24" t="s">
        <v>1998</v>
      </c>
      <c r="L465" s="80"/>
      <c r="M465" s="24" t="s">
        <v>2646</v>
      </c>
      <c r="N465" s="24"/>
      <c r="O465" s="24"/>
    </row>
    <row r="466" spans="1:15" hidden="1">
      <c r="A466" s="23" t="str">
        <f>CONCATENATE(표1[[#This Row],[대분류]],표1[[#This Row],[중분류]],표1[[#This Row],[소분류]],표1[[#This Row],[단계]])</f>
        <v>IT보안일반기본과정</v>
      </c>
      <c r="B466" s="23" t="str">
        <f>CONCATENATE($A466,
IF(COUNTIF($A$2:$A466,A466)&lt;10,CONCATENATE("000",COUNTIF($A$2:$A466,A466)),
IF(COUNTIF($A$2:$A466,A466)&lt;100,CONCATENATE("00",COUNTIF($A$2:$A466,A466)),
IF(COUNTIF($A$2:$A466,A466)&lt;1000,CONCATENATE("0",COUNTIF($A$2:$A466,A466)),COUNTIF($A$2:$A466,A466))
)))</f>
        <v>IT보안일반기본과정0006</v>
      </c>
      <c r="C466" s="23" t="s">
        <v>4697</v>
      </c>
      <c r="E466" s="23" t="str">
        <f>CONCATENATE(표1[[#This Row],[교육기관명]],표1[[#This Row],[중분류]])</f>
        <v>패스트레인정보통신학원보안</v>
      </c>
      <c r="F466" s="24" t="s">
        <v>3691</v>
      </c>
      <c r="G466" s="25" t="s">
        <v>1504</v>
      </c>
      <c r="H466" s="24" t="s">
        <v>6</v>
      </c>
      <c r="I466" s="24" t="s">
        <v>133</v>
      </c>
      <c r="J466" s="24" t="s">
        <v>48</v>
      </c>
      <c r="K466" s="24" t="s">
        <v>1998</v>
      </c>
      <c r="L466" s="80"/>
      <c r="M466" s="24" t="s">
        <v>2647</v>
      </c>
      <c r="N466" s="24"/>
      <c r="O466" s="24"/>
    </row>
    <row r="467" spans="1:15" hidden="1">
      <c r="A467" s="23" t="str">
        <f>CONCATENATE(표1[[#This Row],[대분류]],표1[[#This Row],[중분류]],표1[[#This Row],[소분류]],표1[[#This Row],[단계]])</f>
        <v>IT보안일반기본과정</v>
      </c>
      <c r="B467" s="23" t="str">
        <f>CONCATENATE($A467,
IF(COUNTIF($A$2:$A467,A467)&lt;10,CONCATENATE("000",COUNTIF($A$2:$A467,A467)),
IF(COUNTIF($A$2:$A467,A467)&lt;100,CONCATENATE("00",COUNTIF($A$2:$A467,A467)),
IF(COUNTIF($A$2:$A467,A467)&lt;1000,CONCATENATE("0",COUNTIF($A$2:$A467,A467)),COUNTIF($A$2:$A467,A467))
)))</f>
        <v>IT보안일반기본과정0007</v>
      </c>
      <c r="C467" s="23" t="s">
        <v>4698</v>
      </c>
      <c r="E467" s="23" t="str">
        <f>CONCATENATE(표1[[#This Row],[교육기관명]],표1[[#This Row],[중분류]])</f>
        <v>패스트레인정보통신학원보안</v>
      </c>
      <c r="F467" s="24" t="s">
        <v>3691</v>
      </c>
      <c r="G467" s="25" t="s">
        <v>1642</v>
      </c>
      <c r="H467" s="24" t="s">
        <v>6</v>
      </c>
      <c r="I467" s="24" t="s">
        <v>133</v>
      </c>
      <c r="J467" s="24" t="s">
        <v>48</v>
      </c>
      <c r="K467" s="24" t="s">
        <v>1998</v>
      </c>
      <c r="L467" s="80"/>
      <c r="M467" s="24" t="s">
        <v>2648</v>
      </c>
      <c r="N467" s="24"/>
      <c r="O467" s="24"/>
    </row>
    <row r="468" spans="1:15" hidden="1">
      <c r="A468" s="23" t="str">
        <f>CONCATENATE(표1[[#This Row],[대분류]],표1[[#This Row],[중분류]],표1[[#This Row],[소분류]],표1[[#This Row],[단계]])</f>
        <v>IT보안일반기본과정</v>
      </c>
      <c r="B468" s="23" t="str">
        <f>CONCATENATE($A468,
IF(COUNTIF($A$2:$A468,A468)&lt;10,CONCATENATE("000",COUNTIF($A$2:$A468,A468)),
IF(COUNTIF($A$2:$A468,A468)&lt;100,CONCATENATE("00",COUNTIF($A$2:$A468,A468)),
IF(COUNTIF($A$2:$A468,A468)&lt;1000,CONCATENATE("0",COUNTIF($A$2:$A468,A468)),COUNTIF($A$2:$A468,A468))
)))</f>
        <v>IT보안일반기본과정0008</v>
      </c>
      <c r="C468" s="23" t="s">
        <v>4699</v>
      </c>
      <c r="E468" s="23" t="str">
        <f>CONCATENATE(표1[[#This Row],[교육기관명]],표1[[#This Row],[중분류]])</f>
        <v>패스트레인정보통신학원보안</v>
      </c>
      <c r="F468" s="24" t="s">
        <v>3691</v>
      </c>
      <c r="G468" s="25" t="s">
        <v>1650</v>
      </c>
      <c r="H468" s="24" t="s">
        <v>6</v>
      </c>
      <c r="I468" s="24" t="s">
        <v>133</v>
      </c>
      <c r="J468" s="24" t="s">
        <v>48</v>
      </c>
      <c r="K468" s="24" t="s">
        <v>1998</v>
      </c>
      <c r="L468" s="80"/>
      <c r="M468" s="24" t="s">
        <v>2649</v>
      </c>
      <c r="N468" s="24"/>
      <c r="O468" s="24"/>
    </row>
    <row r="469" spans="1:15" hidden="1">
      <c r="A469" s="23" t="str">
        <f>CONCATENATE(표1[[#This Row],[대분류]],표1[[#This Row],[중분류]],표1[[#This Row],[소분류]],표1[[#This Row],[단계]])</f>
        <v>IT보안일반기본과정</v>
      </c>
      <c r="B469" s="23" t="str">
        <f>CONCATENATE($A469,
IF(COUNTIF($A$2:$A469,A469)&lt;10,CONCATENATE("000",COUNTIF($A$2:$A469,A469)),
IF(COUNTIF($A$2:$A469,A469)&lt;100,CONCATENATE("00",COUNTIF($A$2:$A469,A469)),
IF(COUNTIF($A$2:$A469,A469)&lt;1000,CONCATENATE("0",COUNTIF($A$2:$A469,A469)),COUNTIF($A$2:$A469,A469))
)))</f>
        <v>IT보안일반기본과정0009</v>
      </c>
      <c r="C469" s="23" t="s">
        <v>4700</v>
      </c>
      <c r="E469" s="23" t="str">
        <f>CONCATENATE(표1[[#This Row],[교육기관명]],표1[[#This Row],[중분류]])</f>
        <v>패스트레인정보통신학원보안</v>
      </c>
      <c r="F469" s="24" t="s">
        <v>3691</v>
      </c>
      <c r="G469" s="25" t="s">
        <v>1651</v>
      </c>
      <c r="H469" s="24" t="s">
        <v>6</v>
      </c>
      <c r="I469" s="24" t="s">
        <v>133</v>
      </c>
      <c r="J469" s="24" t="s">
        <v>48</v>
      </c>
      <c r="K469" s="24" t="s">
        <v>1998</v>
      </c>
      <c r="L469" s="80"/>
      <c r="M469" s="24" t="s">
        <v>2650</v>
      </c>
      <c r="N469" s="24"/>
      <c r="O469" s="24"/>
    </row>
    <row r="470" spans="1:15" hidden="1">
      <c r="A470" s="23" t="str">
        <f>CONCATENATE(표1[[#This Row],[대분류]],표1[[#This Row],[중분류]],표1[[#This Row],[소분류]],표1[[#This Row],[단계]])</f>
        <v>IT보안일반선택과정</v>
      </c>
      <c r="B470" s="23" t="str">
        <f>CONCATENATE($A470,
IF(COUNTIF($A$2:$A470,A470)&lt;10,CONCATENATE("000",COUNTIF($A$2:$A470,A470)),
IF(COUNTIF($A$2:$A470,A470)&lt;100,CONCATENATE("00",COUNTIF($A$2:$A470,A470)),
IF(COUNTIF($A$2:$A470,A470)&lt;1000,CONCATENATE("0",COUNTIF($A$2:$A470,A470)),COUNTIF($A$2:$A470,A470))
)))</f>
        <v>IT보안일반선택과정0001</v>
      </c>
      <c r="C470" s="23" t="s">
        <v>5512</v>
      </c>
      <c r="E470" s="23" t="str">
        <f>CONCATENATE(표1[[#This Row],[교육기관명]],표1[[#This Row],[중분류]])</f>
        <v>HP교육센터보안</v>
      </c>
      <c r="F470" s="24" t="s">
        <v>971</v>
      </c>
      <c r="G470" s="25" t="s">
        <v>1081</v>
      </c>
      <c r="H470" s="24" t="s">
        <v>6</v>
      </c>
      <c r="I470" s="24" t="s">
        <v>133</v>
      </c>
      <c r="J470" s="24" t="s">
        <v>48</v>
      </c>
      <c r="K470" s="24" t="s">
        <v>2002</v>
      </c>
      <c r="L470" s="80"/>
      <c r="M470" s="24" t="s">
        <v>2651</v>
      </c>
      <c r="N470" s="24"/>
      <c r="O470" s="24"/>
    </row>
    <row r="471" spans="1:15" hidden="1">
      <c r="A471" s="23" t="str">
        <f>CONCATENATE(표1[[#This Row],[대분류]],표1[[#This Row],[중분류]],표1[[#This Row],[소분류]],표1[[#This Row],[단계]])</f>
        <v>IT보안일반선택과정</v>
      </c>
      <c r="B471" s="23" t="str">
        <f>CONCATENATE($A471,
IF(COUNTIF($A$2:$A471,A471)&lt;10,CONCATENATE("000",COUNTIF($A$2:$A471,A471)),
IF(COUNTIF($A$2:$A471,A471)&lt;100,CONCATENATE("00",COUNTIF($A$2:$A471,A471)),
IF(COUNTIF($A$2:$A471,A471)&lt;1000,CONCATENATE("0",COUNTIF($A$2:$A471,A471)),COUNTIF($A$2:$A471,A471))
)))</f>
        <v>IT보안일반선택과정0002</v>
      </c>
      <c r="C471" s="23" t="s">
        <v>5513</v>
      </c>
      <c r="E471" s="23" t="str">
        <f>CONCATENATE(표1[[#This Row],[교육기관명]],표1[[#This Row],[중분류]])</f>
        <v>HP교육센터보안</v>
      </c>
      <c r="F471" s="24" t="s">
        <v>971</v>
      </c>
      <c r="G471" s="25" t="s">
        <v>1076</v>
      </c>
      <c r="H471" s="24" t="s">
        <v>6</v>
      </c>
      <c r="I471" s="24" t="s">
        <v>133</v>
      </c>
      <c r="J471" s="24" t="s">
        <v>48</v>
      </c>
      <c r="K471" s="24" t="s">
        <v>2002</v>
      </c>
      <c r="L471" s="80"/>
      <c r="M471" s="24" t="s">
        <v>2652</v>
      </c>
      <c r="N471" s="24"/>
      <c r="O471" s="24"/>
    </row>
    <row r="472" spans="1:15" hidden="1">
      <c r="A472" s="23" t="str">
        <f>CONCATENATE(표1[[#This Row],[대분류]],표1[[#This Row],[중분류]],표1[[#This Row],[소분류]],표1[[#This Row],[단계]])</f>
        <v>IT보안일반선택과정</v>
      </c>
      <c r="B472" s="23" t="str">
        <f>CONCATENATE($A472,
IF(COUNTIF($A$2:$A472,A472)&lt;10,CONCATENATE("000",COUNTIF($A$2:$A472,A472)),
IF(COUNTIF($A$2:$A472,A472)&lt;100,CONCATENATE("00",COUNTIF($A$2:$A472,A472)),
IF(COUNTIF($A$2:$A472,A472)&lt;1000,CONCATENATE("0",COUNTIF($A$2:$A472,A472)),COUNTIF($A$2:$A472,A472))
)))</f>
        <v>IT보안일반선택과정0003</v>
      </c>
      <c r="C472" s="23" t="s">
        <v>5365</v>
      </c>
      <c r="E472" s="23" t="str">
        <f>CONCATENATE(표1[[#This Row],[교육기관명]],표1[[#This Row],[중분류]])</f>
        <v>라이지움보안</v>
      </c>
      <c r="F472" s="24" t="s">
        <v>933</v>
      </c>
      <c r="G472" s="25" t="s">
        <v>961</v>
      </c>
      <c r="H472" s="24" t="s">
        <v>6</v>
      </c>
      <c r="I472" s="24" t="s">
        <v>133</v>
      </c>
      <c r="J472" s="24" t="s">
        <v>48</v>
      </c>
      <c r="K472" s="24" t="s">
        <v>2002</v>
      </c>
      <c r="L472" s="80"/>
      <c r="M472" s="24" t="s">
        <v>2133</v>
      </c>
      <c r="N472" s="24"/>
      <c r="O472" s="24"/>
    </row>
    <row r="473" spans="1:15" hidden="1">
      <c r="A473" s="23" t="str">
        <f>CONCATENATE(표1[[#This Row],[대분류]],표1[[#This Row],[중분류]],표1[[#This Row],[소분류]],표1[[#This Row],[단계]])</f>
        <v>IT보안일반선택과정</v>
      </c>
      <c r="B473" s="23" t="str">
        <f>CONCATENATE($A473,
IF(COUNTIF($A$2:$A473,A473)&lt;10,CONCATENATE("000",COUNTIF($A$2:$A473,A473)),
IF(COUNTIF($A$2:$A473,A473)&lt;100,CONCATENATE("00",COUNTIF($A$2:$A473,A473)),
IF(COUNTIF($A$2:$A473,A473)&lt;1000,CONCATENATE("0",COUNTIF($A$2:$A473,A473)),COUNTIF($A$2:$A473,A473))
)))</f>
        <v>IT보안일반선택과정0004</v>
      </c>
      <c r="C473" s="23" t="s">
        <v>5366</v>
      </c>
      <c r="E473" s="23" t="str">
        <f>CONCATENATE(표1[[#This Row],[교육기관명]],표1[[#This Row],[중분류]])</f>
        <v>라이지움보안</v>
      </c>
      <c r="F473" s="24" t="s">
        <v>933</v>
      </c>
      <c r="G473" s="25" t="s">
        <v>959</v>
      </c>
      <c r="H473" s="24" t="s">
        <v>6</v>
      </c>
      <c r="I473" s="24" t="s">
        <v>133</v>
      </c>
      <c r="J473" s="24" t="s">
        <v>48</v>
      </c>
      <c r="K473" s="24" t="s">
        <v>2002</v>
      </c>
      <c r="L473" s="80"/>
      <c r="M473" s="24" t="s">
        <v>2133</v>
      </c>
      <c r="N473" s="24"/>
      <c r="O473" s="24"/>
    </row>
    <row r="474" spans="1:15" hidden="1">
      <c r="A474" s="23" t="str">
        <f>CONCATENATE(표1[[#This Row],[대분류]],표1[[#This Row],[중분류]],표1[[#This Row],[소분류]],표1[[#This Row],[단계]])</f>
        <v>IT보안일반선택과정</v>
      </c>
      <c r="B474" s="23" t="str">
        <f>CONCATENATE($A474,
IF(COUNTIF($A$2:$A474,A474)&lt;10,CONCATENATE("000",COUNTIF($A$2:$A474,A474)),
IF(COUNTIF($A$2:$A474,A474)&lt;100,CONCATENATE("00",COUNTIF($A$2:$A474,A474)),
IF(COUNTIF($A$2:$A474,A474)&lt;1000,CONCATENATE("0",COUNTIF($A$2:$A474,A474)),COUNTIF($A$2:$A474,A474))
)))</f>
        <v>IT보안일반선택과정0005</v>
      </c>
      <c r="C474" s="23" t="s">
        <v>5367</v>
      </c>
      <c r="E474" s="23" t="str">
        <f>CONCATENATE(표1[[#This Row],[교육기관명]],표1[[#This Row],[중분류]])</f>
        <v>라이지움보안</v>
      </c>
      <c r="F474" s="24" t="s">
        <v>933</v>
      </c>
      <c r="G474" s="25" t="s">
        <v>960</v>
      </c>
      <c r="H474" s="24" t="s">
        <v>6</v>
      </c>
      <c r="I474" s="24" t="s">
        <v>133</v>
      </c>
      <c r="J474" s="24" t="s">
        <v>48</v>
      </c>
      <c r="K474" s="24" t="s">
        <v>2002</v>
      </c>
      <c r="L474" s="80"/>
      <c r="M474" s="24" t="s">
        <v>2133</v>
      </c>
      <c r="N474" s="24"/>
      <c r="O474" s="24"/>
    </row>
    <row r="475" spans="1:15" hidden="1">
      <c r="A475" s="23" t="str">
        <f>CONCATENATE(표1[[#This Row],[대분류]],표1[[#This Row],[중분류]],표1[[#This Row],[소분류]],표1[[#This Row],[단계]])</f>
        <v>IT보안일반선택과정</v>
      </c>
      <c r="B475" s="23" t="str">
        <f>CONCATENATE($A475,
IF(COUNTIF($A$2:$A475,A475)&lt;10,CONCATENATE("000",COUNTIF($A$2:$A475,A475)),
IF(COUNTIF($A$2:$A475,A475)&lt;100,CONCATENATE("00",COUNTIF($A$2:$A475,A475)),
IF(COUNTIF($A$2:$A475,A475)&lt;1000,CONCATENATE("0",COUNTIF($A$2:$A475,A475)),COUNTIF($A$2:$A475,A475))
)))</f>
        <v>IT보안일반선택과정0006</v>
      </c>
      <c r="C475" s="23" t="s">
        <v>4701</v>
      </c>
      <c r="E475" s="23" t="str">
        <f>CONCATENATE(표1[[#This Row],[교육기관명]],표1[[#This Row],[중분류]])</f>
        <v>패스트레인정보통신학원보안</v>
      </c>
      <c r="F475" s="24" t="s">
        <v>3691</v>
      </c>
      <c r="G475" s="25" t="s">
        <v>1624</v>
      </c>
      <c r="H475" s="24" t="s">
        <v>6</v>
      </c>
      <c r="I475" s="24" t="s">
        <v>133</v>
      </c>
      <c r="J475" s="24" t="s">
        <v>48</v>
      </c>
      <c r="K475" s="24" t="s">
        <v>2002</v>
      </c>
      <c r="L475" s="80"/>
      <c r="M475" s="24" t="s">
        <v>2653</v>
      </c>
      <c r="N475" s="24"/>
      <c r="O475" s="24"/>
    </row>
    <row r="476" spans="1:15" hidden="1">
      <c r="A476" s="23" t="str">
        <f>CONCATENATE(표1[[#This Row],[대분류]],표1[[#This Row],[중분류]],표1[[#This Row],[소분류]],표1[[#This Row],[단계]])</f>
        <v>IT보안일반선택과정</v>
      </c>
      <c r="B476" s="23" t="str">
        <f>CONCATENATE($A476,
IF(COUNTIF($A$2:$A476,A476)&lt;10,CONCATENATE("000",COUNTIF($A$2:$A476,A476)),
IF(COUNTIF($A$2:$A476,A476)&lt;100,CONCATENATE("00",COUNTIF($A$2:$A476,A476)),
IF(COUNTIF($A$2:$A476,A476)&lt;1000,CONCATENATE("0",COUNTIF($A$2:$A476,A476)),COUNTIF($A$2:$A476,A476))
)))</f>
        <v>IT보안일반선택과정0007</v>
      </c>
      <c r="C476" s="23" t="s">
        <v>4702</v>
      </c>
      <c r="E476" s="23" t="str">
        <f>CONCATENATE(표1[[#This Row],[교육기관명]],표1[[#This Row],[중분류]])</f>
        <v>패스트레인정보통신학원보안</v>
      </c>
      <c r="F476" s="24" t="s">
        <v>3691</v>
      </c>
      <c r="G476" s="25" t="s">
        <v>1626</v>
      </c>
      <c r="H476" s="24" t="s">
        <v>6</v>
      </c>
      <c r="I476" s="24" t="s">
        <v>133</v>
      </c>
      <c r="J476" s="24" t="s">
        <v>48</v>
      </c>
      <c r="K476" s="24" t="s">
        <v>2002</v>
      </c>
      <c r="L476" s="80"/>
      <c r="M476" s="24" t="s">
        <v>2654</v>
      </c>
      <c r="N476" s="24"/>
      <c r="O476" s="24"/>
    </row>
    <row r="477" spans="1:15" hidden="1">
      <c r="A477" s="23" t="str">
        <f>CONCATENATE(표1[[#This Row],[대분류]],표1[[#This Row],[중분류]],표1[[#This Row],[소분류]],표1[[#This Row],[단계]])</f>
        <v>IT보안일반전문과정</v>
      </c>
      <c r="B477" s="23" t="str">
        <f>CONCATENATE($A477,
IF(COUNTIF($A$2:$A477,A477)&lt;10,CONCATENATE("000",COUNTIF($A$2:$A477,A477)),
IF(COUNTIF($A$2:$A477,A477)&lt;100,CONCATENATE("00",COUNTIF($A$2:$A477,A477)),
IF(COUNTIF($A$2:$A477,A477)&lt;1000,CONCATENATE("0",COUNTIF($A$2:$A477,A477)),COUNTIF($A$2:$A477,A477))
)))</f>
        <v>IT보안일반전문과정0001</v>
      </c>
      <c r="C477" s="23" t="s">
        <v>5514</v>
      </c>
      <c r="E477" s="23" t="str">
        <f>CONCATENATE(표1[[#This Row],[교육기관명]],표1[[#This Row],[중분류]])</f>
        <v>HP교육센터보안</v>
      </c>
      <c r="F477" s="24" t="s">
        <v>971</v>
      </c>
      <c r="G477" s="25" t="s">
        <v>1077</v>
      </c>
      <c r="H477" s="24" t="s">
        <v>6</v>
      </c>
      <c r="I477" s="24" t="s">
        <v>133</v>
      </c>
      <c r="J477" s="24" t="s">
        <v>48</v>
      </c>
      <c r="K477" s="24" t="s">
        <v>2000</v>
      </c>
      <c r="L477" s="80"/>
      <c r="M477" s="24" t="s">
        <v>2655</v>
      </c>
      <c r="N477" s="24"/>
      <c r="O477" s="24"/>
    </row>
    <row r="478" spans="1:15" hidden="1">
      <c r="A478" s="23" t="str">
        <f>CONCATENATE(표1[[#This Row],[대분류]],표1[[#This Row],[중분류]],표1[[#This Row],[소분류]],표1[[#This Row],[단계]])</f>
        <v>IT보안일반전문과정</v>
      </c>
      <c r="B478" s="23" t="str">
        <f>CONCATENATE($A478,
IF(COUNTIF($A$2:$A478,A478)&lt;10,CONCATENATE("000",COUNTIF($A$2:$A478,A478)),
IF(COUNTIF($A$2:$A478,A478)&lt;100,CONCATENATE("00",COUNTIF($A$2:$A478,A478)),
IF(COUNTIF($A$2:$A478,A478)&lt;1000,CONCATENATE("0",COUNTIF($A$2:$A478,A478)),COUNTIF($A$2:$A478,A478))
)))</f>
        <v>IT보안일반전문과정0002</v>
      </c>
      <c r="C478" s="23" t="s">
        <v>3874</v>
      </c>
      <c r="E478" s="23" t="str">
        <f>CONCATENATE(표1[[#This Row],[교육기관명]],표1[[#This Row],[중분류]])</f>
        <v>멀티캠퍼스보안</v>
      </c>
      <c r="F478" s="24" t="s">
        <v>4</v>
      </c>
      <c r="G478" s="25" t="s">
        <v>135</v>
      </c>
      <c r="H478" s="24" t="s">
        <v>6</v>
      </c>
      <c r="I478" s="24" t="s">
        <v>133</v>
      </c>
      <c r="J478" s="24" t="s">
        <v>48</v>
      </c>
      <c r="K478" s="24" t="s">
        <v>2000</v>
      </c>
      <c r="L478" s="80"/>
      <c r="M478" s="24" t="s">
        <v>2656</v>
      </c>
      <c r="N478" s="24"/>
      <c r="O478" s="24"/>
    </row>
    <row r="479" spans="1:15" hidden="1">
      <c r="A479" s="23" t="str">
        <f>CONCATENATE(표1[[#This Row],[대분류]],표1[[#This Row],[중분류]],표1[[#This Row],[소분류]],표1[[#This Row],[단계]])</f>
        <v>IT보안일반전문과정</v>
      </c>
      <c r="B479" s="23" t="str">
        <f>CONCATENATE($A479,
IF(COUNTIF($A$2:$A479,A479)&lt;10,CONCATENATE("000",COUNTIF($A$2:$A479,A479)),
IF(COUNTIF($A$2:$A479,A479)&lt;100,CONCATENATE("00",COUNTIF($A$2:$A479,A479)),
IF(COUNTIF($A$2:$A479,A479)&lt;1000,CONCATENATE("0",COUNTIF($A$2:$A479,A479)),COUNTIF($A$2:$A479,A479))
)))</f>
        <v>IT보안일반전문과정0003</v>
      </c>
      <c r="C479" s="23" t="s">
        <v>4703</v>
      </c>
      <c r="E479" s="23" t="str">
        <f>CONCATENATE(표1[[#This Row],[교육기관명]],표1[[#This Row],[중분류]])</f>
        <v>패스트레인정보통신학원보안</v>
      </c>
      <c r="F479" s="24" t="s">
        <v>3691</v>
      </c>
      <c r="G479" s="25" t="s">
        <v>1661</v>
      </c>
      <c r="H479" s="24" t="s">
        <v>6</v>
      </c>
      <c r="I479" s="24" t="s">
        <v>133</v>
      </c>
      <c r="J479" s="24" t="s">
        <v>48</v>
      </c>
      <c r="K479" s="24" t="s">
        <v>2000</v>
      </c>
      <c r="L479" s="80"/>
      <c r="M479" s="24" t="s">
        <v>2657</v>
      </c>
      <c r="N479" s="24"/>
      <c r="O479" s="24"/>
    </row>
    <row r="480" spans="1:15" hidden="1">
      <c r="A480" s="23" t="str">
        <f>CONCATENATE(표1[[#This Row],[대분류]],표1[[#This Row],[중분류]],표1[[#This Row],[소분류]],표1[[#This Row],[단계]])</f>
        <v>IT보안일반전문과정</v>
      </c>
      <c r="B480" s="23" t="str">
        <f>CONCATENATE($A480,
IF(COUNTIF($A$2:$A480,A480)&lt;10,CONCATENATE("000",COUNTIF($A$2:$A480,A480)),
IF(COUNTIF($A$2:$A480,A480)&lt;100,CONCATENATE("00",COUNTIF($A$2:$A480,A480)),
IF(COUNTIF($A$2:$A480,A480)&lt;1000,CONCATENATE("0",COUNTIF($A$2:$A480,A480)),COUNTIF($A$2:$A480,A480))
)))</f>
        <v>IT보안일반전문과정0004</v>
      </c>
      <c r="C480" s="23" t="s">
        <v>4704</v>
      </c>
      <c r="E480" s="23" t="str">
        <f>CONCATENATE(표1[[#This Row],[교육기관명]],표1[[#This Row],[중분류]])</f>
        <v>패스트레인정보통신학원보안</v>
      </c>
      <c r="F480" s="24" t="s">
        <v>3691</v>
      </c>
      <c r="G480" s="25" t="s">
        <v>1412</v>
      </c>
      <c r="H480" s="24" t="s">
        <v>6</v>
      </c>
      <c r="I480" s="24" t="s">
        <v>133</v>
      </c>
      <c r="J480" s="24" t="s">
        <v>48</v>
      </c>
      <c r="K480" s="24" t="s">
        <v>2000</v>
      </c>
      <c r="L480" s="80"/>
      <c r="M480" s="24" t="s">
        <v>2658</v>
      </c>
      <c r="N480" s="24"/>
      <c r="O480" s="24"/>
    </row>
    <row r="481" spans="1:15" hidden="1">
      <c r="A481" s="23" t="str">
        <f>CONCATENATE(표1[[#This Row],[대분류]],표1[[#This Row],[중분류]],표1[[#This Row],[소분류]],표1[[#This Row],[단계]])</f>
        <v>IT보안일반전문과정</v>
      </c>
      <c r="B481" s="23" t="str">
        <f>CONCATENATE($A481,
IF(COUNTIF($A$2:$A481,A481)&lt;10,CONCATENATE("000",COUNTIF($A$2:$A481,A481)),
IF(COUNTIF($A$2:$A481,A481)&lt;100,CONCATENATE("00",COUNTIF($A$2:$A481,A481)),
IF(COUNTIF($A$2:$A481,A481)&lt;1000,CONCATENATE("0",COUNTIF($A$2:$A481,A481)),COUNTIF($A$2:$A481,A481))
)))</f>
        <v>IT보안일반전문과정0005</v>
      </c>
      <c r="C481" s="23" t="s">
        <v>4290</v>
      </c>
      <c r="E481" s="23" t="str">
        <f>CONCATENATE(표1[[#This Row],[교육기관명]],표1[[#This Row],[중분류]])</f>
        <v>한국정보기술연구원보안</v>
      </c>
      <c r="F481" s="24" t="s">
        <v>877</v>
      </c>
      <c r="G481" s="25" t="s">
        <v>901</v>
      </c>
      <c r="H481" s="24" t="s">
        <v>6</v>
      </c>
      <c r="I481" s="24" t="s">
        <v>133</v>
      </c>
      <c r="J481" s="24" t="s">
        <v>48</v>
      </c>
      <c r="K481" s="24" t="s">
        <v>2000</v>
      </c>
      <c r="L481" s="80"/>
      <c r="M481" s="24" t="s">
        <v>3623</v>
      </c>
      <c r="N481" s="24"/>
      <c r="O481" s="24"/>
    </row>
    <row r="482" spans="1:15" hidden="1">
      <c r="A482" s="23" t="str">
        <f>CONCATENATE(표1[[#This Row],[대분류]],표1[[#This Row],[중분류]],표1[[#This Row],[소분류]],표1[[#This Row],[단계]])</f>
        <v>IT보안일반전문과정</v>
      </c>
      <c r="B482" s="23" t="str">
        <f>CONCATENATE($A482,
IF(COUNTIF($A$2:$A482,A482)&lt;10,CONCATENATE("000",COUNTIF($A$2:$A482,A482)),
IF(COUNTIF($A$2:$A482,A482)&lt;100,CONCATENATE("00",COUNTIF($A$2:$A482,A482)),
IF(COUNTIF($A$2:$A482,A482)&lt;1000,CONCATENATE("0",COUNTIF($A$2:$A482,A482)),COUNTIF($A$2:$A482,A482))
)))</f>
        <v>IT보안일반전문과정0006</v>
      </c>
      <c r="C482" s="23" t="s">
        <v>4291</v>
      </c>
      <c r="E482" s="23" t="str">
        <f>CONCATENATE(표1[[#This Row],[교육기관명]],표1[[#This Row],[중분류]])</f>
        <v>한국정보기술연구원보안</v>
      </c>
      <c r="F482" s="24" t="s">
        <v>877</v>
      </c>
      <c r="G482" s="25" t="s">
        <v>900</v>
      </c>
      <c r="H482" s="24" t="s">
        <v>6</v>
      </c>
      <c r="I482" s="24" t="s">
        <v>133</v>
      </c>
      <c r="J482" s="24" t="s">
        <v>48</v>
      </c>
      <c r="K482" s="24" t="s">
        <v>2000</v>
      </c>
      <c r="L482" s="80"/>
      <c r="M482" s="24" t="s">
        <v>3623</v>
      </c>
      <c r="N482" s="24"/>
      <c r="O482" s="24"/>
    </row>
    <row r="483" spans="1:15" hidden="1">
      <c r="A483" s="23" t="str">
        <f>CONCATENATE(표1[[#This Row],[대분류]],표1[[#This Row],[중분류]],표1[[#This Row],[소분류]],표1[[#This Row],[단계]])</f>
        <v>IT보안일반전문과정</v>
      </c>
      <c r="B483" s="23" t="str">
        <f>CONCATENATE($A483,
IF(COUNTIF($A$2:$A483,A483)&lt;10,CONCATENATE("000",COUNTIF($A$2:$A483,A483)),
IF(COUNTIF($A$2:$A483,A483)&lt;100,CONCATENATE("00",COUNTIF($A$2:$A483,A483)),
IF(COUNTIF($A$2:$A483,A483)&lt;1000,CONCATENATE("0",COUNTIF($A$2:$A483,A483)),COUNTIF($A$2:$A483,A483))
)))</f>
        <v>IT보안일반전문과정0007</v>
      </c>
      <c r="C483" s="23" t="s">
        <v>4258</v>
      </c>
      <c r="E483" s="23" t="str">
        <f>CONCATENATE(표1[[#This Row],[교육기관명]],표1[[#This Row],[중분류]])</f>
        <v>한국정보보호교육센터보안</v>
      </c>
      <c r="F483" s="24" t="s">
        <v>779</v>
      </c>
      <c r="G483" s="25" t="s">
        <v>780</v>
      </c>
      <c r="H483" s="24" t="s">
        <v>6</v>
      </c>
      <c r="I483" s="24" t="s">
        <v>133</v>
      </c>
      <c r="J483" s="24" t="s">
        <v>48</v>
      </c>
      <c r="K483" s="24" t="s">
        <v>2000</v>
      </c>
      <c r="L483" s="80"/>
      <c r="M483" s="24" t="s">
        <v>3628</v>
      </c>
      <c r="N483" s="24"/>
      <c r="O483" s="24"/>
    </row>
    <row r="484" spans="1:15" hidden="1">
      <c r="A484" s="23" t="str">
        <f>CONCATENATE(표1[[#This Row],[대분류]],표1[[#This Row],[중분류]],표1[[#This Row],[소분류]],표1[[#This Row],[단계]])</f>
        <v>IT보안일반전문과정</v>
      </c>
      <c r="B484" s="23" t="str">
        <f>CONCATENATE($A484,
IF(COUNTIF($A$2:$A484,A484)&lt;10,CONCATENATE("000",COUNTIF($A$2:$A484,A484)),
IF(COUNTIF($A$2:$A484,A484)&lt;100,CONCATENATE("00",COUNTIF($A$2:$A484,A484)),
IF(COUNTIF($A$2:$A484,A484)&lt;1000,CONCATENATE("0",COUNTIF($A$2:$A484,A484)),COUNTIF($A$2:$A484,A484))
)))</f>
        <v>IT보안일반전문과정0008</v>
      </c>
      <c r="C484" s="23" t="s">
        <v>4259</v>
      </c>
      <c r="E484" s="23" t="str">
        <f>CONCATENATE(표1[[#This Row],[교육기관명]],표1[[#This Row],[중분류]])</f>
        <v>한국정보보호교육센터보안</v>
      </c>
      <c r="F484" s="24" t="s">
        <v>779</v>
      </c>
      <c r="G484" s="25" t="s">
        <v>794</v>
      </c>
      <c r="H484" s="24" t="s">
        <v>6</v>
      </c>
      <c r="I484" s="24" t="s">
        <v>133</v>
      </c>
      <c r="J484" s="24" t="s">
        <v>48</v>
      </c>
      <c r="K484" s="24" t="s">
        <v>2000</v>
      </c>
      <c r="L484" s="80"/>
      <c r="M484" s="24" t="s">
        <v>3628</v>
      </c>
      <c r="N484" s="24"/>
      <c r="O484" s="24"/>
    </row>
    <row r="485" spans="1:15" hidden="1">
      <c r="A485" s="23" t="str">
        <f>CONCATENATE(표1[[#This Row],[대분류]],표1[[#This Row],[중분류]],표1[[#This Row],[소분류]],표1[[#This Row],[단계]])</f>
        <v>IT보안자격선택과정</v>
      </c>
      <c r="B485" s="23" t="str">
        <f>CONCATENATE($A485,
IF(COUNTIF($A$2:$A485,A485)&lt;10,CONCATENATE("000",COUNTIF($A$2:$A485,A485)),
IF(COUNTIF($A$2:$A485,A485)&lt;100,CONCATENATE("00",COUNTIF($A$2:$A485,A485)),
IF(COUNTIF($A$2:$A485,A485)&lt;1000,CONCATENATE("0",COUNTIF($A$2:$A485,A485)),COUNTIF($A$2:$A485,A485))
)))</f>
        <v>IT보안자격선택과정0001</v>
      </c>
      <c r="C485" s="23" t="s">
        <v>5515</v>
      </c>
      <c r="E485" s="23" t="str">
        <f>CONCATENATE(표1[[#This Row],[교육기관명]],표1[[#This Row],[중분류]])</f>
        <v>HP교육센터보안</v>
      </c>
      <c r="F485" s="24" t="s">
        <v>971</v>
      </c>
      <c r="G485" s="25" t="s">
        <v>1085</v>
      </c>
      <c r="H485" s="24" t="s">
        <v>6</v>
      </c>
      <c r="I485" s="24" t="s">
        <v>133</v>
      </c>
      <c r="J485" s="24" t="s">
        <v>166</v>
      </c>
      <c r="K485" s="24" t="s">
        <v>2002</v>
      </c>
      <c r="L485" s="80"/>
      <c r="M485" s="24" t="s">
        <v>2659</v>
      </c>
      <c r="N485" s="24"/>
      <c r="O485" s="24"/>
    </row>
    <row r="486" spans="1:15" hidden="1">
      <c r="A486" s="23" t="str">
        <f>CONCATENATE(표1[[#This Row],[대분류]],표1[[#This Row],[중분류]],표1[[#This Row],[소분류]],표1[[#This Row],[단계]])</f>
        <v>IT보안자격선택과정</v>
      </c>
      <c r="B486" s="23" t="str">
        <f>CONCATENATE($A486,
IF(COUNTIF($A$2:$A486,A486)&lt;10,CONCATENATE("000",COUNTIF($A$2:$A486,A486)),
IF(COUNTIF($A$2:$A486,A486)&lt;100,CONCATENATE("00",COUNTIF($A$2:$A486,A486)),
IF(COUNTIF($A$2:$A486,A486)&lt;1000,CONCATENATE("0",COUNTIF($A$2:$A486,A486)),COUNTIF($A$2:$A486,A486))
)))</f>
        <v>IT보안자격선택과정0002</v>
      </c>
      <c r="C486" s="23" t="s">
        <v>5516</v>
      </c>
      <c r="E486" s="23" t="str">
        <f>CONCATENATE(표1[[#This Row],[교육기관명]],표1[[#This Row],[중분류]])</f>
        <v>HP교육센터보안</v>
      </c>
      <c r="F486" s="24" t="s">
        <v>971</v>
      </c>
      <c r="G486" s="25" t="s">
        <v>1086</v>
      </c>
      <c r="H486" s="24" t="s">
        <v>6</v>
      </c>
      <c r="I486" s="24" t="s">
        <v>133</v>
      </c>
      <c r="J486" s="24" t="s">
        <v>166</v>
      </c>
      <c r="K486" s="24" t="s">
        <v>2002</v>
      </c>
      <c r="L486" s="80"/>
      <c r="M486" s="24" t="s">
        <v>2660</v>
      </c>
      <c r="N486" s="24"/>
      <c r="O486" s="24"/>
    </row>
    <row r="487" spans="1:15" hidden="1">
      <c r="A487" s="23" t="str">
        <f>CONCATENATE(표1[[#This Row],[대분류]],표1[[#This Row],[중분류]],표1[[#This Row],[소분류]],표1[[#This Row],[단계]])</f>
        <v>IT보안자격선택과정</v>
      </c>
      <c r="B487" s="23" t="str">
        <f>CONCATENATE($A487,
IF(COUNTIF($A$2:$A487,A487)&lt;10,CONCATENATE("000",COUNTIF($A$2:$A487,A487)),
IF(COUNTIF($A$2:$A487,A487)&lt;100,CONCATENATE("00",COUNTIF($A$2:$A487,A487)),
IF(COUNTIF($A$2:$A487,A487)&lt;1000,CONCATENATE("0",COUNTIF($A$2:$A487,A487)),COUNTIF($A$2:$A487,A487))
)))</f>
        <v>IT보안자격선택과정0003</v>
      </c>
      <c r="C487" s="23" t="s">
        <v>5517</v>
      </c>
      <c r="E487" s="23" t="str">
        <f>CONCATENATE(표1[[#This Row],[교육기관명]],표1[[#This Row],[중분류]])</f>
        <v>HP교육센터보안</v>
      </c>
      <c r="F487" s="24" t="s">
        <v>971</v>
      </c>
      <c r="G487" s="25" t="s">
        <v>1088</v>
      </c>
      <c r="H487" s="24" t="s">
        <v>6</v>
      </c>
      <c r="I487" s="24" t="s">
        <v>133</v>
      </c>
      <c r="J487" s="24" t="s">
        <v>166</v>
      </c>
      <c r="K487" s="24" t="s">
        <v>2002</v>
      </c>
      <c r="L487" s="80"/>
      <c r="M487" s="24" t="s">
        <v>2661</v>
      </c>
      <c r="N487" s="24"/>
      <c r="O487" s="24"/>
    </row>
    <row r="488" spans="1:15" hidden="1">
      <c r="A488" s="23" t="str">
        <f>CONCATENATE(표1[[#This Row],[대분류]],표1[[#This Row],[중분류]],표1[[#This Row],[소분류]],표1[[#This Row],[단계]])</f>
        <v>IT보안자격선택과정</v>
      </c>
      <c r="B488" s="23" t="str">
        <f>CONCATENATE($A488,
IF(COUNTIF($A$2:$A488,A488)&lt;10,CONCATENATE("000",COUNTIF($A$2:$A488,A488)),
IF(COUNTIF($A$2:$A488,A488)&lt;100,CONCATENATE("00",COUNTIF($A$2:$A488,A488)),
IF(COUNTIF($A$2:$A488,A488)&lt;1000,CONCATENATE("0",COUNTIF($A$2:$A488,A488)),COUNTIF($A$2:$A488,A488))
)))</f>
        <v>IT보안자격선택과정0004</v>
      </c>
      <c r="C488" s="23" t="s">
        <v>5518</v>
      </c>
      <c r="E488" s="23" t="str">
        <f>CONCATENATE(표1[[#This Row],[교육기관명]],표1[[#This Row],[중분류]])</f>
        <v>HP교육센터보안</v>
      </c>
      <c r="F488" s="24" t="s">
        <v>971</v>
      </c>
      <c r="G488" s="25" t="s">
        <v>1087</v>
      </c>
      <c r="H488" s="24" t="s">
        <v>6</v>
      </c>
      <c r="I488" s="24" t="s">
        <v>133</v>
      </c>
      <c r="J488" s="24" t="s">
        <v>166</v>
      </c>
      <c r="K488" s="24" t="s">
        <v>2002</v>
      </c>
      <c r="L488" s="80"/>
      <c r="M488" s="24" t="s">
        <v>2662</v>
      </c>
      <c r="N488" s="24"/>
      <c r="O488" s="24"/>
    </row>
    <row r="489" spans="1:15" hidden="1">
      <c r="A489" s="23" t="str">
        <f>CONCATENATE(표1[[#This Row],[대분류]],표1[[#This Row],[중분류]],표1[[#This Row],[소분류]],표1[[#This Row],[단계]])</f>
        <v>IT보안자격선택과정</v>
      </c>
      <c r="B489" s="23" t="str">
        <f>CONCATENATE($A489,
IF(COUNTIF($A$2:$A489,A489)&lt;10,CONCATENATE("000",COUNTIF($A$2:$A489,A489)),
IF(COUNTIF($A$2:$A489,A489)&lt;100,CONCATENATE("00",COUNTIF($A$2:$A489,A489)),
IF(COUNTIF($A$2:$A489,A489)&lt;1000,CONCATENATE("0",COUNTIF($A$2:$A489,A489)),COUNTIF($A$2:$A489,A489))
)))</f>
        <v>IT보안자격선택과정0005</v>
      </c>
      <c r="C489" s="23" t="s">
        <v>5368</v>
      </c>
      <c r="E489" s="23" t="str">
        <f>CONCATENATE(표1[[#This Row],[교육기관명]],표1[[#This Row],[중분류]])</f>
        <v>라이지움보안</v>
      </c>
      <c r="F489" s="24" t="s">
        <v>933</v>
      </c>
      <c r="G489" s="25" t="s">
        <v>936</v>
      </c>
      <c r="H489" s="24" t="s">
        <v>6</v>
      </c>
      <c r="I489" s="24" t="s">
        <v>133</v>
      </c>
      <c r="J489" s="24" t="s">
        <v>166</v>
      </c>
      <c r="K489" s="24" t="s">
        <v>2002</v>
      </c>
      <c r="L489" s="80"/>
      <c r="M489" s="24" t="s">
        <v>2133</v>
      </c>
      <c r="N489" s="24"/>
      <c r="O489" s="24"/>
    </row>
    <row r="490" spans="1:15" hidden="1">
      <c r="A490" s="23" t="str">
        <f>CONCATENATE(표1[[#This Row],[대분류]],표1[[#This Row],[중분류]],표1[[#This Row],[소분류]],표1[[#This Row],[단계]])</f>
        <v>IT보안자격선택과정</v>
      </c>
      <c r="B490" s="23" t="str">
        <f>CONCATENATE($A490,
IF(COUNTIF($A$2:$A490,A490)&lt;10,CONCATENATE("000",COUNTIF($A$2:$A490,A490)),
IF(COUNTIF($A$2:$A490,A490)&lt;100,CONCATENATE("00",COUNTIF($A$2:$A490,A490)),
IF(COUNTIF($A$2:$A490,A490)&lt;1000,CONCATENATE("0",COUNTIF($A$2:$A490,A490)),COUNTIF($A$2:$A490,A490))
)))</f>
        <v>IT보안자격선택과정0006</v>
      </c>
      <c r="C490" s="23" t="s">
        <v>5369</v>
      </c>
      <c r="E490" s="23" t="str">
        <f>CONCATENATE(표1[[#This Row],[교육기관명]],표1[[#This Row],[중분류]])</f>
        <v>라이지움보안</v>
      </c>
      <c r="F490" s="24" t="s">
        <v>933</v>
      </c>
      <c r="G490" s="25" t="s">
        <v>934</v>
      </c>
      <c r="H490" s="24" t="s">
        <v>6</v>
      </c>
      <c r="I490" s="24" t="s">
        <v>133</v>
      </c>
      <c r="J490" s="24" t="s">
        <v>166</v>
      </c>
      <c r="K490" s="24" t="s">
        <v>2002</v>
      </c>
      <c r="L490" s="80"/>
      <c r="M490" s="24" t="s">
        <v>2133</v>
      </c>
      <c r="N490" s="24"/>
      <c r="O490" s="24"/>
    </row>
    <row r="491" spans="1:15" hidden="1">
      <c r="A491" s="23" t="str">
        <f>CONCATENATE(표1[[#This Row],[대분류]],표1[[#This Row],[중분류]],표1[[#This Row],[소분류]],표1[[#This Row],[단계]])</f>
        <v>IT보안자격선택과정</v>
      </c>
      <c r="B491" s="23" t="str">
        <f>CONCATENATE($A491,
IF(COUNTIF($A$2:$A491,A491)&lt;10,CONCATENATE("000",COUNTIF($A$2:$A491,A491)),
IF(COUNTIF($A$2:$A491,A491)&lt;100,CONCATENATE("00",COUNTIF($A$2:$A491,A491)),
IF(COUNTIF($A$2:$A491,A491)&lt;1000,CONCATENATE("0",COUNTIF($A$2:$A491,A491)),COUNTIF($A$2:$A491,A491))
)))</f>
        <v>IT보안자격선택과정0007</v>
      </c>
      <c r="C491" s="23" t="s">
        <v>5370</v>
      </c>
      <c r="E491" s="23" t="str">
        <f>CONCATENATE(표1[[#This Row],[교육기관명]],표1[[#This Row],[중분류]])</f>
        <v>라이지움보안</v>
      </c>
      <c r="F491" s="24" t="s">
        <v>933</v>
      </c>
      <c r="G491" s="25" t="s">
        <v>935</v>
      </c>
      <c r="H491" s="24" t="s">
        <v>6</v>
      </c>
      <c r="I491" s="24" t="s">
        <v>133</v>
      </c>
      <c r="J491" s="24" t="s">
        <v>166</v>
      </c>
      <c r="K491" s="24" t="s">
        <v>2002</v>
      </c>
      <c r="L491" s="80"/>
      <c r="M491" s="24" t="s">
        <v>2133</v>
      </c>
      <c r="N491" s="24"/>
      <c r="O491" s="24"/>
    </row>
    <row r="492" spans="1:15" hidden="1">
      <c r="A492" s="23" t="str">
        <f>CONCATENATE(표1[[#This Row],[대분류]],표1[[#This Row],[중분류]],표1[[#This Row],[소분류]],표1[[#This Row],[단계]])</f>
        <v>IT보안자격선택과정</v>
      </c>
      <c r="B492" s="23" t="str">
        <f>CONCATENATE($A492,
IF(COUNTIF($A$2:$A492,A492)&lt;10,CONCATENATE("000",COUNTIF($A$2:$A492,A492)),
IF(COUNTIF($A$2:$A492,A492)&lt;100,CONCATENATE("00",COUNTIF($A$2:$A492,A492)),
IF(COUNTIF($A$2:$A492,A492)&lt;1000,CONCATENATE("0",COUNTIF($A$2:$A492,A492)),COUNTIF($A$2:$A492,A492))
)))</f>
        <v>IT보안자격선택과정0008</v>
      </c>
      <c r="C492" s="23" t="s">
        <v>5371</v>
      </c>
      <c r="E492" s="23" t="str">
        <f>CONCATENATE(표1[[#This Row],[교육기관명]],표1[[#This Row],[중분류]])</f>
        <v>라이지움보안</v>
      </c>
      <c r="F492" s="24" t="s">
        <v>933</v>
      </c>
      <c r="G492" s="25" t="s">
        <v>939</v>
      </c>
      <c r="H492" s="24" t="s">
        <v>6</v>
      </c>
      <c r="I492" s="24" t="s">
        <v>133</v>
      </c>
      <c r="J492" s="24" t="s">
        <v>166</v>
      </c>
      <c r="K492" s="24" t="s">
        <v>2002</v>
      </c>
      <c r="L492" s="80"/>
      <c r="M492" s="24" t="s">
        <v>2133</v>
      </c>
      <c r="N492" s="24"/>
      <c r="O492" s="24"/>
    </row>
    <row r="493" spans="1:15" hidden="1">
      <c r="A493" s="23" t="str">
        <f>CONCATENATE(표1[[#This Row],[대분류]],표1[[#This Row],[중분류]],표1[[#This Row],[소분류]],표1[[#This Row],[단계]])</f>
        <v>IT보안자격선택과정</v>
      </c>
      <c r="B493" s="23" t="str">
        <f>CONCATENATE($A493,
IF(COUNTIF($A$2:$A493,A493)&lt;10,CONCATENATE("000",COUNTIF($A$2:$A493,A493)),
IF(COUNTIF($A$2:$A493,A493)&lt;100,CONCATENATE("00",COUNTIF($A$2:$A493,A493)),
IF(COUNTIF($A$2:$A493,A493)&lt;1000,CONCATENATE("0",COUNTIF($A$2:$A493,A493)),COUNTIF($A$2:$A493,A493))
)))</f>
        <v>IT보안자격선택과정0009</v>
      </c>
      <c r="C493" s="23" t="s">
        <v>5372</v>
      </c>
      <c r="E493" s="23" t="str">
        <f>CONCATENATE(표1[[#This Row],[교육기관명]],표1[[#This Row],[중분류]])</f>
        <v>라이지움보안</v>
      </c>
      <c r="F493" s="24" t="s">
        <v>933</v>
      </c>
      <c r="G493" s="25" t="s">
        <v>938</v>
      </c>
      <c r="H493" s="24" t="s">
        <v>6</v>
      </c>
      <c r="I493" s="24" t="s">
        <v>133</v>
      </c>
      <c r="J493" s="24" t="s">
        <v>166</v>
      </c>
      <c r="K493" s="24" t="s">
        <v>2002</v>
      </c>
      <c r="L493" s="80"/>
      <c r="M493" s="24" t="s">
        <v>2133</v>
      </c>
      <c r="N493" s="24"/>
      <c r="O493" s="24"/>
    </row>
    <row r="494" spans="1:15" hidden="1">
      <c r="A494" s="23" t="str">
        <f>CONCATENATE(표1[[#This Row],[대분류]],표1[[#This Row],[중분류]],표1[[#This Row],[소분류]],표1[[#This Row],[단계]])</f>
        <v>IT보안자격선택과정</v>
      </c>
      <c r="B494" s="23" t="str">
        <f>CONCATENATE($A494,
IF(COUNTIF($A$2:$A494,A494)&lt;10,CONCATENATE("000",COUNTIF($A$2:$A494,A494)),
IF(COUNTIF($A$2:$A494,A494)&lt;100,CONCATENATE("00",COUNTIF($A$2:$A494,A494)),
IF(COUNTIF($A$2:$A494,A494)&lt;1000,CONCATENATE("0",COUNTIF($A$2:$A494,A494)),COUNTIF($A$2:$A494,A494))
)))</f>
        <v>IT보안자격선택과정0010</v>
      </c>
      <c r="C494" s="23" t="s">
        <v>5373</v>
      </c>
      <c r="E494" s="23" t="str">
        <f>CONCATENATE(표1[[#This Row],[교육기관명]],표1[[#This Row],[중분류]])</f>
        <v>라이지움보안</v>
      </c>
      <c r="F494" s="24" t="s">
        <v>933</v>
      </c>
      <c r="G494" s="25" t="s">
        <v>937</v>
      </c>
      <c r="H494" s="24" t="s">
        <v>6</v>
      </c>
      <c r="I494" s="24" t="s">
        <v>133</v>
      </c>
      <c r="J494" s="24" t="s">
        <v>166</v>
      </c>
      <c r="K494" s="24" t="s">
        <v>2002</v>
      </c>
      <c r="L494" s="80"/>
      <c r="M494" s="24" t="s">
        <v>2133</v>
      </c>
      <c r="N494" s="24"/>
      <c r="O494" s="24"/>
    </row>
    <row r="495" spans="1:15" hidden="1">
      <c r="A495" s="23" t="str">
        <f>CONCATENATE(표1[[#This Row],[대분류]],표1[[#This Row],[중분류]],표1[[#This Row],[소분류]],표1[[#This Row],[단계]])</f>
        <v>IT보안자격선택과정</v>
      </c>
      <c r="B495" s="23" t="str">
        <f>CONCATENATE($A495,
IF(COUNTIF($A$2:$A495,A495)&lt;10,CONCATENATE("000",COUNTIF($A$2:$A495,A495)),
IF(COUNTIF($A$2:$A495,A495)&lt;100,CONCATENATE("00",COUNTIF($A$2:$A495,A495)),
IF(COUNTIF($A$2:$A495,A495)&lt;1000,CONCATENATE("0",COUNTIF($A$2:$A495,A495)),COUNTIF($A$2:$A495,A495))
)))</f>
        <v>IT보안자격선택과정0011</v>
      </c>
      <c r="C495" s="23" t="s">
        <v>5374</v>
      </c>
      <c r="E495" s="23" t="str">
        <f>CONCATENATE(표1[[#This Row],[교육기관명]],표1[[#This Row],[중분류]])</f>
        <v>라이지움보안</v>
      </c>
      <c r="F495" s="24" t="s">
        <v>933</v>
      </c>
      <c r="G495" s="25" t="s">
        <v>966</v>
      </c>
      <c r="H495" s="24" t="s">
        <v>6</v>
      </c>
      <c r="I495" s="24" t="s">
        <v>133</v>
      </c>
      <c r="J495" s="24" t="s">
        <v>166</v>
      </c>
      <c r="K495" s="24" t="s">
        <v>2002</v>
      </c>
      <c r="L495" s="80"/>
      <c r="M495" s="24" t="s">
        <v>2133</v>
      </c>
      <c r="N495" s="24"/>
      <c r="O495" s="24"/>
    </row>
    <row r="496" spans="1:15" hidden="1">
      <c r="A496" s="23" t="str">
        <f>CONCATENATE(표1[[#This Row],[대분류]],표1[[#This Row],[중분류]],표1[[#This Row],[소분류]],표1[[#This Row],[단계]])</f>
        <v>IT보안자격선택과정</v>
      </c>
      <c r="B496" s="23" t="str">
        <f>CONCATENATE($A496,
IF(COUNTIF($A$2:$A496,A496)&lt;10,CONCATENATE("000",COUNTIF($A$2:$A496,A496)),
IF(COUNTIF($A$2:$A496,A496)&lt;100,CONCATENATE("00",COUNTIF($A$2:$A496,A496)),
IF(COUNTIF($A$2:$A496,A496)&lt;1000,CONCATENATE("0",COUNTIF($A$2:$A496,A496)),COUNTIF($A$2:$A496,A496))
)))</f>
        <v>IT보안자격선택과정0012</v>
      </c>
      <c r="C496" s="23" t="s">
        <v>5375</v>
      </c>
      <c r="E496" s="23" t="str">
        <f>CONCATENATE(표1[[#This Row],[교육기관명]],표1[[#This Row],[중분류]])</f>
        <v>라이지움보안</v>
      </c>
      <c r="F496" s="24" t="s">
        <v>933</v>
      </c>
      <c r="G496" s="25" t="s">
        <v>965</v>
      </c>
      <c r="H496" s="24" t="s">
        <v>6</v>
      </c>
      <c r="I496" s="24" t="s">
        <v>133</v>
      </c>
      <c r="J496" s="24" t="s">
        <v>166</v>
      </c>
      <c r="K496" s="24" t="s">
        <v>2002</v>
      </c>
      <c r="L496" s="80"/>
      <c r="M496" s="24" t="s">
        <v>2133</v>
      </c>
      <c r="N496" s="24"/>
      <c r="O496" s="24"/>
    </row>
    <row r="497" spans="1:15" hidden="1">
      <c r="A497" s="23" t="str">
        <f>CONCATENATE(표1[[#This Row],[대분류]],표1[[#This Row],[중분류]],표1[[#This Row],[소분류]],표1[[#This Row],[단계]])</f>
        <v>IT보안자격선택과정</v>
      </c>
      <c r="B497" s="23" t="str">
        <f>CONCATENATE($A497,
IF(COUNTIF($A$2:$A497,A497)&lt;10,CONCATENATE("000",COUNTIF($A$2:$A497,A497)),
IF(COUNTIF($A$2:$A497,A497)&lt;100,CONCATENATE("00",COUNTIF($A$2:$A497,A497)),
IF(COUNTIF($A$2:$A497,A497)&lt;1000,CONCATENATE("0",COUNTIF($A$2:$A497,A497)),COUNTIF($A$2:$A497,A497))
)))</f>
        <v>IT보안자격선택과정0013</v>
      </c>
      <c r="C497" s="23" t="s">
        <v>5376</v>
      </c>
      <c r="E497" s="23" t="str">
        <f>CONCATENATE(표1[[#This Row],[교육기관명]],표1[[#This Row],[중분류]])</f>
        <v>라이지움보안</v>
      </c>
      <c r="F497" s="24" t="s">
        <v>933</v>
      </c>
      <c r="G497" s="25" t="s">
        <v>964</v>
      </c>
      <c r="H497" s="24" t="s">
        <v>6</v>
      </c>
      <c r="I497" s="24" t="s">
        <v>133</v>
      </c>
      <c r="J497" s="24" t="s">
        <v>166</v>
      </c>
      <c r="K497" s="24" t="s">
        <v>2002</v>
      </c>
      <c r="L497" s="80"/>
      <c r="M497" s="24" t="s">
        <v>2133</v>
      </c>
      <c r="N497" s="24"/>
      <c r="O497" s="24"/>
    </row>
    <row r="498" spans="1:15" hidden="1">
      <c r="A498" s="23" t="str">
        <f>CONCATENATE(표1[[#This Row],[대분류]],표1[[#This Row],[중분류]],표1[[#This Row],[소분류]],표1[[#This Row],[단계]])</f>
        <v>IT보안자격선택과정</v>
      </c>
      <c r="B498" s="23" t="str">
        <f>CONCATENATE($A498,
IF(COUNTIF($A$2:$A498,A498)&lt;10,CONCATENATE("000",COUNTIF($A$2:$A498,A498)),
IF(COUNTIF($A$2:$A498,A498)&lt;100,CONCATENATE("00",COUNTIF($A$2:$A498,A498)),
IF(COUNTIF($A$2:$A498,A498)&lt;1000,CONCATENATE("0",COUNTIF($A$2:$A498,A498)),COUNTIF($A$2:$A498,A498))
)))</f>
        <v>IT보안자격선택과정0014</v>
      </c>
      <c r="C498" s="23" t="s">
        <v>5377</v>
      </c>
      <c r="E498" s="23" t="str">
        <f>CONCATENATE(표1[[#This Row],[교육기관명]],표1[[#This Row],[중분류]])</f>
        <v>라이지움보안</v>
      </c>
      <c r="F498" s="24" t="s">
        <v>933</v>
      </c>
      <c r="G498" s="25" t="s">
        <v>969</v>
      </c>
      <c r="H498" s="24" t="s">
        <v>6</v>
      </c>
      <c r="I498" s="24" t="s">
        <v>133</v>
      </c>
      <c r="J498" s="24" t="s">
        <v>166</v>
      </c>
      <c r="K498" s="24" t="s">
        <v>2002</v>
      </c>
      <c r="L498" s="80"/>
      <c r="M498" s="24" t="s">
        <v>2133</v>
      </c>
      <c r="N498" s="24"/>
      <c r="O498" s="24"/>
    </row>
    <row r="499" spans="1:15" hidden="1">
      <c r="A499" s="23" t="str">
        <f>CONCATENATE(표1[[#This Row],[대분류]],표1[[#This Row],[중분류]],표1[[#This Row],[소분류]],표1[[#This Row],[단계]])</f>
        <v>IT보안자격선택과정</v>
      </c>
      <c r="B499" s="23" t="str">
        <f>CONCATENATE($A499,
IF(COUNTIF($A$2:$A499,A499)&lt;10,CONCATENATE("000",COUNTIF($A$2:$A499,A499)),
IF(COUNTIF($A$2:$A499,A499)&lt;100,CONCATENATE("00",COUNTIF($A$2:$A499,A499)),
IF(COUNTIF($A$2:$A499,A499)&lt;1000,CONCATENATE("0",COUNTIF($A$2:$A499,A499)),COUNTIF($A$2:$A499,A499))
)))</f>
        <v>IT보안자격선택과정0015</v>
      </c>
      <c r="C499" s="23" t="s">
        <v>5378</v>
      </c>
      <c r="E499" s="23" t="str">
        <f>CONCATENATE(표1[[#This Row],[교육기관명]],표1[[#This Row],[중분류]])</f>
        <v>라이지움보안</v>
      </c>
      <c r="F499" s="24" t="s">
        <v>933</v>
      </c>
      <c r="G499" s="25" t="s">
        <v>963</v>
      </c>
      <c r="H499" s="24" t="s">
        <v>6</v>
      </c>
      <c r="I499" s="24" t="s">
        <v>133</v>
      </c>
      <c r="J499" s="24" t="s">
        <v>166</v>
      </c>
      <c r="K499" s="24" t="s">
        <v>2002</v>
      </c>
      <c r="L499" s="80"/>
      <c r="M499" s="24" t="s">
        <v>2133</v>
      </c>
      <c r="N499" s="24"/>
      <c r="O499" s="24"/>
    </row>
    <row r="500" spans="1:15" hidden="1">
      <c r="A500" s="23" t="str">
        <f>CONCATENATE(표1[[#This Row],[대분류]],표1[[#This Row],[중분류]],표1[[#This Row],[소분류]],표1[[#This Row],[단계]])</f>
        <v>IT보안자격선택과정</v>
      </c>
      <c r="B500" s="23" t="str">
        <f>CONCATENATE($A500,
IF(COUNTIF($A$2:$A500,A500)&lt;10,CONCATENATE("000",COUNTIF($A$2:$A500,A500)),
IF(COUNTIF($A$2:$A500,A500)&lt;100,CONCATENATE("00",COUNTIF($A$2:$A500,A500)),
IF(COUNTIF($A$2:$A500,A500)&lt;1000,CONCATENATE("0",COUNTIF($A$2:$A500,A500)),COUNTIF($A$2:$A500,A500))
)))</f>
        <v>IT보안자격선택과정0016</v>
      </c>
      <c r="C500" s="23" t="s">
        <v>5379</v>
      </c>
      <c r="E500" s="23" t="str">
        <f>CONCATENATE(표1[[#This Row],[교육기관명]],표1[[#This Row],[중분류]])</f>
        <v>라이지움보안</v>
      </c>
      <c r="F500" s="24" t="s">
        <v>933</v>
      </c>
      <c r="G500" s="25" t="s">
        <v>962</v>
      </c>
      <c r="H500" s="24" t="s">
        <v>6</v>
      </c>
      <c r="I500" s="24" t="s">
        <v>133</v>
      </c>
      <c r="J500" s="24" t="s">
        <v>166</v>
      </c>
      <c r="K500" s="24" t="s">
        <v>2002</v>
      </c>
      <c r="L500" s="80"/>
      <c r="M500" s="24" t="s">
        <v>2133</v>
      </c>
      <c r="N500" s="24"/>
      <c r="O500" s="24"/>
    </row>
    <row r="501" spans="1:15" hidden="1">
      <c r="A501" s="23" t="str">
        <f>CONCATENATE(표1[[#This Row],[대분류]],표1[[#This Row],[중분류]],표1[[#This Row],[소분류]],표1[[#This Row],[단계]])</f>
        <v>IT보안자격선택과정</v>
      </c>
      <c r="B501" s="23" t="str">
        <f>CONCATENATE($A501,
IF(COUNTIF($A$2:$A501,A501)&lt;10,CONCATENATE("000",COUNTIF($A$2:$A501,A501)),
IF(COUNTIF($A$2:$A501,A501)&lt;100,CONCATENATE("00",COUNTIF($A$2:$A501,A501)),
IF(COUNTIF($A$2:$A501,A501)&lt;1000,CONCATENATE("0",COUNTIF($A$2:$A501,A501)),COUNTIF($A$2:$A501,A501))
)))</f>
        <v>IT보안자격선택과정0017</v>
      </c>
      <c r="C501" s="23" t="s">
        <v>3875</v>
      </c>
      <c r="E501" s="23" t="str">
        <f>CONCATENATE(표1[[#This Row],[교육기관명]],표1[[#This Row],[중분류]])</f>
        <v>멀티캠퍼스보안</v>
      </c>
      <c r="F501" s="24" t="s">
        <v>4</v>
      </c>
      <c r="G501" s="25" t="s">
        <v>167</v>
      </c>
      <c r="H501" s="24" t="s">
        <v>6</v>
      </c>
      <c r="I501" s="24" t="s">
        <v>133</v>
      </c>
      <c r="J501" s="24" t="s">
        <v>166</v>
      </c>
      <c r="K501" s="24" t="s">
        <v>2002</v>
      </c>
      <c r="L501" s="80"/>
      <c r="M501" s="24" t="s">
        <v>2663</v>
      </c>
      <c r="N501" s="24"/>
      <c r="O501" s="24"/>
    </row>
    <row r="502" spans="1:15" hidden="1">
      <c r="A502" s="23" t="str">
        <f>CONCATENATE(표1[[#This Row],[대분류]],표1[[#This Row],[중분류]],표1[[#This Row],[소분류]],표1[[#This Row],[단계]])</f>
        <v>IT보안자격선택과정</v>
      </c>
      <c r="B502" s="23" t="str">
        <f>CONCATENATE($A502,
IF(COUNTIF($A$2:$A502,A502)&lt;10,CONCATENATE("000",COUNTIF($A$2:$A502,A502)),
IF(COUNTIF($A$2:$A502,A502)&lt;100,CONCATENATE("00",COUNTIF($A$2:$A502,A502)),
IF(COUNTIF($A$2:$A502,A502)&lt;1000,CONCATENATE("0",COUNTIF($A$2:$A502,A502)),COUNTIF($A$2:$A502,A502))
)))</f>
        <v>IT보안자격선택과정0018</v>
      </c>
      <c r="C502" s="23" t="s">
        <v>3876</v>
      </c>
      <c r="E502" s="23" t="str">
        <f>CONCATENATE(표1[[#This Row],[교육기관명]],표1[[#This Row],[중분류]])</f>
        <v>멀티캠퍼스보안</v>
      </c>
      <c r="F502" s="24" t="s">
        <v>4</v>
      </c>
      <c r="G502" s="25" t="s">
        <v>168</v>
      </c>
      <c r="H502" s="24" t="s">
        <v>6</v>
      </c>
      <c r="I502" s="24" t="s">
        <v>133</v>
      </c>
      <c r="J502" s="24" t="s">
        <v>166</v>
      </c>
      <c r="K502" s="24" t="s">
        <v>2002</v>
      </c>
      <c r="L502" s="80"/>
      <c r="M502" s="24" t="s">
        <v>2664</v>
      </c>
      <c r="N502" s="24"/>
      <c r="O502" s="24"/>
    </row>
    <row r="503" spans="1:15" hidden="1">
      <c r="A503" s="23" t="str">
        <f>CONCATENATE(표1[[#This Row],[대분류]],표1[[#This Row],[중분류]],표1[[#This Row],[소분류]],표1[[#This Row],[단계]])</f>
        <v>IT보안자격선택과정</v>
      </c>
      <c r="B503" s="23" t="str">
        <f>CONCATENATE($A503,
IF(COUNTIF($A$2:$A503,A503)&lt;10,CONCATENATE("000",COUNTIF($A$2:$A503,A503)),
IF(COUNTIF($A$2:$A503,A503)&lt;100,CONCATENATE("00",COUNTIF($A$2:$A503,A503)),
IF(COUNTIF($A$2:$A503,A503)&lt;1000,CONCATENATE("0",COUNTIF($A$2:$A503,A503)),COUNTIF($A$2:$A503,A503))
)))</f>
        <v>IT보안자격선택과정0019</v>
      </c>
      <c r="C503" s="23" t="s">
        <v>3877</v>
      </c>
      <c r="E503" s="23" t="str">
        <f>CONCATENATE(표1[[#This Row],[교육기관명]],표1[[#This Row],[중분류]])</f>
        <v>멀티캠퍼스보안</v>
      </c>
      <c r="F503" s="24" t="s">
        <v>4</v>
      </c>
      <c r="G503" s="25" t="s">
        <v>169</v>
      </c>
      <c r="H503" s="24" t="s">
        <v>6</v>
      </c>
      <c r="I503" s="24" t="s">
        <v>133</v>
      </c>
      <c r="J503" s="24" t="s">
        <v>166</v>
      </c>
      <c r="K503" s="24" t="s">
        <v>2002</v>
      </c>
      <c r="L503" s="80"/>
      <c r="M503" s="24" t="s">
        <v>2665</v>
      </c>
      <c r="N503" s="24"/>
      <c r="O503" s="24"/>
    </row>
    <row r="504" spans="1:15" hidden="1">
      <c r="A504" s="23" t="str">
        <f>CONCATENATE(표1[[#This Row],[대분류]],표1[[#This Row],[중분류]],표1[[#This Row],[소분류]],표1[[#This Row],[단계]])</f>
        <v>IT보안자격선택과정</v>
      </c>
      <c r="B504" s="23" t="str">
        <f>CONCATENATE($A504,
IF(COUNTIF($A$2:$A504,A504)&lt;10,CONCATENATE("000",COUNTIF($A$2:$A504,A504)),
IF(COUNTIF($A$2:$A504,A504)&lt;100,CONCATENATE("00",COUNTIF($A$2:$A504,A504)),
IF(COUNTIF($A$2:$A504,A504)&lt;1000,CONCATENATE("0",COUNTIF($A$2:$A504,A504)),COUNTIF($A$2:$A504,A504))
)))</f>
        <v>IT보안자격선택과정0020</v>
      </c>
      <c r="C504" s="23" t="s">
        <v>3878</v>
      </c>
      <c r="E504" s="23" t="str">
        <f>CONCATENATE(표1[[#This Row],[교육기관명]],표1[[#This Row],[중분류]])</f>
        <v>멀티캠퍼스보안</v>
      </c>
      <c r="F504" s="24" t="s">
        <v>4</v>
      </c>
      <c r="G504" s="25" t="s">
        <v>165</v>
      </c>
      <c r="H504" s="24" t="s">
        <v>6</v>
      </c>
      <c r="I504" s="24" t="s">
        <v>133</v>
      </c>
      <c r="J504" s="24" t="s">
        <v>166</v>
      </c>
      <c r="K504" s="24" t="s">
        <v>2002</v>
      </c>
      <c r="L504" s="80"/>
      <c r="M504" s="24" t="s">
        <v>2666</v>
      </c>
      <c r="N504" s="24"/>
      <c r="O504" s="24"/>
    </row>
    <row r="505" spans="1:15" hidden="1">
      <c r="A505" s="23" t="str">
        <f>CONCATENATE(표1[[#This Row],[대분류]],표1[[#This Row],[중분류]],표1[[#This Row],[소분류]],표1[[#This Row],[단계]])</f>
        <v>IT보안자격선택과정</v>
      </c>
      <c r="B505" s="23" t="str">
        <f>CONCATENATE($A505,
IF(COUNTIF($A$2:$A505,A505)&lt;10,CONCATENATE("000",COUNTIF($A$2:$A505,A505)),
IF(COUNTIF($A$2:$A505,A505)&lt;100,CONCATENATE("00",COUNTIF($A$2:$A505,A505)),
IF(COUNTIF($A$2:$A505,A505)&lt;1000,CONCATENATE("0",COUNTIF($A$2:$A505,A505)),COUNTIF($A$2:$A505,A505))
)))</f>
        <v>IT보안자격선택과정0021</v>
      </c>
      <c r="C505" s="23" t="s">
        <v>3879</v>
      </c>
      <c r="E505" s="23" t="str">
        <f>CONCATENATE(표1[[#This Row],[교육기관명]],표1[[#This Row],[중분류]])</f>
        <v>멀티캠퍼스보안</v>
      </c>
      <c r="F505" s="24" t="s">
        <v>4</v>
      </c>
      <c r="G505" s="25" t="s">
        <v>170</v>
      </c>
      <c r="H505" s="24" t="s">
        <v>6</v>
      </c>
      <c r="I505" s="24" t="s">
        <v>133</v>
      </c>
      <c r="J505" s="24" t="s">
        <v>166</v>
      </c>
      <c r="K505" s="24" t="s">
        <v>2002</v>
      </c>
      <c r="L505" s="80"/>
      <c r="M505" s="24" t="s">
        <v>2667</v>
      </c>
      <c r="N505" s="24"/>
      <c r="O505" s="24"/>
    </row>
    <row r="506" spans="1:15" hidden="1">
      <c r="A506" s="23" t="str">
        <f>CONCATENATE(표1[[#This Row],[대분류]],표1[[#This Row],[중분류]],표1[[#This Row],[소분류]],표1[[#This Row],[단계]])</f>
        <v>IT보안자격선택과정</v>
      </c>
      <c r="B506" s="23" t="str">
        <f>CONCATENATE($A506,
IF(COUNTIF($A$2:$A506,A506)&lt;10,CONCATENATE("000",COUNTIF($A$2:$A506,A506)),
IF(COUNTIF($A$2:$A506,A506)&lt;100,CONCATENATE("00",COUNTIF($A$2:$A506,A506)),
IF(COUNTIF($A$2:$A506,A506)&lt;1000,CONCATENATE("0",COUNTIF($A$2:$A506,A506)),COUNTIF($A$2:$A506,A506))
)))</f>
        <v>IT보안자격선택과정0022</v>
      </c>
      <c r="C506" s="23" t="s">
        <v>3880</v>
      </c>
      <c r="E506" s="23" t="str">
        <f>CONCATENATE(표1[[#This Row],[교육기관명]],표1[[#This Row],[중분류]])</f>
        <v>멀티캠퍼스보안</v>
      </c>
      <c r="F506" s="24" t="s">
        <v>4</v>
      </c>
      <c r="G506" s="25" t="s">
        <v>181</v>
      </c>
      <c r="H506" s="24" t="s">
        <v>6</v>
      </c>
      <c r="I506" s="24" t="s">
        <v>133</v>
      </c>
      <c r="J506" s="24" t="s">
        <v>166</v>
      </c>
      <c r="K506" s="24" t="s">
        <v>2002</v>
      </c>
      <c r="L506" s="80"/>
      <c r="M506" s="24" t="s">
        <v>2668</v>
      </c>
      <c r="N506" s="24"/>
      <c r="O506" s="24"/>
    </row>
    <row r="507" spans="1:15" hidden="1">
      <c r="A507" s="23" t="str">
        <f>CONCATENATE(표1[[#This Row],[대분류]],표1[[#This Row],[중분류]],표1[[#This Row],[소분류]],표1[[#This Row],[단계]])</f>
        <v>IT보안자격선택과정</v>
      </c>
      <c r="B507" s="23" t="str">
        <f>CONCATENATE($A507,
IF(COUNTIF($A$2:$A507,A507)&lt;10,CONCATENATE("000",COUNTIF($A$2:$A507,A507)),
IF(COUNTIF($A$2:$A507,A507)&lt;100,CONCATENATE("00",COUNTIF($A$2:$A507,A507)),
IF(COUNTIF($A$2:$A507,A507)&lt;1000,CONCATENATE("0",COUNTIF($A$2:$A507,A507)),COUNTIF($A$2:$A507,A507))
)))</f>
        <v>IT보안자격선택과정0023</v>
      </c>
      <c r="C507" s="23" t="s">
        <v>3881</v>
      </c>
      <c r="E507" s="23" t="str">
        <f>CONCATENATE(표1[[#This Row],[교육기관명]],표1[[#This Row],[중분류]])</f>
        <v>멀티캠퍼스보안</v>
      </c>
      <c r="F507" s="24" t="s">
        <v>4</v>
      </c>
      <c r="G507" s="25" t="s">
        <v>180</v>
      </c>
      <c r="H507" s="24" t="s">
        <v>6</v>
      </c>
      <c r="I507" s="24" t="s">
        <v>133</v>
      </c>
      <c r="J507" s="24" t="s">
        <v>166</v>
      </c>
      <c r="K507" s="24" t="s">
        <v>2002</v>
      </c>
      <c r="L507" s="80"/>
      <c r="M507" s="24" t="s">
        <v>2669</v>
      </c>
      <c r="N507" s="24"/>
      <c r="O507" s="24"/>
    </row>
    <row r="508" spans="1:15" hidden="1">
      <c r="A508" s="23" t="str">
        <f>CONCATENATE(표1[[#This Row],[대분류]],표1[[#This Row],[중분류]],표1[[#This Row],[소분류]],표1[[#This Row],[단계]])</f>
        <v>IT보안자격선택과정</v>
      </c>
      <c r="B508" s="23" t="str">
        <f>CONCATENATE($A508,
IF(COUNTIF($A$2:$A508,A508)&lt;10,CONCATENATE("000",COUNTIF($A$2:$A508,A508)),
IF(COUNTIF($A$2:$A508,A508)&lt;100,CONCATENATE("00",COUNTIF($A$2:$A508,A508)),
IF(COUNTIF($A$2:$A508,A508)&lt;1000,CONCATENATE("0",COUNTIF($A$2:$A508,A508)),COUNTIF($A$2:$A508,A508))
)))</f>
        <v>IT보안자격선택과정0024</v>
      </c>
      <c r="C508" s="23" t="s">
        <v>3882</v>
      </c>
      <c r="E508" s="23" t="str">
        <f>CONCATENATE(표1[[#This Row],[교육기관명]],표1[[#This Row],[중분류]])</f>
        <v>멀티캠퍼스보안</v>
      </c>
      <c r="F508" s="24" t="s">
        <v>4</v>
      </c>
      <c r="G508" s="25" t="s">
        <v>182</v>
      </c>
      <c r="H508" s="24" t="s">
        <v>6</v>
      </c>
      <c r="I508" s="24" t="s">
        <v>133</v>
      </c>
      <c r="J508" s="24" t="s">
        <v>166</v>
      </c>
      <c r="K508" s="24" t="s">
        <v>2002</v>
      </c>
      <c r="L508" s="80"/>
      <c r="M508" s="24" t="s">
        <v>2670</v>
      </c>
      <c r="N508" s="24"/>
      <c r="O508" s="24"/>
    </row>
    <row r="509" spans="1:15" hidden="1">
      <c r="A509" s="23" t="str">
        <f>CONCATENATE(표1[[#This Row],[대분류]],표1[[#This Row],[중분류]],표1[[#This Row],[소분류]],표1[[#This Row],[단계]])</f>
        <v>IT보안자격선택과정</v>
      </c>
      <c r="B509" s="23" t="str">
        <f>CONCATENATE($A509,
IF(COUNTIF($A$2:$A509,A509)&lt;10,CONCATENATE("000",COUNTIF($A$2:$A509,A509)),
IF(COUNTIF($A$2:$A509,A509)&lt;100,CONCATENATE("00",COUNTIF($A$2:$A509,A509)),
IF(COUNTIF($A$2:$A509,A509)&lt;1000,CONCATENATE("0",COUNTIF($A$2:$A509,A509)),COUNTIF($A$2:$A509,A509))
)))</f>
        <v>IT보안자격선택과정0025</v>
      </c>
      <c r="C509" s="23" t="s">
        <v>3883</v>
      </c>
      <c r="E509" s="23" t="str">
        <f>CONCATENATE(표1[[#This Row],[교육기관명]],표1[[#This Row],[중분류]])</f>
        <v>멀티캠퍼스보안</v>
      </c>
      <c r="F509" s="24" t="s">
        <v>4</v>
      </c>
      <c r="G509" s="25" t="s">
        <v>186</v>
      </c>
      <c r="H509" s="24" t="s">
        <v>6</v>
      </c>
      <c r="I509" s="24" t="s">
        <v>133</v>
      </c>
      <c r="J509" s="24" t="s">
        <v>166</v>
      </c>
      <c r="K509" s="24" t="s">
        <v>2002</v>
      </c>
      <c r="L509" s="80"/>
      <c r="M509" s="24" t="s">
        <v>2671</v>
      </c>
      <c r="N509" s="24"/>
      <c r="O509" s="24"/>
    </row>
    <row r="510" spans="1:15" hidden="1">
      <c r="A510" s="23" t="str">
        <f>CONCATENATE(표1[[#This Row],[대분류]],표1[[#This Row],[중분류]],표1[[#This Row],[소분류]],표1[[#This Row],[단계]])</f>
        <v>IT보안자격선택과정</v>
      </c>
      <c r="B510" s="23" t="str">
        <f>CONCATENATE($A510,
IF(COUNTIF($A$2:$A510,A510)&lt;10,CONCATENATE("000",COUNTIF($A$2:$A510,A510)),
IF(COUNTIF($A$2:$A510,A510)&lt;100,CONCATENATE("00",COUNTIF($A$2:$A510,A510)),
IF(COUNTIF($A$2:$A510,A510)&lt;1000,CONCATENATE("0",COUNTIF($A$2:$A510,A510)),COUNTIF($A$2:$A510,A510))
)))</f>
        <v>IT보안자격선택과정0026</v>
      </c>
      <c r="C510" s="23" t="s">
        <v>3884</v>
      </c>
      <c r="E510" s="23" t="str">
        <f>CONCATENATE(표1[[#This Row],[교육기관명]],표1[[#This Row],[중분류]])</f>
        <v>멀티캠퍼스보안</v>
      </c>
      <c r="F510" s="24" t="s">
        <v>4</v>
      </c>
      <c r="G510" s="25" t="s">
        <v>187</v>
      </c>
      <c r="H510" s="24" t="s">
        <v>6</v>
      </c>
      <c r="I510" s="24" t="s">
        <v>133</v>
      </c>
      <c r="J510" s="24" t="s">
        <v>166</v>
      </c>
      <c r="K510" s="24" t="s">
        <v>2002</v>
      </c>
      <c r="L510" s="80"/>
      <c r="M510" s="24" t="s">
        <v>2672</v>
      </c>
      <c r="N510" s="24"/>
      <c r="O510" s="24"/>
    </row>
    <row r="511" spans="1:15" hidden="1">
      <c r="A511" s="23" t="str">
        <f>CONCATENATE(표1[[#This Row],[대분류]],표1[[#This Row],[중분류]],표1[[#This Row],[소분류]],표1[[#This Row],[단계]])</f>
        <v>IT보안자격선택과정</v>
      </c>
      <c r="B511" s="23" t="str">
        <f>CONCATENATE($A511,
IF(COUNTIF($A$2:$A511,A511)&lt;10,CONCATENATE("000",COUNTIF($A$2:$A511,A511)),
IF(COUNTIF($A$2:$A511,A511)&lt;100,CONCATENATE("00",COUNTIF($A$2:$A511,A511)),
IF(COUNTIF($A$2:$A511,A511)&lt;1000,CONCATENATE("0",COUNTIF($A$2:$A511,A511)),COUNTIF($A$2:$A511,A511))
)))</f>
        <v>IT보안자격선택과정0027</v>
      </c>
      <c r="C511" s="23" t="s">
        <v>3885</v>
      </c>
      <c r="E511" s="23" t="str">
        <f>CONCATENATE(표1[[#This Row],[교육기관명]],표1[[#This Row],[중분류]])</f>
        <v>멀티캠퍼스보안</v>
      </c>
      <c r="F511" s="24" t="s">
        <v>4</v>
      </c>
      <c r="G511" s="25" t="s">
        <v>171</v>
      </c>
      <c r="H511" s="24" t="s">
        <v>6</v>
      </c>
      <c r="I511" s="24" t="s">
        <v>133</v>
      </c>
      <c r="J511" s="24" t="s">
        <v>166</v>
      </c>
      <c r="K511" s="24" t="s">
        <v>2002</v>
      </c>
      <c r="L511" s="80"/>
      <c r="M511" s="24" t="s">
        <v>2673</v>
      </c>
      <c r="N511" s="24"/>
      <c r="O511" s="24"/>
    </row>
    <row r="512" spans="1:15" hidden="1">
      <c r="A512" s="23" t="str">
        <f>CONCATENATE(표1[[#This Row],[대분류]],표1[[#This Row],[중분류]],표1[[#This Row],[소분류]],표1[[#This Row],[단계]])</f>
        <v>IT보안자격선택과정</v>
      </c>
      <c r="B512" s="23" t="str">
        <f>CONCATENATE($A512,
IF(COUNTIF($A$2:$A512,A512)&lt;10,CONCATENATE("000",COUNTIF($A$2:$A512,A512)),
IF(COUNTIF($A$2:$A512,A512)&lt;100,CONCATENATE("00",COUNTIF($A$2:$A512,A512)),
IF(COUNTIF($A$2:$A512,A512)&lt;1000,CONCATENATE("0",COUNTIF($A$2:$A512,A512)),COUNTIF($A$2:$A512,A512))
)))</f>
        <v>IT보안자격선택과정0028</v>
      </c>
      <c r="C512" s="23" t="s">
        <v>3886</v>
      </c>
      <c r="E512" s="23" t="str">
        <f>CONCATENATE(표1[[#This Row],[교육기관명]],표1[[#This Row],[중분류]])</f>
        <v>멀티캠퍼스보안</v>
      </c>
      <c r="F512" s="24" t="s">
        <v>4</v>
      </c>
      <c r="G512" s="25" t="s">
        <v>172</v>
      </c>
      <c r="H512" s="24" t="s">
        <v>6</v>
      </c>
      <c r="I512" s="24" t="s">
        <v>133</v>
      </c>
      <c r="J512" s="24" t="s">
        <v>166</v>
      </c>
      <c r="K512" s="24" t="s">
        <v>2002</v>
      </c>
      <c r="L512" s="80"/>
      <c r="M512" s="24" t="s">
        <v>2674</v>
      </c>
      <c r="N512" s="24"/>
      <c r="O512" s="24"/>
    </row>
    <row r="513" spans="1:15" hidden="1">
      <c r="A513" s="23" t="str">
        <f>CONCATENATE(표1[[#This Row],[대분류]],표1[[#This Row],[중분류]],표1[[#This Row],[소분류]],표1[[#This Row],[단계]])</f>
        <v>IT보안자격선택과정</v>
      </c>
      <c r="B513" s="23" t="str">
        <f>CONCATENATE($A513,
IF(COUNTIF($A$2:$A513,A513)&lt;10,CONCATENATE("000",COUNTIF($A$2:$A513,A513)),
IF(COUNTIF($A$2:$A513,A513)&lt;100,CONCATENATE("00",COUNTIF($A$2:$A513,A513)),
IF(COUNTIF($A$2:$A513,A513)&lt;1000,CONCATENATE("0",COUNTIF($A$2:$A513,A513)),COUNTIF($A$2:$A513,A513))
)))</f>
        <v>IT보안자격선택과정0029</v>
      </c>
      <c r="C513" s="23" t="s">
        <v>3887</v>
      </c>
      <c r="E513" s="23" t="str">
        <f>CONCATENATE(표1[[#This Row],[교육기관명]],표1[[#This Row],[중분류]])</f>
        <v>멀티캠퍼스보안</v>
      </c>
      <c r="F513" s="24" t="s">
        <v>4</v>
      </c>
      <c r="G513" s="25" t="s">
        <v>173</v>
      </c>
      <c r="H513" s="24" t="s">
        <v>6</v>
      </c>
      <c r="I513" s="24" t="s">
        <v>133</v>
      </c>
      <c r="J513" s="24" t="s">
        <v>166</v>
      </c>
      <c r="K513" s="24" t="s">
        <v>2002</v>
      </c>
      <c r="L513" s="80"/>
      <c r="M513" s="24" t="s">
        <v>2675</v>
      </c>
      <c r="N513" s="24"/>
      <c r="O513" s="24"/>
    </row>
    <row r="514" spans="1:15" hidden="1">
      <c r="A514" s="23" t="str">
        <f>CONCATENATE(표1[[#This Row],[대분류]],표1[[#This Row],[중분류]],표1[[#This Row],[소분류]],표1[[#This Row],[단계]])</f>
        <v>IT보안자격선택과정</v>
      </c>
      <c r="B514" s="23" t="str">
        <f>CONCATENATE($A514,
IF(COUNTIF($A$2:$A514,A514)&lt;10,CONCATENATE("000",COUNTIF($A$2:$A514,A514)),
IF(COUNTIF($A$2:$A514,A514)&lt;100,CONCATENATE("00",COUNTIF($A$2:$A514,A514)),
IF(COUNTIF($A$2:$A514,A514)&lt;1000,CONCATENATE("0",COUNTIF($A$2:$A514,A514)),COUNTIF($A$2:$A514,A514))
)))</f>
        <v>IT보안자격선택과정0030</v>
      </c>
      <c r="C514" s="23" t="s">
        <v>3888</v>
      </c>
      <c r="E514" s="23" t="str">
        <f>CONCATENATE(표1[[#This Row],[교육기관명]],표1[[#This Row],[중분류]])</f>
        <v>멀티캠퍼스보안</v>
      </c>
      <c r="F514" s="24" t="s">
        <v>4</v>
      </c>
      <c r="G514" s="25" t="s">
        <v>174</v>
      </c>
      <c r="H514" s="24" t="s">
        <v>6</v>
      </c>
      <c r="I514" s="24" t="s">
        <v>133</v>
      </c>
      <c r="J514" s="24" t="s">
        <v>166</v>
      </c>
      <c r="K514" s="24" t="s">
        <v>2002</v>
      </c>
      <c r="L514" s="80"/>
      <c r="M514" s="24" t="s">
        <v>2676</v>
      </c>
      <c r="N514" s="24"/>
      <c r="O514" s="24"/>
    </row>
    <row r="515" spans="1:15" hidden="1">
      <c r="A515" s="23" t="str">
        <f>CONCATENATE(표1[[#This Row],[대분류]],표1[[#This Row],[중분류]],표1[[#This Row],[소분류]],표1[[#This Row],[단계]])</f>
        <v>IT보안자격선택과정</v>
      </c>
      <c r="B515" s="23" t="str">
        <f>CONCATENATE($A515,
IF(COUNTIF($A$2:$A515,A515)&lt;10,CONCATENATE("000",COUNTIF($A$2:$A515,A515)),
IF(COUNTIF($A$2:$A515,A515)&lt;100,CONCATENATE("00",COUNTIF($A$2:$A515,A515)),
IF(COUNTIF($A$2:$A515,A515)&lt;1000,CONCATENATE("0",COUNTIF($A$2:$A515,A515)),COUNTIF($A$2:$A515,A515))
)))</f>
        <v>IT보안자격선택과정0031</v>
      </c>
      <c r="C515" s="23" t="s">
        <v>3889</v>
      </c>
      <c r="E515" s="23" t="str">
        <f>CONCATENATE(표1[[#This Row],[교육기관명]],표1[[#This Row],[중분류]])</f>
        <v>멀티캠퍼스보안</v>
      </c>
      <c r="F515" s="24" t="s">
        <v>4</v>
      </c>
      <c r="G515" s="25" t="s">
        <v>175</v>
      </c>
      <c r="H515" s="24" t="s">
        <v>6</v>
      </c>
      <c r="I515" s="24" t="s">
        <v>133</v>
      </c>
      <c r="J515" s="24" t="s">
        <v>166</v>
      </c>
      <c r="K515" s="24" t="s">
        <v>2002</v>
      </c>
      <c r="L515" s="80"/>
      <c r="M515" s="24" t="s">
        <v>2677</v>
      </c>
      <c r="N515" s="24"/>
      <c r="O515" s="24"/>
    </row>
    <row r="516" spans="1:15" hidden="1">
      <c r="A516" s="23" t="str">
        <f>CONCATENATE(표1[[#This Row],[대분류]],표1[[#This Row],[중분류]],표1[[#This Row],[소분류]],표1[[#This Row],[단계]])</f>
        <v>IT보안자격선택과정</v>
      </c>
      <c r="B516" s="23" t="str">
        <f>CONCATENATE($A516,
IF(COUNTIF($A$2:$A516,A516)&lt;10,CONCATENATE("000",COUNTIF($A$2:$A516,A516)),
IF(COUNTIF($A$2:$A516,A516)&lt;100,CONCATENATE("00",COUNTIF($A$2:$A516,A516)),
IF(COUNTIF($A$2:$A516,A516)&lt;1000,CONCATENATE("0",COUNTIF($A$2:$A516,A516)),COUNTIF($A$2:$A516,A516))
)))</f>
        <v>IT보안자격선택과정0032</v>
      </c>
      <c r="C516" s="23" t="s">
        <v>3890</v>
      </c>
      <c r="E516" s="23" t="str">
        <f>CONCATENATE(표1[[#This Row],[교육기관명]],표1[[#This Row],[중분류]])</f>
        <v>멀티캠퍼스보안</v>
      </c>
      <c r="F516" s="24" t="s">
        <v>4</v>
      </c>
      <c r="G516" s="25" t="s">
        <v>183</v>
      </c>
      <c r="H516" s="24" t="s">
        <v>6</v>
      </c>
      <c r="I516" s="24" t="s">
        <v>133</v>
      </c>
      <c r="J516" s="24" t="s">
        <v>166</v>
      </c>
      <c r="K516" s="24" t="s">
        <v>2002</v>
      </c>
      <c r="L516" s="80"/>
      <c r="M516" s="24" t="s">
        <v>2678</v>
      </c>
      <c r="N516" s="24"/>
      <c r="O516" s="24"/>
    </row>
    <row r="517" spans="1:15" hidden="1">
      <c r="A517" s="23" t="str">
        <f>CONCATENATE(표1[[#This Row],[대분류]],표1[[#This Row],[중분류]],표1[[#This Row],[소분류]],표1[[#This Row],[단계]])</f>
        <v>IT보안자격선택과정</v>
      </c>
      <c r="B517" s="23" t="str">
        <f>CONCATENATE($A517,
IF(COUNTIF($A$2:$A517,A517)&lt;10,CONCATENATE("000",COUNTIF($A$2:$A517,A517)),
IF(COUNTIF($A$2:$A517,A517)&lt;100,CONCATENATE("00",COUNTIF($A$2:$A517,A517)),
IF(COUNTIF($A$2:$A517,A517)&lt;1000,CONCATENATE("0",COUNTIF($A$2:$A517,A517)),COUNTIF($A$2:$A517,A517))
)))</f>
        <v>IT보안자격선택과정0033</v>
      </c>
      <c r="C517" s="23" t="s">
        <v>3891</v>
      </c>
      <c r="E517" s="23" t="str">
        <f>CONCATENATE(표1[[#This Row],[교육기관명]],표1[[#This Row],[중분류]])</f>
        <v>멀티캠퍼스보안</v>
      </c>
      <c r="F517" s="24" t="s">
        <v>4</v>
      </c>
      <c r="G517" s="25" t="s">
        <v>185</v>
      </c>
      <c r="H517" s="24" t="s">
        <v>6</v>
      </c>
      <c r="I517" s="24" t="s">
        <v>133</v>
      </c>
      <c r="J517" s="24" t="s">
        <v>166</v>
      </c>
      <c r="K517" s="24" t="s">
        <v>2002</v>
      </c>
      <c r="L517" s="80"/>
      <c r="M517" s="24" t="s">
        <v>2679</v>
      </c>
      <c r="N517" s="24"/>
      <c r="O517" s="24"/>
    </row>
    <row r="518" spans="1:15" hidden="1">
      <c r="A518" s="23" t="str">
        <f>CONCATENATE(표1[[#This Row],[대분류]],표1[[#This Row],[중분류]],표1[[#This Row],[소분류]],표1[[#This Row],[단계]])</f>
        <v>IT보안자격선택과정</v>
      </c>
      <c r="B518" s="23" t="str">
        <f>CONCATENATE($A518,
IF(COUNTIF($A$2:$A518,A518)&lt;10,CONCATENATE("000",COUNTIF($A$2:$A518,A518)),
IF(COUNTIF($A$2:$A518,A518)&lt;100,CONCATENATE("00",COUNTIF($A$2:$A518,A518)),
IF(COUNTIF($A$2:$A518,A518)&lt;1000,CONCATENATE("0",COUNTIF($A$2:$A518,A518)),COUNTIF($A$2:$A518,A518))
)))</f>
        <v>IT보안자격선택과정0034</v>
      </c>
      <c r="C518" s="23" t="s">
        <v>3892</v>
      </c>
      <c r="E518" s="23" t="str">
        <f>CONCATENATE(표1[[#This Row],[교육기관명]],표1[[#This Row],[중분류]])</f>
        <v>멀티캠퍼스보안</v>
      </c>
      <c r="F518" s="24" t="s">
        <v>4</v>
      </c>
      <c r="G518" s="25" t="s">
        <v>184</v>
      </c>
      <c r="H518" s="24" t="s">
        <v>6</v>
      </c>
      <c r="I518" s="24" t="s">
        <v>133</v>
      </c>
      <c r="J518" s="24" t="s">
        <v>166</v>
      </c>
      <c r="K518" s="24" t="s">
        <v>2002</v>
      </c>
      <c r="L518" s="80"/>
      <c r="M518" s="24" t="s">
        <v>2680</v>
      </c>
      <c r="N518" s="24"/>
      <c r="O518" s="24"/>
    </row>
    <row r="519" spans="1:15" hidden="1">
      <c r="A519" s="23" t="str">
        <f>CONCATENATE(표1[[#This Row],[대분류]],표1[[#This Row],[중분류]],표1[[#This Row],[소분류]],표1[[#This Row],[단계]])</f>
        <v>IT보안자격선택과정</v>
      </c>
      <c r="B519" s="23" t="str">
        <f>CONCATENATE($A519,
IF(COUNTIF($A$2:$A519,A519)&lt;10,CONCATENATE("000",COUNTIF($A$2:$A519,A519)),
IF(COUNTIF($A$2:$A519,A519)&lt;100,CONCATENATE("00",COUNTIF($A$2:$A519,A519)),
IF(COUNTIF($A$2:$A519,A519)&lt;1000,CONCATENATE("0",COUNTIF($A$2:$A519,A519)),COUNTIF($A$2:$A519,A519))
)))</f>
        <v>IT보안자격선택과정0035</v>
      </c>
      <c r="C519" s="23" t="s">
        <v>3893</v>
      </c>
      <c r="E519" s="23" t="str">
        <f>CONCATENATE(표1[[#This Row],[교육기관명]],표1[[#This Row],[중분류]])</f>
        <v>멀티캠퍼스보안</v>
      </c>
      <c r="F519" s="24" t="s">
        <v>4</v>
      </c>
      <c r="G519" s="25" t="s">
        <v>188</v>
      </c>
      <c r="H519" s="24" t="s">
        <v>6</v>
      </c>
      <c r="I519" s="24" t="s">
        <v>133</v>
      </c>
      <c r="J519" s="24" t="s">
        <v>166</v>
      </c>
      <c r="K519" s="24" t="s">
        <v>2002</v>
      </c>
      <c r="L519" s="80"/>
      <c r="M519" s="24" t="s">
        <v>2681</v>
      </c>
      <c r="N519" s="24"/>
      <c r="O519" s="24"/>
    </row>
    <row r="520" spans="1:15" hidden="1">
      <c r="A520" s="23" t="str">
        <f>CONCATENATE(표1[[#This Row],[대분류]],표1[[#This Row],[중분류]],표1[[#This Row],[소분류]],표1[[#This Row],[단계]])</f>
        <v>IT보안자격선택과정</v>
      </c>
      <c r="B520" s="23" t="str">
        <f>CONCATENATE($A520,
IF(COUNTIF($A$2:$A520,A520)&lt;10,CONCATENATE("000",COUNTIF($A$2:$A520,A520)),
IF(COUNTIF($A$2:$A520,A520)&lt;100,CONCATENATE("00",COUNTIF($A$2:$A520,A520)),
IF(COUNTIF($A$2:$A520,A520)&lt;1000,CONCATENATE("0",COUNTIF($A$2:$A520,A520)),COUNTIF($A$2:$A520,A520))
)))</f>
        <v>IT보안자격선택과정0036</v>
      </c>
      <c r="C520" s="23" t="s">
        <v>3894</v>
      </c>
      <c r="E520" s="23" t="str">
        <f>CONCATENATE(표1[[#This Row],[교육기관명]],표1[[#This Row],[중분류]])</f>
        <v>멀티캠퍼스보안</v>
      </c>
      <c r="F520" s="24" t="s">
        <v>4</v>
      </c>
      <c r="G520" s="25" t="s">
        <v>176</v>
      </c>
      <c r="H520" s="24" t="s">
        <v>6</v>
      </c>
      <c r="I520" s="24" t="s">
        <v>133</v>
      </c>
      <c r="J520" s="24" t="s">
        <v>166</v>
      </c>
      <c r="K520" s="24" t="s">
        <v>2002</v>
      </c>
      <c r="L520" s="80"/>
      <c r="M520" s="24" t="s">
        <v>2682</v>
      </c>
      <c r="N520" s="24"/>
      <c r="O520" s="24"/>
    </row>
    <row r="521" spans="1:15" hidden="1">
      <c r="A521" s="23" t="str">
        <f>CONCATENATE(표1[[#This Row],[대분류]],표1[[#This Row],[중분류]],표1[[#This Row],[소분류]],표1[[#This Row],[단계]])</f>
        <v>IT보안자격선택과정</v>
      </c>
      <c r="B521" s="23" t="str">
        <f>CONCATENATE($A521,
IF(COUNTIF($A$2:$A521,A521)&lt;10,CONCATENATE("000",COUNTIF($A$2:$A521,A521)),
IF(COUNTIF($A$2:$A521,A521)&lt;100,CONCATENATE("00",COUNTIF($A$2:$A521,A521)),
IF(COUNTIF($A$2:$A521,A521)&lt;1000,CONCATENATE("0",COUNTIF($A$2:$A521,A521)),COUNTIF($A$2:$A521,A521))
)))</f>
        <v>IT보안자격선택과정0037</v>
      </c>
      <c r="C521" s="23" t="s">
        <v>3895</v>
      </c>
      <c r="E521" s="23" t="str">
        <f>CONCATENATE(표1[[#This Row],[교육기관명]],표1[[#This Row],[중분류]])</f>
        <v>멀티캠퍼스보안</v>
      </c>
      <c r="F521" s="24" t="s">
        <v>4</v>
      </c>
      <c r="G521" s="25" t="s">
        <v>177</v>
      </c>
      <c r="H521" s="24" t="s">
        <v>6</v>
      </c>
      <c r="I521" s="24" t="s">
        <v>133</v>
      </c>
      <c r="J521" s="24" t="s">
        <v>166</v>
      </c>
      <c r="K521" s="24" t="s">
        <v>2002</v>
      </c>
      <c r="L521" s="80"/>
      <c r="M521" s="24" t="s">
        <v>2683</v>
      </c>
      <c r="N521" s="24"/>
      <c r="O521" s="24"/>
    </row>
    <row r="522" spans="1:15" hidden="1">
      <c r="A522" s="23" t="str">
        <f>CONCATENATE(표1[[#This Row],[대분류]],표1[[#This Row],[중분류]],표1[[#This Row],[소분류]],표1[[#This Row],[단계]])</f>
        <v>IT보안자격선택과정</v>
      </c>
      <c r="B522" s="23" t="str">
        <f>CONCATENATE($A522,
IF(COUNTIF($A$2:$A522,A522)&lt;10,CONCATENATE("000",COUNTIF($A$2:$A522,A522)),
IF(COUNTIF($A$2:$A522,A522)&lt;100,CONCATENATE("00",COUNTIF($A$2:$A522,A522)),
IF(COUNTIF($A$2:$A522,A522)&lt;1000,CONCATENATE("0",COUNTIF($A$2:$A522,A522)),COUNTIF($A$2:$A522,A522))
)))</f>
        <v>IT보안자격선택과정0038</v>
      </c>
      <c r="C522" s="23" t="s">
        <v>3896</v>
      </c>
      <c r="E522" s="23" t="str">
        <f>CONCATENATE(표1[[#This Row],[교육기관명]],표1[[#This Row],[중분류]])</f>
        <v>멀티캠퍼스보안</v>
      </c>
      <c r="F522" s="24" t="s">
        <v>4</v>
      </c>
      <c r="G522" s="25" t="s">
        <v>178</v>
      </c>
      <c r="H522" s="24" t="s">
        <v>6</v>
      </c>
      <c r="I522" s="24" t="s">
        <v>133</v>
      </c>
      <c r="J522" s="24" t="s">
        <v>166</v>
      </c>
      <c r="K522" s="24" t="s">
        <v>2002</v>
      </c>
      <c r="L522" s="80"/>
      <c r="M522" s="24" t="s">
        <v>2684</v>
      </c>
      <c r="N522" s="24"/>
      <c r="O522" s="24"/>
    </row>
    <row r="523" spans="1:15" hidden="1">
      <c r="A523" s="23" t="str">
        <f>CONCATENATE(표1[[#This Row],[대분류]],표1[[#This Row],[중분류]],표1[[#This Row],[소분류]],표1[[#This Row],[단계]])</f>
        <v>IT보안자격선택과정</v>
      </c>
      <c r="B523" s="23" t="str">
        <f>CONCATENATE($A523,
IF(COUNTIF($A$2:$A523,A523)&lt;10,CONCATENATE("000",COUNTIF($A$2:$A523,A523)),
IF(COUNTIF($A$2:$A523,A523)&lt;100,CONCATENATE("00",COUNTIF($A$2:$A523,A523)),
IF(COUNTIF($A$2:$A523,A523)&lt;1000,CONCATENATE("0",COUNTIF($A$2:$A523,A523)),COUNTIF($A$2:$A523,A523))
)))</f>
        <v>IT보안자격선택과정0039</v>
      </c>
      <c r="C523" s="23" t="s">
        <v>3897</v>
      </c>
      <c r="E523" s="23" t="str">
        <f>CONCATENATE(표1[[#This Row],[교육기관명]],표1[[#This Row],[중분류]])</f>
        <v>멀티캠퍼스보안</v>
      </c>
      <c r="F523" s="24" t="s">
        <v>4</v>
      </c>
      <c r="G523" s="25" t="s">
        <v>179</v>
      </c>
      <c r="H523" s="24" t="s">
        <v>6</v>
      </c>
      <c r="I523" s="24" t="s">
        <v>133</v>
      </c>
      <c r="J523" s="24" t="s">
        <v>166</v>
      </c>
      <c r="K523" s="24" t="s">
        <v>2002</v>
      </c>
      <c r="L523" s="80"/>
      <c r="M523" s="24" t="s">
        <v>2685</v>
      </c>
      <c r="N523" s="24"/>
      <c r="O523" s="24"/>
    </row>
    <row r="524" spans="1:15" hidden="1">
      <c r="A524" s="23" t="str">
        <f>CONCATENATE(표1[[#This Row],[대분류]],표1[[#This Row],[중분류]],표1[[#This Row],[소분류]],표1[[#This Row],[단계]])</f>
        <v>IT보안자격선택과정</v>
      </c>
      <c r="B524" s="23" t="str">
        <f>CONCATENATE($A524,
IF(COUNTIF($A$2:$A524,A524)&lt;10,CONCATENATE("000",COUNTIF($A$2:$A524,A524)),
IF(COUNTIF($A$2:$A524,A524)&lt;100,CONCATENATE("00",COUNTIF($A$2:$A524,A524)),
IF(COUNTIF($A$2:$A524,A524)&lt;1000,CONCATENATE("0",COUNTIF($A$2:$A524,A524)),COUNTIF($A$2:$A524,A524))
)))</f>
        <v>IT보안자격선택과정0040</v>
      </c>
      <c r="C524" s="23" t="s">
        <v>4705</v>
      </c>
      <c r="E524" s="23" t="str">
        <f>CONCATENATE(표1[[#This Row],[교육기관명]],표1[[#This Row],[중분류]])</f>
        <v>패스트레인정보통신학원보안</v>
      </c>
      <c r="F524" s="24" t="s">
        <v>3691</v>
      </c>
      <c r="G524" s="25" t="s">
        <v>1452</v>
      </c>
      <c r="H524" s="24" t="s">
        <v>6</v>
      </c>
      <c r="I524" s="24" t="s">
        <v>133</v>
      </c>
      <c r="J524" s="24" t="s">
        <v>166</v>
      </c>
      <c r="K524" s="24" t="s">
        <v>2002</v>
      </c>
      <c r="L524" s="80"/>
      <c r="M524" s="24" t="s">
        <v>2686</v>
      </c>
      <c r="N524" s="24"/>
      <c r="O524" s="24"/>
    </row>
    <row r="525" spans="1:15" hidden="1">
      <c r="A525" s="23" t="str">
        <f>CONCATENATE(표1[[#This Row],[대분류]],표1[[#This Row],[중분류]],표1[[#This Row],[소분류]],표1[[#This Row],[단계]])</f>
        <v>IT보안자격선택과정</v>
      </c>
      <c r="B525" s="23" t="str">
        <f>CONCATENATE($A525,
IF(COUNTIF($A$2:$A525,A525)&lt;10,CONCATENATE("000",COUNTIF($A$2:$A525,A525)),
IF(COUNTIF($A$2:$A525,A525)&lt;100,CONCATENATE("00",COUNTIF($A$2:$A525,A525)),
IF(COUNTIF($A$2:$A525,A525)&lt;1000,CONCATENATE("0",COUNTIF($A$2:$A525,A525)),COUNTIF($A$2:$A525,A525))
)))</f>
        <v>IT보안자격선택과정0041</v>
      </c>
      <c r="C525" s="23" t="s">
        <v>4706</v>
      </c>
      <c r="E525" s="23" t="str">
        <f>CONCATENATE(표1[[#This Row],[교육기관명]],표1[[#This Row],[중분류]])</f>
        <v>패스트레인정보통신학원보안</v>
      </c>
      <c r="F525" s="24" t="s">
        <v>3691</v>
      </c>
      <c r="G525" s="25" t="s">
        <v>1659</v>
      </c>
      <c r="H525" s="24" t="s">
        <v>6</v>
      </c>
      <c r="I525" s="24" t="s">
        <v>133</v>
      </c>
      <c r="J525" s="24" t="s">
        <v>166</v>
      </c>
      <c r="K525" s="24" t="s">
        <v>2002</v>
      </c>
      <c r="L525" s="80"/>
      <c r="M525" s="24" t="s">
        <v>2687</v>
      </c>
      <c r="N525" s="24"/>
      <c r="O525" s="24"/>
    </row>
    <row r="526" spans="1:15" hidden="1">
      <c r="A526" s="23" t="str">
        <f>CONCATENATE(표1[[#This Row],[대분류]],표1[[#This Row],[중분류]],표1[[#This Row],[소분류]],표1[[#This Row],[단계]])</f>
        <v>IT보안자격전문과정</v>
      </c>
      <c r="B526" s="23" t="str">
        <f>CONCATENATE($A526,
IF(COUNTIF($A$2:$A526,A526)&lt;10,CONCATENATE("000",COUNTIF($A$2:$A526,A526)),
IF(COUNTIF($A$2:$A526,A526)&lt;100,CONCATENATE("00",COUNTIF($A$2:$A526,A526)),
IF(COUNTIF($A$2:$A526,A526)&lt;1000,CONCATENATE("0",COUNTIF($A$2:$A526,A526)),COUNTIF($A$2:$A526,A526))
)))</f>
        <v>IT보안자격전문과정0001</v>
      </c>
      <c r="C526" s="23" t="s">
        <v>4260</v>
      </c>
      <c r="E526" s="23" t="str">
        <f>CONCATENATE(표1[[#This Row],[교육기관명]],표1[[#This Row],[중분류]])</f>
        <v>한국정보보호교육센터보안</v>
      </c>
      <c r="F526" s="24" t="s">
        <v>779</v>
      </c>
      <c r="G526" s="25" t="s">
        <v>797</v>
      </c>
      <c r="H526" s="24" t="s">
        <v>6</v>
      </c>
      <c r="I526" s="24" t="s">
        <v>133</v>
      </c>
      <c r="J526" s="24" t="s">
        <v>166</v>
      </c>
      <c r="K526" s="24" t="s">
        <v>2000</v>
      </c>
      <c r="L526" s="80"/>
      <c r="M526" s="24" t="s">
        <v>3628</v>
      </c>
      <c r="N526" s="24"/>
      <c r="O526" s="24"/>
    </row>
    <row r="527" spans="1:15" hidden="1">
      <c r="A527" s="23" t="str">
        <f>CONCATENATE(표1[[#This Row],[대분류]],표1[[#This Row],[중분류]],표1[[#This Row],[소분류]],표1[[#This Row],[단계]])</f>
        <v>IT보안자격전문과정</v>
      </c>
      <c r="B527" s="23" t="str">
        <f>CONCATENATE($A527,
IF(COUNTIF($A$2:$A527,A527)&lt;10,CONCATENATE("000",COUNTIF($A$2:$A527,A527)),
IF(COUNTIF($A$2:$A527,A527)&lt;100,CONCATENATE("00",COUNTIF($A$2:$A527,A527)),
IF(COUNTIF($A$2:$A527,A527)&lt;1000,CONCATENATE("0",COUNTIF($A$2:$A527,A527)),COUNTIF($A$2:$A527,A527))
)))</f>
        <v>IT보안자격전문과정0002</v>
      </c>
      <c r="C527" s="23" t="s">
        <v>4261</v>
      </c>
      <c r="E527" s="23" t="str">
        <f>CONCATENATE(표1[[#This Row],[교육기관명]],표1[[#This Row],[중분류]])</f>
        <v>한국정보보호교육센터보안</v>
      </c>
      <c r="F527" s="24" t="s">
        <v>779</v>
      </c>
      <c r="G527" s="25" t="s">
        <v>800</v>
      </c>
      <c r="H527" s="24" t="s">
        <v>6</v>
      </c>
      <c r="I527" s="24" t="s">
        <v>133</v>
      </c>
      <c r="J527" s="24" t="s">
        <v>166</v>
      </c>
      <c r="K527" s="24" t="s">
        <v>2000</v>
      </c>
      <c r="L527" s="80"/>
      <c r="M527" s="24" t="s">
        <v>3628</v>
      </c>
      <c r="N527" s="24"/>
      <c r="O527" s="24"/>
    </row>
    <row r="528" spans="1:15" hidden="1">
      <c r="A528" s="23" t="str">
        <f>CONCATENATE(표1[[#This Row],[대분류]],표1[[#This Row],[중분류]],표1[[#This Row],[소분류]],표1[[#This Row],[단계]])</f>
        <v>IT보안침해대응/악성코드선택과정</v>
      </c>
      <c r="B528" s="23" t="str">
        <f>CONCATENATE($A528,
IF(COUNTIF($A$2:$A528,A528)&lt;10,CONCATENATE("000",COUNTIF($A$2:$A528,A528)),
IF(COUNTIF($A$2:$A528,A528)&lt;100,CONCATENATE("00",COUNTIF($A$2:$A528,A528)),
IF(COUNTIF($A$2:$A528,A528)&lt;1000,CONCATENATE("0",COUNTIF($A$2:$A528,A528)),COUNTIF($A$2:$A528,A528))
)))</f>
        <v>IT보안침해대응/악성코드선택과정0001</v>
      </c>
      <c r="C528" s="23" t="s">
        <v>3898</v>
      </c>
      <c r="E528" s="23" t="str">
        <f>CONCATENATE(표1[[#This Row],[교육기관명]],표1[[#This Row],[중분류]])</f>
        <v>멀티캠퍼스보안</v>
      </c>
      <c r="F528" s="24" t="s">
        <v>4</v>
      </c>
      <c r="G528" s="25" t="s">
        <v>157</v>
      </c>
      <c r="H528" s="24" t="s">
        <v>6</v>
      </c>
      <c r="I528" s="24" t="s">
        <v>133</v>
      </c>
      <c r="J528" s="24" t="s">
        <v>156</v>
      </c>
      <c r="K528" s="24" t="s">
        <v>2002</v>
      </c>
      <c r="L528" s="80"/>
      <c r="M528" s="24" t="s">
        <v>2688</v>
      </c>
      <c r="N528" s="24"/>
      <c r="O528" s="24"/>
    </row>
    <row r="529" spans="1:15" hidden="1">
      <c r="A529" s="23" t="str">
        <f>CONCATENATE(표1[[#This Row],[대분류]],표1[[#This Row],[중분류]],표1[[#This Row],[소분류]],표1[[#This Row],[단계]])</f>
        <v>IT보안침해대응/악성코드선택과정</v>
      </c>
      <c r="B529" s="23" t="str">
        <f>CONCATENATE($A529,
IF(COUNTIF($A$2:$A529,A529)&lt;10,CONCATENATE("000",COUNTIF($A$2:$A529,A529)),
IF(COUNTIF($A$2:$A529,A529)&lt;100,CONCATENATE("00",COUNTIF($A$2:$A529,A529)),
IF(COUNTIF($A$2:$A529,A529)&lt;1000,CONCATENATE("0",COUNTIF($A$2:$A529,A529)),COUNTIF($A$2:$A529,A529))
)))</f>
        <v>IT보안침해대응/악성코드선택과정0002</v>
      </c>
      <c r="C529" s="23" t="s">
        <v>3899</v>
      </c>
      <c r="E529" s="23" t="str">
        <f>CONCATENATE(표1[[#This Row],[교육기관명]],표1[[#This Row],[중분류]])</f>
        <v>멀티캠퍼스보안</v>
      </c>
      <c r="F529" s="24" t="s">
        <v>4</v>
      </c>
      <c r="G529" s="25" t="s">
        <v>159</v>
      </c>
      <c r="H529" s="24" t="s">
        <v>6</v>
      </c>
      <c r="I529" s="24" t="s">
        <v>133</v>
      </c>
      <c r="J529" s="24" t="s">
        <v>156</v>
      </c>
      <c r="K529" s="24" t="s">
        <v>2002</v>
      </c>
      <c r="L529" s="80"/>
      <c r="M529" s="24" t="s">
        <v>2689</v>
      </c>
      <c r="N529" s="24"/>
      <c r="O529" s="24"/>
    </row>
    <row r="530" spans="1:15" hidden="1">
      <c r="A530" s="23" t="str">
        <f>CONCATENATE(표1[[#This Row],[대분류]],표1[[#This Row],[중분류]],표1[[#This Row],[소분류]],표1[[#This Row],[단계]])</f>
        <v>IT보안침해대응/악성코드선택과정</v>
      </c>
      <c r="B530" s="23" t="str">
        <f>CONCATENATE($A530,
IF(COUNTIF($A$2:$A530,A530)&lt;10,CONCATENATE("000",COUNTIF($A$2:$A530,A530)),
IF(COUNTIF($A$2:$A530,A530)&lt;100,CONCATENATE("00",COUNTIF($A$2:$A530,A530)),
IF(COUNTIF($A$2:$A530,A530)&lt;1000,CONCATENATE("0",COUNTIF($A$2:$A530,A530)),COUNTIF($A$2:$A530,A530))
)))</f>
        <v>IT보안침해대응/악성코드선택과정0003</v>
      </c>
      <c r="C530" s="23" t="s">
        <v>3900</v>
      </c>
      <c r="E530" s="23" t="str">
        <f>CONCATENATE(표1[[#This Row],[교육기관명]],표1[[#This Row],[중분류]])</f>
        <v>멀티캠퍼스보안</v>
      </c>
      <c r="F530" s="24" t="s">
        <v>4</v>
      </c>
      <c r="G530" s="25" t="s">
        <v>155</v>
      </c>
      <c r="H530" s="24" t="s">
        <v>6</v>
      </c>
      <c r="I530" s="24" t="s">
        <v>133</v>
      </c>
      <c r="J530" s="24" t="s">
        <v>156</v>
      </c>
      <c r="K530" s="24" t="s">
        <v>2002</v>
      </c>
      <c r="L530" s="80"/>
      <c r="M530" s="24" t="s">
        <v>2690</v>
      </c>
      <c r="N530" s="24"/>
      <c r="O530" s="24"/>
    </row>
    <row r="531" spans="1:15" hidden="1">
      <c r="A531" s="23" t="str">
        <f>CONCATENATE(표1[[#This Row],[대분류]],표1[[#This Row],[중분류]],표1[[#This Row],[소분류]],표1[[#This Row],[단계]])</f>
        <v>IT보안침해대응/악성코드선택과정</v>
      </c>
      <c r="B531" s="23" t="str">
        <f>CONCATENATE($A531,
IF(COUNTIF($A$2:$A531,A531)&lt;10,CONCATENATE("000",COUNTIF($A$2:$A531,A531)),
IF(COUNTIF($A$2:$A531,A531)&lt;100,CONCATENATE("00",COUNTIF($A$2:$A531,A531)),
IF(COUNTIF($A$2:$A531,A531)&lt;1000,CONCATENATE("0",COUNTIF($A$2:$A531,A531)),COUNTIF($A$2:$A531,A531))
)))</f>
        <v>IT보안침해대응/악성코드선택과정0004</v>
      </c>
      <c r="C531" s="23" t="s">
        <v>3901</v>
      </c>
      <c r="E531" s="23" t="str">
        <f>CONCATENATE(표1[[#This Row],[교육기관명]],표1[[#This Row],[중분류]])</f>
        <v>멀티캠퍼스보안</v>
      </c>
      <c r="F531" s="24" t="s">
        <v>4</v>
      </c>
      <c r="G531" s="25" t="s">
        <v>158</v>
      </c>
      <c r="H531" s="24" t="s">
        <v>6</v>
      </c>
      <c r="I531" s="24" t="s">
        <v>133</v>
      </c>
      <c r="J531" s="24" t="s">
        <v>156</v>
      </c>
      <c r="K531" s="24" t="s">
        <v>2002</v>
      </c>
      <c r="L531" s="80"/>
      <c r="M531" s="24" t="s">
        <v>2691</v>
      </c>
      <c r="N531" s="24"/>
      <c r="O531" s="24"/>
    </row>
    <row r="532" spans="1:15" hidden="1">
      <c r="A532" s="23" t="str">
        <f>CONCATENATE(표1[[#This Row],[대분류]],표1[[#This Row],[중분류]],표1[[#This Row],[소분류]],표1[[#This Row],[단계]])</f>
        <v>IT보안침해대응/악성코드전문과정</v>
      </c>
      <c r="B532" s="23" t="str">
        <f>CONCATENATE($A532,
IF(COUNTIF($A$2:$A532,A532)&lt;10,CONCATENATE("000",COUNTIF($A$2:$A532,A532)),
IF(COUNTIF($A$2:$A532,A532)&lt;100,CONCATENATE("00",COUNTIF($A$2:$A532,A532)),
IF(COUNTIF($A$2:$A532,A532)&lt;1000,CONCATENATE("0",COUNTIF($A$2:$A532,A532)),COUNTIF($A$2:$A532,A532))
)))</f>
        <v>IT보안침해대응/악성코드전문과정0001</v>
      </c>
      <c r="C532" s="23" t="s">
        <v>5519</v>
      </c>
      <c r="E532" s="23" t="str">
        <f>CONCATENATE(표1[[#This Row],[교육기관명]],표1[[#This Row],[중분류]])</f>
        <v>HP교육센터보안</v>
      </c>
      <c r="F532" s="24" t="s">
        <v>971</v>
      </c>
      <c r="G532" s="25" t="s">
        <v>1082</v>
      </c>
      <c r="H532" s="24" t="s">
        <v>6</v>
      </c>
      <c r="I532" s="24" t="s">
        <v>133</v>
      </c>
      <c r="J532" s="24" t="s">
        <v>156</v>
      </c>
      <c r="K532" s="24" t="s">
        <v>2000</v>
      </c>
      <c r="L532" s="80"/>
      <c r="M532" s="24" t="s">
        <v>2692</v>
      </c>
      <c r="N532" s="24"/>
      <c r="O532" s="24"/>
    </row>
    <row r="533" spans="1:15" hidden="1">
      <c r="A533" s="23" t="str">
        <f>CONCATENATE(표1[[#This Row],[대분류]],표1[[#This Row],[중분류]],표1[[#This Row],[소분류]],표1[[#This Row],[단계]])</f>
        <v>IT보안침해대응/악성코드전문과정</v>
      </c>
      <c r="B533" s="23" t="str">
        <f>CONCATENATE($A533,
IF(COUNTIF($A$2:$A533,A533)&lt;10,CONCATENATE("000",COUNTIF($A$2:$A533,A533)),
IF(COUNTIF($A$2:$A533,A533)&lt;100,CONCATENATE("00",COUNTIF($A$2:$A533,A533)),
IF(COUNTIF($A$2:$A533,A533)&lt;1000,CONCATENATE("0",COUNTIF($A$2:$A533,A533)),COUNTIF($A$2:$A533,A533))
)))</f>
        <v>IT보안침해대응/악성코드전문과정0002</v>
      </c>
      <c r="C533" s="23" t="s">
        <v>5520</v>
      </c>
      <c r="E533" s="23" t="str">
        <f>CONCATENATE(표1[[#This Row],[교육기관명]],표1[[#This Row],[중분류]])</f>
        <v>HP교육센터보안</v>
      </c>
      <c r="F533" s="24" t="s">
        <v>971</v>
      </c>
      <c r="G533" s="25" t="s">
        <v>1084</v>
      </c>
      <c r="H533" s="24" t="s">
        <v>6</v>
      </c>
      <c r="I533" s="24" t="s">
        <v>133</v>
      </c>
      <c r="J533" s="24" t="s">
        <v>156</v>
      </c>
      <c r="K533" s="24" t="s">
        <v>2000</v>
      </c>
      <c r="L533" s="80"/>
      <c r="M533" s="24" t="s">
        <v>2693</v>
      </c>
      <c r="N533" s="24"/>
      <c r="O533" s="24"/>
    </row>
    <row r="534" spans="1:15" hidden="1">
      <c r="A534" s="23" t="str">
        <f>CONCATENATE(표1[[#This Row],[대분류]],표1[[#This Row],[중분류]],표1[[#This Row],[소분류]],표1[[#This Row],[단계]])</f>
        <v>IT보안침해대응/악성코드전문과정</v>
      </c>
      <c r="B534" s="23" t="str">
        <f>CONCATENATE($A534,
IF(COUNTIF($A$2:$A534,A534)&lt;10,CONCATENATE("000",COUNTIF($A$2:$A534,A534)),
IF(COUNTIF($A$2:$A534,A534)&lt;100,CONCATENATE("00",COUNTIF($A$2:$A534,A534)),
IF(COUNTIF($A$2:$A534,A534)&lt;1000,CONCATENATE("0",COUNTIF($A$2:$A534,A534)),COUNTIF($A$2:$A534,A534))
)))</f>
        <v>IT보안침해대응/악성코드전문과정0003</v>
      </c>
      <c r="C534" s="23" t="s">
        <v>4857</v>
      </c>
      <c r="E534" s="23" t="str">
        <f>CONCATENATE(표1[[#This Row],[교육기관명]],표1[[#This Row],[중분류]])</f>
        <v>코리아IT아카데미보안</v>
      </c>
      <c r="F534" s="24" t="s">
        <v>1895</v>
      </c>
      <c r="G534" s="25" t="s">
        <v>1901</v>
      </c>
      <c r="H534" s="24" t="s">
        <v>6</v>
      </c>
      <c r="I534" s="24" t="s">
        <v>133</v>
      </c>
      <c r="J534" s="24" t="s">
        <v>156</v>
      </c>
      <c r="K534" s="24" t="s">
        <v>2000</v>
      </c>
      <c r="L534" s="80"/>
      <c r="M534" s="24" t="s">
        <v>2694</v>
      </c>
      <c r="N534" s="24"/>
      <c r="O534" s="24"/>
    </row>
    <row r="535" spans="1:15" hidden="1">
      <c r="A535" s="23" t="str">
        <f>CONCATENATE(표1[[#This Row],[대분류]],표1[[#This Row],[중분류]],표1[[#This Row],[소분류]],표1[[#This Row],[단계]])</f>
        <v>IT보안침해대응/악성코드전문과정</v>
      </c>
      <c r="B535" s="23" t="str">
        <f>CONCATENATE($A535,
IF(COUNTIF($A$2:$A535,A535)&lt;10,CONCATENATE("000",COUNTIF($A$2:$A535,A535)),
IF(COUNTIF($A$2:$A535,A535)&lt;100,CONCATENATE("00",COUNTIF($A$2:$A535,A535)),
IF(COUNTIF($A$2:$A535,A535)&lt;1000,CONCATENATE("0",COUNTIF($A$2:$A535,A535)),COUNTIF($A$2:$A535,A535))
)))</f>
        <v>IT보안침해대응/악성코드전문과정0004</v>
      </c>
      <c r="C535" s="23" t="s">
        <v>4858</v>
      </c>
      <c r="E535" s="23" t="str">
        <f>CONCATENATE(표1[[#This Row],[교육기관명]],표1[[#This Row],[중분류]])</f>
        <v>코리아IT아카데미보안</v>
      </c>
      <c r="F535" s="24" t="s">
        <v>1895</v>
      </c>
      <c r="G535" s="25" t="s">
        <v>1900</v>
      </c>
      <c r="H535" s="24" t="s">
        <v>6</v>
      </c>
      <c r="I535" s="24" t="s">
        <v>133</v>
      </c>
      <c r="J535" s="24" t="s">
        <v>156</v>
      </c>
      <c r="K535" s="24" t="s">
        <v>2000</v>
      </c>
      <c r="L535" s="80"/>
      <c r="M535" s="24" t="s">
        <v>2695</v>
      </c>
      <c r="N535" s="24"/>
      <c r="O535" s="24"/>
    </row>
    <row r="536" spans="1:15" hidden="1">
      <c r="A536" s="23" t="str">
        <f>CONCATENATE(표1[[#This Row],[대분류]],표1[[#This Row],[중분류]],표1[[#This Row],[소분류]],표1[[#This Row],[단계]])</f>
        <v>IT보안침해대응/악성코드전문과정</v>
      </c>
      <c r="B536" s="23" t="str">
        <f>CONCATENATE($A536,
IF(COUNTIF($A$2:$A536,A536)&lt;10,CONCATENATE("000",COUNTIF($A$2:$A536,A536)),
IF(COUNTIF($A$2:$A536,A536)&lt;100,CONCATENATE("00",COUNTIF($A$2:$A536,A536)),
IF(COUNTIF($A$2:$A536,A536)&lt;1000,CONCATENATE("0",COUNTIF($A$2:$A536,A536)),COUNTIF($A$2:$A536,A536))
)))</f>
        <v>IT보안침해대응/악성코드전문과정0005</v>
      </c>
      <c r="C536" s="23" t="s">
        <v>4707</v>
      </c>
      <c r="E536" s="23" t="str">
        <f>CONCATENATE(표1[[#This Row],[교육기관명]],표1[[#This Row],[중분류]])</f>
        <v>패스트레인정보통신학원보안</v>
      </c>
      <c r="F536" s="24" t="s">
        <v>3691</v>
      </c>
      <c r="G536" s="25" t="s">
        <v>1635</v>
      </c>
      <c r="H536" s="24" t="s">
        <v>6</v>
      </c>
      <c r="I536" s="24" t="s">
        <v>133</v>
      </c>
      <c r="J536" s="24" t="s">
        <v>156</v>
      </c>
      <c r="K536" s="24" t="s">
        <v>2000</v>
      </c>
      <c r="L536" s="80"/>
      <c r="M536" s="24" t="s">
        <v>2696</v>
      </c>
      <c r="N536" s="24"/>
      <c r="O536" s="24"/>
    </row>
    <row r="537" spans="1:15" hidden="1">
      <c r="A537" s="23" t="str">
        <f>CONCATENATE(표1[[#This Row],[대분류]],표1[[#This Row],[중분류]],표1[[#This Row],[소분류]],표1[[#This Row],[단계]])</f>
        <v>IT보안침해대응/악성코드전문과정</v>
      </c>
      <c r="B537" s="23" t="str">
        <f>CONCATENATE($A537,
IF(COUNTIF($A$2:$A537,A537)&lt;10,CONCATENATE("000",COUNTIF($A$2:$A537,A537)),
IF(COUNTIF($A$2:$A537,A537)&lt;100,CONCATENATE("00",COUNTIF($A$2:$A537,A537)),
IF(COUNTIF($A$2:$A537,A537)&lt;1000,CONCATENATE("0",COUNTIF($A$2:$A537,A537)),COUNTIF($A$2:$A537,A537))
)))</f>
        <v>IT보안침해대응/악성코드전문과정0006</v>
      </c>
      <c r="C537" s="23" t="s">
        <v>4708</v>
      </c>
      <c r="E537" s="23" t="str">
        <f>CONCATENATE(표1[[#This Row],[교육기관명]],표1[[#This Row],[중분류]])</f>
        <v>패스트레인정보통신학원보안</v>
      </c>
      <c r="F537" s="24" t="s">
        <v>3691</v>
      </c>
      <c r="G537" s="25" t="s">
        <v>1637</v>
      </c>
      <c r="H537" s="24" t="s">
        <v>6</v>
      </c>
      <c r="I537" s="24" t="s">
        <v>133</v>
      </c>
      <c r="J537" s="24" t="s">
        <v>156</v>
      </c>
      <c r="K537" s="24" t="s">
        <v>2000</v>
      </c>
      <c r="L537" s="80"/>
      <c r="M537" s="24" t="s">
        <v>2697</v>
      </c>
      <c r="N537" s="24"/>
      <c r="O537" s="24"/>
    </row>
    <row r="538" spans="1:15" hidden="1">
      <c r="A538" s="23" t="str">
        <f>CONCATENATE(표1[[#This Row],[대분류]],표1[[#This Row],[중분류]],표1[[#This Row],[소분류]],표1[[#This Row],[단계]])</f>
        <v>IT보안침해대응/악성코드전문과정</v>
      </c>
      <c r="B538" s="23" t="str">
        <f>CONCATENATE($A538,
IF(COUNTIF($A$2:$A538,A538)&lt;10,CONCATENATE("000",COUNTIF($A$2:$A538,A538)),
IF(COUNTIF($A$2:$A538,A538)&lt;100,CONCATENATE("00",COUNTIF($A$2:$A538,A538)),
IF(COUNTIF($A$2:$A538,A538)&lt;1000,CONCATENATE("0",COUNTIF($A$2:$A538,A538)),COUNTIF($A$2:$A538,A538))
)))</f>
        <v>IT보안침해대응/악성코드전문과정0007</v>
      </c>
      <c r="C538" s="23" t="s">
        <v>4709</v>
      </c>
      <c r="E538" s="23" t="str">
        <f>CONCATENATE(표1[[#This Row],[교육기관명]],표1[[#This Row],[중분류]])</f>
        <v>패스트레인정보통신학원보안</v>
      </c>
      <c r="F538" s="24" t="s">
        <v>3691</v>
      </c>
      <c r="G538" s="25" t="s">
        <v>1638</v>
      </c>
      <c r="H538" s="24" t="s">
        <v>6</v>
      </c>
      <c r="I538" s="24" t="s">
        <v>133</v>
      </c>
      <c r="J538" s="24" t="s">
        <v>156</v>
      </c>
      <c r="K538" s="24" t="s">
        <v>2000</v>
      </c>
      <c r="L538" s="80"/>
      <c r="M538" s="24" t="s">
        <v>2698</v>
      </c>
      <c r="N538" s="24"/>
      <c r="O538" s="24"/>
    </row>
    <row r="539" spans="1:15" hidden="1">
      <c r="A539" s="23" t="str">
        <f>CONCATENATE(표1[[#This Row],[대분류]],표1[[#This Row],[중분류]],표1[[#This Row],[소분류]],표1[[#This Row],[단계]])</f>
        <v>IT보안침해대응/악성코드전문과정</v>
      </c>
      <c r="B539" s="23" t="str">
        <f>CONCATENATE($A539,
IF(COUNTIF($A$2:$A539,A539)&lt;10,CONCATENATE("000",COUNTIF($A$2:$A539,A539)),
IF(COUNTIF($A$2:$A539,A539)&lt;100,CONCATENATE("00",COUNTIF($A$2:$A539,A539)),
IF(COUNTIF($A$2:$A539,A539)&lt;1000,CONCATENATE("0",COUNTIF($A$2:$A539,A539)),COUNTIF($A$2:$A539,A539))
)))</f>
        <v>IT보안침해대응/악성코드전문과정0008</v>
      </c>
      <c r="C539" s="23" t="s">
        <v>4710</v>
      </c>
      <c r="E539" s="23" t="str">
        <f>CONCATENATE(표1[[#This Row],[교육기관명]],표1[[#This Row],[중분류]])</f>
        <v>패스트레인정보통신학원보안</v>
      </c>
      <c r="F539" s="24" t="s">
        <v>3691</v>
      </c>
      <c r="G539" s="25" t="s">
        <v>1645</v>
      </c>
      <c r="H539" s="24" t="s">
        <v>6</v>
      </c>
      <c r="I539" s="24" t="s">
        <v>133</v>
      </c>
      <c r="J539" s="24" t="s">
        <v>156</v>
      </c>
      <c r="K539" s="24" t="s">
        <v>2000</v>
      </c>
      <c r="L539" s="80"/>
      <c r="M539" s="24" t="s">
        <v>2699</v>
      </c>
      <c r="N539" s="24"/>
      <c r="O539" s="24"/>
    </row>
    <row r="540" spans="1:15" hidden="1">
      <c r="A540" s="23" t="str">
        <f>CONCATENATE(표1[[#This Row],[대분류]],표1[[#This Row],[중분류]],표1[[#This Row],[소분류]],표1[[#This Row],[단계]])</f>
        <v>IT보안침해대응/악성코드전문과정</v>
      </c>
      <c r="B540" s="23" t="str">
        <f>CONCATENATE($A540,
IF(COUNTIF($A$2:$A540,A540)&lt;10,CONCATENATE("000",COUNTIF($A$2:$A540,A540)),
IF(COUNTIF($A$2:$A540,A540)&lt;100,CONCATENATE("00",COUNTIF($A$2:$A540,A540)),
IF(COUNTIF($A$2:$A540,A540)&lt;1000,CONCATENATE("0",COUNTIF($A$2:$A540,A540)),COUNTIF($A$2:$A540,A540))
)))</f>
        <v>IT보안침해대응/악성코드전문과정0009</v>
      </c>
      <c r="C540" s="23" t="s">
        <v>4711</v>
      </c>
      <c r="E540" s="23" t="str">
        <f>CONCATENATE(표1[[#This Row],[교육기관명]],표1[[#This Row],[중분류]])</f>
        <v>패스트레인정보통신학원보안</v>
      </c>
      <c r="F540" s="24" t="s">
        <v>3691</v>
      </c>
      <c r="G540" s="25" t="s">
        <v>1647</v>
      </c>
      <c r="H540" s="24" t="s">
        <v>6</v>
      </c>
      <c r="I540" s="24" t="s">
        <v>133</v>
      </c>
      <c r="J540" s="24" t="s">
        <v>156</v>
      </c>
      <c r="K540" s="24" t="s">
        <v>2000</v>
      </c>
      <c r="L540" s="80"/>
      <c r="M540" s="24" t="s">
        <v>2700</v>
      </c>
      <c r="N540" s="24"/>
      <c r="O540" s="24"/>
    </row>
    <row r="541" spans="1:15" hidden="1">
      <c r="A541" s="23" t="str">
        <f>CONCATENATE(표1[[#This Row],[대분류]],표1[[#This Row],[중분류]],표1[[#This Row],[소분류]],표1[[#This Row],[단계]])</f>
        <v>IT보안침해대응/악성코드전문과정</v>
      </c>
      <c r="B541" s="23" t="str">
        <f>CONCATENATE($A541,
IF(COUNTIF($A$2:$A541,A541)&lt;10,CONCATENATE("000",COUNTIF($A$2:$A541,A541)),
IF(COUNTIF($A$2:$A541,A541)&lt;100,CONCATENATE("00",COUNTIF($A$2:$A541,A541)),
IF(COUNTIF($A$2:$A541,A541)&lt;1000,CONCATENATE("0",COUNTIF($A$2:$A541,A541)),COUNTIF($A$2:$A541,A541))
)))</f>
        <v>IT보안침해대응/악성코드전문과정0010</v>
      </c>
      <c r="C541" s="23" t="s">
        <v>4712</v>
      </c>
      <c r="E541" s="23" t="str">
        <f>CONCATENATE(표1[[#This Row],[교육기관명]],표1[[#This Row],[중분류]])</f>
        <v>패스트레인정보통신학원보안</v>
      </c>
      <c r="F541" s="24" t="s">
        <v>3691</v>
      </c>
      <c r="G541" s="25" t="s">
        <v>1648</v>
      </c>
      <c r="H541" s="24" t="s">
        <v>6</v>
      </c>
      <c r="I541" s="24" t="s">
        <v>133</v>
      </c>
      <c r="J541" s="24" t="s">
        <v>156</v>
      </c>
      <c r="K541" s="24" t="s">
        <v>2000</v>
      </c>
      <c r="L541" s="80"/>
      <c r="M541" s="24" t="s">
        <v>2701</v>
      </c>
      <c r="N541" s="24"/>
      <c r="O541" s="24"/>
    </row>
    <row r="542" spans="1:15" hidden="1">
      <c r="A542" s="23" t="str">
        <f>CONCATENATE(표1[[#This Row],[대분류]],표1[[#This Row],[중분류]],표1[[#This Row],[소분류]],표1[[#This Row],[단계]])</f>
        <v>IT보안침해대응/악성코드전문과정</v>
      </c>
      <c r="B542" s="23" t="str">
        <f>CONCATENATE($A542,
IF(COUNTIF($A$2:$A542,A542)&lt;10,CONCATENATE("000",COUNTIF($A$2:$A542,A542)),
IF(COUNTIF($A$2:$A542,A542)&lt;100,CONCATENATE("00",COUNTIF($A$2:$A542,A542)),
IF(COUNTIF($A$2:$A542,A542)&lt;1000,CONCATENATE("0",COUNTIF($A$2:$A542,A542)),COUNTIF($A$2:$A542,A542))
)))</f>
        <v>IT보안침해대응/악성코드전문과정0011</v>
      </c>
      <c r="C542" s="23" t="s">
        <v>4713</v>
      </c>
      <c r="E542" s="23" t="str">
        <f>CONCATENATE(표1[[#This Row],[교육기관명]],표1[[#This Row],[중분류]])</f>
        <v>패스트레인정보통신학원보안</v>
      </c>
      <c r="F542" s="24" t="s">
        <v>3691</v>
      </c>
      <c r="G542" s="25" t="s">
        <v>1649</v>
      </c>
      <c r="H542" s="24" t="s">
        <v>6</v>
      </c>
      <c r="I542" s="24" t="s">
        <v>133</v>
      </c>
      <c r="J542" s="24" t="s">
        <v>156</v>
      </c>
      <c r="K542" s="24" t="s">
        <v>2000</v>
      </c>
      <c r="L542" s="80"/>
      <c r="M542" s="24" t="s">
        <v>2702</v>
      </c>
      <c r="N542" s="24"/>
      <c r="O542" s="24"/>
    </row>
    <row r="543" spans="1:15" hidden="1">
      <c r="A543" s="23" t="str">
        <f>CONCATENATE(표1[[#This Row],[대분류]],표1[[#This Row],[중분류]],표1[[#This Row],[소분류]],표1[[#This Row],[단계]])</f>
        <v>IT보안침해대응/악성코드전문과정</v>
      </c>
      <c r="B543" s="23" t="str">
        <f>CONCATENATE($A543,
IF(COUNTIF($A$2:$A543,A543)&lt;10,CONCATENATE("000",COUNTIF($A$2:$A543,A543)),
IF(COUNTIF($A$2:$A543,A543)&lt;100,CONCATENATE("00",COUNTIF($A$2:$A543,A543)),
IF(COUNTIF($A$2:$A543,A543)&lt;1000,CONCATENATE("0",COUNTIF($A$2:$A543,A543)),COUNTIF($A$2:$A543,A543))
)))</f>
        <v>IT보안침해대응/악성코드전문과정0012</v>
      </c>
      <c r="C543" s="23" t="s">
        <v>4714</v>
      </c>
      <c r="E543" s="23" t="str">
        <f>CONCATENATE(표1[[#This Row],[교육기관명]],표1[[#This Row],[중분류]])</f>
        <v>패스트레인정보통신학원보안</v>
      </c>
      <c r="F543" s="24" t="s">
        <v>3691</v>
      </c>
      <c r="G543" s="25" t="s">
        <v>1655</v>
      </c>
      <c r="H543" s="24" t="s">
        <v>6</v>
      </c>
      <c r="I543" s="24" t="s">
        <v>133</v>
      </c>
      <c r="J543" s="24" t="s">
        <v>156</v>
      </c>
      <c r="K543" s="24" t="s">
        <v>2000</v>
      </c>
      <c r="L543" s="80"/>
      <c r="M543" s="24" t="s">
        <v>2703</v>
      </c>
      <c r="N543" s="24"/>
      <c r="O543" s="24"/>
    </row>
    <row r="544" spans="1:15" hidden="1">
      <c r="A544" s="23" t="str">
        <f>CONCATENATE(표1[[#This Row],[대분류]],표1[[#This Row],[중분류]],표1[[#This Row],[소분류]],표1[[#This Row],[단계]])</f>
        <v>IT보안침해대응/악성코드전문과정</v>
      </c>
      <c r="B544" s="23" t="str">
        <f>CONCATENATE($A544,
IF(COUNTIF($A$2:$A544,A544)&lt;10,CONCATENATE("000",COUNTIF($A$2:$A544,A544)),
IF(COUNTIF($A$2:$A544,A544)&lt;100,CONCATENATE("00",COUNTIF($A$2:$A544,A544)),
IF(COUNTIF($A$2:$A544,A544)&lt;1000,CONCATENATE("0",COUNTIF($A$2:$A544,A544)),COUNTIF($A$2:$A544,A544))
)))</f>
        <v>IT보안침해대응/악성코드전문과정0013</v>
      </c>
      <c r="C544" s="23" t="s">
        <v>4715</v>
      </c>
      <c r="E544" s="23" t="str">
        <f>CONCATENATE(표1[[#This Row],[교육기관명]],표1[[#This Row],[중분류]])</f>
        <v>패스트레인정보통신학원보안</v>
      </c>
      <c r="F544" s="24" t="s">
        <v>3691</v>
      </c>
      <c r="G544" s="25" t="s">
        <v>1656</v>
      </c>
      <c r="H544" s="24" t="s">
        <v>6</v>
      </c>
      <c r="I544" s="24" t="s">
        <v>133</v>
      </c>
      <c r="J544" s="24" t="s">
        <v>156</v>
      </c>
      <c r="K544" s="24" t="s">
        <v>2000</v>
      </c>
      <c r="L544" s="80"/>
      <c r="M544" s="24" t="s">
        <v>2704</v>
      </c>
      <c r="N544" s="24"/>
      <c r="O544" s="24"/>
    </row>
    <row r="545" spans="1:15" hidden="1">
      <c r="A545" s="23" t="str">
        <f>CONCATENATE(표1[[#This Row],[대분류]],표1[[#This Row],[중분류]],표1[[#This Row],[소분류]],표1[[#This Row],[단계]])</f>
        <v>IT보안침해대응/악성코드전문과정</v>
      </c>
      <c r="B545" s="23" t="str">
        <f>CONCATENATE($A545,
IF(COUNTIF($A$2:$A545,A545)&lt;10,CONCATENATE("000",COUNTIF($A$2:$A545,A545)),
IF(COUNTIF($A$2:$A545,A545)&lt;100,CONCATENATE("00",COUNTIF($A$2:$A545,A545)),
IF(COUNTIF($A$2:$A545,A545)&lt;1000,CONCATENATE("0",COUNTIF($A$2:$A545,A545)),COUNTIF($A$2:$A545,A545))
)))</f>
        <v>IT보안침해대응/악성코드전문과정0014</v>
      </c>
      <c r="C545" s="23" t="s">
        <v>4716</v>
      </c>
      <c r="E545" s="23" t="str">
        <f>CONCATENATE(표1[[#This Row],[교육기관명]],표1[[#This Row],[중분류]])</f>
        <v>패스트레인정보통신학원보안</v>
      </c>
      <c r="F545" s="24" t="s">
        <v>3691</v>
      </c>
      <c r="G545" s="25" t="s">
        <v>1662</v>
      </c>
      <c r="H545" s="24" t="s">
        <v>6</v>
      </c>
      <c r="I545" s="24" t="s">
        <v>133</v>
      </c>
      <c r="J545" s="24" t="s">
        <v>156</v>
      </c>
      <c r="K545" s="24" t="s">
        <v>2000</v>
      </c>
      <c r="L545" s="80"/>
      <c r="M545" s="24" t="s">
        <v>2705</v>
      </c>
      <c r="N545" s="24"/>
      <c r="O545" s="24"/>
    </row>
    <row r="546" spans="1:15" hidden="1">
      <c r="A546" s="23" t="str">
        <f>CONCATENATE(표1[[#This Row],[대분류]],표1[[#This Row],[중분류]],표1[[#This Row],[소분류]],표1[[#This Row],[단계]])</f>
        <v>IT보안침해대응/악성코드전문과정</v>
      </c>
      <c r="B546" s="23" t="str">
        <f>CONCATENATE($A546,
IF(COUNTIF($A$2:$A546,A546)&lt;10,CONCATENATE("000",COUNTIF($A$2:$A546,A546)),
IF(COUNTIF($A$2:$A546,A546)&lt;100,CONCATENATE("00",COUNTIF($A$2:$A546,A546)),
IF(COUNTIF($A$2:$A546,A546)&lt;1000,CONCATENATE("0",COUNTIF($A$2:$A546,A546)),COUNTIF($A$2:$A546,A546))
)))</f>
        <v>IT보안침해대응/악성코드전문과정0015</v>
      </c>
      <c r="C546" s="23" t="s">
        <v>4717</v>
      </c>
      <c r="E546" s="23" t="str">
        <f>CONCATENATE(표1[[#This Row],[교육기관명]],표1[[#This Row],[중분류]])</f>
        <v>패스트레인정보통신학원보안</v>
      </c>
      <c r="F546" s="24" t="s">
        <v>3691</v>
      </c>
      <c r="G546" s="25" t="s">
        <v>1663</v>
      </c>
      <c r="H546" s="24" t="s">
        <v>6</v>
      </c>
      <c r="I546" s="24" t="s">
        <v>133</v>
      </c>
      <c r="J546" s="24" t="s">
        <v>156</v>
      </c>
      <c r="K546" s="24" t="s">
        <v>2000</v>
      </c>
      <c r="L546" s="80"/>
      <c r="M546" s="24" t="s">
        <v>2706</v>
      </c>
      <c r="N546" s="24"/>
      <c r="O546" s="24"/>
    </row>
    <row r="547" spans="1:15" hidden="1">
      <c r="A547" s="23" t="str">
        <f>CONCATENATE(표1[[#This Row],[대분류]],표1[[#This Row],[중분류]],표1[[#This Row],[소분류]],표1[[#This Row],[단계]])</f>
        <v>IT보안침해대응/악성코드전문과정</v>
      </c>
      <c r="B547" s="23" t="str">
        <f>CONCATENATE($A547,
IF(COUNTIF($A$2:$A547,A547)&lt;10,CONCATENATE("000",COUNTIF($A$2:$A547,A547)),
IF(COUNTIF($A$2:$A547,A547)&lt;100,CONCATENATE("00",COUNTIF($A$2:$A547,A547)),
IF(COUNTIF($A$2:$A547,A547)&lt;1000,CONCATENATE("0",COUNTIF($A$2:$A547,A547)),COUNTIF($A$2:$A547,A547))
)))</f>
        <v>IT보안침해대응/악성코드전문과정0016</v>
      </c>
      <c r="C547" s="23" t="s">
        <v>4718</v>
      </c>
      <c r="E547" s="23" t="str">
        <f>CONCATENATE(표1[[#This Row],[교육기관명]],표1[[#This Row],[중분류]])</f>
        <v>패스트레인정보통신학원보안</v>
      </c>
      <c r="F547" s="24" t="s">
        <v>3691</v>
      </c>
      <c r="G547" s="25" t="s">
        <v>1664</v>
      </c>
      <c r="H547" s="24" t="s">
        <v>6</v>
      </c>
      <c r="I547" s="24" t="s">
        <v>133</v>
      </c>
      <c r="J547" s="24" t="s">
        <v>156</v>
      </c>
      <c r="K547" s="24" t="s">
        <v>2000</v>
      </c>
      <c r="L547" s="80"/>
      <c r="M547" s="24" t="s">
        <v>2707</v>
      </c>
      <c r="N547" s="24"/>
      <c r="O547" s="24"/>
    </row>
    <row r="548" spans="1:15" hidden="1">
      <c r="A548" s="23" t="str">
        <f>CONCATENATE(표1[[#This Row],[대분류]],표1[[#This Row],[중분류]],표1[[#This Row],[소분류]],표1[[#This Row],[단계]])</f>
        <v>IT보안침해대응/악성코드전문과정</v>
      </c>
      <c r="B548" s="23" t="str">
        <f>CONCATENATE($A548,
IF(COUNTIF($A$2:$A548,A548)&lt;10,CONCATENATE("000",COUNTIF($A$2:$A548,A548)),
IF(COUNTIF($A$2:$A548,A548)&lt;100,CONCATENATE("00",COUNTIF($A$2:$A548,A548)),
IF(COUNTIF($A$2:$A548,A548)&lt;1000,CONCATENATE("0",COUNTIF($A$2:$A548,A548)),COUNTIF($A$2:$A548,A548))
)))</f>
        <v>IT보안침해대응/악성코드전문과정0017</v>
      </c>
      <c r="C548" s="23" t="s">
        <v>4719</v>
      </c>
      <c r="E548" s="23" t="str">
        <f>CONCATENATE(표1[[#This Row],[교육기관명]],표1[[#This Row],[중분류]])</f>
        <v>패스트레인정보통신학원보안</v>
      </c>
      <c r="F548" s="24" t="s">
        <v>3691</v>
      </c>
      <c r="G548" s="25" t="s">
        <v>1666</v>
      </c>
      <c r="H548" s="24" t="s">
        <v>6</v>
      </c>
      <c r="I548" s="24" t="s">
        <v>133</v>
      </c>
      <c r="J548" s="24" t="s">
        <v>156</v>
      </c>
      <c r="K548" s="24" t="s">
        <v>2000</v>
      </c>
      <c r="L548" s="80"/>
      <c r="M548" s="24" t="s">
        <v>2708</v>
      </c>
      <c r="N548" s="24"/>
      <c r="O548" s="24"/>
    </row>
    <row r="549" spans="1:15" hidden="1">
      <c r="A549" s="23" t="str">
        <f>CONCATENATE(표1[[#This Row],[대분류]],표1[[#This Row],[중분류]],표1[[#This Row],[소분류]],표1[[#This Row],[단계]])</f>
        <v>IT보안침해대응/악성코드전문과정</v>
      </c>
      <c r="B549" s="23" t="str">
        <f>CONCATENATE($A549,
IF(COUNTIF($A$2:$A549,A549)&lt;10,CONCATENATE("000",COUNTIF($A$2:$A549,A549)),
IF(COUNTIF($A$2:$A549,A549)&lt;100,CONCATENATE("00",COUNTIF($A$2:$A549,A549)),
IF(COUNTIF($A$2:$A549,A549)&lt;1000,CONCATENATE("0",COUNTIF($A$2:$A549,A549)),COUNTIF($A$2:$A549,A549))
)))</f>
        <v>IT보안침해대응/악성코드전문과정0018</v>
      </c>
      <c r="C549" s="23" t="s">
        <v>4720</v>
      </c>
      <c r="E549" s="23" t="str">
        <f>CONCATENATE(표1[[#This Row],[교육기관명]],표1[[#This Row],[중분류]])</f>
        <v>패스트레인정보통신학원보안</v>
      </c>
      <c r="F549" s="24" t="s">
        <v>3691</v>
      </c>
      <c r="G549" s="25" t="s">
        <v>1667</v>
      </c>
      <c r="H549" s="24" t="s">
        <v>6</v>
      </c>
      <c r="I549" s="24" t="s">
        <v>133</v>
      </c>
      <c r="J549" s="24" t="s">
        <v>156</v>
      </c>
      <c r="K549" s="24" t="s">
        <v>2000</v>
      </c>
      <c r="L549" s="80"/>
      <c r="M549" s="24" t="s">
        <v>2709</v>
      </c>
      <c r="N549" s="24"/>
      <c r="O549" s="24"/>
    </row>
    <row r="550" spans="1:15" hidden="1">
      <c r="A550" s="23" t="str">
        <f>CONCATENATE(표1[[#This Row],[대분류]],표1[[#This Row],[중분류]],표1[[#This Row],[소분류]],표1[[#This Row],[단계]])</f>
        <v>IT보안침해대응/악성코드전문과정</v>
      </c>
      <c r="B550" s="23" t="str">
        <f>CONCATENATE($A550,
IF(COUNTIF($A$2:$A550,A550)&lt;10,CONCATENATE("000",COUNTIF($A$2:$A550,A550)),
IF(COUNTIF($A$2:$A550,A550)&lt;100,CONCATENATE("00",COUNTIF($A$2:$A550,A550)),
IF(COUNTIF($A$2:$A550,A550)&lt;1000,CONCATENATE("0",COUNTIF($A$2:$A550,A550)),COUNTIF($A$2:$A550,A550))
)))</f>
        <v>IT보안침해대응/악성코드전문과정0019</v>
      </c>
      <c r="C550" s="23" t="s">
        <v>4292</v>
      </c>
      <c r="E550" s="23" t="str">
        <f>CONCATENATE(표1[[#This Row],[교육기관명]],표1[[#This Row],[중분류]])</f>
        <v>한국정보기술연구원보안</v>
      </c>
      <c r="F550" s="24" t="s">
        <v>877</v>
      </c>
      <c r="G550" s="25" t="s">
        <v>899</v>
      </c>
      <c r="H550" s="24" t="s">
        <v>6</v>
      </c>
      <c r="I550" s="24" t="s">
        <v>133</v>
      </c>
      <c r="J550" s="24" t="s">
        <v>156</v>
      </c>
      <c r="K550" s="24" t="s">
        <v>2000</v>
      </c>
      <c r="L550" s="80"/>
      <c r="M550" s="24" t="s">
        <v>3623</v>
      </c>
      <c r="N550" s="24"/>
      <c r="O550" s="24"/>
    </row>
    <row r="551" spans="1:15" hidden="1">
      <c r="A551" s="23" t="str">
        <f>CONCATENATE(표1[[#This Row],[대분류]],표1[[#This Row],[중분류]],표1[[#This Row],[소분류]],표1[[#This Row],[단계]])</f>
        <v>IT보안침해대응/악성코드전문과정</v>
      </c>
      <c r="B551" s="23" t="str">
        <f>CONCATENATE($A551,
IF(COUNTIF($A$2:$A551,A551)&lt;10,CONCATENATE("000",COUNTIF($A$2:$A551,A551)),
IF(COUNTIF($A$2:$A551,A551)&lt;100,CONCATENATE("00",COUNTIF($A$2:$A551,A551)),
IF(COUNTIF($A$2:$A551,A551)&lt;1000,CONCATENATE("0",COUNTIF($A$2:$A551,A551)),COUNTIF($A$2:$A551,A551))
)))</f>
        <v>IT보안침해대응/악성코드전문과정0020</v>
      </c>
      <c r="C551" s="23" t="s">
        <v>4293</v>
      </c>
      <c r="E551" s="23" t="str">
        <f>CONCATENATE(표1[[#This Row],[교육기관명]],표1[[#This Row],[중분류]])</f>
        <v>한국정보기술연구원보안</v>
      </c>
      <c r="F551" s="24" t="s">
        <v>877</v>
      </c>
      <c r="G551" s="25" t="s">
        <v>898</v>
      </c>
      <c r="H551" s="24" t="s">
        <v>6</v>
      </c>
      <c r="I551" s="24" t="s">
        <v>133</v>
      </c>
      <c r="J551" s="24" t="s">
        <v>156</v>
      </c>
      <c r="K551" s="24" t="s">
        <v>2000</v>
      </c>
      <c r="L551" s="80"/>
      <c r="M551" s="24" t="s">
        <v>3623</v>
      </c>
      <c r="N551" s="24"/>
      <c r="O551" s="24"/>
    </row>
    <row r="552" spans="1:15" hidden="1">
      <c r="A552" s="23" t="str">
        <f>CONCATENATE(표1[[#This Row],[대분류]],표1[[#This Row],[중분류]],표1[[#This Row],[소분류]],표1[[#This Row],[단계]])</f>
        <v>IT보안침해대응/악성코드전문과정</v>
      </c>
      <c r="B552" s="23" t="str">
        <f>CONCATENATE($A552,
IF(COUNTIF($A$2:$A552,A552)&lt;10,CONCATENATE("000",COUNTIF($A$2:$A552,A552)),
IF(COUNTIF($A$2:$A552,A552)&lt;100,CONCATENATE("00",COUNTIF($A$2:$A552,A552)),
IF(COUNTIF($A$2:$A552,A552)&lt;1000,CONCATENATE("0",COUNTIF($A$2:$A552,A552)),COUNTIF($A$2:$A552,A552))
)))</f>
        <v>IT보안침해대응/악성코드전문과정0021</v>
      </c>
      <c r="C552" s="23" t="s">
        <v>4262</v>
      </c>
      <c r="E552" s="23" t="str">
        <f>CONCATENATE(표1[[#This Row],[교육기관명]],표1[[#This Row],[중분류]])</f>
        <v>한국정보보호교육센터보안</v>
      </c>
      <c r="F552" s="24" t="s">
        <v>779</v>
      </c>
      <c r="G552" s="25" t="s">
        <v>790</v>
      </c>
      <c r="H552" s="24" t="s">
        <v>6</v>
      </c>
      <c r="I552" s="24" t="s">
        <v>133</v>
      </c>
      <c r="J552" s="24" t="s">
        <v>156</v>
      </c>
      <c r="K552" s="24" t="s">
        <v>2000</v>
      </c>
      <c r="L552" s="80"/>
      <c r="M552" s="24" t="s">
        <v>3628</v>
      </c>
      <c r="N552" s="24"/>
      <c r="O552" s="24"/>
    </row>
    <row r="553" spans="1:15" hidden="1">
      <c r="A553" s="23" t="str">
        <f>CONCATENATE(표1[[#This Row],[대분류]],표1[[#This Row],[중분류]],표1[[#This Row],[소분류]],표1[[#This Row],[단계]])</f>
        <v>IT보안침해대응/악성코드전문과정</v>
      </c>
      <c r="B553" s="23" t="str">
        <f>CONCATENATE($A553,
IF(COUNTIF($A$2:$A553,A553)&lt;10,CONCATENATE("000",COUNTIF($A$2:$A553,A553)),
IF(COUNTIF($A$2:$A553,A553)&lt;100,CONCATENATE("00",COUNTIF($A$2:$A553,A553)),
IF(COUNTIF($A$2:$A553,A553)&lt;1000,CONCATENATE("0",COUNTIF($A$2:$A553,A553)),COUNTIF($A$2:$A553,A553))
)))</f>
        <v>IT보안침해대응/악성코드전문과정0022</v>
      </c>
      <c r="C553" s="23" t="s">
        <v>4263</v>
      </c>
      <c r="E553" s="23" t="str">
        <f>CONCATENATE(표1[[#This Row],[교육기관명]],표1[[#This Row],[중분류]])</f>
        <v>한국정보보호교육센터보안</v>
      </c>
      <c r="F553" s="24" t="s">
        <v>779</v>
      </c>
      <c r="G553" s="25" t="s">
        <v>787</v>
      </c>
      <c r="H553" s="24" t="s">
        <v>6</v>
      </c>
      <c r="I553" s="24" t="s">
        <v>133</v>
      </c>
      <c r="J553" s="24" t="s">
        <v>156</v>
      </c>
      <c r="K553" s="24" t="s">
        <v>2000</v>
      </c>
      <c r="L553" s="80"/>
      <c r="M553" s="24" t="s">
        <v>3628</v>
      </c>
      <c r="N553" s="24"/>
      <c r="O553" s="24"/>
    </row>
    <row r="554" spans="1:15" hidden="1">
      <c r="A554" s="23" t="str">
        <f>CONCATENATE(표1[[#This Row],[대분류]],표1[[#This Row],[중분류]],표1[[#This Row],[소분류]],표1[[#This Row],[단계]])</f>
        <v>IT보안침해대응/악성코드전문과정</v>
      </c>
      <c r="B554" s="23" t="str">
        <f>CONCATENATE($A554,
IF(COUNTIF($A$2:$A554,A554)&lt;10,CONCATENATE("000",COUNTIF($A$2:$A554,A554)),
IF(COUNTIF($A$2:$A554,A554)&lt;100,CONCATENATE("00",COUNTIF($A$2:$A554,A554)),
IF(COUNTIF($A$2:$A554,A554)&lt;1000,CONCATENATE("0",COUNTIF($A$2:$A554,A554)),COUNTIF($A$2:$A554,A554))
)))</f>
        <v>IT보안침해대응/악성코드전문과정0023</v>
      </c>
      <c r="C554" s="23" t="s">
        <v>4264</v>
      </c>
      <c r="E554" s="23" t="str">
        <f>CONCATENATE(표1[[#This Row],[교육기관명]],표1[[#This Row],[중분류]])</f>
        <v>한국정보보호교육센터보안</v>
      </c>
      <c r="F554" s="24" t="s">
        <v>779</v>
      </c>
      <c r="G554" s="25" t="s">
        <v>795</v>
      </c>
      <c r="H554" s="24" t="s">
        <v>6</v>
      </c>
      <c r="I554" s="24" t="s">
        <v>133</v>
      </c>
      <c r="J554" s="24" t="s">
        <v>156</v>
      </c>
      <c r="K554" s="24" t="s">
        <v>2000</v>
      </c>
      <c r="L554" s="80"/>
      <c r="M554" s="24" t="s">
        <v>3628</v>
      </c>
      <c r="N554" s="24"/>
      <c r="O554" s="24"/>
    </row>
    <row r="555" spans="1:15" hidden="1">
      <c r="A555" s="23" t="str">
        <f>CONCATENATE(표1[[#This Row],[대분류]],표1[[#This Row],[중분류]],표1[[#This Row],[소분류]],표1[[#This Row],[단계]])</f>
        <v>IT보안침해대응/악성코드전문과정</v>
      </c>
      <c r="B555" s="23" t="str">
        <f>CONCATENATE($A555,
IF(COUNTIF($A$2:$A555,A555)&lt;10,CONCATENATE("000",COUNTIF($A$2:$A555,A555)),
IF(COUNTIF($A$2:$A555,A555)&lt;100,CONCATENATE("00",COUNTIF($A$2:$A555,A555)),
IF(COUNTIF($A$2:$A555,A555)&lt;1000,CONCATENATE("0",COUNTIF($A$2:$A555,A555)),COUNTIF($A$2:$A555,A555))
)))</f>
        <v>IT보안침해대응/악성코드전문과정0024</v>
      </c>
      <c r="C555" s="23" t="s">
        <v>4265</v>
      </c>
      <c r="E555" s="23" t="str">
        <f>CONCATENATE(표1[[#This Row],[교육기관명]],표1[[#This Row],[중분류]])</f>
        <v>한국정보보호교육센터보안</v>
      </c>
      <c r="F555" s="24" t="s">
        <v>779</v>
      </c>
      <c r="G555" s="25" t="s">
        <v>789</v>
      </c>
      <c r="H555" s="24" t="s">
        <v>6</v>
      </c>
      <c r="I555" s="24" t="s">
        <v>133</v>
      </c>
      <c r="J555" s="24" t="s">
        <v>156</v>
      </c>
      <c r="K555" s="24" t="s">
        <v>2000</v>
      </c>
      <c r="L555" s="80"/>
      <c r="M555" s="24" t="s">
        <v>3628</v>
      </c>
      <c r="N555" s="24"/>
      <c r="O555" s="24"/>
    </row>
    <row r="556" spans="1:15" hidden="1">
      <c r="A556" s="23" t="str">
        <f>CONCATENATE(표1[[#This Row],[대분류]],표1[[#This Row],[중분류]],표1[[#This Row],[소분류]],표1[[#This Row],[단계]])</f>
        <v>IT보안침해대응/악성코드전문과정</v>
      </c>
      <c r="B556" s="23" t="str">
        <f>CONCATENATE($A556,
IF(COUNTIF($A$2:$A556,A556)&lt;10,CONCATENATE("000",COUNTIF($A$2:$A556,A556)),
IF(COUNTIF($A$2:$A556,A556)&lt;100,CONCATENATE("00",COUNTIF($A$2:$A556,A556)),
IF(COUNTIF($A$2:$A556,A556)&lt;1000,CONCATENATE("0",COUNTIF($A$2:$A556,A556)),COUNTIF($A$2:$A556,A556))
)))</f>
        <v>IT보안침해대응/악성코드전문과정0025</v>
      </c>
      <c r="C556" s="23" t="s">
        <v>4266</v>
      </c>
      <c r="E556" s="23" t="str">
        <f>CONCATENATE(표1[[#This Row],[교육기관명]],표1[[#This Row],[중분류]])</f>
        <v>한국정보보호교육센터보안</v>
      </c>
      <c r="F556" s="24" t="s">
        <v>779</v>
      </c>
      <c r="G556" s="25" t="s">
        <v>792</v>
      </c>
      <c r="H556" s="24" t="s">
        <v>6</v>
      </c>
      <c r="I556" s="24" t="s">
        <v>133</v>
      </c>
      <c r="J556" s="24" t="s">
        <v>156</v>
      </c>
      <c r="K556" s="24" t="s">
        <v>2000</v>
      </c>
      <c r="L556" s="80"/>
      <c r="M556" s="24" t="s">
        <v>3628</v>
      </c>
      <c r="N556" s="24"/>
      <c r="O556" s="24"/>
    </row>
    <row r="557" spans="1:15" hidden="1">
      <c r="A557" s="23" t="str">
        <f>CONCATENATE(표1[[#This Row],[대분류]],표1[[#This Row],[중분류]],표1[[#This Row],[소분류]],표1[[#This Row],[단계]])</f>
        <v>IT보안침해대응/악성코드전문과정</v>
      </c>
      <c r="B557" s="23" t="str">
        <f>CONCATENATE($A557,
IF(COUNTIF($A$2:$A557,A557)&lt;10,CONCATENATE("000",COUNTIF($A$2:$A557,A557)),
IF(COUNTIF($A$2:$A557,A557)&lt;100,CONCATENATE("00",COUNTIF($A$2:$A557,A557)),
IF(COUNTIF($A$2:$A557,A557)&lt;1000,CONCATENATE("0",COUNTIF($A$2:$A557,A557)),COUNTIF($A$2:$A557,A557))
)))</f>
        <v>IT보안침해대응/악성코드전문과정0026</v>
      </c>
      <c r="C557" s="23" t="s">
        <v>4267</v>
      </c>
      <c r="E557" s="23" t="str">
        <f>CONCATENATE(표1[[#This Row],[교육기관명]],표1[[#This Row],[중분류]])</f>
        <v>한국정보보호교육센터보안</v>
      </c>
      <c r="F557" s="24" t="s">
        <v>779</v>
      </c>
      <c r="G557" s="25" t="s">
        <v>793</v>
      </c>
      <c r="H557" s="24" t="s">
        <v>6</v>
      </c>
      <c r="I557" s="24" t="s">
        <v>133</v>
      </c>
      <c r="J557" s="24" t="s">
        <v>156</v>
      </c>
      <c r="K557" s="24" t="s">
        <v>2000</v>
      </c>
      <c r="L557" s="80"/>
      <c r="M557" s="24" t="s">
        <v>3628</v>
      </c>
      <c r="N557" s="24"/>
      <c r="O557" s="24"/>
    </row>
    <row r="558" spans="1:15" hidden="1">
      <c r="A558" s="23" t="str">
        <f>CONCATENATE(표1[[#This Row],[대분류]],표1[[#This Row],[중분류]],표1[[#This Row],[소분류]],표1[[#This Row],[단계]])</f>
        <v>IT보안컨설팅/법/감사선택과정</v>
      </c>
      <c r="B558" s="23" t="str">
        <f>CONCATENATE($A558,
IF(COUNTIF($A$2:$A558,A558)&lt;10,CONCATENATE("000",COUNTIF($A$2:$A558,A558)),
IF(COUNTIF($A$2:$A558,A558)&lt;100,CONCATENATE("00",COUNTIF($A$2:$A558,A558)),
IF(COUNTIF($A$2:$A558,A558)&lt;1000,CONCATENATE("0",COUNTIF($A$2:$A558,A558)),COUNTIF($A$2:$A558,A558))
)))</f>
        <v>IT보안컨설팅/법/감사선택과정0001</v>
      </c>
      <c r="C558" s="23" t="s">
        <v>3902</v>
      </c>
      <c r="D558" s="28" t="s">
        <v>5722</v>
      </c>
      <c r="E558" s="23" t="str">
        <f>CONCATENATE(표1[[#This Row],[교육기관명]],표1[[#This Row],[중분류]])</f>
        <v>멀티캠퍼스보안</v>
      </c>
      <c r="F558" s="24" t="s">
        <v>4</v>
      </c>
      <c r="G558" s="25" t="s">
        <v>160</v>
      </c>
      <c r="H558" s="24" t="s">
        <v>6</v>
      </c>
      <c r="I558" s="24" t="s">
        <v>133</v>
      </c>
      <c r="J558" s="24" t="s">
        <v>161</v>
      </c>
      <c r="K558" s="24" t="s">
        <v>2002</v>
      </c>
      <c r="L558" s="80" t="s">
        <v>5709</v>
      </c>
      <c r="M558" s="24" t="s">
        <v>2710</v>
      </c>
      <c r="N558" s="24"/>
      <c r="O558" s="24"/>
    </row>
    <row r="559" spans="1:15" hidden="1">
      <c r="A559" s="23" t="str">
        <f>CONCATENATE(표1[[#This Row],[대분류]],표1[[#This Row],[중분류]],표1[[#This Row],[소분류]],표1[[#This Row],[단계]])</f>
        <v>IT보안컨설팅/법/감사선택과정</v>
      </c>
      <c r="B559" s="23" t="str">
        <f>CONCATENATE($A559,
IF(COUNTIF($A$2:$A559,A559)&lt;10,CONCATENATE("000",COUNTIF($A$2:$A559,A559)),
IF(COUNTIF($A$2:$A559,A559)&lt;100,CONCATENATE("00",COUNTIF($A$2:$A559,A559)),
IF(COUNTIF($A$2:$A559,A559)&lt;1000,CONCATENATE("0",COUNTIF($A$2:$A559,A559)),COUNTIF($A$2:$A559,A559))
)))</f>
        <v>IT보안컨설팅/법/감사선택과정0002</v>
      </c>
      <c r="C559" s="23" t="s">
        <v>3903</v>
      </c>
      <c r="E559" s="23" t="str">
        <f>CONCATENATE(표1[[#This Row],[교육기관명]],표1[[#This Row],[중분류]])</f>
        <v>멀티캠퍼스보안</v>
      </c>
      <c r="F559" s="24" t="s">
        <v>4</v>
      </c>
      <c r="G559" s="25" t="s">
        <v>162</v>
      </c>
      <c r="H559" s="24" t="s">
        <v>6</v>
      </c>
      <c r="I559" s="24" t="s">
        <v>133</v>
      </c>
      <c r="J559" s="24" t="s">
        <v>161</v>
      </c>
      <c r="K559" s="24" t="s">
        <v>2002</v>
      </c>
      <c r="L559" s="80"/>
      <c r="M559" s="24" t="s">
        <v>2711</v>
      </c>
      <c r="N559" s="24"/>
      <c r="O559" s="24"/>
    </row>
    <row r="560" spans="1:15" hidden="1">
      <c r="A560" s="23" t="str">
        <f>CONCATENATE(표1[[#This Row],[대분류]],표1[[#This Row],[중분류]],표1[[#This Row],[소분류]],표1[[#This Row],[단계]])</f>
        <v>IT보안컨설팅/법/감사선택과정</v>
      </c>
      <c r="B560" s="23" t="str">
        <f>CONCATENATE($A560,
IF(COUNTIF($A$2:$A560,A560)&lt;10,CONCATENATE("000",COUNTIF($A$2:$A560,A560)),
IF(COUNTIF($A$2:$A560,A560)&lt;100,CONCATENATE("00",COUNTIF($A$2:$A560,A560)),
IF(COUNTIF($A$2:$A560,A560)&lt;1000,CONCATENATE("0",COUNTIF($A$2:$A560,A560)),COUNTIF($A$2:$A560,A560))
)))</f>
        <v>IT보안컨설팅/법/감사선택과정0003</v>
      </c>
      <c r="C560" s="23" t="s">
        <v>3904</v>
      </c>
      <c r="E560" s="23" t="str">
        <f>CONCATENATE(표1[[#This Row],[교육기관명]],표1[[#This Row],[중분류]])</f>
        <v>멀티캠퍼스보안</v>
      </c>
      <c r="F560" s="24" t="s">
        <v>4</v>
      </c>
      <c r="G560" s="25" t="s">
        <v>164</v>
      </c>
      <c r="H560" s="24" t="s">
        <v>6</v>
      </c>
      <c r="I560" s="24" t="s">
        <v>133</v>
      </c>
      <c r="J560" s="24" t="s">
        <v>161</v>
      </c>
      <c r="K560" s="24" t="s">
        <v>2002</v>
      </c>
      <c r="L560" s="80"/>
      <c r="M560" s="24" t="s">
        <v>2712</v>
      </c>
      <c r="N560" s="24"/>
      <c r="O560" s="24"/>
    </row>
    <row r="561" spans="1:15" hidden="1">
      <c r="A561" s="23" t="str">
        <f>CONCATENATE(표1[[#This Row],[대분류]],표1[[#This Row],[중분류]],표1[[#This Row],[소분류]],표1[[#This Row],[단계]])</f>
        <v>IT보안컨설팅/법/감사선택과정</v>
      </c>
      <c r="B561" s="23" t="str">
        <f>CONCATENATE($A561,
IF(COUNTIF($A$2:$A561,A561)&lt;10,CONCATENATE("000",COUNTIF($A$2:$A561,A561)),
IF(COUNTIF($A$2:$A561,A561)&lt;100,CONCATENATE("00",COUNTIF($A$2:$A561,A561)),
IF(COUNTIF($A$2:$A561,A561)&lt;1000,CONCATENATE("0",COUNTIF($A$2:$A561,A561)),COUNTIF($A$2:$A561,A561))
)))</f>
        <v>IT보안컨설팅/법/감사선택과정0004</v>
      </c>
      <c r="C561" s="23" t="s">
        <v>3905</v>
      </c>
      <c r="E561" s="23" t="str">
        <f>CONCATENATE(표1[[#This Row],[교육기관명]],표1[[#This Row],[중분류]])</f>
        <v>멀티캠퍼스보안</v>
      </c>
      <c r="F561" s="24" t="s">
        <v>4</v>
      </c>
      <c r="G561" s="25" t="s">
        <v>163</v>
      </c>
      <c r="H561" s="24" t="s">
        <v>6</v>
      </c>
      <c r="I561" s="24" t="s">
        <v>133</v>
      </c>
      <c r="J561" s="24" t="s">
        <v>161</v>
      </c>
      <c r="K561" s="24" t="s">
        <v>2002</v>
      </c>
      <c r="L561" s="80"/>
      <c r="M561" s="24" t="s">
        <v>2713</v>
      </c>
      <c r="N561" s="24"/>
      <c r="O561" s="24"/>
    </row>
    <row r="562" spans="1:15" hidden="1">
      <c r="A562" s="23" t="str">
        <f>CONCATENATE(표1[[#This Row],[대분류]],표1[[#This Row],[중분류]],표1[[#This Row],[소분류]],표1[[#This Row],[단계]])</f>
        <v>IT보안컨설팅/법/감사선택과정</v>
      </c>
      <c r="B562" s="23" t="str">
        <f>CONCATENATE($A562,
IF(COUNTIF($A$2:$A562,A562)&lt;10,CONCATENATE("000",COUNTIF($A$2:$A562,A562)),
IF(COUNTIF($A$2:$A562,A562)&lt;100,CONCATENATE("00",COUNTIF($A$2:$A562,A562)),
IF(COUNTIF($A$2:$A562,A562)&lt;1000,CONCATENATE("0",COUNTIF($A$2:$A562,A562)),COUNTIF($A$2:$A562,A562))
)))</f>
        <v>IT보안컨설팅/법/감사선택과정0005</v>
      </c>
      <c r="C562" s="23" t="s">
        <v>4721</v>
      </c>
      <c r="E562" s="23" t="str">
        <f>CONCATENATE(표1[[#This Row],[교육기관명]],표1[[#This Row],[중분류]])</f>
        <v>패스트레인정보통신학원보안</v>
      </c>
      <c r="F562" s="24" t="s">
        <v>3691</v>
      </c>
      <c r="G562" s="25" t="s">
        <v>1660</v>
      </c>
      <c r="H562" s="24" t="s">
        <v>6</v>
      </c>
      <c r="I562" s="24" t="s">
        <v>133</v>
      </c>
      <c r="J562" s="24" t="s">
        <v>161</v>
      </c>
      <c r="K562" s="24" t="s">
        <v>2002</v>
      </c>
      <c r="L562" s="80"/>
      <c r="M562" s="24" t="s">
        <v>2714</v>
      </c>
      <c r="N562" s="24"/>
      <c r="O562" s="24"/>
    </row>
    <row r="563" spans="1:15" hidden="1">
      <c r="A563" s="23" t="str">
        <f>CONCATENATE(표1[[#This Row],[대분류]],표1[[#This Row],[중분류]],표1[[#This Row],[소분류]],표1[[#This Row],[단계]])</f>
        <v>IT보안컨설팅/법/감사전문과정</v>
      </c>
      <c r="B563" s="23" t="str">
        <f>CONCATENATE($A563,
IF(COUNTIF($A$2:$A563,A563)&lt;10,CONCATENATE("000",COUNTIF($A$2:$A563,A563)),
IF(COUNTIF($A$2:$A563,A563)&lt;100,CONCATENATE("00",COUNTIF($A$2:$A563,A563)),
IF(COUNTIF($A$2:$A563,A563)&lt;1000,CONCATENATE("0",COUNTIF($A$2:$A563,A563)),COUNTIF($A$2:$A563,A563))
)))</f>
        <v>IT보안컨설팅/법/감사전문과정0001</v>
      </c>
      <c r="C563" s="23" t="s">
        <v>4268</v>
      </c>
      <c r="E563" s="23" t="str">
        <f>CONCATENATE(표1[[#This Row],[교육기관명]],표1[[#This Row],[중분류]])</f>
        <v>한국정보보호교육센터보안</v>
      </c>
      <c r="F563" s="24" t="s">
        <v>779</v>
      </c>
      <c r="G563" s="25" t="s">
        <v>801</v>
      </c>
      <c r="H563" s="24" t="s">
        <v>6</v>
      </c>
      <c r="I563" s="24" t="s">
        <v>133</v>
      </c>
      <c r="J563" s="24" t="s">
        <v>161</v>
      </c>
      <c r="K563" s="24" t="s">
        <v>2000</v>
      </c>
      <c r="L563" s="80"/>
      <c r="M563" s="24" t="s">
        <v>3628</v>
      </c>
      <c r="N563" s="24"/>
      <c r="O563" s="24"/>
    </row>
    <row r="564" spans="1:15" hidden="1">
      <c r="A564" s="23" t="str">
        <f>CONCATENATE(표1[[#This Row],[대분류]],표1[[#This Row],[중분류]],표1[[#This Row],[소분류]],표1[[#This Row],[단계]])</f>
        <v>IT블록체인기술구현기본과정</v>
      </c>
      <c r="B564" s="23" t="str">
        <f>CONCATENATE($A564,
IF(COUNTIF($A$2:$A564,A564)&lt;10,CONCATENATE("000",COUNTIF($A$2:$A564,A564)),
IF(COUNTIF($A$2:$A564,A564)&lt;100,CONCATENATE("00",COUNTIF($A$2:$A564,A564)),
IF(COUNTIF($A$2:$A564,A564)&lt;1000,CONCATENATE("0",COUNTIF($A$2:$A564,A564)),COUNTIF($A$2:$A564,A564))
)))</f>
        <v>IT블록체인기술구현기본과정0001</v>
      </c>
      <c r="C564" s="23" t="s">
        <v>4962</v>
      </c>
      <c r="E564" s="23" t="str">
        <f>CONCATENATE(표1[[#This Row],[교육기관명]],표1[[#This Row],[중분류]])</f>
        <v>비트교육센터블록체인</v>
      </c>
      <c r="F564" s="24" t="s">
        <v>3689</v>
      </c>
      <c r="G564" s="25" t="s">
        <v>852</v>
      </c>
      <c r="H564" s="24" t="s">
        <v>6</v>
      </c>
      <c r="I564" s="24" t="s">
        <v>91</v>
      </c>
      <c r="J564" s="24" t="s">
        <v>98</v>
      </c>
      <c r="K564" s="24" t="s">
        <v>1998</v>
      </c>
      <c r="L564" s="80"/>
      <c r="M564" s="24" t="s">
        <v>2145</v>
      </c>
      <c r="N564" s="24"/>
      <c r="O564" s="24"/>
    </row>
    <row r="565" spans="1:15" hidden="1">
      <c r="A565" s="23" t="str">
        <f>CONCATENATE(표1[[#This Row],[대분류]],표1[[#This Row],[중분류]],표1[[#This Row],[소분류]],표1[[#This Row],[단계]])</f>
        <v>IT블록체인기술구현기본과정</v>
      </c>
      <c r="B565" s="23" t="str">
        <f>CONCATENATE($A565,
IF(COUNTIF($A$2:$A565,A565)&lt;10,CONCATENATE("000",COUNTIF($A$2:$A565,A565)),
IF(COUNTIF($A$2:$A565,A565)&lt;100,CONCATENATE("00",COUNTIF($A$2:$A565,A565)),
IF(COUNTIF($A$2:$A565,A565)&lt;1000,CONCATENATE("0",COUNTIF($A$2:$A565,A565)),COUNTIF($A$2:$A565,A565))
)))</f>
        <v>IT블록체인기술구현기본과정0002</v>
      </c>
      <c r="C565" s="23" t="s">
        <v>4387</v>
      </c>
      <c r="E565" s="23" t="str">
        <f>CONCATENATE(표1[[#This Row],[교육기관명]],표1[[#This Row],[중분류]])</f>
        <v>한국소프트웨어기술진흥협회블록체인</v>
      </c>
      <c r="F565" s="24" t="s">
        <v>659</v>
      </c>
      <c r="G565" s="25" t="s">
        <v>772</v>
      </c>
      <c r="H565" s="24" t="s">
        <v>6</v>
      </c>
      <c r="I565" s="24" t="s">
        <v>91</v>
      </c>
      <c r="J565" s="24" t="s">
        <v>98</v>
      </c>
      <c r="K565" s="24" t="s">
        <v>1998</v>
      </c>
      <c r="L565" s="80"/>
      <c r="M565" s="24" t="s">
        <v>3621</v>
      </c>
      <c r="N565" s="24"/>
      <c r="O565" s="24"/>
    </row>
    <row r="566" spans="1:15" hidden="1">
      <c r="A566" s="23" t="str">
        <f>CONCATENATE(표1[[#This Row],[대분류]],표1[[#This Row],[중분류]],표1[[#This Row],[소분류]],표1[[#This Row],[단계]])</f>
        <v>IT블록체인기술구현선택과정</v>
      </c>
      <c r="B566" s="23" t="str">
        <f>CONCATENATE($A566,
IF(COUNTIF($A$2:$A566,A566)&lt;10,CONCATENATE("000",COUNTIF($A$2:$A566,A566)),
IF(COUNTIF($A$2:$A566,A566)&lt;100,CONCATENATE("00",COUNTIF($A$2:$A566,A566)),
IF(COUNTIF($A$2:$A566,A566)&lt;1000,CONCATENATE("0",COUNTIF($A$2:$A566,A566)),COUNTIF($A$2:$A566,A566))
)))</f>
        <v>IT블록체인기술구현선택과정0001</v>
      </c>
      <c r="C566" s="23" t="s">
        <v>4886</v>
      </c>
      <c r="E566" s="23" t="str">
        <f>CONCATENATE(표1[[#This Row],[교육기관명]],표1[[#This Row],[중분류]])</f>
        <v>중앙정보처리학원블록체인</v>
      </c>
      <c r="F566" s="24" t="s">
        <v>1177</v>
      </c>
      <c r="G566" s="25" t="s">
        <v>1206</v>
      </c>
      <c r="H566" s="24" t="s">
        <v>6</v>
      </c>
      <c r="I566" s="24" t="s">
        <v>91</v>
      </c>
      <c r="J566" s="24" t="s">
        <v>98</v>
      </c>
      <c r="K566" s="24" t="s">
        <v>2002</v>
      </c>
      <c r="L566" s="80"/>
      <c r="M566" s="24" t="s">
        <v>2149</v>
      </c>
      <c r="N566" s="24"/>
      <c r="O566" s="24"/>
    </row>
    <row r="567" spans="1:15" hidden="1">
      <c r="A567" s="23" t="str">
        <f>CONCATENATE(표1[[#This Row],[대분류]],표1[[#This Row],[중분류]],표1[[#This Row],[소분류]],표1[[#This Row],[단계]])</f>
        <v>IT블록체인기술구현선택과정</v>
      </c>
      <c r="B567" s="23" t="str">
        <f>CONCATENATE($A567,
IF(COUNTIF($A$2:$A567,A567)&lt;10,CONCATENATE("000",COUNTIF($A$2:$A567,A567)),
IF(COUNTIF($A$2:$A567,A567)&lt;100,CONCATENATE("00",COUNTIF($A$2:$A567,A567)),
IF(COUNTIF($A$2:$A567,A567)&lt;1000,CONCATENATE("0",COUNTIF($A$2:$A567,A567)),COUNTIF($A$2:$A567,A567))
)))</f>
        <v>IT블록체인기술구현선택과정0002</v>
      </c>
      <c r="C567" s="23" t="s">
        <v>4887</v>
      </c>
      <c r="E567" s="23" t="str">
        <f>CONCATENATE(표1[[#This Row],[교육기관명]],표1[[#This Row],[중분류]])</f>
        <v>중앙정보처리학원블록체인</v>
      </c>
      <c r="F567" s="24" t="s">
        <v>1177</v>
      </c>
      <c r="G567" s="25" t="s">
        <v>1205</v>
      </c>
      <c r="H567" s="24" t="s">
        <v>6</v>
      </c>
      <c r="I567" s="24" t="s">
        <v>91</v>
      </c>
      <c r="J567" s="24" t="s">
        <v>98</v>
      </c>
      <c r="K567" s="24" t="s">
        <v>2002</v>
      </c>
      <c r="L567" s="80"/>
      <c r="M567" s="24" t="s">
        <v>2149</v>
      </c>
      <c r="N567" s="24"/>
      <c r="O567" s="24"/>
    </row>
    <row r="568" spans="1:15" hidden="1">
      <c r="A568" s="23" t="str">
        <f>CONCATENATE(표1[[#This Row],[대분류]],표1[[#This Row],[중분류]],표1[[#This Row],[소분류]],표1[[#This Row],[단계]])</f>
        <v>IT블록체인기술구현선택과정</v>
      </c>
      <c r="B568" s="23" t="str">
        <f>CONCATENATE($A568,
IF(COUNTIF($A$2:$A568,A568)&lt;10,CONCATENATE("000",COUNTIF($A$2:$A568,A568)),
IF(COUNTIF($A$2:$A568,A568)&lt;100,CONCATENATE("00",COUNTIF($A$2:$A568,A568)),
IF(COUNTIF($A$2:$A568,A568)&lt;1000,CONCATENATE("0",COUNTIF($A$2:$A568,A568)),COUNTIF($A$2:$A568,A568))
)))</f>
        <v>IT블록체인기술구현선택과정0003</v>
      </c>
      <c r="C568" s="23" t="s">
        <v>4888</v>
      </c>
      <c r="E568" s="23" t="str">
        <f>CONCATENATE(표1[[#This Row],[교육기관명]],표1[[#This Row],[중분류]])</f>
        <v>중앙정보처리학원블록체인</v>
      </c>
      <c r="F568" s="24" t="s">
        <v>1177</v>
      </c>
      <c r="G568" s="25" t="s">
        <v>1204</v>
      </c>
      <c r="H568" s="24" t="s">
        <v>6</v>
      </c>
      <c r="I568" s="24" t="s">
        <v>91</v>
      </c>
      <c r="J568" s="24" t="s">
        <v>98</v>
      </c>
      <c r="K568" s="24" t="s">
        <v>2002</v>
      </c>
      <c r="L568" s="80"/>
      <c r="M568" s="24" t="s">
        <v>2149</v>
      </c>
      <c r="N568" s="24"/>
      <c r="O568" s="24"/>
    </row>
    <row r="569" spans="1:15" hidden="1">
      <c r="A569" s="23" t="str">
        <f>CONCATENATE(표1[[#This Row],[대분류]],표1[[#This Row],[중분류]],표1[[#This Row],[소분류]],표1[[#This Row],[단계]])</f>
        <v>IT블록체인기술구현선택과정</v>
      </c>
      <c r="B569" s="23" t="str">
        <f>CONCATENATE($A569,
IF(COUNTIF($A$2:$A569,A569)&lt;10,CONCATENATE("000",COUNTIF($A$2:$A569,A569)),
IF(COUNTIF($A$2:$A569,A569)&lt;100,CONCATENATE("00",COUNTIF($A$2:$A569,A569)),
IF(COUNTIF($A$2:$A569,A569)&lt;1000,CONCATENATE("0",COUNTIF($A$2:$A569,A569)),COUNTIF($A$2:$A569,A569))
)))</f>
        <v>IT블록체인기술구현선택과정0004</v>
      </c>
      <c r="C569" s="23" t="s">
        <v>4889</v>
      </c>
      <c r="E569" s="23" t="str">
        <f>CONCATENATE(표1[[#This Row],[교육기관명]],표1[[#This Row],[중분류]])</f>
        <v>중앙정보처리학원블록체인</v>
      </c>
      <c r="F569" s="24" t="s">
        <v>1177</v>
      </c>
      <c r="G569" s="25" t="s">
        <v>1203</v>
      </c>
      <c r="H569" s="24" t="s">
        <v>6</v>
      </c>
      <c r="I569" s="24" t="s">
        <v>91</v>
      </c>
      <c r="J569" s="24" t="s">
        <v>98</v>
      </c>
      <c r="K569" s="24" t="s">
        <v>2002</v>
      </c>
      <c r="L569" s="80"/>
      <c r="M569" s="24" t="s">
        <v>2149</v>
      </c>
      <c r="N569" s="24"/>
      <c r="O569" s="24"/>
    </row>
    <row r="570" spans="1:15" hidden="1">
      <c r="A570" s="23" t="str">
        <f>CONCATENATE(표1[[#This Row],[대분류]],표1[[#This Row],[중분류]],표1[[#This Row],[소분류]],표1[[#This Row],[단계]])</f>
        <v>IT블록체인기술구현전문과정</v>
      </c>
      <c r="B570" s="23" t="str">
        <f>CONCATENATE($A570,
IF(COUNTIF($A$2:$A570,A570)&lt;10,CONCATENATE("000",COUNTIF($A$2:$A570,A570)),
IF(COUNTIF($A$2:$A570,A570)&lt;100,CONCATENATE("00",COUNTIF($A$2:$A570,A570)),
IF(COUNTIF($A$2:$A570,A570)&lt;1000,CONCATENATE("0",COUNTIF($A$2:$A570,A570)),COUNTIF($A$2:$A570,A570))
)))</f>
        <v>IT블록체인기술구현전문과정0001</v>
      </c>
      <c r="C570" s="23" t="s">
        <v>5501</v>
      </c>
      <c r="E570" s="23" t="str">
        <f>CONCATENATE(표1[[#This Row],[교육기관명]],표1[[#This Row],[중분류]])</f>
        <v>HP교육센터블록체인</v>
      </c>
      <c r="F570" s="24" t="s">
        <v>971</v>
      </c>
      <c r="G570" s="25" t="s">
        <v>1115</v>
      </c>
      <c r="H570" s="24" t="s">
        <v>6</v>
      </c>
      <c r="I570" s="24" t="s">
        <v>91</v>
      </c>
      <c r="J570" s="24" t="s">
        <v>98</v>
      </c>
      <c r="K570" s="24" t="s">
        <v>2000</v>
      </c>
      <c r="L570" s="80"/>
      <c r="M570" s="24" t="s">
        <v>2715</v>
      </c>
      <c r="N570" s="24"/>
      <c r="O570" s="24"/>
    </row>
    <row r="571" spans="1:15" hidden="1">
      <c r="A571" s="23" t="str">
        <f>CONCATENATE(표1[[#This Row],[대분류]],표1[[#This Row],[중분류]],표1[[#This Row],[소분류]],표1[[#This Row],[단계]])</f>
        <v>IT블록체인기술구현전문과정</v>
      </c>
      <c r="B571" s="23" t="str">
        <f>CONCATENATE($A571,
IF(COUNTIF($A$2:$A571,A571)&lt;10,CONCATENATE("000",COUNTIF($A$2:$A571,A571)),
IF(COUNTIF($A$2:$A571,A571)&lt;100,CONCATENATE("00",COUNTIF($A$2:$A571,A571)),
IF(COUNTIF($A$2:$A571,A571)&lt;1000,CONCATENATE("0",COUNTIF($A$2:$A571,A571)),COUNTIF($A$2:$A571,A571))
)))</f>
        <v>IT블록체인기술구현전문과정0002</v>
      </c>
      <c r="C571" s="23" t="s">
        <v>5502</v>
      </c>
      <c r="E571" s="23" t="str">
        <f>CONCATENATE(표1[[#This Row],[교육기관명]],표1[[#This Row],[중분류]])</f>
        <v>HP교육센터블록체인</v>
      </c>
      <c r="F571" s="24" t="s">
        <v>971</v>
      </c>
      <c r="G571" s="25" t="s">
        <v>1116</v>
      </c>
      <c r="H571" s="24" t="s">
        <v>6</v>
      </c>
      <c r="I571" s="24" t="s">
        <v>91</v>
      </c>
      <c r="J571" s="24" t="s">
        <v>98</v>
      </c>
      <c r="K571" s="24" t="s">
        <v>2000</v>
      </c>
      <c r="L571" s="80"/>
      <c r="M571" s="24" t="s">
        <v>2716</v>
      </c>
      <c r="N571" s="24"/>
      <c r="O571" s="24"/>
    </row>
    <row r="572" spans="1:15" hidden="1">
      <c r="A572" s="23" t="str">
        <f>CONCATENATE(표1[[#This Row],[대분류]],표1[[#This Row],[중분류]],표1[[#This Row],[소분류]],표1[[#This Row],[단계]])</f>
        <v>IT블록체인기술구현전문과정</v>
      </c>
      <c r="B572" s="23" t="str">
        <f>CONCATENATE($A572,
IF(COUNTIF($A$2:$A572,A572)&lt;10,CONCATENATE("000",COUNTIF($A$2:$A572,A572)),
IF(COUNTIF($A$2:$A572,A572)&lt;100,CONCATENATE("00",COUNTIF($A$2:$A572,A572)),
IF(COUNTIF($A$2:$A572,A572)&lt;1000,CONCATENATE("0",COUNTIF($A$2:$A572,A572)),COUNTIF($A$2:$A572,A572))
)))</f>
        <v>IT블록체인기술구현전문과정0003</v>
      </c>
      <c r="C572" s="23" t="s">
        <v>3906</v>
      </c>
      <c r="E572" s="23" t="str">
        <f>CONCATENATE(표1[[#This Row],[교육기관명]],표1[[#This Row],[중분류]])</f>
        <v>멀티캠퍼스블록체인</v>
      </c>
      <c r="F572" s="24" t="s">
        <v>4</v>
      </c>
      <c r="G572" s="25" t="s">
        <v>104</v>
      </c>
      <c r="H572" s="24" t="s">
        <v>6</v>
      </c>
      <c r="I572" s="24" t="s">
        <v>91</v>
      </c>
      <c r="J572" s="24" t="s">
        <v>98</v>
      </c>
      <c r="K572" s="24" t="s">
        <v>2000</v>
      </c>
      <c r="L572" s="80"/>
      <c r="M572" s="24" t="s">
        <v>2717</v>
      </c>
      <c r="N572" s="24"/>
      <c r="O572" s="24"/>
    </row>
    <row r="573" spans="1:15" hidden="1">
      <c r="A573" s="23" t="str">
        <f>CONCATENATE(표1[[#This Row],[대분류]],표1[[#This Row],[중분류]],표1[[#This Row],[소분류]],표1[[#This Row],[단계]])</f>
        <v>IT블록체인기술구현전문과정</v>
      </c>
      <c r="B573" s="23" t="str">
        <f>CONCATENATE($A573,
IF(COUNTIF($A$2:$A573,A573)&lt;10,CONCATENATE("000",COUNTIF($A$2:$A573,A573)),
IF(COUNTIF($A$2:$A573,A573)&lt;100,CONCATENATE("00",COUNTIF($A$2:$A573,A573)),
IF(COUNTIF($A$2:$A573,A573)&lt;1000,CONCATENATE("0",COUNTIF($A$2:$A573,A573)),COUNTIF($A$2:$A573,A573))
)))</f>
        <v>IT블록체인기술구현전문과정0004</v>
      </c>
      <c r="C573" s="23" t="s">
        <v>3907</v>
      </c>
      <c r="E573" s="23" t="str">
        <f>CONCATENATE(표1[[#This Row],[교육기관명]],표1[[#This Row],[중분류]])</f>
        <v>멀티캠퍼스블록체인</v>
      </c>
      <c r="F573" s="24" t="s">
        <v>4</v>
      </c>
      <c r="G573" s="25" t="s">
        <v>106</v>
      </c>
      <c r="H573" s="24" t="s">
        <v>6</v>
      </c>
      <c r="I573" s="24" t="s">
        <v>91</v>
      </c>
      <c r="J573" s="24" t="s">
        <v>98</v>
      </c>
      <c r="K573" s="24" t="s">
        <v>2000</v>
      </c>
      <c r="L573" s="80"/>
      <c r="M573" s="24" t="s">
        <v>2718</v>
      </c>
      <c r="N573" s="24"/>
      <c r="O573" s="24"/>
    </row>
    <row r="574" spans="1:15" hidden="1">
      <c r="A574" s="23" t="str">
        <f>CONCATENATE(표1[[#This Row],[대분류]],표1[[#This Row],[중분류]],표1[[#This Row],[소분류]],표1[[#This Row],[단계]])</f>
        <v>IT블록체인기술구현전문과정</v>
      </c>
      <c r="B574" s="23" t="str">
        <f>CONCATENATE($A574,
IF(COUNTIF($A$2:$A574,A574)&lt;10,CONCATENATE("000",COUNTIF($A$2:$A574,A574)),
IF(COUNTIF($A$2:$A574,A574)&lt;100,CONCATENATE("00",COUNTIF($A$2:$A574,A574)),
IF(COUNTIF($A$2:$A574,A574)&lt;1000,CONCATENATE("0",COUNTIF($A$2:$A574,A574)),COUNTIF($A$2:$A574,A574))
)))</f>
        <v>IT블록체인기술구현전문과정0005</v>
      </c>
      <c r="C574" s="23" t="s">
        <v>3908</v>
      </c>
      <c r="E574" s="23" t="str">
        <f>CONCATENATE(표1[[#This Row],[교육기관명]],표1[[#This Row],[중분류]])</f>
        <v>멀티캠퍼스블록체인</v>
      </c>
      <c r="F574" s="24" t="s">
        <v>4</v>
      </c>
      <c r="G574" s="25" t="s">
        <v>101</v>
      </c>
      <c r="H574" s="24" t="s">
        <v>6</v>
      </c>
      <c r="I574" s="24" t="s">
        <v>91</v>
      </c>
      <c r="J574" s="24" t="s">
        <v>98</v>
      </c>
      <c r="K574" s="24" t="s">
        <v>2000</v>
      </c>
      <c r="L574" s="80"/>
      <c r="M574" s="24" t="s">
        <v>2719</v>
      </c>
      <c r="N574" s="24"/>
      <c r="O574" s="24"/>
    </row>
    <row r="575" spans="1:15" hidden="1">
      <c r="A575" s="23" t="str">
        <f>CONCATENATE(표1[[#This Row],[대분류]],표1[[#This Row],[중분류]],표1[[#This Row],[소분류]],표1[[#This Row],[단계]])</f>
        <v>IT블록체인기술구현전문과정</v>
      </c>
      <c r="B575" s="23" t="str">
        <f>CONCATENATE($A575,
IF(COUNTIF($A$2:$A575,A575)&lt;10,CONCATENATE("000",COUNTIF($A$2:$A575,A575)),
IF(COUNTIF($A$2:$A575,A575)&lt;100,CONCATENATE("00",COUNTIF($A$2:$A575,A575)),
IF(COUNTIF($A$2:$A575,A575)&lt;1000,CONCATENATE("0",COUNTIF($A$2:$A575,A575)),COUNTIF($A$2:$A575,A575))
)))</f>
        <v>IT블록체인기술구현전문과정0006</v>
      </c>
      <c r="C575" s="23" t="s">
        <v>3909</v>
      </c>
      <c r="E575" s="23" t="str">
        <f>CONCATENATE(표1[[#This Row],[교육기관명]],표1[[#This Row],[중분류]])</f>
        <v>멀티캠퍼스블록체인</v>
      </c>
      <c r="F575" s="24" t="s">
        <v>4</v>
      </c>
      <c r="G575" s="25" t="s">
        <v>99</v>
      </c>
      <c r="H575" s="24" t="s">
        <v>6</v>
      </c>
      <c r="I575" s="24" t="s">
        <v>91</v>
      </c>
      <c r="J575" s="24" t="s">
        <v>98</v>
      </c>
      <c r="K575" s="24" t="s">
        <v>2000</v>
      </c>
      <c r="L575" s="80"/>
      <c r="M575" s="24" t="s">
        <v>2720</v>
      </c>
      <c r="N575" s="24"/>
      <c r="O575" s="24"/>
    </row>
    <row r="576" spans="1:15" hidden="1">
      <c r="A576" s="23" t="str">
        <f>CONCATENATE(표1[[#This Row],[대분류]],표1[[#This Row],[중분류]],표1[[#This Row],[소분류]],표1[[#This Row],[단계]])</f>
        <v>IT블록체인기술구현전문과정</v>
      </c>
      <c r="B576" s="23" t="str">
        <f>CONCATENATE($A576,
IF(COUNTIF($A$2:$A576,A576)&lt;10,CONCATENATE("000",COUNTIF($A$2:$A576,A576)),
IF(COUNTIF($A$2:$A576,A576)&lt;100,CONCATENATE("00",COUNTIF($A$2:$A576,A576)),
IF(COUNTIF($A$2:$A576,A576)&lt;1000,CONCATENATE("0",COUNTIF($A$2:$A576,A576)),COUNTIF($A$2:$A576,A576))
)))</f>
        <v>IT블록체인기술구현전문과정0007</v>
      </c>
      <c r="C576" s="23" t="s">
        <v>3910</v>
      </c>
      <c r="E576" s="23" t="str">
        <f>CONCATENATE(표1[[#This Row],[교육기관명]],표1[[#This Row],[중분류]])</f>
        <v>멀티캠퍼스블록체인</v>
      </c>
      <c r="F576" s="24" t="s">
        <v>4</v>
      </c>
      <c r="G576" s="25" t="s">
        <v>100</v>
      </c>
      <c r="H576" s="24" t="s">
        <v>6</v>
      </c>
      <c r="I576" s="24" t="s">
        <v>91</v>
      </c>
      <c r="J576" s="24" t="s">
        <v>98</v>
      </c>
      <c r="K576" s="24" t="s">
        <v>2000</v>
      </c>
      <c r="L576" s="80"/>
      <c r="M576" s="24" t="s">
        <v>2721</v>
      </c>
      <c r="N576" s="24"/>
      <c r="O576" s="24"/>
    </row>
    <row r="577" spans="1:15" hidden="1">
      <c r="A577" s="23" t="str">
        <f>CONCATENATE(표1[[#This Row],[대분류]],표1[[#This Row],[중분류]],표1[[#This Row],[소분류]],표1[[#This Row],[단계]])</f>
        <v>IT블록체인기술구현전문과정</v>
      </c>
      <c r="B577" s="23" t="str">
        <f>CONCATENATE($A577,
IF(COUNTIF($A$2:$A577,A577)&lt;10,CONCATENATE("000",COUNTIF($A$2:$A577,A577)),
IF(COUNTIF($A$2:$A577,A577)&lt;100,CONCATENATE("00",COUNTIF($A$2:$A577,A577)),
IF(COUNTIF($A$2:$A577,A577)&lt;1000,CONCATENATE("0",COUNTIF($A$2:$A577,A577)),COUNTIF($A$2:$A577,A577))
)))</f>
        <v>IT블록체인기술구현전문과정0008</v>
      </c>
      <c r="C577" s="23" t="s">
        <v>3911</v>
      </c>
      <c r="E577" s="23" t="str">
        <f>CONCATENATE(표1[[#This Row],[교육기관명]],표1[[#This Row],[중분류]])</f>
        <v>멀티캠퍼스블록체인</v>
      </c>
      <c r="F577" s="24" t="s">
        <v>4</v>
      </c>
      <c r="G577" s="25" t="s">
        <v>102</v>
      </c>
      <c r="H577" s="24" t="s">
        <v>6</v>
      </c>
      <c r="I577" s="24" t="s">
        <v>91</v>
      </c>
      <c r="J577" s="24" t="s">
        <v>98</v>
      </c>
      <c r="K577" s="24" t="s">
        <v>2000</v>
      </c>
      <c r="L577" s="80"/>
      <c r="M577" s="24" t="s">
        <v>2722</v>
      </c>
      <c r="N577" s="24"/>
      <c r="O577" s="24"/>
    </row>
    <row r="578" spans="1:15" hidden="1">
      <c r="A578" s="23" t="str">
        <f>CONCATENATE(표1[[#This Row],[대분류]],표1[[#This Row],[중분류]],표1[[#This Row],[소분류]],표1[[#This Row],[단계]])</f>
        <v>IT블록체인기술구현전문과정</v>
      </c>
      <c r="B578" s="23" t="str">
        <f>CONCATENATE($A578,
IF(COUNTIF($A$2:$A578,A578)&lt;10,CONCATENATE("000",COUNTIF($A$2:$A578,A578)),
IF(COUNTIF($A$2:$A578,A578)&lt;100,CONCATENATE("00",COUNTIF($A$2:$A578,A578)),
IF(COUNTIF($A$2:$A578,A578)&lt;1000,CONCATENATE("0",COUNTIF($A$2:$A578,A578)),COUNTIF($A$2:$A578,A578))
)))</f>
        <v>IT블록체인기술구현전문과정0009</v>
      </c>
      <c r="C578" s="23" t="s">
        <v>3912</v>
      </c>
      <c r="E578" s="23" t="str">
        <f>CONCATENATE(표1[[#This Row],[교육기관명]],표1[[#This Row],[중분류]])</f>
        <v>멀티캠퍼스블록체인</v>
      </c>
      <c r="F578" s="24" t="s">
        <v>4</v>
      </c>
      <c r="G578" s="25" t="s">
        <v>97</v>
      </c>
      <c r="H578" s="24" t="s">
        <v>6</v>
      </c>
      <c r="I578" s="24" t="s">
        <v>91</v>
      </c>
      <c r="J578" s="24" t="s">
        <v>98</v>
      </c>
      <c r="K578" s="24" t="s">
        <v>2000</v>
      </c>
      <c r="L578" s="80"/>
      <c r="M578" s="24" t="s">
        <v>2723</v>
      </c>
      <c r="N578" s="24"/>
      <c r="O578" s="24"/>
    </row>
    <row r="579" spans="1:15" hidden="1">
      <c r="A579" s="23" t="str">
        <f>CONCATENATE(표1[[#This Row],[대분류]],표1[[#This Row],[중분류]],표1[[#This Row],[소분류]],표1[[#This Row],[단계]])</f>
        <v>IT블록체인기술구현전문과정</v>
      </c>
      <c r="B579" s="23" t="str">
        <f>CONCATENATE($A579,
IF(COUNTIF($A$2:$A579,A579)&lt;10,CONCATENATE("000",COUNTIF($A$2:$A579,A579)),
IF(COUNTIF($A$2:$A579,A579)&lt;100,CONCATENATE("00",COUNTIF($A$2:$A579,A579)),
IF(COUNTIF($A$2:$A579,A579)&lt;1000,CONCATENATE("0",COUNTIF($A$2:$A579,A579)),COUNTIF($A$2:$A579,A579))
)))</f>
        <v>IT블록체인기술구현전문과정0010</v>
      </c>
      <c r="C579" s="23" t="s">
        <v>3913</v>
      </c>
      <c r="E579" s="23" t="str">
        <f>CONCATENATE(표1[[#This Row],[교육기관명]],표1[[#This Row],[중분류]])</f>
        <v>멀티캠퍼스블록체인</v>
      </c>
      <c r="F579" s="24" t="s">
        <v>4</v>
      </c>
      <c r="G579" s="25" t="s">
        <v>103</v>
      </c>
      <c r="H579" s="24" t="s">
        <v>6</v>
      </c>
      <c r="I579" s="24" t="s">
        <v>91</v>
      </c>
      <c r="J579" s="24" t="s">
        <v>98</v>
      </c>
      <c r="K579" s="24" t="s">
        <v>2000</v>
      </c>
      <c r="L579" s="80"/>
      <c r="M579" s="24" t="s">
        <v>2724</v>
      </c>
      <c r="N579" s="24"/>
      <c r="O579" s="24"/>
    </row>
    <row r="580" spans="1:15" hidden="1">
      <c r="A580" s="23" t="str">
        <f>CONCATENATE(표1[[#This Row],[대분류]],표1[[#This Row],[중분류]],표1[[#This Row],[소분류]],표1[[#This Row],[단계]])</f>
        <v>IT블록체인기술구현전문과정</v>
      </c>
      <c r="B580" s="23" t="str">
        <f>CONCATENATE($A580,
IF(COUNTIF($A$2:$A580,A580)&lt;10,CONCATENATE("000",COUNTIF($A$2:$A580,A580)),
IF(COUNTIF($A$2:$A580,A580)&lt;100,CONCATENATE("00",COUNTIF($A$2:$A580,A580)),
IF(COUNTIF($A$2:$A580,A580)&lt;1000,CONCATENATE("0",COUNTIF($A$2:$A580,A580)),COUNTIF($A$2:$A580,A580))
)))</f>
        <v>IT블록체인기술구현전문과정0011</v>
      </c>
      <c r="C580" s="23" t="s">
        <v>3914</v>
      </c>
      <c r="E580" s="23" t="str">
        <f>CONCATENATE(표1[[#This Row],[교육기관명]],표1[[#This Row],[중분류]])</f>
        <v>멀티캠퍼스블록체인</v>
      </c>
      <c r="F580" s="24" t="s">
        <v>4</v>
      </c>
      <c r="G580" s="25" t="s">
        <v>105</v>
      </c>
      <c r="H580" s="24" t="s">
        <v>6</v>
      </c>
      <c r="I580" s="24" t="s">
        <v>91</v>
      </c>
      <c r="J580" s="24" t="s">
        <v>98</v>
      </c>
      <c r="K580" s="24" t="s">
        <v>2000</v>
      </c>
      <c r="L580" s="80"/>
      <c r="M580" s="24" t="s">
        <v>2725</v>
      </c>
      <c r="N580" s="24"/>
      <c r="O580" s="24"/>
    </row>
    <row r="581" spans="1:15" hidden="1">
      <c r="A581" s="23" t="str">
        <f>CONCATENATE(표1[[#This Row],[대분류]],표1[[#This Row],[중분류]],표1[[#This Row],[소분류]],표1[[#This Row],[단계]])</f>
        <v>IT블록체인기술구현전문과정</v>
      </c>
      <c r="B581" s="23" t="str">
        <f>CONCATENATE($A581,
IF(COUNTIF($A$2:$A581,A581)&lt;10,CONCATENATE("000",COUNTIF($A$2:$A581,A581)),
IF(COUNTIF($A$2:$A581,A581)&lt;100,CONCATENATE("00",COUNTIF($A$2:$A581,A581)),
IF(COUNTIF($A$2:$A581,A581)&lt;1000,CONCATENATE("0",COUNTIF($A$2:$A581,A581)),COUNTIF($A$2:$A581,A581))
)))</f>
        <v>IT블록체인기술구현전문과정0012</v>
      </c>
      <c r="C581" s="23" t="s">
        <v>4456</v>
      </c>
      <c r="E581" s="23" t="str">
        <f>CONCATENATE(표1[[#This Row],[교육기관명]],표1[[#This Row],[중분류]])</f>
        <v>패스트캠퍼스블록체인</v>
      </c>
      <c r="F581" s="24" t="s">
        <v>3687</v>
      </c>
      <c r="G581" s="25" t="s">
        <v>1761</v>
      </c>
      <c r="H581" s="24" t="s">
        <v>6</v>
      </c>
      <c r="I581" s="24" t="s">
        <v>91</v>
      </c>
      <c r="J581" s="24" t="s">
        <v>98</v>
      </c>
      <c r="K581" s="24" t="s">
        <v>2000</v>
      </c>
      <c r="L581" s="80"/>
      <c r="M581" s="24" t="s">
        <v>2726</v>
      </c>
      <c r="N581" s="24"/>
      <c r="O581" s="24"/>
    </row>
    <row r="582" spans="1:15" hidden="1">
      <c r="A582" s="23" t="str">
        <f>CONCATENATE(표1[[#This Row],[대분류]],표1[[#This Row],[중분류]],표1[[#This Row],[소분류]],표1[[#This Row],[단계]])</f>
        <v>IT블록체인기술구현전문과정</v>
      </c>
      <c r="B582" s="23" t="str">
        <f>CONCATENATE($A582,
IF(COUNTIF($A$2:$A582,A582)&lt;10,CONCATENATE("000",COUNTIF($A$2:$A582,A582)),
IF(COUNTIF($A$2:$A582,A582)&lt;100,CONCATENATE("00",COUNTIF($A$2:$A582,A582)),
IF(COUNTIF($A$2:$A582,A582)&lt;1000,CONCATENATE("0",COUNTIF($A$2:$A582,A582)),COUNTIF($A$2:$A582,A582))
)))</f>
        <v>IT블록체인기술구현전문과정0013</v>
      </c>
      <c r="C582" s="23" t="s">
        <v>4457</v>
      </c>
      <c r="E582" s="23" t="str">
        <f>CONCATENATE(표1[[#This Row],[교육기관명]],표1[[#This Row],[중분류]])</f>
        <v>패스트캠퍼스블록체인</v>
      </c>
      <c r="F582" s="24" t="s">
        <v>3687</v>
      </c>
      <c r="G582" s="25" t="s">
        <v>1762</v>
      </c>
      <c r="H582" s="24" t="s">
        <v>6</v>
      </c>
      <c r="I582" s="24" t="s">
        <v>91</v>
      </c>
      <c r="J582" s="24" t="s">
        <v>98</v>
      </c>
      <c r="K582" s="24" t="s">
        <v>2000</v>
      </c>
      <c r="L582" s="80"/>
      <c r="M582" s="24" t="s">
        <v>2727</v>
      </c>
      <c r="N582" s="24"/>
      <c r="O582" s="24"/>
    </row>
    <row r="583" spans="1:15" hidden="1">
      <c r="A583" s="23" t="str">
        <f>CONCATENATE(표1[[#This Row],[대분류]],표1[[#This Row],[중분류]],표1[[#This Row],[소분류]],표1[[#This Row],[단계]])</f>
        <v>IT블록체인기술구현전문과정</v>
      </c>
      <c r="B583" s="23" t="str">
        <f>CONCATENATE($A583,
IF(COUNTIF($A$2:$A583,A583)&lt;10,CONCATENATE("000",COUNTIF($A$2:$A583,A583)),
IF(COUNTIF($A$2:$A583,A583)&lt;100,CONCATENATE("00",COUNTIF($A$2:$A583,A583)),
IF(COUNTIF($A$2:$A583,A583)&lt;1000,CONCATENATE("0",COUNTIF($A$2:$A583,A583)),COUNTIF($A$2:$A583,A583))
)))</f>
        <v>IT블록체인기술구현전문과정0014</v>
      </c>
      <c r="C583" s="23" t="s">
        <v>4458</v>
      </c>
      <c r="E583" s="23" t="str">
        <f>CONCATENATE(표1[[#This Row],[교육기관명]],표1[[#This Row],[중분류]])</f>
        <v>패스트캠퍼스블록체인</v>
      </c>
      <c r="F583" s="24" t="s">
        <v>3687</v>
      </c>
      <c r="G583" s="25" t="s">
        <v>1760</v>
      </c>
      <c r="H583" s="24" t="s">
        <v>6</v>
      </c>
      <c r="I583" s="24" t="s">
        <v>91</v>
      </c>
      <c r="J583" s="24" t="s">
        <v>98</v>
      </c>
      <c r="K583" s="24" t="s">
        <v>2000</v>
      </c>
      <c r="L583" s="80"/>
      <c r="M583" s="24" t="s">
        <v>2728</v>
      </c>
      <c r="N583" s="24"/>
      <c r="O583" s="24"/>
    </row>
    <row r="584" spans="1:15" hidden="1">
      <c r="A584" s="23" t="str">
        <f>CONCATENATE(표1[[#This Row],[대분류]],표1[[#This Row],[중분류]],표1[[#This Row],[소분류]],표1[[#This Row],[단계]])</f>
        <v>IT블록체인기술구현전문과정</v>
      </c>
      <c r="B584" s="23" t="str">
        <f>CONCATENATE($A584,
IF(COUNTIF($A$2:$A584,A584)&lt;10,CONCATENATE("000",COUNTIF($A$2:$A584,A584)),
IF(COUNTIF($A$2:$A584,A584)&lt;100,CONCATENATE("00",COUNTIF($A$2:$A584,A584)),
IF(COUNTIF($A$2:$A584,A584)&lt;1000,CONCATENATE("0",COUNTIF($A$2:$A584,A584)),COUNTIF($A$2:$A584,A584))
)))</f>
        <v>IT블록체인기술구현전문과정0015</v>
      </c>
      <c r="C584" s="23" t="s">
        <v>4459</v>
      </c>
      <c r="E584" s="23" t="str">
        <f>CONCATENATE(표1[[#This Row],[교육기관명]],표1[[#This Row],[중분류]])</f>
        <v>패스트캠퍼스블록체인</v>
      </c>
      <c r="F584" s="24" t="s">
        <v>3687</v>
      </c>
      <c r="G584" s="25" t="s">
        <v>1757</v>
      </c>
      <c r="H584" s="24" t="s">
        <v>6</v>
      </c>
      <c r="I584" s="24" t="s">
        <v>91</v>
      </c>
      <c r="J584" s="24" t="s">
        <v>98</v>
      </c>
      <c r="K584" s="24" t="s">
        <v>2000</v>
      </c>
      <c r="L584" s="80"/>
      <c r="M584" s="24" t="s">
        <v>2729</v>
      </c>
      <c r="N584" s="24"/>
      <c r="O584" s="24"/>
    </row>
    <row r="585" spans="1:15" hidden="1">
      <c r="A585" s="23" t="str">
        <f>CONCATENATE(표1[[#This Row],[대분류]],표1[[#This Row],[중분류]],표1[[#This Row],[소분류]],표1[[#This Row],[단계]])</f>
        <v>IT블록체인기술구현전문과정</v>
      </c>
      <c r="B585" s="23" t="str">
        <f>CONCATENATE($A585,
IF(COUNTIF($A$2:$A585,A585)&lt;10,CONCATENATE("000",COUNTIF($A$2:$A585,A585)),
IF(COUNTIF($A$2:$A585,A585)&lt;100,CONCATENATE("00",COUNTIF($A$2:$A585,A585)),
IF(COUNTIF($A$2:$A585,A585)&lt;1000,CONCATENATE("0",COUNTIF($A$2:$A585,A585)),COUNTIF($A$2:$A585,A585))
)))</f>
        <v>IT블록체인기술구현전문과정0016</v>
      </c>
      <c r="C585" s="23" t="s">
        <v>4460</v>
      </c>
      <c r="E585" s="23" t="str">
        <f>CONCATENATE(표1[[#This Row],[교육기관명]],표1[[#This Row],[중분류]])</f>
        <v>패스트캠퍼스블록체인</v>
      </c>
      <c r="F585" s="24" t="s">
        <v>3687</v>
      </c>
      <c r="G585" s="25" t="s">
        <v>1758</v>
      </c>
      <c r="H585" s="24" t="s">
        <v>6</v>
      </c>
      <c r="I585" s="24" t="s">
        <v>91</v>
      </c>
      <c r="J585" s="24" t="s">
        <v>98</v>
      </c>
      <c r="K585" s="24" t="s">
        <v>2000</v>
      </c>
      <c r="L585" s="80"/>
      <c r="M585" s="24" t="s">
        <v>2730</v>
      </c>
      <c r="N585" s="24"/>
      <c r="O585" s="24"/>
    </row>
    <row r="586" spans="1:15" hidden="1">
      <c r="A586" s="23" t="str">
        <f>CONCATENATE(표1[[#This Row],[대분류]],표1[[#This Row],[중분류]],표1[[#This Row],[소분류]],표1[[#This Row],[단계]])</f>
        <v>IT블록체인기술구현전문과정</v>
      </c>
      <c r="B586" s="23" t="str">
        <f>CONCATENATE($A586,
IF(COUNTIF($A$2:$A586,A586)&lt;10,CONCATENATE("000",COUNTIF($A$2:$A586,A586)),
IF(COUNTIF($A$2:$A586,A586)&lt;100,CONCATENATE("00",COUNTIF($A$2:$A586,A586)),
IF(COUNTIF($A$2:$A586,A586)&lt;1000,CONCATENATE("0",COUNTIF($A$2:$A586,A586)),COUNTIF($A$2:$A586,A586))
)))</f>
        <v>IT블록체인기술구현전문과정0017</v>
      </c>
      <c r="C586" s="23" t="s">
        <v>4461</v>
      </c>
      <c r="E586" s="23" t="str">
        <f>CONCATENATE(표1[[#This Row],[교육기관명]],표1[[#This Row],[중분류]])</f>
        <v>패스트캠퍼스블록체인</v>
      </c>
      <c r="F586" s="24" t="s">
        <v>3687</v>
      </c>
      <c r="G586" s="25" t="s">
        <v>1756</v>
      </c>
      <c r="H586" s="24" t="s">
        <v>6</v>
      </c>
      <c r="I586" s="24" t="s">
        <v>91</v>
      </c>
      <c r="J586" s="24" t="s">
        <v>98</v>
      </c>
      <c r="K586" s="24" t="s">
        <v>2000</v>
      </c>
      <c r="L586" s="80"/>
      <c r="M586" s="24" t="s">
        <v>2731</v>
      </c>
      <c r="N586" s="24"/>
      <c r="O586" s="24"/>
    </row>
    <row r="587" spans="1:15" hidden="1">
      <c r="A587" s="23" t="str">
        <f>CONCATENATE(표1[[#This Row],[대분류]],표1[[#This Row],[중분류]],표1[[#This Row],[소분류]],표1[[#This Row],[단계]])</f>
        <v>IT블록체인기술구현전문과정</v>
      </c>
      <c r="B587" s="23" t="str">
        <f>CONCATENATE($A587,
IF(COUNTIF($A$2:$A587,A587)&lt;10,CONCATENATE("000",COUNTIF($A$2:$A587,A587)),
IF(COUNTIF($A$2:$A587,A587)&lt;100,CONCATENATE("00",COUNTIF($A$2:$A587,A587)),
IF(COUNTIF($A$2:$A587,A587)&lt;1000,CONCATENATE("0",COUNTIF($A$2:$A587,A587)),COUNTIF($A$2:$A587,A587))
)))</f>
        <v>IT블록체인기술구현전문과정0018</v>
      </c>
      <c r="C587" s="23" t="s">
        <v>4462</v>
      </c>
      <c r="E587" s="23" t="str">
        <f>CONCATENATE(표1[[#This Row],[교육기관명]],표1[[#This Row],[중분류]])</f>
        <v>패스트캠퍼스블록체인</v>
      </c>
      <c r="F587" s="24" t="s">
        <v>3687</v>
      </c>
      <c r="G587" s="25" t="s">
        <v>1759</v>
      </c>
      <c r="H587" s="24" t="s">
        <v>6</v>
      </c>
      <c r="I587" s="24" t="s">
        <v>91</v>
      </c>
      <c r="J587" s="24" t="s">
        <v>98</v>
      </c>
      <c r="K587" s="24" t="s">
        <v>2000</v>
      </c>
      <c r="L587" s="80"/>
      <c r="M587" s="24" t="s">
        <v>2732</v>
      </c>
      <c r="N587" s="24"/>
      <c r="O587" s="24"/>
    </row>
    <row r="588" spans="1:15" hidden="1">
      <c r="A588" s="23" t="str">
        <f>CONCATENATE(표1[[#This Row],[대분류]],표1[[#This Row],[중분류]],표1[[#This Row],[소분류]],표1[[#This Row],[단계]])</f>
        <v>IT블록체인기술구현전문과정</v>
      </c>
      <c r="B588" s="23" t="str">
        <f>CONCATENATE($A588,
IF(COUNTIF($A$2:$A588,A588)&lt;10,CONCATENATE("000",COUNTIF($A$2:$A588,A588)),
IF(COUNTIF($A$2:$A588,A588)&lt;100,CONCATENATE("00",COUNTIF($A$2:$A588,A588)),
IF(COUNTIF($A$2:$A588,A588)&lt;1000,CONCATENATE("0",COUNTIF($A$2:$A588,A588)),COUNTIF($A$2:$A588,A588))
)))</f>
        <v>IT블록체인기술구현전문과정0019</v>
      </c>
      <c r="C588" s="23" t="s">
        <v>4463</v>
      </c>
      <c r="E588" s="23" t="str">
        <f>CONCATENATE(표1[[#This Row],[교육기관명]],표1[[#This Row],[중분류]])</f>
        <v>패스트캠퍼스블록체인</v>
      </c>
      <c r="F588" s="24" t="s">
        <v>3687</v>
      </c>
      <c r="G588" s="25" t="s">
        <v>1755</v>
      </c>
      <c r="H588" s="24" t="s">
        <v>6</v>
      </c>
      <c r="I588" s="24" t="s">
        <v>91</v>
      </c>
      <c r="J588" s="24" t="s">
        <v>98</v>
      </c>
      <c r="K588" s="24" t="s">
        <v>2000</v>
      </c>
      <c r="L588" s="80"/>
      <c r="M588" s="24" t="s">
        <v>2733</v>
      </c>
      <c r="N588" s="24"/>
      <c r="O588" s="24"/>
    </row>
    <row r="589" spans="1:15" hidden="1">
      <c r="A589" s="23" t="str">
        <f>CONCATENATE(표1[[#This Row],[대분류]],표1[[#This Row],[중분류]],표1[[#This Row],[소분류]],표1[[#This Row],[단계]])</f>
        <v>IT블록체인기술구현전문과정</v>
      </c>
      <c r="B589" s="23" t="str">
        <f>CONCATENATE($A589,
IF(COUNTIF($A$2:$A589,A589)&lt;10,CONCATENATE("000",COUNTIF($A$2:$A589,A589)),
IF(COUNTIF($A$2:$A589,A589)&lt;100,CONCATENATE("00",COUNTIF($A$2:$A589,A589)),
IF(COUNTIF($A$2:$A589,A589)&lt;1000,CONCATENATE("0",COUNTIF($A$2:$A589,A589)),COUNTIF($A$2:$A589,A589))
)))</f>
        <v>IT블록체인기술구현전문과정0020</v>
      </c>
      <c r="C589" s="23" t="s">
        <v>4464</v>
      </c>
      <c r="E589" s="23" t="str">
        <f>CONCATENATE(표1[[#This Row],[교육기관명]],표1[[#This Row],[중분류]])</f>
        <v>패스트캠퍼스블록체인</v>
      </c>
      <c r="F589" s="24" t="s">
        <v>3687</v>
      </c>
      <c r="G589" s="25" t="s">
        <v>1754</v>
      </c>
      <c r="H589" s="24" t="s">
        <v>6</v>
      </c>
      <c r="I589" s="24" t="s">
        <v>91</v>
      </c>
      <c r="J589" s="24" t="s">
        <v>98</v>
      </c>
      <c r="K589" s="24" t="s">
        <v>2000</v>
      </c>
      <c r="L589" s="80"/>
      <c r="M589" s="24" t="s">
        <v>2734</v>
      </c>
      <c r="N589" s="24"/>
      <c r="O589" s="24"/>
    </row>
    <row r="590" spans="1:15" hidden="1">
      <c r="A590" s="23" t="str">
        <f>CONCATENATE(표1[[#This Row],[대분류]],표1[[#This Row],[중분류]],표1[[#This Row],[소분류]],표1[[#This Row],[단계]])</f>
        <v>IT블록체인기술구현전문과정</v>
      </c>
      <c r="B590" s="23" t="str">
        <f>CONCATENATE($A590,
IF(COUNTIF($A$2:$A590,A590)&lt;10,CONCATENATE("000",COUNTIF($A$2:$A590,A590)),
IF(COUNTIF($A$2:$A590,A590)&lt;100,CONCATENATE("00",COUNTIF($A$2:$A590,A590)),
IF(COUNTIF($A$2:$A590,A590)&lt;1000,CONCATENATE("0",COUNTIF($A$2:$A590,A590)),COUNTIF($A$2:$A590,A590))
)))</f>
        <v>IT블록체인기술구현전문과정0021</v>
      </c>
      <c r="C590" s="23" t="s">
        <v>4388</v>
      </c>
      <c r="E590" s="23" t="str">
        <f>CONCATENATE(표1[[#This Row],[교육기관명]],표1[[#This Row],[중분류]])</f>
        <v>한국소프트웨어기술진흥협회블록체인</v>
      </c>
      <c r="F590" s="24" t="s">
        <v>659</v>
      </c>
      <c r="G590" s="25" t="s">
        <v>708</v>
      </c>
      <c r="H590" s="24" t="s">
        <v>6</v>
      </c>
      <c r="I590" s="24" t="s">
        <v>91</v>
      </c>
      <c r="J590" s="24" t="s">
        <v>98</v>
      </c>
      <c r="K590" s="24" t="s">
        <v>2000</v>
      </c>
      <c r="L590" s="80"/>
      <c r="M590" s="24" t="s">
        <v>3621</v>
      </c>
      <c r="N590" s="24"/>
      <c r="O590" s="24"/>
    </row>
    <row r="591" spans="1:15" hidden="1">
      <c r="A591" s="23" t="str">
        <f>CONCATENATE(표1[[#This Row],[대분류]],표1[[#This Row],[중분류]],표1[[#This Row],[소분류]],표1[[#This Row],[단계]])</f>
        <v>IT블록체인기술구현전문과정</v>
      </c>
      <c r="B591" s="23" t="str">
        <f>CONCATENATE($A591,
IF(COUNTIF($A$2:$A591,A591)&lt;10,CONCATENATE("000",COUNTIF($A$2:$A591,A591)),
IF(COUNTIF($A$2:$A591,A591)&lt;100,CONCATENATE("00",COUNTIF($A$2:$A591,A591)),
IF(COUNTIF($A$2:$A591,A591)&lt;1000,CONCATENATE("0",COUNTIF($A$2:$A591,A591)),COUNTIF($A$2:$A591,A591))
)))</f>
        <v>IT블록체인기술구현전문과정0022</v>
      </c>
      <c r="C591" s="23" t="s">
        <v>4389</v>
      </c>
      <c r="E591" s="23" t="str">
        <f>CONCATENATE(표1[[#This Row],[교육기관명]],표1[[#This Row],[중분류]])</f>
        <v>한국소프트웨어기술진흥협회블록체인</v>
      </c>
      <c r="F591" s="24" t="s">
        <v>659</v>
      </c>
      <c r="G591" s="25" t="s">
        <v>709</v>
      </c>
      <c r="H591" s="24" t="s">
        <v>6</v>
      </c>
      <c r="I591" s="24" t="s">
        <v>91</v>
      </c>
      <c r="J591" s="24" t="s">
        <v>98</v>
      </c>
      <c r="K591" s="24" t="s">
        <v>2000</v>
      </c>
      <c r="L591" s="80"/>
      <c r="M591" s="24" t="s">
        <v>3621</v>
      </c>
      <c r="N591" s="24"/>
      <c r="O591" s="24"/>
    </row>
    <row r="592" spans="1:15" hidden="1">
      <c r="A592" s="23" t="str">
        <f>CONCATENATE(표1[[#This Row],[대분류]],표1[[#This Row],[중분류]],표1[[#This Row],[소분류]],표1[[#This Row],[단계]])</f>
        <v>IT블록체인기술구현전문과정</v>
      </c>
      <c r="B592" s="23" t="str">
        <f>CONCATENATE($A592,
IF(COUNTIF($A$2:$A592,A592)&lt;10,CONCATENATE("000",COUNTIF($A$2:$A592,A592)),
IF(COUNTIF($A$2:$A592,A592)&lt;100,CONCATENATE("00",COUNTIF($A$2:$A592,A592)),
IF(COUNTIF($A$2:$A592,A592)&lt;1000,CONCATENATE("0",COUNTIF($A$2:$A592,A592)),COUNTIF($A$2:$A592,A592))
)))</f>
        <v>IT블록체인기술구현전문과정0023</v>
      </c>
      <c r="C592" s="23" t="s">
        <v>4289</v>
      </c>
      <c r="E592" s="23" t="str">
        <f>CONCATENATE(표1[[#This Row],[교육기관명]],표1[[#This Row],[중분류]])</f>
        <v>한국정보기술연구원블록체인</v>
      </c>
      <c r="F592" s="24" t="s">
        <v>877</v>
      </c>
      <c r="G592" s="25" t="s">
        <v>878</v>
      </c>
      <c r="H592" s="24" t="s">
        <v>6</v>
      </c>
      <c r="I592" s="24" t="s">
        <v>91</v>
      </c>
      <c r="J592" s="24" t="s">
        <v>98</v>
      </c>
      <c r="K592" s="24" t="s">
        <v>2000</v>
      </c>
      <c r="L592" s="80"/>
      <c r="M592" s="24" t="s">
        <v>3623</v>
      </c>
      <c r="N592" s="24"/>
      <c r="O592" s="24"/>
    </row>
    <row r="593" spans="1:15" hidden="1">
      <c r="A593" s="23" t="str">
        <f>CONCATENATE(표1[[#This Row],[대분류]],표1[[#This Row],[중분류]],표1[[#This Row],[소분류]],표1[[#This Row],[단계]])</f>
        <v>IT블록체인사업기획기본과정</v>
      </c>
      <c r="B593" s="23" t="str">
        <f>CONCATENATE($A593,
IF(COUNTIF($A$2:$A593,A593)&lt;10,CONCATENATE("000",COUNTIF($A$2:$A593,A593)),
IF(COUNTIF($A$2:$A593,A593)&lt;100,CONCATENATE("00",COUNTIF($A$2:$A593,A593)),
IF(COUNTIF($A$2:$A593,A593)&lt;1000,CONCATENATE("0",COUNTIF($A$2:$A593,A593)),COUNTIF($A$2:$A593,A593))
)))</f>
        <v>IT블록체인사업기획기본과정0001</v>
      </c>
      <c r="C593" s="23" t="s">
        <v>5503</v>
      </c>
      <c r="E593" s="23" t="str">
        <f>CONCATENATE(표1[[#This Row],[교육기관명]],표1[[#This Row],[중분류]])</f>
        <v>HP교육센터블록체인</v>
      </c>
      <c r="F593" s="24" t="s">
        <v>971</v>
      </c>
      <c r="G593" s="25" t="s">
        <v>1114</v>
      </c>
      <c r="H593" s="24" t="s">
        <v>6</v>
      </c>
      <c r="I593" s="24" t="s">
        <v>91</v>
      </c>
      <c r="J593" s="24" t="s">
        <v>93</v>
      </c>
      <c r="K593" s="24" t="s">
        <v>1998</v>
      </c>
      <c r="L593" s="80"/>
      <c r="M593" s="24" t="s">
        <v>2735</v>
      </c>
      <c r="N593" s="24"/>
      <c r="O593" s="24"/>
    </row>
    <row r="594" spans="1:15" hidden="1">
      <c r="A594" s="23" t="str">
        <f>CONCATENATE(표1[[#This Row],[대분류]],표1[[#This Row],[중분류]],표1[[#This Row],[소분류]],표1[[#This Row],[단계]])</f>
        <v>IT블록체인사업기획기본과정</v>
      </c>
      <c r="B594" s="23" t="str">
        <f>CONCATENATE($A594,
IF(COUNTIF($A$2:$A594,A594)&lt;10,CONCATENATE("000",COUNTIF($A$2:$A594,A594)),
IF(COUNTIF($A$2:$A594,A594)&lt;100,CONCATENATE("00",COUNTIF($A$2:$A594,A594)),
IF(COUNTIF($A$2:$A594,A594)&lt;1000,CONCATENATE("0",COUNTIF($A$2:$A594,A594)),COUNTIF($A$2:$A594,A594))
)))</f>
        <v>IT블록체인사업기획기본과정0002</v>
      </c>
      <c r="C594" s="23" t="s">
        <v>3915</v>
      </c>
      <c r="E594" s="23" t="str">
        <f>CONCATENATE(표1[[#This Row],[교육기관명]],표1[[#This Row],[중분류]])</f>
        <v>멀티캠퍼스블록체인</v>
      </c>
      <c r="F594" s="24" t="s">
        <v>4</v>
      </c>
      <c r="G594" s="25" t="s">
        <v>92</v>
      </c>
      <c r="H594" s="24" t="s">
        <v>6</v>
      </c>
      <c r="I594" s="24" t="s">
        <v>91</v>
      </c>
      <c r="J594" s="24" t="s">
        <v>93</v>
      </c>
      <c r="K594" s="24" t="s">
        <v>1998</v>
      </c>
      <c r="L594" s="80"/>
      <c r="M594" s="24" t="s">
        <v>2736</v>
      </c>
      <c r="N594" s="24"/>
      <c r="O594" s="24"/>
    </row>
    <row r="595" spans="1:15" hidden="1">
      <c r="A595" s="23" t="str">
        <f>CONCATENATE(표1[[#This Row],[대분류]],표1[[#This Row],[중분류]],표1[[#This Row],[소분류]],표1[[#This Row],[단계]])</f>
        <v>IT블록체인사업기획전문과정</v>
      </c>
      <c r="B595" s="23" t="str">
        <f>CONCATENATE($A595,
IF(COUNTIF($A$2:$A595,A595)&lt;10,CONCATENATE("000",COUNTIF($A$2:$A595,A595)),
IF(COUNTIF($A$2:$A595,A595)&lt;100,CONCATENATE("00",COUNTIF($A$2:$A595,A595)),
IF(COUNTIF($A$2:$A595,A595)&lt;1000,CONCATENATE("0",COUNTIF($A$2:$A595,A595)),COUNTIF($A$2:$A595,A595))
)))</f>
        <v>IT블록체인사업기획전문과정0001</v>
      </c>
      <c r="C595" s="23" t="s">
        <v>3916</v>
      </c>
      <c r="E595" s="23" t="str">
        <f>CONCATENATE(표1[[#This Row],[교육기관명]],표1[[#This Row],[중분류]])</f>
        <v>멀티캠퍼스블록체인</v>
      </c>
      <c r="F595" s="24" t="s">
        <v>4</v>
      </c>
      <c r="G595" s="25" t="s">
        <v>94</v>
      </c>
      <c r="H595" s="24" t="s">
        <v>6</v>
      </c>
      <c r="I595" s="24" t="s">
        <v>91</v>
      </c>
      <c r="J595" s="24" t="s">
        <v>93</v>
      </c>
      <c r="K595" s="24" t="s">
        <v>2000</v>
      </c>
      <c r="L595" s="80"/>
      <c r="M595" s="24" t="s">
        <v>2737</v>
      </c>
      <c r="N595" s="24"/>
      <c r="O595" s="24"/>
    </row>
    <row r="596" spans="1:15" hidden="1">
      <c r="A596" s="23" t="str">
        <f>CONCATENATE(표1[[#This Row],[대분류]],표1[[#This Row],[중분류]],표1[[#This Row],[소분류]],표1[[#This Row],[단계]])</f>
        <v>IT블록체인사업기획전문과정</v>
      </c>
      <c r="B596" s="23" t="str">
        <f>CONCATENATE($A596,
IF(COUNTIF($A$2:$A596,A596)&lt;10,CONCATENATE("000",COUNTIF($A$2:$A596,A596)),
IF(COUNTIF($A$2:$A596,A596)&lt;100,CONCATENATE("00",COUNTIF($A$2:$A596,A596)),
IF(COUNTIF($A$2:$A596,A596)&lt;1000,CONCATENATE("0",COUNTIF($A$2:$A596,A596)),COUNTIF($A$2:$A596,A596))
)))</f>
        <v>IT블록체인사업기획전문과정0002</v>
      </c>
      <c r="C596" s="23" t="s">
        <v>3917</v>
      </c>
      <c r="E596" s="23" t="str">
        <f>CONCATENATE(표1[[#This Row],[교육기관명]],표1[[#This Row],[중분류]])</f>
        <v>멀티캠퍼스블록체인</v>
      </c>
      <c r="F596" s="24" t="s">
        <v>4</v>
      </c>
      <c r="G596" s="25" t="s">
        <v>96</v>
      </c>
      <c r="H596" s="24" t="s">
        <v>6</v>
      </c>
      <c r="I596" s="24" t="s">
        <v>91</v>
      </c>
      <c r="J596" s="24" t="s">
        <v>93</v>
      </c>
      <c r="K596" s="24" t="s">
        <v>2000</v>
      </c>
      <c r="L596" s="80"/>
      <c r="M596" s="24" t="s">
        <v>2738</v>
      </c>
      <c r="N596" s="24"/>
      <c r="O596" s="24"/>
    </row>
    <row r="597" spans="1:15" hidden="1">
      <c r="A597" s="23" t="str">
        <f>CONCATENATE(표1[[#This Row],[대분류]],표1[[#This Row],[중분류]],표1[[#This Row],[소분류]],표1[[#This Row],[단계]])</f>
        <v>IT블록체인사업기획전문과정</v>
      </c>
      <c r="B597" s="23" t="str">
        <f>CONCATENATE($A597,
IF(COUNTIF($A$2:$A597,A597)&lt;10,CONCATENATE("000",COUNTIF($A$2:$A597,A597)),
IF(COUNTIF($A$2:$A597,A597)&lt;100,CONCATENATE("00",COUNTIF($A$2:$A597,A597)),
IF(COUNTIF($A$2:$A597,A597)&lt;1000,CONCATENATE("0",COUNTIF($A$2:$A597,A597)),COUNTIF($A$2:$A597,A597))
)))</f>
        <v>IT블록체인사업기획전문과정0003</v>
      </c>
      <c r="C597" s="23" t="s">
        <v>3918</v>
      </c>
      <c r="E597" s="23" t="str">
        <f>CONCATENATE(표1[[#This Row],[교육기관명]],표1[[#This Row],[중분류]])</f>
        <v>멀티캠퍼스블록체인</v>
      </c>
      <c r="F597" s="24" t="s">
        <v>4</v>
      </c>
      <c r="G597" s="25" t="s">
        <v>95</v>
      </c>
      <c r="H597" s="24" t="s">
        <v>6</v>
      </c>
      <c r="I597" s="24" t="s">
        <v>91</v>
      </c>
      <c r="J597" s="24" t="s">
        <v>93</v>
      </c>
      <c r="K597" s="24" t="s">
        <v>2000</v>
      </c>
      <c r="L597" s="80"/>
      <c r="M597" s="24" t="s">
        <v>2739</v>
      </c>
      <c r="N597" s="24"/>
      <c r="O597" s="24"/>
    </row>
    <row r="598" spans="1:15" hidden="1">
      <c r="A598" s="23" t="str">
        <f>CONCATENATE(표1[[#This Row],[대분류]],표1[[#This Row],[중분류]],표1[[#This Row],[소분류]],표1[[#This Row],[단계]])</f>
        <v>IT블록체인알리바바 클라우드선택과정</v>
      </c>
      <c r="B598" s="23" t="str">
        <f>CONCATENATE($A598,
IF(COUNTIF($A$2:$A598,A598)&lt;10,CONCATENATE("000",COUNTIF($A$2:$A598,A598)),
IF(COUNTIF($A$2:$A598,A598)&lt;100,CONCATENATE("00",COUNTIF($A$2:$A598,A598)),
IF(COUNTIF($A$2:$A598,A598)&lt;1000,CONCATENATE("0",COUNTIF($A$2:$A598,A598)),COUNTIF($A$2:$A598,A598))
)))</f>
        <v>IT블록체인알리바바 클라우드선택과정0001</v>
      </c>
      <c r="C598" s="23" t="s">
        <v>3919</v>
      </c>
      <c r="E598" s="23" t="str">
        <f>CONCATENATE(표1[[#This Row],[교육기관명]],표1[[#This Row],[중분류]])</f>
        <v>멀티캠퍼스블록체인</v>
      </c>
      <c r="F598" s="24" t="s">
        <v>4</v>
      </c>
      <c r="G598" s="25" t="s">
        <v>90</v>
      </c>
      <c r="H598" s="24" t="s">
        <v>6</v>
      </c>
      <c r="I598" s="24" t="s">
        <v>91</v>
      </c>
      <c r="J598" s="24" t="s">
        <v>88</v>
      </c>
      <c r="K598" s="24" t="s">
        <v>2002</v>
      </c>
      <c r="L598" s="80"/>
      <c r="M598" s="24" t="s">
        <v>2740</v>
      </c>
      <c r="N598" s="24"/>
      <c r="O598" s="24"/>
    </row>
    <row r="599" spans="1:15" hidden="1">
      <c r="A599" s="23" t="str">
        <f>CONCATENATE(표1[[#This Row],[대분류]],표1[[#This Row],[중분류]],표1[[#This Row],[소분류]],표1[[#This Row],[단계]])</f>
        <v>IT빅데이터NoSQL전문과정</v>
      </c>
      <c r="B599" s="23" t="str">
        <f>CONCATENATE($A599,
IF(COUNTIF($A$2:$A599,A599)&lt;10,CONCATENATE("000",COUNTIF($A$2:$A599,A599)),
IF(COUNTIF($A$2:$A599,A599)&lt;100,CONCATENATE("00",COUNTIF($A$2:$A599,A599)),
IF(COUNTIF($A$2:$A599,A599)&lt;1000,CONCATENATE("0",COUNTIF($A$2:$A599,A599)),COUNTIF($A$2:$A599,A599))
)))</f>
        <v>IT빅데이터NoSQL전문과정0001</v>
      </c>
      <c r="C599" s="23" t="s">
        <v>4385</v>
      </c>
      <c r="E599" s="23" t="str">
        <f>CONCATENATE(표1[[#This Row],[교육기관명]],표1[[#This Row],[중분류]])</f>
        <v>한국소프트웨어기술진흥협회빅데이터</v>
      </c>
      <c r="F599" s="24" t="s">
        <v>659</v>
      </c>
      <c r="G599" s="25" t="s">
        <v>758</v>
      </c>
      <c r="H599" s="24" t="s">
        <v>6</v>
      </c>
      <c r="I599" s="24" t="s">
        <v>756</v>
      </c>
      <c r="J599" s="24" t="s">
        <v>678</v>
      </c>
      <c r="K599" s="24" t="s">
        <v>2000</v>
      </c>
      <c r="L599" s="80"/>
      <c r="M599" s="24" t="s">
        <v>3621</v>
      </c>
      <c r="N599" s="24"/>
      <c r="O599" s="24"/>
    </row>
    <row r="600" spans="1:15" hidden="1">
      <c r="A600" s="23" t="str">
        <f>CONCATENATE(표1[[#This Row],[대분류]],표1[[#This Row],[중분류]],표1[[#This Row],[소분류]],표1[[#This Row],[단계]])</f>
        <v>IT빅데이터R전문과정</v>
      </c>
      <c r="B600" s="23" t="str">
        <f>CONCATENATE($A600,
IF(COUNTIF($A$2:$A600,A600)&lt;10,CONCATENATE("000",COUNTIF($A$2:$A600,A600)),
IF(COUNTIF($A$2:$A600,A600)&lt;100,CONCATENATE("00",COUNTIF($A$2:$A600,A600)),
IF(COUNTIF($A$2:$A600,A600)&lt;1000,CONCATENATE("0",COUNTIF($A$2:$A600,A600)),COUNTIF($A$2:$A600,A600))
)))</f>
        <v>IT빅데이터R전문과정0001</v>
      </c>
      <c r="C600" s="23" t="s">
        <v>4386</v>
      </c>
      <c r="E600" s="23" t="str">
        <f>CONCATENATE(표1[[#This Row],[교육기관명]],표1[[#This Row],[중분류]])</f>
        <v>한국소프트웨어기술진흥협회빅데이터</v>
      </c>
      <c r="F600" s="24" t="s">
        <v>659</v>
      </c>
      <c r="G600" s="25" t="s">
        <v>755</v>
      </c>
      <c r="H600" s="24" t="s">
        <v>6</v>
      </c>
      <c r="I600" s="24" t="s">
        <v>756</v>
      </c>
      <c r="J600" s="24" t="s">
        <v>757</v>
      </c>
      <c r="K600" s="24" t="s">
        <v>2000</v>
      </c>
      <c r="L600" s="80"/>
      <c r="M600" s="24" t="s">
        <v>3621</v>
      </c>
      <c r="N600" s="24"/>
      <c r="O600" s="24"/>
    </row>
    <row r="601" spans="1:15" hidden="1">
      <c r="A601" s="23" t="str">
        <f>CONCATENATE(표1[[#This Row],[대분류]],표1[[#This Row],[중분류]],표1[[#This Row],[소분류]],표1[[#This Row],[단계]])</f>
        <v>IT세미나SW코딩선택과정</v>
      </c>
      <c r="B601" s="23" t="str">
        <f>CONCATENATE($A601,
IF(COUNTIF($A$2:$A601,A601)&lt;10,CONCATENATE("000",COUNTIF($A$2:$A601,A601)),
IF(COUNTIF($A$2:$A601,A601)&lt;100,CONCATENATE("00",COUNTIF($A$2:$A601,A601)),
IF(COUNTIF($A$2:$A601,A601)&lt;1000,CONCATENATE("0",COUNTIF($A$2:$A601,A601)),COUNTIF($A$2:$A601,A601))
)))</f>
        <v>IT세미나SW코딩선택과정0001</v>
      </c>
      <c r="C601" s="23" t="s">
        <v>4883</v>
      </c>
      <c r="E601" s="23" t="str">
        <f>CONCATENATE(표1[[#This Row],[교육기관명]],표1[[#This Row],[중분류]])</f>
        <v>중앙정보처리학원세미나</v>
      </c>
      <c r="F601" s="24" t="s">
        <v>1177</v>
      </c>
      <c r="G601" s="25" t="s">
        <v>1200</v>
      </c>
      <c r="H601" s="24" t="s">
        <v>6</v>
      </c>
      <c r="I601" s="24" t="s">
        <v>195</v>
      </c>
      <c r="J601" s="24" t="s">
        <v>1201</v>
      </c>
      <c r="K601" s="24" t="s">
        <v>2002</v>
      </c>
      <c r="L601" s="80"/>
      <c r="M601" s="24" t="s">
        <v>2149</v>
      </c>
      <c r="N601" s="24"/>
      <c r="O601" s="24"/>
    </row>
    <row r="602" spans="1:15" hidden="1">
      <c r="A602" s="23" t="str">
        <f>CONCATENATE(표1[[#This Row],[대분류]],표1[[#This Row],[중분류]],표1[[#This Row],[소분류]],표1[[#This Row],[단계]])</f>
        <v>IT세미나SW코딩선택과정</v>
      </c>
      <c r="B602" s="23" t="str">
        <f>CONCATENATE($A602,
IF(COUNTIF($A$2:$A602,A602)&lt;10,CONCATENATE("000",COUNTIF($A$2:$A602,A602)),
IF(COUNTIF($A$2:$A602,A602)&lt;100,CONCATENATE("00",COUNTIF($A$2:$A602,A602)),
IF(COUNTIF($A$2:$A602,A602)&lt;1000,CONCATENATE("0",COUNTIF($A$2:$A602,A602)),COUNTIF($A$2:$A602,A602))
)))</f>
        <v>IT세미나SW코딩선택과정0002</v>
      </c>
      <c r="C602" s="23" t="s">
        <v>4884</v>
      </c>
      <c r="E602" s="23" t="str">
        <f>CONCATENATE(표1[[#This Row],[교육기관명]],표1[[#This Row],[중분류]])</f>
        <v>중앙정보처리학원세미나</v>
      </c>
      <c r="F602" s="24" t="s">
        <v>1177</v>
      </c>
      <c r="G602" s="25" t="s">
        <v>1202</v>
      </c>
      <c r="H602" s="24" t="s">
        <v>6</v>
      </c>
      <c r="I602" s="24" t="s">
        <v>195</v>
      </c>
      <c r="J602" s="24" t="s">
        <v>1201</v>
      </c>
      <c r="K602" s="24" t="s">
        <v>2002</v>
      </c>
      <c r="L602" s="80"/>
      <c r="M602" s="24" t="s">
        <v>2149</v>
      </c>
      <c r="N602" s="24"/>
      <c r="O602" s="24"/>
    </row>
    <row r="603" spans="1:15" hidden="1">
      <c r="A603" s="23" t="str">
        <f>CONCATENATE(표1[[#This Row],[대분류]],표1[[#This Row],[중분류]],표1[[#This Row],[소분류]],표1[[#This Row],[단계]])</f>
        <v>IT세미나SW코딩전문과정</v>
      </c>
      <c r="B603" s="23" t="str">
        <f>CONCATENATE($A603,
IF(COUNTIF($A$2:$A603,A603)&lt;10,CONCATENATE("000",COUNTIF($A$2:$A603,A603)),
IF(COUNTIF($A$2:$A603,A603)&lt;100,CONCATENATE("00",COUNTIF($A$2:$A603,A603)),
IF(COUNTIF($A$2:$A603,A603)&lt;1000,CONCATENATE("0",COUNTIF($A$2:$A603,A603)),COUNTIF($A$2:$A603,A603))
)))</f>
        <v>IT세미나SW코딩전문과정0001</v>
      </c>
      <c r="C603" s="23" t="s">
        <v>4452</v>
      </c>
      <c r="E603" s="23" t="str">
        <f>CONCATENATE(표1[[#This Row],[교육기관명]],표1[[#This Row],[중분류]])</f>
        <v>패스트캠퍼스세미나</v>
      </c>
      <c r="F603" s="24" t="s">
        <v>3687</v>
      </c>
      <c r="G603" s="25" t="s">
        <v>1794</v>
      </c>
      <c r="H603" s="24" t="s">
        <v>6</v>
      </c>
      <c r="I603" s="24" t="s">
        <v>195</v>
      </c>
      <c r="J603" s="24" t="s">
        <v>1201</v>
      </c>
      <c r="K603" s="24" t="s">
        <v>2000</v>
      </c>
      <c r="L603" s="80"/>
      <c r="M603" s="24" t="s">
        <v>2741</v>
      </c>
      <c r="N603" s="24"/>
      <c r="O603" s="24"/>
    </row>
    <row r="604" spans="1:15" hidden="1">
      <c r="A604" s="23" t="str">
        <f>CONCATENATE(표1[[#This Row],[대분류]],표1[[#This Row],[중분류]],표1[[#This Row],[소분류]],표1[[#This Row],[단계]])</f>
        <v>IT세미나VR/AR전문과정</v>
      </c>
      <c r="B604" s="23" t="str">
        <f>CONCATENATE($A604,
IF(COUNTIF($A$2:$A604,A604)&lt;10,CONCATENATE("000",COUNTIF($A$2:$A604,A604)),
IF(COUNTIF($A$2:$A604,A604)&lt;100,CONCATENATE("00",COUNTIF($A$2:$A604,A604)),
IF(COUNTIF($A$2:$A604,A604)&lt;1000,CONCATENATE("0",COUNTIF($A$2:$A604,A604)),COUNTIF($A$2:$A604,A604))
)))</f>
        <v>IT세미나VR/AR전문과정0001</v>
      </c>
      <c r="C604" s="23" t="s">
        <v>3920</v>
      </c>
      <c r="E604" s="23" t="str">
        <f>CONCATENATE(표1[[#This Row],[교육기관명]],표1[[#This Row],[중분류]])</f>
        <v>멀티캠퍼스세미나</v>
      </c>
      <c r="F604" s="24" t="s">
        <v>4</v>
      </c>
      <c r="G604" s="25" t="s">
        <v>194</v>
      </c>
      <c r="H604" s="24" t="s">
        <v>6</v>
      </c>
      <c r="I604" s="24" t="s">
        <v>195</v>
      </c>
      <c r="J604" s="24" t="s">
        <v>196</v>
      </c>
      <c r="K604" s="24" t="s">
        <v>2000</v>
      </c>
      <c r="L604" s="80"/>
      <c r="M604" s="24" t="s">
        <v>2742</v>
      </c>
      <c r="N604" s="24"/>
      <c r="O604" s="24"/>
    </row>
    <row r="605" spans="1:15" hidden="1">
      <c r="A605" s="23" t="str">
        <f>CONCATENATE(표1[[#This Row],[대분류]],표1[[#This Row],[중분류]],표1[[#This Row],[소분류]],표1[[#This Row],[단계]])</f>
        <v>IT세미나VR/AR전문과정</v>
      </c>
      <c r="B605" s="23" t="str">
        <f>CONCATENATE($A605,
IF(COUNTIF($A$2:$A605,A605)&lt;10,CONCATENATE("000",COUNTIF($A$2:$A605,A605)),
IF(COUNTIF($A$2:$A605,A605)&lt;100,CONCATENATE("00",COUNTIF($A$2:$A605,A605)),
IF(COUNTIF($A$2:$A605,A605)&lt;1000,CONCATENATE("0",COUNTIF($A$2:$A605,A605)),COUNTIF($A$2:$A605,A605))
)))</f>
        <v>IT세미나VR/AR전문과정0002</v>
      </c>
      <c r="C605" s="23" t="s">
        <v>3921</v>
      </c>
      <c r="E605" s="23" t="str">
        <f>CONCATENATE(표1[[#This Row],[교육기관명]],표1[[#This Row],[중분류]])</f>
        <v>멀티캠퍼스세미나</v>
      </c>
      <c r="F605" s="24" t="s">
        <v>4</v>
      </c>
      <c r="G605" s="25" t="s">
        <v>197</v>
      </c>
      <c r="H605" s="24" t="s">
        <v>6</v>
      </c>
      <c r="I605" s="24" t="s">
        <v>195</v>
      </c>
      <c r="J605" s="24" t="s">
        <v>196</v>
      </c>
      <c r="K605" s="24" t="s">
        <v>2000</v>
      </c>
      <c r="L605" s="80"/>
      <c r="M605" s="24" t="s">
        <v>2743</v>
      </c>
      <c r="N605" s="24"/>
      <c r="O605" s="24"/>
    </row>
    <row r="606" spans="1:15" hidden="1">
      <c r="A606" s="23" t="str">
        <f>CONCATENATE(표1[[#This Row],[대분류]],표1[[#This Row],[중분류]],표1[[#This Row],[소분류]],표1[[#This Row],[단계]])</f>
        <v>IT세미나개발자전문과정</v>
      </c>
      <c r="B606" s="23" t="str">
        <f>CONCATENATE($A606,
IF(COUNTIF($A$2:$A606,A606)&lt;10,CONCATENATE("000",COUNTIF($A$2:$A606,A606)),
IF(COUNTIF($A$2:$A606,A606)&lt;100,CONCATENATE("00",COUNTIF($A$2:$A606,A606)),
IF(COUNTIF($A$2:$A606,A606)&lt;1000,CONCATENATE("0",COUNTIF($A$2:$A606,A606)),COUNTIF($A$2:$A606,A606))
)))</f>
        <v>IT세미나개발자전문과정0001</v>
      </c>
      <c r="C606" s="23" t="s">
        <v>4453</v>
      </c>
      <c r="E606" s="23" t="str">
        <f>CONCATENATE(표1[[#This Row],[교육기관명]],표1[[#This Row],[중분류]])</f>
        <v>패스트캠퍼스세미나</v>
      </c>
      <c r="F606" s="24" t="s">
        <v>3687</v>
      </c>
      <c r="G606" s="25" t="s">
        <v>1792</v>
      </c>
      <c r="H606" s="24" t="s">
        <v>6</v>
      </c>
      <c r="I606" s="24" t="s">
        <v>195</v>
      </c>
      <c r="J606" s="24" t="s">
        <v>1793</v>
      </c>
      <c r="K606" s="24" t="s">
        <v>2000</v>
      </c>
      <c r="L606" s="80"/>
      <c r="M606" s="24" t="s">
        <v>2744</v>
      </c>
      <c r="N606" s="24"/>
      <c r="O606" s="24"/>
    </row>
    <row r="607" spans="1:15" hidden="1">
      <c r="A607" s="23" t="str">
        <f>CONCATENATE(표1[[#This Row],[대분류]],표1[[#This Row],[중분류]],표1[[#This Row],[소분류]],표1[[#This Row],[단계]])</f>
        <v>IT세미나디자인전문과정</v>
      </c>
      <c r="B607" s="23" t="str">
        <f>CONCATENATE($A607,
IF(COUNTIF($A$2:$A607,A607)&lt;10,CONCATENATE("000",COUNTIF($A$2:$A607,A607)),
IF(COUNTIF($A$2:$A607,A607)&lt;100,CONCATENATE("00",COUNTIF($A$2:$A607,A607)),
IF(COUNTIF($A$2:$A607,A607)&lt;1000,CONCATENATE("0",COUNTIF($A$2:$A607,A607)),COUNTIF($A$2:$A607,A607))
)))</f>
        <v>IT세미나디자인전문과정0001</v>
      </c>
      <c r="C607" s="23" t="s">
        <v>4454</v>
      </c>
      <c r="E607" s="23" t="str">
        <f>CONCATENATE(표1[[#This Row],[교육기관명]],표1[[#This Row],[중분류]])</f>
        <v>패스트캠퍼스세미나</v>
      </c>
      <c r="F607" s="24" t="s">
        <v>3687</v>
      </c>
      <c r="G607" s="25" t="s">
        <v>1835</v>
      </c>
      <c r="H607" s="24" t="s">
        <v>6</v>
      </c>
      <c r="I607" s="24" t="s">
        <v>195</v>
      </c>
      <c r="J607" s="24" t="s">
        <v>506</v>
      </c>
      <c r="K607" s="24" t="s">
        <v>2000</v>
      </c>
      <c r="L607" s="80"/>
      <c r="M607" s="24" t="s">
        <v>2745</v>
      </c>
      <c r="N607" s="24"/>
      <c r="O607" s="24"/>
    </row>
    <row r="608" spans="1:15" hidden="1">
      <c r="A608" s="23" t="str">
        <f>CONCATENATE(표1[[#This Row],[대분류]],표1[[#This Row],[중분류]],표1[[#This Row],[소분류]],표1[[#This Row],[단계]])</f>
        <v>IT세미나디자인전문과정</v>
      </c>
      <c r="B608" s="23" t="str">
        <f>CONCATENATE($A608,
IF(COUNTIF($A$2:$A608,A608)&lt;10,CONCATENATE("000",COUNTIF($A$2:$A608,A608)),
IF(COUNTIF($A$2:$A608,A608)&lt;100,CONCATENATE("00",COUNTIF($A$2:$A608,A608)),
IF(COUNTIF($A$2:$A608,A608)&lt;1000,CONCATENATE("0",COUNTIF($A$2:$A608,A608)),COUNTIF($A$2:$A608,A608))
)))</f>
        <v>IT세미나디자인전문과정0002</v>
      </c>
      <c r="C608" s="23" t="s">
        <v>4455</v>
      </c>
      <c r="E608" s="23" t="str">
        <f>CONCATENATE(표1[[#This Row],[교육기관명]],표1[[#This Row],[중분류]])</f>
        <v>패스트캠퍼스세미나</v>
      </c>
      <c r="F608" s="24" t="s">
        <v>3687</v>
      </c>
      <c r="G608" s="25" t="s">
        <v>1834</v>
      </c>
      <c r="H608" s="24" t="s">
        <v>6</v>
      </c>
      <c r="I608" s="24" t="s">
        <v>195</v>
      </c>
      <c r="J608" s="24" t="s">
        <v>506</v>
      </c>
      <c r="K608" s="24" t="s">
        <v>2000</v>
      </c>
      <c r="L608" s="80"/>
      <c r="M608" s="24" t="s">
        <v>2746</v>
      </c>
      <c r="N608" s="24"/>
      <c r="O608" s="24"/>
    </row>
    <row r="609" spans="1:15" hidden="1">
      <c r="A609" s="23" t="str">
        <f>CONCATENATE(표1[[#This Row],[대분류]],표1[[#This Row],[중분류]],표1[[#This Row],[소분류]],표1[[#This Row],[단계]])</f>
        <v>IT세미나어플리케이션선택과정</v>
      </c>
      <c r="B609" s="23" t="str">
        <f>CONCATENATE($A609,
IF(COUNTIF($A$2:$A609,A609)&lt;10,CONCATENATE("000",COUNTIF($A$2:$A609,A609)),
IF(COUNTIF($A$2:$A609,A609)&lt;100,CONCATENATE("00",COUNTIF($A$2:$A609,A609)),
IF(COUNTIF($A$2:$A609,A609)&lt;1000,CONCATENATE("0",COUNTIF($A$2:$A609,A609)),COUNTIF($A$2:$A609,A609))
)))</f>
        <v>IT세미나어플리케이션선택과정0001</v>
      </c>
      <c r="C609" s="23" t="s">
        <v>4885</v>
      </c>
      <c r="E609" s="23" t="str">
        <f>CONCATENATE(표1[[#This Row],[교육기관명]],표1[[#This Row],[중분류]])</f>
        <v>중앙정보처리학원세미나</v>
      </c>
      <c r="F609" s="24" t="s">
        <v>1177</v>
      </c>
      <c r="G609" s="25" t="s">
        <v>1178</v>
      </c>
      <c r="H609" s="24" t="s">
        <v>6</v>
      </c>
      <c r="I609" s="24" t="s">
        <v>195</v>
      </c>
      <c r="J609" s="24" t="s">
        <v>1179</v>
      </c>
      <c r="K609" s="24" t="s">
        <v>2002</v>
      </c>
      <c r="L609" s="80"/>
      <c r="M609" s="24" t="s">
        <v>2149</v>
      </c>
      <c r="N609" s="24"/>
      <c r="O609" s="24"/>
    </row>
    <row r="610" spans="1:15" hidden="1">
      <c r="A610" s="23" t="str">
        <f>CONCATENATE(표1[[#This Row],[대분류]],표1[[#This Row],[중분류]],표1[[#This Row],[소분류]],표1[[#This Row],[단계]])</f>
        <v>IT세미나일반기본과정</v>
      </c>
      <c r="B610" s="23" t="str">
        <f>CONCATENATE($A610,
IF(COUNTIF($A$2:$A610,A610)&lt;10,CONCATENATE("000",COUNTIF($A$2:$A610,A610)),
IF(COUNTIF($A$2:$A610,A610)&lt;100,CONCATENATE("00",COUNTIF($A$2:$A610,A610)),
IF(COUNTIF($A$2:$A610,A610)&lt;1000,CONCATENATE("0",COUNTIF($A$2:$A610,A610)),COUNTIF($A$2:$A610,A610))
)))</f>
        <v>IT세미나일반기본과정0001</v>
      </c>
      <c r="C610" s="23" t="s">
        <v>4851</v>
      </c>
      <c r="E610" s="23" t="str">
        <f>CONCATENATE(표1[[#This Row],[교육기관명]],표1[[#This Row],[중분류]])</f>
        <v>코리아IT아카데미세미나</v>
      </c>
      <c r="F610" s="24" t="s">
        <v>1895</v>
      </c>
      <c r="G610" s="25" t="s">
        <v>1929</v>
      </c>
      <c r="H610" s="24" t="s">
        <v>6</v>
      </c>
      <c r="I610" s="24" t="s">
        <v>195</v>
      </c>
      <c r="J610" s="24" t="s">
        <v>48</v>
      </c>
      <c r="K610" s="24" t="s">
        <v>1998</v>
      </c>
      <c r="L610" s="80"/>
      <c r="M610" s="24" t="s">
        <v>2747</v>
      </c>
      <c r="N610" s="24"/>
      <c r="O610" s="24"/>
    </row>
    <row r="611" spans="1:15" hidden="1">
      <c r="A611" s="23" t="str">
        <f>CONCATENATE(표1[[#This Row],[대분류]],표1[[#This Row],[중분류]],표1[[#This Row],[소분류]],표1[[#This Row],[단계]])</f>
        <v>IT시스템DevOps선택과정</v>
      </c>
      <c r="B611" s="23" t="str">
        <f>CONCATENATE($A611,
IF(COUNTIF($A$2:$A611,A611)&lt;10,CONCATENATE("000",COUNTIF($A$2:$A611,A611)),
IF(COUNTIF($A$2:$A611,A611)&lt;100,CONCATENATE("00",COUNTIF($A$2:$A611,A611)),
IF(COUNTIF($A$2:$A611,A611)&lt;1000,CONCATENATE("0",COUNTIF($A$2:$A611,A611)),COUNTIF($A$2:$A611,A611))
)))</f>
        <v>IT시스템DevOps선택과정0001</v>
      </c>
      <c r="C611" s="23" t="s">
        <v>4382</v>
      </c>
      <c r="D611" s="28" t="s">
        <v>5723</v>
      </c>
      <c r="E611" s="23" t="str">
        <f>CONCATENATE(표1[[#This Row],[교육기관명]],표1[[#This Row],[중분류]])</f>
        <v>한국소프트웨어기술진흥협회시스템</v>
      </c>
      <c r="F611" s="24" t="s">
        <v>659</v>
      </c>
      <c r="G611" s="25" t="s">
        <v>754</v>
      </c>
      <c r="H611" s="24" t="s">
        <v>6</v>
      </c>
      <c r="I611" s="24" t="s">
        <v>232</v>
      </c>
      <c r="J611" s="24" t="s">
        <v>700</v>
      </c>
      <c r="K611" s="24" t="s">
        <v>2002</v>
      </c>
      <c r="L611" s="80" t="s">
        <v>5710</v>
      </c>
      <c r="M611" s="24" t="s">
        <v>3621</v>
      </c>
      <c r="N611" s="24"/>
      <c r="O611" s="24"/>
    </row>
    <row r="612" spans="1:15" hidden="1">
      <c r="A612" s="23" t="str">
        <f>CONCATENATE(표1[[#This Row],[대분류]],표1[[#This Row],[중분류]],표1[[#This Row],[소분류]],표1[[#This Row],[단계]])</f>
        <v>IT시스템DevOps선택과정</v>
      </c>
      <c r="B612" s="23" t="str">
        <f>CONCATENATE($A612,
IF(COUNTIF($A$2:$A612,A612)&lt;10,CONCATENATE("000",COUNTIF($A$2:$A612,A612)),
IF(COUNTIF($A$2:$A612,A612)&lt;100,CONCATENATE("00",COUNTIF($A$2:$A612,A612)),
IF(COUNTIF($A$2:$A612,A612)&lt;1000,CONCATENATE("0",COUNTIF($A$2:$A612,A612)),COUNTIF($A$2:$A612,A612))
)))</f>
        <v>IT시스템DevOps선택과정0002</v>
      </c>
      <c r="C612" s="23" t="s">
        <v>5818</v>
      </c>
      <c r="D612" s="28" t="s">
        <v>5833</v>
      </c>
      <c r="E612" s="27" t="str">
        <f>CONCATENATE(표1[[#This Row],[교육기관명]],표1[[#This Row],[중분류]])</f>
        <v>국가평생교육진흥원시스템</v>
      </c>
      <c r="F612" s="191" t="s">
        <v>5802</v>
      </c>
      <c r="G612" s="25" t="s">
        <v>5803</v>
      </c>
      <c r="H612" s="24" t="s">
        <v>6</v>
      </c>
      <c r="I612" s="24" t="s">
        <v>232</v>
      </c>
      <c r="J612" s="24" t="s">
        <v>700</v>
      </c>
      <c r="K612" s="24" t="s">
        <v>2002</v>
      </c>
      <c r="L612" s="80" t="s">
        <v>5820</v>
      </c>
      <c r="M612" s="192" t="s">
        <v>5804</v>
      </c>
      <c r="N612" s="24">
        <v>0</v>
      </c>
      <c r="O612" s="24"/>
    </row>
    <row r="613" spans="1:15" hidden="1">
      <c r="A613" s="23" t="str">
        <f>CONCATENATE(표1[[#This Row],[대분류]],표1[[#This Row],[중분류]],표1[[#This Row],[소분류]],표1[[#This Row],[단계]])</f>
        <v>IT시스템DevOps전문과정</v>
      </c>
      <c r="B613" s="23" t="str">
        <f>CONCATENATE($A613,
IF(COUNTIF($A$2:$A613,A613)&lt;10,CONCATENATE("000",COUNTIF($A$2:$A613,A613)),
IF(COUNTIF($A$2:$A613,A613)&lt;100,CONCATENATE("00",COUNTIF($A$2:$A613,A613)),
IF(COUNTIF($A$2:$A613,A613)&lt;1000,CONCATENATE("0",COUNTIF($A$2:$A613,A613)),COUNTIF($A$2:$A613,A613))
)))</f>
        <v>IT시스템DevOps전문과정0001</v>
      </c>
      <c r="C613" s="23" t="s">
        <v>5455</v>
      </c>
      <c r="E613" s="23" t="str">
        <f>CONCATENATE(표1[[#This Row],[교육기관명]],표1[[#This Row],[중분류]])</f>
        <v>HP교육센터시스템</v>
      </c>
      <c r="F613" s="24" t="s">
        <v>971</v>
      </c>
      <c r="G613" s="25" t="s">
        <v>1060</v>
      </c>
      <c r="H613" s="24" t="s">
        <v>6</v>
      </c>
      <c r="I613" s="24" t="s">
        <v>232</v>
      </c>
      <c r="J613" s="24" t="s">
        <v>700</v>
      </c>
      <c r="K613" s="24" t="s">
        <v>2000</v>
      </c>
      <c r="L613" s="80"/>
      <c r="M613" s="24" t="s">
        <v>2748</v>
      </c>
      <c r="N613" s="24"/>
      <c r="O613" s="24"/>
    </row>
    <row r="614" spans="1:15" hidden="1">
      <c r="A614" s="23" t="str">
        <f>CONCATENATE(표1[[#This Row],[대분류]],표1[[#This Row],[중분류]],표1[[#This Row],[소분류]],표1[[#This Row],[단계]])</f>
        <v>IT시스템DevOps전문과정</v>
      </c>
      <c r="B614" s="23" t="str">
        <f>CONCATENATE($A614,
IF(COUNTIF($A$2:$A614,A614)&lt;10,CONCATENATE("000",COUNTIF($A$2:$A614,A614)),
IF(COUNTIF($A$2:$A614,A614)&lt;100,CONCATENATE("00",COUNTIF($A$2:$A614,A614)),
IF(COUNTIF($A$2:$A614,A614)&lt;1000,CONCATENATE("0",COUNTIF($A$2:$A614,A614)),COUNTIF($A$2:$A614,A614))
)))</f>
        <v>IT시스템DevOps전문과정0002</v>
      </c>
      <c r="C614" s="23" t="s">
        <v>5456</v>
      </c>
      <c r="E614" s="23" t="str">
        <f>CONCATENATE(표1[[#This Row],[교육기관명]],표1[[#This Row],[중분류]])</f>
        <v>HP교육센터시스템</v>
      </c>
      <c r="F614" s="24" t="s">
        <v>971</v>
      </c>
      <c r="G614" s="25" t="s">
        <v>1061</v>
      </c>
      <c r="H614" s="24" t="s">
        <v>6</v>
      </c>
      <c r="I614" s="24" t="s">
        <v>232</v>
      </c>
      <c r="J614" s="24" t="s">
        <v>700</v>
      </c>
      <c r="K614" s="24" t="s">
        <v>2000</v>
      </c>
      <c r="L614" s="80"/>
      <c r="M614" s="24" t="s">
        <v>2749</v>
      </c>
      <c r="N614" s="24"/>
      <c r="O614" s="24"/>
    </row>
    <row r="615" spans="1:15" hidden="1">
      <c r="A615" s="23" t="str">
        <f>CONCATENATE(표1[[#This Row],[대분류]],표1[[#This Row],[중분류]],표1[[#This Row],[소분류]],표1[[#This Row],[단계]])</f>
        <v>IT시스템DevOps전문과정</v>
      </c>
      <c r="B615" s="23" t="str">
        <f>CONCATENATE($A615,
IF(COUNTIF($A$2:$A615,A615)&lt;10,CONCATENATE("000",COUNTIF($A$2:$A615,A615)),
IF(COUNTIF($A$2:$A615,A615)&lt;100,CONCATENATE("00",COUNTIF($A$2:$A615,A615)),
IF(COUNTIF($A$2:$A615,A615)&lt;1000,CONCATENATE("0",COUNTIF($A$2:$A615,A615)),COUNTIF($A$2:$A615,A615))
)))</f>
        <v>IT시스템DevOps전문과정0003</v>
      </c>
      <c r="C615" s="23" t="s">
        <v>4383</v>
      </c>
      <c r="E615" s="23" t="str">
        <f>CONCATENATE(표1[[#This Row],[교육기관명]],표1[[#This Row],[중분류]])</f>
        <v>한국소프트웨어기술진흥협회시스템</v>
      </c>
      <c r="F615" s="24" t="s">
        <v>659</v>
      </c>
      <c r="G615" s="25" t="s">
        <v>699</v>
      </c>
      <c r="H615" s="24" t="s">
        <v>6</v>
      </c>
      <c r="I615" s="24" t="s">
        <v>232</v>
      </c>
      <c r="J615" s="24" t="s">
        <v>700</v>
      </c>
      <c r="K615" s="24" t="s">
        <v>2000</v>
      </c>
      <c r="L615" s="80"/>
      <c r="M615" s="24" t="s">
        <v>3621</v>
      </c>
      <c r="N615" s="24"/>
      <c r="O615" s="24"/>
    </row>
    <row r="616" spans="1:15" hidden="1">
      <c r="A616" s="23" t="str">
        <f>CONCATENATE(표1[[#This Row],[대분류]],표1[[#This Row],[중분류]],표1[[#This Row],[소분류]],표1[[#This Row],[단계]])</f>
        <v>IT시스템DevOps전문과정</v>
      </c>
      <c r="B616" s="23" t="str">
        <f>CONCATENATE($A616,
IF(COUNTIF($A$2:$A616,A616)&lt;10,CONCATENATE("000",COUNTIF($A$2:$A616,A616)),
IF(COUNTIF($A$2:$A616,A616)&lt;100,CONCATENATE("00",COUNTIF($A$2:$A616,A616)),
IF(COUNTIF($A$2:$A616,A616)&lt;1000,CONCATENATE("0",COUNTIF($A$2:$A616,A616)),COUNTIF($A$2:$A616,A616))
)))</f>
        <v>IT시스템DevOps전문과정0004</v>
      </c>
      <c r="C616" s="23" t="s">
        <v>4384</v>
      </c>
      <c r="E616" s="23" t="str">
        <f>CONCATENATE(표1[[#This Row],[교육기관명]],표1[[#This Row],[중분류]])</f>
        <v>한국소프트웨어기술진흥협회시스템</v>
      </c>
      <c r="F616" s="24" t="s">
        <v>659</v>
      </c>
      <c r="G616" s="25" t="s">
        <v>702</v>
      </c>
      <c r="H616" s="24" t="s">
        <v>6</v>
      </c>
      <c r="I616" s="24" t="s">
        <v>232</v>
      </c>
      <c r="J616" s="24" t="s">
        <v>700</v>
      </c>
      <c r="K616" s="24" t="s">
        <v>2000</v>
      </c>
      <c r="L616" s="80"/>
      <c r="M616" s="24" t="s">
        <v>3621</v>
      </c>
      <c r="N616" s="24"/>
      <c r="O616" s="24"/>
    </row>
    <row r="617" spans="1:15" hidden="1">
      <c r="A617" s="23" t="str">
        <f>CONCATENATE(표1[[#This Row],[대분류]],표1[[#This Row],[중분류]],표1[[#This Row],[소분류]],표1[[#This Row],[단계]])</f>
        <v>IT시스템RedHat전문과정</v>
      </c>
      <c r="B617" s="23" t="str">
        <f>CONCATENATE($A617,
IF(COUNTIF($A$2:$A617,A617)&lt;10,CONCATENATE("000",COUNTIF($A$2:$A617,A617)),
IF(COUNTIF($A$2:$A617,A617)&lt;100,CONCATENATE("00",COUNTIF($A$2:$A617,A617)),
IF(COUNTIF($A$2:$A617,A617)&lt;1000,CONCATENATE("0",COUNTIF($A$2:$A617,A617)),COUNTIF($A$2:$A617,A617))
)))</f>
        <v>IT시스템RedHat전문과정0001</v>
      </c>
      <c r="C617" s="23" t="s">
        <v>4602</v>
      </c>
      <c r="E617" s="23" t="str">
        <f>CONCATENATE(표1[[#This Row],[교육기관명]],표1[[#This Row],[중분류]])</f>
        <v>패스트레인정보통신학원시스템</v>
      </c>
      <c r="F617" s="24" t="s">
        <v>3691</v>
      </c>
      <c r="G617" s="25" t="s">
        <v>1301</v>
      </c>
      <c r="H617" s="24" t="s">
        <v>6</v>
      </c>
      <c r="I617" s="24" t="s">
        <v>232</v>
      </c>
      <c r="J617" s="24" t="s">
        <v>216</v>
      </c>
      <c r="K617" s="24" t="s">
        <v>2000</v>
      </c>
      <c r="L617" s="80"/>
      <c r="M617" s="24" t="s">
        <v>2750</v>
      </c>
      <c r="N617" s="24"/>
      <c r="O617" s="24"/>
    </row>
    <row r="618" spans="1:15" hidden="1">
      <c r="A618" s="23" t="str">
        <f>CONCATENATE(표1[[#This Row],[대분류]],표1[[#This Row],[중분류]],표1[[#This Row],[소분류]],표1[[#This Row],[단계]])</f>
        <v>IT시스템WEB/WAS전문과정</v>
      </c>
      <c r="B618" s="23" t="str">
        <f>CONCATENATE($A618,
IF(COUNTIF($A$2:$A618,A618)&lt;10,CONCATENATE("000",COUNTIF($A$2:$A618,A618)),
IF(COUNTIF($A$2:$A618,A618)&lt;100,CONCATENATE("00",COUNTIF($A$2:$A618,A618)),
IF(COUNTIF($A$2:$A618,A618)&lt;1000,CONCATENATE("0",COUNTIF($A$2:$A618,A618)),COUNTIF($A$2:$A618,A618))
)))</f>
        <v>IT시스템WEB/WAS전문과정0001</v>
      </c>
      <c r="C618" s="23" t="s">
        <v>4603</v>
      </c>
      <c r="D618" s="28" t="s">
        <v>5724</v>
      </c>
      <c r="E618" s="23" t="str">
        <f>CONCATENATE(표1[[#This Row],[교육기관명]],표1[[#This Row],[중분류]])</f>
        <v>패스트레인정보통신학원시스템</v>
      </c>
      <c r="F618" s="24" t="s">
        <v>3691</v>
      </c>
      <c r="G618" s="25" t="s">
        <v>1280</v>
      </c>
      <c r="H618" s="24" t="s">
        <v>6</v>
      </c>
      <c r="I618" s="24" t="s">
        <v>232</v>
      </c>
      <c r="J618" s="24" t="s">
        <v>1281</v>
      </c>
      <c r="K618" s="24" t="s">
        <v>2000</v>
      </c>
      <c r="L618" s="80" t="s">
        <v>5705</v>
      </c>
      <c r="M618" s="24" t="s">
        <v>2751</v>
      </c>
      <c r="N618" s="24"/>
      <c r="O618" s="24"/>
    </row>
    <row r="619" spans="1:15" hidden="1">
      <c r="A619" s="23" t="str">
        <f>CONCATENATE(표1[[#This Row],[대분류]],표1[[#This Row],[중분류]],표1[[#This Row],[소분류]],표1[[#This Row],[단계]])</f>
        <v>IT시스템WEB/WAS전문과정</v>
      </c>
      <c r="B619" s="23" t="str">
        <f>CONCATENATE($A619,
IF(COUNTIF($A$2:$A619,A619)&lt;10,CONCATENATE("000",COUNTIF($A$2:$A619,A619)),
IF(COUNTIF($A$2:$A619,A619)&lt;100,CONCATENATE("00",COUNTIF($A$2:$A619,A619)),
IF(COUNTIF($A$2:$A619,A619)&lt;1000,CONCATENATE("0",COUNTIF($A$2:$A619,A619)),COUNTIF($A$2:$A619,A619))
)))</f>
        <v>IT시스템WEB/WAS전문과정0002</v>
      </c>
      <c r="C619" s="23" t="s">
        <v>4604</v>
      </c>
      <c r="E619" s="23" t="str">
        <f>CONCATENATE(표1[[#This Row],[교육기관명]],표1[[#This Row],[중분류]])</f>
        <v>패스트레인정보통신학원시스템</v>
      </c>
      <c r="F619" s="24" t="s">
        <v>3691</v>
      </c>
      <c r="G619" s="25" t="s">
        <v>1676</v>
      </c>
      <c r="H619" s="24" t="s">
        <v>6</v>
      </c>
      <c r="I619" s="24" t="s">
        <v>232</v>
      </c>
      <c r="J619" s="24" t="s">
        <v>1281</v>
      </c>
      <c r="K619" s="24" t="s">
        <v>2000</v>
      </c>
      <c r="L619" s="80"/>
      <c r="M619" s="24" t="s">
        <v>2752</v>
      </c>
      <c r="N619" s="24"/>
      <c r="O619" s="24"/>
    </row>
    <row r="620" spans="1:15" hidden="1">
      <c r="A620" s="23" t="str">
        <f>CONCATENATE(표1[[#This Row],[대분류]],표1[[#This Row],[중분류]],표1[[#This Row],[소분류]],표1[[#This Row],[단계]])</f>
        <v>IT시스템WEB/WAS전문과정</v>
      </c>
      <c r="B620" s="23" t="str">
        <f>CONCATENATE($A620,
IF(COUNTIF($A$2:$A620,A620)&lt;10,CONCATENATE("000",COUNTIF($A$2:$A620,A620)),
IF(COUNTIF($A$2:$A620,A620)&lt;100,CONCATENATE("00",COUNTIF($A$2:$A620,A620)),
IF(COUNTIF($A$2:$A620,A620)&lt;1000,CONCATENATE("0",COUNTIF($A$2:$A620,A620)),COUNTIF($A$2:$A620,A620))
)))</f>
        <v>IT시스템WEB/WAS전문과정0003</v>
      </c>
      <c r="C620" s="23" t="s">
        <v>4605</v>
      </c>
      <c r="E620" s="23" t="str">
        <f>CONCATENATE(표1[[#This Row],[교육기관명]],표1[[#This Row],[중분류]])</f>
        <v>패스트레인정보통신학원시스템</v>
      </c>
      <c r="F620" s="24" t="s">
        <v>3691</v>
      </c>
      <c r="G620" s="25" t="s">
        <v>1677</v>
      </c>
      <c r="H620" s="24" t="s">
        <v>6</v>
      </c>
      <c r="I620" s="24" t="s">
        <v>232</v>
      </c>
      <c r="J620" s="24" t="s">
        <v>1281</v>
      </c>
      <c r="K620" s="24" t="s">
        <v>2000</v>
      </c>
      <c r="L620" s="80"/>
      <c r="M620" s="24" t="s">
        <v>2753</v>
      </c>
      <c r="N620" s="24"/>
      <c r="O620" s="24"/>
    </row>
    <row r="621" spans="1:15" hidden="1">
      <c r="A621" s="23" t="str">
        <f>CONCATENATE(표1[[#This Row],[대분류]],표1[[#This Row],[중분류]],표1[[#This Row],[소분류]],표1[[#This Row],[단계]])</f>
        <v>IT시스템WEB/WAS전문과정</v>
      </c>
      <c r="B621" s="23" t="str">
        <f>CONCATENATE($A621,
IF(COUNTIF($A$2:$A621,A621)&lt;10,CONCATENATE("000",COUNTIF($A$2:$A621,A621)),
IF(COUNTIF($A$2:$A621,A621)&lt;100,CONCATENATE("00",COUNTIF($A$2:$A621,A621)),
IF(COUNTIF($A$2:$A621,A621)&lt;1000,CONCATENATE("0",COUNTIF($A$2:$A621,A621)),COUNTIF($A$2:$A621,A621))
)))</f>
        <v>IT시스템WEB/WAS전문과정0004</v>
      </c>
      <c r="C621" s="23" t="s">
        <v>4606</v>
      </c>
      <c r="E621" s="23" t="str">
        <f>CONCATENATE(표1[[#This Row],[교육기관명]],표1[[#This Row],[중분류]])</f>
        <v>패스트레인정보통신학원시스템</v>
      </c>
      <c r="F621" s="24" t="s">
        <v>3691</v>
      </c>
      <c r="G621" s="25" t="s">
        <v>1284</v>
      </c>
      <c r="H621" s="24" t="s">
        <v>6</v>
      </c>
      <c r="I621" s="24" t="s">
        <v>232</v>
      </c>
      <c r="J621" s="24" t="s">
        <v>1281</v>
      </c>
      <c r="K621" s="24" t="s">
        <v>2000</v>
      </c>
      <c r="L621" s="80"/>
      <c r="M621" s="24" t="s">
        <v>2754</v>
      </c>
      <c r="N621" s="24"/>
      <c r="O621" s="24"/>
    </row>
    <row r="622" spans="1:15" hidden="1">
      <c r="A622" s="23" t="str">
        <f>CONCATENATE(표1[[#This Row],[대분류]],표1[[#This Row],[중분류]],표1[[#This Row],[소분류]],표1[[#This Row],[단계]])</f>
        <v>IT시스템가상화선택과정</v>
      </c>
      <c r="B622" s="23" t="str">
        <f>CONCATENATE($A622,
IF(COUNTIF($A$2:$A622,A622)&lt;10,CONCATENATE("000",COUNTIF($A$2:$A622,A622)),
IF(COUNTIF($A$2:$A622,A622)&lt;100,CONCATENATE("00",COUNTIF($A$2:$A622,A622)),
IF(COUNTIF($A$2:$A622,A622)&lt;1000,CONCATENATE("0",COUNTIF($A$2:$A622,A622)),COUNTIF($A$2:$A622,A622))
)))</f>
        <v>IT시스템가상화선택과정0001</v>
      </c>
      <c r="C622" s="23" t="s">
        <v>3922</v>
      </c>
      <c r="E622" s="23" t="str">
        <f>CONCATENATE(표1[[#This Row],[교육기관명]],표1[[#This Row],[중분류]])</f>
        <v>멀티캠퍼스시스템</v>
      </c>
      <c r="F622" s="24" t="s">
        <v>4</v>
      </c>
      <c r="G622" s="25" t="s">
        <v>234</v>
      </c>
      <c r="H622" s="24" t="s">
        <v>6</v>
      </c>
      <c r="I622" s="24" t="s">
        <v>232</v>
      </c>
      <c r="J622" s="24" t="s">
        <v>235</v>
      </c>
      <c r="K622" s="24" t="s">
        <v>2002</v>
      </c>
      <c r="L622" s="80"/>
      <c r="M622" s="24" t="s">
        <v>2755</v>
      </c>
      <c r="N622" s="24"/>
      <c r="O622" s="24"/>
    </row>
    <row r="623" spans="1:15" hidden="1">
      <c r="A623" s="23" t="str">
        <f>CONCATENATE(표1[[#This Row],[대분류]],표1[[#This Row],[중분류]],표1[[#This Row],[소분류]],표1[[#This Row],[단계]])</f>
        <v>IT시스템가상화선택과정</v>
      </c>
      <c r="B623" s="23" t="str">
        <f>CONCATENATE($A623,
IF(COUNTIF($A$2:$A623,A623)&lt;10,CONCATENATE("000",COUNTIF($A$2:$A623,A623)),
IF(COUNTIF($A$2:$A623,A623)&lt;100,CONCATENATE("00",COUNTIF($A$2:$A623,A623)),
IF(COUNTIF($A$2:$A623,A623)&lt;1000,CONCATENATE("0",COUNTIF($A$2:$A623,A623)),COUNTIF($A$2:$A623,A623))
)))</f>
        <v>IT시스템가상화선택과정0002</v>
      </c>
      <c r="C623" s="23" t="s">
        <v>3923</v>
      </c>
      <c r="E623" s="23" t="str">
        <f>CONCATENATE(표1[[#This Row],[교육기관명]],표1[[#This Row],[중분류]])</f>
        <v>멀티캠퍼스시스템</v>
      </c>
      <c r="F623" s="24" t="s">
        <v>4</v>
      </c>
      <c r="G623" s="25" t="s">
        <v>258</v>
      </c>
      <c r="H623" s="24" t="s">
        <v>6</v>
      </c>
      <c r="I623" s="24" t="s">
        <v>232</v>
      </c>
      <c r="J623" s="24" t="s">
        <v>235</v>
      </c>
      <c r="K623" s="24" t="s">
        <v>2002</v>
      </c>
      <c r="L623" s="80"/>
      <c r="M623" s="24" t="s">
        <v>2756</v>
      </c>
      <c r="N623" s="24"/>
      <c r="O623" s="24"/>
    </row>
    <row r="624" spans="1:15" hidden="1">
      <c r="A624" s="23" t="str">
        <f>CONCATENATE(표1[[#This Row],[대분류]],표1[[#This Row],[중분류]],표1[[#This Row],[소분류]],표1[[#This Row],[단계]])</f>
        <v>IT시스템가상화선택과정</v>
      </c>
      <c r="B624" s="23" t="str">
        <f>CONCATENATE($A624,
IF(COUNTIF($A$2:$A624,A624)&lt;10,CONCATENATE("000",COUNTIF($A$2:$A624,A624)),
IF(COUNTIF($A$2:$A624,A624)&lt;100,CONCATENATE("00",COUNTIF($A$2:$A624,A624)),
IF(COUNTIF($A$2:$A624,A624)&lt;1000,CONCATENATE("0",COUNTIF($A$2:$A624,A624)),COUNTIF($A$2:$A624,A624))
)))</f>
        <v>IT시스템가상화선택과정0003</v>
      </c>
      <c r="C624" s="23" t="s">
        <v>3924</v>
      </c>
      <c r="E624" s="23" t="str">
        <f>CONCATENATE(표1[[#This Row],[교육기관명]],표1[[#This Row],[중분류]])</f>
        <v>멀티캠퍼스시스템</v>
      </c>
      <c r="F624" s="24" t="s">
        <v>4</v>
      </c>
      <c r="G624" s="25" t="s">
        <v>238</v>
      </c>
      <c r="H624" s="24" t="s">
        <v>6</v>
      </c>
      <c r="I624" s="24" t="s">
        <v>232</v>
      </c>
      <c r="J624" s="24" t="s">
        <v>235</v>
      </c>
      <c r="K624" s="24" t="s">
        <v>2002</v>
      </c>
      <c r="L624" s="80"/>
      <c r="M624" s="24" t="s">
        <v>2757</v>
      </c>
      <c r="N624" s="24"/>
      <c r="O624" s="24"/>
    </row>
    <row r="625" spans="1:15" hidden="1">
      <c r="A625" s="23" t="str">
        <f>CONCATENATE(표1[[#This Row],[대분류]],표1[[#This Row],[중분류]],표1[[#This Row],[소분류]],표1[[#This Row],[단계]])</f>
        <v>IT시스템가상화선택과정</v>
      </c>
      <c r="B625" s="23" t="str">
        <f>CONCATENATE($A625,
IF(COUNTIF($A$2:$A625,A625)&lt;10,CONCATENATE("000",COUNTIF($A$2:$A625,A625)),
IF(COUNTIF($A$2:$A625,A625)&lt;100,CONCATENATE("00",COUNTIF($A$2:$A625,A625)),
IF(COUNTIF($A$2:$A625,A625)&lt;1000,CONCATENATE("0",COUNTIF($A$2:$A625,A625)),COUNTIF($A$2:$A625,A625))
)))</f>
        <v>IT시스템가상화선택과정0004</v>
      </c>
      <c r="C625" s="23" t="s">
        <v>3925</v>
      </c>
      <c r="E625" s="23" t="str">
        <f>CONCATENATE(표1[[#This Row],[교육기관명]],표1[[#This Row],[중분류]])</f>
        <v>멀티캠퍼스시스템</v>
      </c>
      <c r="F625" s="24" t="s">
        <v>4</v>
      </c>
      <c r="G625" s="25" t="s">
        <v>247</v>
      </c>
      <c r="H625" s="24" t="s">
        <v>6</v>
      </c>
      <c r="I625" s="24" t="s">
        <v>232</v>
      </c>
      <c r="J625" s="24" t="s">
        <v>235</v>
      </c>
      <c r="K625" s="24" t="s">
        <v>2002</v>
      </c>
      <c r="L625" s="80"/>
      <c r="M625" s="24" t="s">
        <v>2758</v>
      </c>
      <c r="N625" s="24"/>
      <c r="O625" s="24"/>
    </row>
    <row r="626" spans="1:15" hidden="1">
      <c r="A626" s="23" t="str">
        <f>CONCATENATE(표1[[#This Row],[대분류]],표1[[#This Row],[중분류]],표1[[#This Row],[소분류]],표1[[#This Row],[단계]])</f>
        <v>IT시스템가상화선택과정</v>
      </c>
      <c r="B626" s="23" t="str">
        <f>CONCATENATE($A626,
IF(COUNTIF($A$2:$A626,A626)&lt;10,CONCATENATE("000",COUNTIF($A$2:$A626,A626)),
IF(COUNTIF($A$2:$A626,A626)&lt;100,CONCATENATE("00",COUNTIF($A$2:$A626,A626)),
IF(COUNTIF($A$2:$A626,A626)&lt;1000,CONCATENATE("0",COUNTIF($A$2:$A626,A626)),COUNTIF($A$2:$A626,A626))
)))</f>
        <v>IT시스템가상화선택과정0005</v>
      </c>
      <c r="C626" s="23" t="s">
        <v>3926</v>
      </c>
      <c r="E626" s="23" t="str">
        <f>CONCATENATE(표1[[#This Row],[교육기관명]],표1[[#This Row],[중분류]])</f>
        <v>멀티캠퍼스시스템</v>
      </c>
      <c r="F626" s="24" t="s">
        <v>4</v>
      </c>
      <c r="G626" s="25" t="s">
        <v>249</v>
      </c>
      <c r="H626" s="24" t="s">
        <v>6</v>
      </c>
      <c r="I626" s="24" t="s">
        <v>232</v>
      </c>
      <c r="J626" s="24" t="s">
        <v>235</v>
      </c>
      <c r="K626" s="24" t="s">
        <v>2002</v>
      </c>
      <c r="L626" s="80"/>
      <c r="M626" s="24" t="s">
        <v>2759</v>
      </c>
      <c r="N626" s="24"/>
      <c r="O626" s="24"/>
    </row>
    <row r="627" spans="1:15" hidden="1">
      <c r="A627" s="23" t="str">
        <f>CONCATENATE(표1[[#This Row],[대분류]],표1[[#This Row],[중분류]],표1[[#This Row],[소분류]],표1[[#This Row],[단계]])</f>
        <v>IT시스템가상화선택과정</v>
      </c>
      <c r="B627" s="23" t="str">
        <f>CONCATENATE($A627,
IF(COUNTIF($A$2:$A627,A627)&lt;10,CONCATENATE("000",COUNTIF($A$2:$A627,A627)),
IF(COUNTIF($A$2:$A627,A627)&lt;100,CONCATENATE("00",COUNTIF($A$2:$A627,A627)),
IF(COUNTIF($A$2:$A627,A627)&lt;1000,CONCATENATE("0",COUNTIF($A$2:$A627,A627)),COUNTIF($A$2:$A627,A627))
)))</f>
        <v>IT시스템가상화선택과정0006</v>
      </c>
      <c r="C627" s="23" t="s">
        <v>3927</v>
      </c>
      <c r="E627" s="23" t="str">
        <f>CONCATENATE(표1[[#This Row],[교육기관명]],표1[[#This Row],[중분류]])</f>
        <v>멀티캠퍼스시스템</v>
      </c>
      <c r="F627" s="24" t="s">
        <v>4</v>
      </c>
      <c r="G627" s="25" t="s">
        <v>248</v>
      </c>
      <c r="H627" s="24" t="s">
        <v>6</v>
      </c>
      <c r="I627" s="24" t="s">
        <v>232</v>
      </c>
      <c r="J627" s="24" t="s">
        <v>235</v>
      </c>
      <c r="K627" s="24" t="s">
        <v>2002</v>
      </c>
      <c r="L627" s="80"/>
      <c r="M627" s="24" t="s">
        <v>2760</v>
      </c>
      <c r="N627" s="24"/>
      <c r="O627" s="24"/>
    </row>
    <row r="628" spans="1:15" hidden="1">
      <c r="A628" s="23" t="str">
        <f>CONCATENATE(표1[[#This Row],[대분류]],표1[[#This Row],[중분류]],표1[[#This Row],[소분류]],표1[[#This Row],[단계]])</f>
        <v>IT시스템가상화선택과정</v>
      </c>
      <c r="B628" s="23" t="str">
        <f>CONCATENATE($A628,
IF(COUNTIF($A$2:$A628,A628)&lt;10,CONCATENATE("000",COUNTIF($A$2:$A628,A628)),
IF(COUNTIF($A$2:$A628,A628)&lt;100,CONCATENATE("00",COUNTIF($A$2:$A628,A628)),
IF(COUNTIF($A$2:$A628,A628)&lt;1000,CONCATENATE("0",COUNTIF($A$2:$A628,A628)),COUNTIF($A$2:$A628,A628))
)))</f>
        <v>IT시스템가상화선택과정0007</v>
      </c>
      <c r="C628" s="23" t="s">
        <v>3928</v>
      </c>
      <c r="E628" s="23" t="str">
        <f>CONCATENATE(표1[[#This Row],[교육기관명]],표1[[#This Row],[중분류]])</f>
        <v>멀티캠퍼스시스템</v>
      </c>
      <c r="F628" s="24" t="s">
        <v>4</v>
      </c>
      <c r="G628" s="25" t="s">
        <v>250</v>
      </c>
      <c r="H628" s="24" t="s">
        <v>6</v>
      </c>
      <c r="I628" s="24" t="s">
        <v>232</v>
      </c>
      <c r="J628" s="24" t="s">
        <v>235</v>
      </c>
      <c r="K628" s="24" t="s">
        <v>2002</v>
      </c>
      <c r="L628" s="80"/>
      <c r="M628" s="24" t="s">
        <v>2761</v>
      </c>
      <c r="N628" s="24"/>
      <c r="O628" s="24"/>
    </row>
    <row r="629" spans="1:15" hidden="1">
      <c r="A629" s="23" t="str">
        <f>CONCATENATE(표1[[#This Row],[대분류]],표1[[#This Row],[중분류]],표1[[#This Row],[소분류]],표1[[#This Row],[단계]])</f>
        <v>IT시스템가상화선택과정</v>
      </c>
      <c r="B629" s="23" t="str">
        <f>CONCATENATE($A629,
IF(COUNTIF($A$2:$A629,A629)&lt;10,CONCATENATE("000",COUNTIF($A$2:$A629,A629)),
IF(COUNTIF($A$2:$A629,A629)&lt;100,CONCATENATE("00",COUNTIF($A$2:$A629,A629)),
IF(COUNTIF($A$2:$A629,A629)&lt;1000,CONCATENATE("0",COUNTIF($A$2:$A629,A629)),COUNTIF($A$2:$A629,A629))
)))</f>
        <v>IT시스템가상화선택과정0008</v>
      </c>
      <c r="C629" s="23" t="s">
        <v>3929</v>
      </c>
      <c r="E629" s="23" t="str">
        <f>CONCATENATE(표1[[#This Row],[교육기관명]],표1[[#This Row],[중분류]])</f>
        <v>멀티캠퍼스시스템</v>
      </c>
      <c r="F629" s="24" t="s">
        <v>4</v>
      </c>
      <c r="G629" s="25" t="s">
        <v>260</v>
      </c>
      <c r="H629" s="24" t="s">
        <v>6</v>
      </c>
      <c r="I629" s="24" t="s">
        <v>232</v>
      </c>
      <c r="J629" s="24" t="s">
        <v>235</v>
      </c>
      <c r="K629" s="24" t="s">
        <v>2002</v>
      </c>
      <c r="L629" s="80"/>
      <c r="M629" s="24" t="s">
        <v>2762</v>
      </c>
      <c r="N629" s="24"/>
      <c r="O629" s="24"/>
    </row>
    <row r="630" spans="1:15" hidden="1">
      <c r="A630" s="23" t="str">
        <f>CONCATENATE(표1[[#This Row],[대분류]],표1[[#This Row],[중분류]],표1[[#This Row],[소분류]],표1[[#This Row],[단계]])</f>
        <v>IT시스템가상화선택과정</v>
      </c>
      <c r="B630" s="23" t="str">
        <f>CONCATENATE($A630,
IF(COUNTIF($A$2:$A630,A630)&lt;10,CONCATENATE("000",COUNTIF($A$2:$A630,A630)),
IF(COUNTIF($A$2:$A630,A630)&lt;100,CONCATENATE("00",COUNTIF($A$2:$A630,A630)),
IF(COUNTIF($A$2:$A630,A630)&lt;1000,CONCATENATE("0",COUNTIF($A$2:$A630,A630)),COUNTIF($A$2:$A630,A630))
)))</f>
        <v>IT시스템가상화선택과정0009</v>
      </c>
      <c r="C630" s="23" t="s">
        <v>3930</v>
      </c>
      <c r="E630" s="23" t="str">
        <f>CONCATENATE(표1[[#This Row],[교육기관명]],표1[[#This Row],[중분류]])</f>
        <v>멀티캠퍼스시스템</v>
      </c>
      <c r="F630" s="24" t="s">
        <v>4</v>
      </c>
      <c r="G630" s="25" t="s">
        <v>236</v>
      </c>
      <c r="H630" s="24" t="s">
        <v>6</v>
      </c>
      <c r="I630" s="24" t="s">
        <v>232</v>
      </c>
      <c r="J630" s="24" t="s">
        <v>235</v>
      </c>
      <c r="K630" s="24" t="s">
        <v>2002</v>
      </c>
      <c r="L630" s="80"/>
      <c r="M630" s="24" t="s">
        <v>2763</v>
      </c>
      <c r="N630" s="24"/>
      <c r="O630" s="24"/>
    </row>
    <row r="631" spans="1:15" hidden="1">
      <c r="A631" s="23" t="str">
        <f>CONCATENATE(표1[[#This Row],[대분류]],표1[[#This Row],[중분류]],표1[[#This Row],[소분류]],표1[[#This Row],[단계]])</f>
        <v>IT시스템가상화선택과정</v>
      </c>
      <c r="B631" s="23" t="str">
        <f>CONCATENATE($A631,
IF(COUNTIF($A$2:$A631,A631)&lt;10,CONCATENATE("000",COUNTIF($A$2:$A631,A631)),
IF(COUNTIF($A$2:$A631,A631)&lt;100,CONCATENATE("00",COUNTIF($A$2:$A631,A631)),
IF(COUNTIF($A$2:$A631,A631)&lt;1000,CONCATENATE("0",COUNTIF($A$2:$A631,A631)),COUNTIF($A$2:$A631,A631))
)))</f>
        <v>IT시스템가상화선택과정0010</v>
      </c>
      <c r="C631" s="23" t="s">
        <v>3931</v>
      </c>
      <c r="E631" s="23" t="str">
        <f>CONCATENATE(표1[[#This Row],[교육기관명]],표1[[#This Row],[중분류]])</f>
        <v>멀티캠퍼스시스템</v>
      </c>
      <c r="F631" s="24" t="s">
        <v>4</v>
      </c>
      <c r="G631" s="25" t="s">
        <v>253</v>
      </c>
      <c r="H631" s="24" t="s">
        <v>6</v>
      </c>
      <c r="I631" s="24" t="s">
        <v>232</v>
      </c>
      <c r="J631" s="24" t="s">
        <v>235</v>
      </c>
      <c r="K631" s="24" t="s">
        <v>2002</v>
      </c>
      <c r="L631" s="80"/>
      <c r="M631" s="24" t="s">
        <v>2764</v>
      </c>
      <c r="N631" s="24"/>
      <c r="O631" s="24"/>
    </row>
    <row r="632" spans="1:15" hidden="1">
      <c r="A632" s="23" t="str">
        <f>CONCATENATE(표1[[#This Row],[대분류]],표1[[#This Row],[중분류]],표1[[#This Row],[소분류]],표1[[#This Row],[단계]])</f>
        <v>IT시스템가상화선택과정</v>
      </c>
      <c r="B632" s="23" t="str">
        <f>CONCATENATE($A632,
IF(COUNTIF($A$2:$A632,A632)&lt;10,CONCATENATE("000",COUNTIF($A$2:$A632,A632)),
IF(COUNTIF($A$2:$A632,A632)&lt;100,CONCATENATE("00",COUNTIF($A$2:$A632,A632)),
IF(COUNTIF($A$2:$A632,A632)&lt;1000,CONCATENATE("0",COUNTIF($A$2:$A632,A632)),COUNTIF($A$2:$A632,A632))
)))</f>
        <v>IT시스템가상화선택과정0011</v>
      </c>
      <c r="C632" s="23" t="s">
        <v>3932</v>
      </c>
      <c r="E632" s="23" t="str">
        <f>CONCATENATE(표1[[#This Row],[교육기관명]],표1[[#This Row],[중분류]])</f>
        <v>멀티캠퍼스시스템</v>
      </c>
      <c r="F632" s="24" t="s">
        <v>4</v>
      </c>
      <c r="G632" s="25" t="s">
        <v>252</v>
      </c>
      <c r="H632" s="24" t="s">
        <v>6</v>
      </c>
      <c r="I632" s="24" t="s">
        <v>232</v>
      </c>
      <c r="J632" s="24" t="s">
        <v>235</v>
      </c>
      <c r="K632" s="24" t="s">
        <v>2002</v>
      </c>
      <c r="L632" s="80"/>
      <c r="M632" s="24" t="s">
        <v>2765</v>
      </c>
      <c r="N632" s="24"/>
      <c r="O632" s="24"/>
    </row>
    <row r="633" spans="1:15" hidden="1">
      <c r="A633" s="23" t="str">
        <f>CONCATENATE(표1[[#This Row],[대분류]],표1[[#This Row],[중분류]],표1[[#This Row],[소분류]],표1[[#This Row],[단계]])</f>
        <v>IT시스템가상화선택과정</v>
      </c>
      <c r="B633" s="23" t="str">
        <f>CONCATENATE($A633,
IF(COUNTIF($A$2:$A633,A633)&lt;10,CONCATENATE("000",COUNTIF($A$2:$A633,A633)),
IF(COUNTIF($A$2:$A633,A633)&lt;100,CONCATENATE("00",COUNTIF($A$2:$A633,A633)),
IF(COUNTIF($A$2:$A633,A633)&lt;1000,CONCATENATE("0",COUNTIF($A$2:$A633,A633)),COUNTIF($A$2:$A633,A633))
)))</f>
        <v>IT시스템가상화선택과정0012</v>
      </c>
      <c r="C633" s="23" t="s">
        <v>3933</v>
      </c>
      <c r="E633" s="23" t="str">
        <f>CONCATENATE(표1[[#This Row],[교육기관명]],표1[[#This Row],[중분류]])</f>
        <v>멀티캠퍼스시스템</v>
      </c>
      <c r="F633" s="24" t="s">
        <v>4</v>
      </c>
      <c r="G633" s="25" t="s">
        <v>263</v>
      </c>
      <c r="H633" s="24" t="s">
        <v>6</v>
      </c>
      <c r="I633" s="24" t="s">
        <v>232</v>
      </c>
      <c r="J633" s="24" t="s">
        <v>235</v>
      </c>
      <c r="K633" s="24" t="s">
        <v>2002</v>
      </c>
      <c r="L633" s="80"/>
      <c r="M633" s="24" t="s">
        <v>2766</v>
      </c>
      <c r="N633" s="24"/>
      <c r="O633" s="24"/>
    </row>
    <row r="634" spans="1:15" hidden="1">
      <c r="A634" s="23" t="str">
        <f>CONCATENATE(표1[[#This Row],[대분류]],표1[[#This Row],[중분류]],표1[[#This Row],[소분류]],표1[[#This Row],[단계]])</f>
        <v>IT시스템가상화선택과정</v>
      </c>
      <c r="B634" s="23" t="str">
        <f>CONCATENATE($A634,
IF(COUNTIF($A$2:$A634,A634)&lt;10,CONCATENATE("000",COUNTIF($A$2:$A634,A634)),
IF(COUNTIF($A$2:$A634,A634)&lt;100,CONCATENATE("00",COUNTIF($A$2:$A634,A634)),
IF(COUNTIF($A$2:$A634,A634)&lt;1000,CONCATENATE("0",COUNTIF($A$2:$A634,A634)),COUNTIF($A$2:$A634,A634))
)))</f>
        <v>IT시스템가상화선택과정0013</v>
      </c>
      <c r="C634" s="23" t="s">
        <v>3934</v>
      </c>
      <c r="E634" s="23" t="str">
        <f>CONCATENATE(표1[[#This Row],[교육기관명]],표1[[#This Row],[중분류]])</f>
        <v>멀티캠퍼스시스템</v>
      </c>
      <c r="F634" s="24" t="s">
        <v>4</v>
      </c>
      <c r="G634" s="25" t="s">
        <v>251</v>
      </c>
      <c r="H634" s="24" t="s">
        <v>6</v>
      </c>
      <c r="I634" s="24" t="s">
        <v>232</v>
      </c>
      <c r="J634" s="24" t="s">
        <v>235</v>
      </c>
      <c r="K634" s="24" t="s">
        <v>2002</v>
      </c>
      <c r="L634" s="80"/>
      <c r="M634" s="24" t="s">
        <v>2767</v>
      </c>
      <c r="N634" s="24"/>
      <c r="O634" s="24"/>
    </row>
    <row r="635" spans="1:15" hidden="1">
      <c r="A635" s="23" t="str">
        <f>CONCATENATE(표1[[#This Row],[대분류]],표1[[#This Row],[중분류]],표1[[#This Row],[소분류]],표1[[#This Row],[단계]])</f>
        <v>IT시스템가상화선택과정</v>
      </c>
      <c r="B635" s="23" t="str">
        <f>CONCATENATE($A635,
IF(COUNTIF($A$2:$A635,A635)&lt;10,CONCATENATE("000",COUNTIF($A$2:$A635,A635)),
IF(COUNTIF($A$2:$A635,A635)&lt;100,CONCATENATE("00",COUNTIF($A$2:$A635,A635)),
IF(COUNTIF($A$2:$A635,A635)&lt;1000,CONCATENATE("0",COUNTIF($A$2:$A635,A635)),COUNTIF($A$2:$A635,A635))
)))</f>
        <v>IT시스템가상화선택과정0014</v>
      </c>
      <c r="C635" s="23" t="s">
        <v>3935</v>
      </c>
      <c r="E635" s="23" t="str">
        <f>CONCATENATE(표1[[#This Row],[교육기관명]],표1[[#This Row],[중분류]])</f>
        <v>멀티캠퍼스시스템</v>
      </c>
      <c r="F635" s="24" t="s">
        <v>4</v>
      </c>
      <c r="G635" s="25" t="s">
        <v>259</v>
      </c>
      <c r="H635" s="24" t="s">
        <v>6</v>
      </c>
      <c r="I635" s="24" t="s">
        <v>232</v>
      </c>
      <c r="J635" s="24" t="s">
        <v>235</v>
      </c>
      <c r="K635" s="24" t="s">
        <v>2002</v>
      </c>
      <c r="L635" s="80"/>
      <c r="M635" s="24" t="s">
        <v>2768</v>
      </c>
      <c r="N635" s="24"/>
      <c r="O635" s="24"/>
    </row>
    <row r="636" spans="1:15" hidden="1">
      <c r="A636" s="23" t="str">
        <f>CONCATENATE(표1[[#This Row],[대분류]],표1[[#This Row],[중분류]],표1[[#This Row],[소분류]],표1[[#This Row],[단계]])</f>
        <v>IT시스템가상화선택과정</v>
      </c>
      <c r="B636" s="23" t="str">
        <f>CONCATENATE($A636,
IF(COUNTIF($A$2:$A636,A636)&lt;10,CONCATENATE("000",COUNTIF($A$2:$A636,A636)),
IF(COUNTIF($A$2:$A636,A636)&lt;100,CONCATENATE("00",COUNTIF($A$2:$A636,A636)),
IF(COUNTIF($A$2:$A636,A636)&lt;1000,CONCATENATE("0",COUNTIF($A$2:$A636,A636)),COUNTIF($A$2:$A636,A636))
)))</f>
        <v>IT시스템가상화선택과정0015</v>
      </c>
      <c r="C636" s="23" t="s">
        <v>3936</v>
      </c>
      <c r="E636" s="23" t="str">
        <f>CONCATENATE(표1[[#This Row],[교육기관명]],표1[[#This Row],[중분류]])</f>
        <v>멀티캠퍼스시스템</v>
      </c>
      <c r="F636" s="24" t="s">
        <v>4</v>
      </c>
      <c r="G636" s="25" t="s">
        <v>241</v>
      </c>
      <c r="H636" s="24" t="s">
        <v>6</v>
      </c>
      <c r="I636" s="24" t="s">
        <v>232</v>
      </c>
      <c r="J636" s="24" t="s">
        <v>235</v>
      </c>
      <c r="K636" s="24" t="s">
        <v>2002</v>
      </c>
      <c r="L636" s="80"/>
      <c r="M636" s="24" t="s">
        <v>2769</v>
      </c>
      <c r="N636" s="24"/>
      <c r="O636" s="24"/>
    </row>
    <row r="637" spans="1:15" hidden="1">
      <c r="A637" s="23" t="str">
        <f>CONCATENATE(표1[[#This Row],[대분류]],표1[[#This Row],[중분류]],표1[[#This Row],[소분류]],표1[[#This Row],[단계]])</f>
        <v>IT시스템가상화선택과정</v>
      </c>
      <c r="B637" s="23" t="str">
        <f>CONCATENATE($A637,
IF(COUNTIF($A$2:$A637,A637)&lt;10,CONCATENATE("000",COUNTIF($A$2:$A637,A637)),
IF(COUNTIF($A$2:$A637,A637)&lt;100,CONCATENATE("00",COUNTIF($A$2:$A637,A637)),
IF(COUNTIF($A$2:$A637,A637)&lt;1000,CONCATENATE("0",COUNTIF($A$2:$A637,A637)),COUNTIF($A$2:$A637,A637))
)))</f>
        <v>IT시스템가상화선택과정0016</v>
      </c>
      <c r="C637" s="23" t="s">
        <v>3937</v>
      </c>
      <c r="E637" s="23" t="str">
        <f>CONCATENATE(표1[[#This Row],[교육기관명]],표1[[#This Row],[중분류]])</f>
        <v>멀티캠퍼스시스템</v>
      </c>
      <c r="F637" s="24" t="s">
        <v>4</v>
      </c>
      <c r="G637" s="25" t="s">
        <v>256</v>
      </c>
      <c r="H637" s="24" t="s">
        <v>6</v>
      </c>
      <c r="I637" s="24" t="s">
        <v>232</v>
      </c>
      <c r="J637" s="24" t="s">
        <v>235</v>
      </c>
      <c r="K637" s="24" t="s">
        <v>2002</v>
      </c>
      <c r="L637" s="80"/>
      <c r="M637" s="24" t="s">
        <v>2770</v>
      </c>
      <c r="N637" s="24"/>
      <c r="O637" s="24"/>
    </row>
    <row r="638" spans="1:15" hidden="1">
      <c r="A638" s="23" t="str">
        <f>CONCATENATE(표1[[#This Row],[대분류]],표1[[#This Row],[중분류]],표1[[#This Row],[소분류]],표1[[#This Row],[단계]])</f>
        <v>IT시스템가상화선택과정</v>
      </c>
      <c r="B638" s="23" t="str">
        <f>CONCATENATE($A638,
IF(COUNTIF($A$2:$A638,A638)&lt;10,CONCATENATE("000",COUNTIF($A$2:$A638,A638)),
IF(COUNTIF($A$2:$A638,A638)&lt;100,CONCATENATE("00",COUNTIF($A$2:$A638,A638)),
IF(COUNTIF($A$2:$A638,A638)&lt;1000,CONCATENATE("0",COUNTIF($A$2:$A638,A638)),COUNTIF($A$2:$A638,A638))
)))</f>
        <v>IT시스템가상화선택과정0017</v>
      </c>
      <c r="C638" s="23" t="s">
        <v>3938</v>
      </c>
      <c r="E638" s="23" t="str">
        <f>CONCATENATE(표1[[#This Row],[교육기관명]],표1[[#This Row],[중분류]])</f>
        <v>멀티캠퍼스시스템</v>
      </c>
      <c r="F638" s="24" t="s">
        <v>4</v>
      </c>
      <c r="G638" s="25" t="s">
        <v>257</v>
      </c>
      <c r="H638" s="24" t="s">
        <v>6</v>
      </c>
      <c r="I638" s="24" t="s">
        <v>232</v>
      </c>
      <c r="J638" s="24" t="s">
        <v>235</v>
      </c>
      <c r="K638" s="24" t="s">
        <v>2002</v>
      </c>
      <c r="L638" s="80"/>
      <c r="M638" s="24" t="s">
        <v>2771</v>
      </c>
      <c r="N638" s="24"/>
      <c r="O638" s="24"/>
    </row>
    <row r="639" spans="1:15" hidden="1">
      <c r="A639" s="23" t="str">
        <f>CONCATENATE(표1[[#This Row],[대분류]],표1[[#This Row],[중분류]],표1[[#This Row],[소분류]],표1[[#This Row],[단계]])</f>
        <v>IT시스템가상화선택과정</v>
      </c>
      <c r="B639" s="23" t="str">
        <f>CONCATENATE($A639,
IF(COUNTIF($A$2:$A639,A639)&lt;10,CONCATENATE("000",COUNTIF($A$2:$A639,A639)),
IF(COUNTIF($A$2:$A639,A639)&lt;100,CONCATENATE("00",COUNTIF($A$2:$A639,A639)),
IF(COUNTIF($A$2:$A639,A639)&lt;1000,CONCATENATE("0",COUNTIF($A$2:$A639,A639)),COUNTIF($A$2:$A639,A639))
)))</f>
        <v>IT시스템가상화선택과정0018</v>
      </c>
      <c r="C639" s="23" t="s">
        <v>3939</v>
      </c>
      <c r="E639" s="23" t="str">
        <f>CONCATENATE(표1[[#This Row],[교육기관명]],표1[[#This Row],[중분류]])</f>
        <v>멀티캠퍼스시스템</v>
      </c>
      <c r="F639" s="24" t="s">
        <v>4</v>
      </c>
      <c r="G639" s="25" t="s">
        <v>246</v>
      </c>
      <c r="H639" s="24" t="s">
        <v>6</v>
      </c>
      <c r="I639" s="24" t="s">
        <v>232</v>
      </c>
      <c r="J639" s="24" t="s">
        <v>235</v>
      </c>
      <c r="K639" s="24" t="s">
        <v>2002</v>
      </c>
      <c r="L639" s="80"/>
      <c r="M639" s="24" t="s">
        <v>2772</v>
      </c>
      <c r="N639" s="24"/>
      <c r="O639" s="24"/>
    </row>
    <row r="640" spans="1:15" hidden="1">
      <c r="A640" s="23" t="str">
        <f>CONCATENATE(표1[[#This Row],[대분류]],표1[[#This Row],[중분류]],표1[[#This Row],[소분류]],표1[[#This Row],[단계]])</f>
        <v>IT시스템가상화선택과정</v>
      </c>
      <c r="B640" s="23" t="str">
        <f>CONCATENATE($A640,
IF(COUNTIF($A$2:$A640,A640)&lt;10,CONCATENATE("000",COUNTIF($A$2:$A640,A640)),
IF(COUNTIF($A$2:$A640,A640)&lt;100,CONCATENATE("00",COUNTIF($A$2:$A640,A640)),
IF(COUNTIF($A$2:$A640,A640)&lt;1000,CONCATENATE("0",COUNTIF($A$2:$A640,A640)),COUNTIF($A$2:$A640,A640))
)))</f>
        <v>IT시스템가상화선택과정0019</v>
      </c>
      <c r="C640" s="23" t="s">
        <v>3940</v>
      </c>
      <c r="E640" s="23" t="str">
        <f>CONCATENATE(표1[[#This Row],[교육기관명]],표1[[#This Row],[중분류]])</f>
        <v>멀티캠퍼스시스템</v>
      </c>
      <c r="F640" s="24" t="s">
        <v>4</v>
      </c>
      <c r="G640" s="25" t="s">
        <v>261</v>
      </c>
      <c r="H640" s="24" t="s">
        <v>6</v>
      </c>
      <c r="I640" s="24" t="s">
        <v>232</v>
      </c>
      <c r="J640" s="24" t="s">
        <v>235</v>
      </c>
      <c r="K640" s="24" t="s">
        <v>2002</v>
      </c>
      <c r="L640" s="80"/>
      <c r="M640" s="24" t="s">
        <v>2773</v>
      </c>
      <c r="N640" s="24"/>
      <c r="O640" s="24"/>
    </row>
    <row r="641" spans="1:15" hidden="1">
      <c r="A641" s="23" t="str">
        <f>CONCATENATE(표1[[#This Row],[대분류]],표1[[#This Row],[중분류]],표1[[#This Row],[소분류]],표1[[#This Row],[단계]])</f>
        <v>IT시스템가상화선택과정</v>
      </c>
      <c r="B641" s="23" t="str">
        <f>CONCATENATE($A641,
IF(COUNTIF($A$2:$A641,A641)&lt;10,CONCATENATE("000",COUNTIF($A$2:$A641,A641)),
IF(COUNTIF($A$2:$A641,A641)&lt;100,CONCATENATE("00",COUNTIF($A$2:$A641,A641)),
IF(COUNTIF($A$2:$A641,A641)&lt;1000,CONCATENATE("0",COUNTIF($A$2:$A641,A641)),COUNTIF($A$2:$A641,A641))
)))</f>
        <v>IT시스템가상화선택과정0020</v>
      </c>
      <c r="C641" s="23" t="s">
        <v>3941</v>
      </c>
      <c r="E641" s="23" t="str">
        <f>CONCATENATE(표1[[#This Row],[교육기관명]],표1[[#This Row],[중분류]])</f>
        <v>멀티캠퍼스시스템</v>
      </c>
      <c r="F641" s="24" t="s">
        <v>4</v>
      </c>
      <c r="G641" s="25" t="s">
        <v>255</v>
      </c>
      <c r="H641" s="24" t="s">
        <v>6</v>
      </c>
      <c r="I641" s="24" t="s">
        <v>232</v>
      </c>
      <c r="J641" s="24" t="s">
        <v>235</v>
      </c>
      <c r="K641" s="24" t="s">
        <v>2002</v>
      </c>
      <c r="L641" s="80"/>
      <c r="M641" s="24" t="s">
        <v>2774</v>
      </c>
      <c r="N641" s="24"/>
      <c r="O641" s="24"/>
    </row>
    <row r="642" spans="1:15" hidden="1">
      <c r="A642" s="23" t="str">
        <f>CONCATENATE(표1[[#This Row],[대분류]],표1[[#This Row],[중분류]],표1[[#This Row],[소분류]],표1[[#This Row],[단계]])</f>
        <v>IT시스템가상화선택과정</v>
      </c>
      <c r="B642" s="23" t="str">
        <f>CONCATENATE($A642,
IF(COUNTIF($A$2:$A642,A642)&lt;10,CONCATENATE("000",COUNTIF($A$2:$A642,A642)),
IF(COUNTIF($A$2:$A642,A642)&lt;100,CONCATENATE("00",COUNTIF($A$2:$A642,A642)),
IF(COUNTIF($A$2:$A642,A642)&lt;1000,CONCATENATE("0",COUNTIF($A$2:$A642,A642)),COUNTIF($A$2:$A642,A642))
)))</f>
        <v>IT시스템가상화선택과정0021</v>
      </c>
      <c r="C642" s="23" t="s">
        <v>3942</v>
      </c>
      <c r="E642" s="23" t="str">
        <f>CONCATENATE(표1[[#This Row],[교육기관명]],표1[[#This Row],[중분류]])</f>
        <v>멀티캠퍼스시스템</v>
      </c>
      <c r="F642" s="24" t="s">
        <v>4</v>
      </c>
      <c r="G642" s="25" t="s">
        <v>262</v>
      </c>
      <c r="H642" s="24" t="s">
        <v>6</v>
      </c>
      <c r="I642" s="24" t="s">
        <v>232</v>
      </c>
      <c r="J642" s="24" t="s">
        <v>235</v>
      </c>
      <c r="K642" s="24" t="s">
        <v>2002</v>
      </c>
      <c r="L642" s="80"/>
      <c r="M642" s="24" t="s">
        <v>2775</v>
      </c>
      <c r="N642" s="24"/>
      <c r="O642" s="24"/>
    </row>
    <row r="643" spans="1:15" hidden="1">
      <c r="A643" s="23" t="str">
        <f>CONCATENATE(표1[[#This Row],[대분류]],표1[[#This Row],[중분류]],표1[[#This Row],[소분류]],표1[[#This Row],[단계]])</f>
        <v>IT시스템가상화선택과정</v>
      </c>
      <c r="B643" s="23" t="str">
        <f>CONCATENATE($A643,
IF(COUNTIF($A$2:$A643,A643)&lt;10,CONCATENATE("000",COUNTIF($A$2:$A643,A643)),
IF(COUNTIF($A$2:$A643,A643)&lt;100,CONCATENATE("00",COUNTIF($A$2:$A643,A643)),
IF(COUNTIF($A$2:$A643,A643)&lt;1000,CONCATENATE("0",COUNTIF($A$2:$A643,A643)),COUNTIF($A$2:$A643,A643))
)))</f>
        <v>IT시스템가상화선택과정0022</v>
      </c>
      <c r="C643" s="23" t="s">
        <v>3943</v>
      </c>
      <c r="E643" s="23" t="str">
        <f>CONCATENATE(표1[[#This Row],[교육기관명]],표1[[#This Row],[중분류]])</f>
        <v>멀티캠퍼스시스템</v>
      </c>
      <c r="F643" s="24" t="s">
        <v>4</v>
      </c>
      <c r="G643" s="25" t="s">
        <v>239</v>
      </c>
      <c r="H643" s="24" t="s">
        <v>6</v>
      </c>
      <c r="I643" s="24" t="s">
        <v>232</v>
      </c>
      <c r="J643" s="24" t="s">
        <v>235</v>
      </c>
      <c r="K643" s="24" t="s">
        <v>2002</v>
      </c>
      <c r="L643" s="80"/>
      <c r="M643" s="24" t="s">
        <v>2776</v>
      </c>
      <c r="N643" s="24"/>
      <c r="O643" s="24"/>
    </row>
    <row r="644" spans="1:15" hidden="1">
      <c r="A644" s="23" t="str">
        <f>CONCATENATE(표1[[#This Row],[대분류]],표1[[#This Row],[중분류]],표1[[#This Row],[소분류]],표1[[#This Row],[단계]])</f>
        <v>IT시스템가상화선택과정</v>
      </c>
      <c r="B644" s="23" t="str">
        <f>CONCATENATE($A644,
IF(COUNTIF($A$2:$A644,A644)&lt;10,CONCATENATE("000",COUNTIF($A$2:$A644,A644)),
IF(COUNTIF($A$2:$A644,A644)&lt;100,CONCATENATE("00",COUNTIF($A$2:$A644,A644)),
IF(COUNTIF($A$2:$A644,A644)&lt;1000,CONCATENATE("0",COUNTIF($A$2:$A644,A644)),COUNTIF($A$2:$A644,A644))
)))</f>
        <v>IT시스템가상화선택과정0023</v>
      </c>
      <c r="C644" s="23" t="s">
        <v>3944</v>
      </c>
      <c r="E644" s="23" t="str">
        <f>CONCATENATE(표1[[#This Row],[교육기관명]],표1[[#This Row],[중분류]])</f>
        <v>멀티캠퍼스시스템</v>
      </c>
      <c r="F644" s="24" t="s">
        <v>4</v>
      </c>
      <c r="G644" s="25" t="s">
        <v>237</v>
      </c>
      <c r="H644" s="24" t="s">
        <v>6</v>
      </c>
      <c r="I644" s="24" t="s">
        <v>232</v>
      </c>
      <c r="J644" s="24" t="s">
        <v>235</v>
      </c>
      <c r="K644" s="24" t="s">
        <v>2002</v>
      </c>
      <c r="L644" s="80"/>
      <c r="M644" s="24" t="s">
        <v>2777</v>
      </c>
      <c r="N644" s="24"/>
      <c r="O644" s="24"/>
    </row>
    <row r="645" spans="1:15" hidden="1">
      <c r="A645" s="23" t="str">
        <f>CONCATENATE(표1[[#This Row],[대분류]],표1[[#This Row],[중분류]],표1[[#This Row],[소분류]],표1[[#This Row],[단계]])</f>
        <v>IT시스템가상화선택과정</v>
      </c>
      <c r="B645" s="23" t="str">
        <f>CONCATENATE($A645,
IF(COUNTIF($A$2:$A645,A645)&lt;10,CONCATENATE("000",COUNTIF($A$2:$A645,A645)),
IF(COUNTIF($A$2:$A645,A645)&lt;100,CONCATENATE("00",COUNTIF($A$2:$A645,A645)),
IF(COUNTIF($A$2:$A645,A645)&lt;1000,CONCATENATE("0",COUNTIF($A$2:$A645,A645)),COUNTIF($A$2:$A645,A645))
)))</f>
        <v>IT시스템가상화선택과정0024</v>
      </c>
      <c r="C645" s="23" t="s">
        <v>3945</v>
      </c>
      <c r="E645" s="23" t="str">
        <f>CONCATENATE(표1[[#This Row],[교육기관명]],표1[[#This Row],[중분류]])</f>
        <v>멀티캠퍼스시스템</v>
      </c>
      <c r="F645" s="24" t="s">
        <v>4</v>
      </c>
      <c r="G645" s="25" t="s">
        <v>245</v>
      </c>
      <c r="H645" s="24" t="s">
        <v>6</v>
      </c>
      <c r="I645" s="24" t="s">
        <v>232</v>
      </c>
      <c r="J645" s="24" t="s">
        <v>235</v>
      </c>
      <c r="K645" s="24" t="s">
        <v>2002</v>
      </c>
      <c r="L645" s="80"/>
      <c r="M645" s="24" t="s">
        <v>2778</v>
      </c>
      <c r="N645" s="24"/>
      <c r="O645" s="24"/>
    </row>
    <row r="646" spans="1:15" hidden="1">
      <c r="A646" s="23" t="str">
        <f>CONCATENATE(표1[[#This Row],[대분류]],표1[[#This Row],[중분류]],표1[[#This Row],[소분류]],표1[[#This Row],[단계]])</f>
        <v>IT시스템가상화선택과정</v>
      </c>
      <c r="B646" s="23" t="str">
        <f>CONCATENATE($A646,
IF(COUNTIF($A$2:$A646,A646)&lt;10,CONCATENATE("000",COUNTIF($A$2:$A646,A646)),
IF(COUNTIF($A$2:$A646,A646)&lt;100,CONCATENATE("00",COUNTIF($A$2:$A646,A646)),
IF(COUNTIF($A$2:$A646,A646)&lt;1000,CONCATENATE("0",COUNTIF($A$2:$A646,A646)),COUNTIF($A$2:$A646,A646))
)))</f>
        <v>IT시스템가상화선택과정0025</v>
      </c>
      <c r="C646" s="23" t="s">
        <v>3946</v>
      </c>
      <c r="E646" s="23" t="str">
        <f>CONCATENATE(표1[[#This Row],[교육기관명]],표1[[#This Row],[중분류]])</f>
        <v>멀티캠퍼스시스템</v>
      </c>
      <c r="F646" s="24" t="s">
        <v>4</v>
      </c>
      <c r="G646" s="25" t="s">
        <v>254</v>
      </c>
      <c r="H646" s="24" t="s">
        <v>6</v>
      </c>
      <c r="I646" s="24" t="s">
        <v>232</v>
      </c>
      <c r="J646" s="24" t="s">
        <v>235</v>
      </c>
      <c r="K646" s="24" t="s">
        <v>2002</v>
      </c>
      <c r="L646" s="80"/>
      <c r="M646" s="24" t="s">
        <v>2779</v>
      </c>
      <c r="N646" s="24"/>
      <c r="O646" s="24"/>
    </row>
    <row r="647" spans="1:15" hidden="1">
      <c r="A647" s="23" t="str">
        <f>CONCATENATE(표1[[#This Row],[대분류]],표1[[#This Row],[중분류]],표1[[#This Row],[소분류]],표1[[#This Row],[단계]])</f>
        <v>IT시스템가상화선택과정</v>
      </c>
      <c r="B647" s="23" t="str">
        <f>CONCATENATE($A647,
IF(COUNTIF($A$2:$A647,A647)&lt;10,CONCATENATE("000",COUNTIF($A$2:$A647,A647)),
IF(COUNTIF($A$2:$A647,A647)&lt;100,CONCATENATE("00",COUNTIF($A$2:$A647,A647)),
IF(COUNTIF($A$2:$A647,A647)&lt;1000,CONCATENATE("0",COUNTIF($A$2:$A647,A647)),COUNTIF($A$2:$A647,A647))
)))</f>
        <v>IT시스템가상화선택과정0026</v>
      </c>
      <c r="C647" s="23" t="s">
        <v>3947</v>
      </c>
      <c r="D647" s="28" t="s">
        <v>5725</v>
      </c>
      <c r="E647" s="23" t="str">
        <f>CONCATENATE(표1[[#This Row],[교육기관명]],표1[[#This Row],[중분류]])</f>
        <v>멀티캠퍼스시스템</v>
      </c>
      <c r="F647" s="24" t="s">
        <v>4</v>
      </c>
      <c r="G647" s="25" t="s">
        <v>243</v>
      </c>
      <c r="H647" s="24" t="s">
        <v>6</v>
      </c>
      <c r="I647" s="24" t="s">
        <v>232</v>
      </c>
      <c r="J647" s="24" t="s">
        <v>235</v>
      </c>
      <c r="K647" s="24" t="s">
        <v>2002</v>
      </c>
      <c r="L647" s="80" t="s">
        <v>5711</v>
      </c>
      <c r="M647" s="24" t="s">
        <v>2780</v>
      </c>
      <c r="N647" s="24"/>
      <c r="O647" s="24"/>
    </row>
    <row r="648" spans="1:15" hidden="1">
      <c r="A648" s="23" t="str">
        <f>CONCATENATE(표1[[#This Row],[대분류]],표1[[#This Row],[중분류]],표1[[#This Row],[소분류]],표1[[#This Row],[단계]])</f>
        <v>IT시스템가상화선택과정</v>
      </c>
      <c r="B648" s="23" t="str">
        <f>CONCATENATE($A648,
IF(COUNTIF($A$2:$A648,A648)&lt;10,CONCATENATE("000",COUNTIF($A$2:$A648,A648)),
IF(COUNTIF($A$2:$A648,A648)&lt;100,CONCATENATE("00",COUNTIF($A$2:$A648,A648)),
IF(COUNTIF($A$2:$A648,A648)&lt;1000,CONCATENATE("0",COUNTIF($A$2:$A648,A648)),COUNTIF($A$2:$A648,A648))
)))</f>
        <v>IT시스템가상화선택과정0027</v>
      </c>
      <c r="C648" s="23" t="s">
        <v>3948</v>
      </c>
      <c r="E648" s="23" t="str">
        <f>CONCATENATE(표1[[#This Row],[교육기관명]],표1[[#This Row],[중분류]])</f>
        <v>멀티캠퍼스시스템</v>
      </c>
      <c r="F648" s="24" t="s">
        <v>4</v>
      </c>
      <c r="G648" s="25" t="s">
        <v>240</v>
      </c>
      <c r="H648" s="24" t="s">
        <v>6</v>
      </c>
      <c r="I648" s="24" t="s">
        <v>232</v>
      </c>
      <c r="J648" s="24" t="s">
        <v>235</v>
      </c>
      <c r="K648" s="24" t="s">
        <v>2002</v>
      </c>
      <c r="L648" s="80"/>
      <c r="M648" s="24" t="s">
        <v>2781</v>
      </c>
      <c r="N648" s="24"/>
      <c r="O648" s="24"/>
    </row>
    <row r="649" spans="1:15" hidden="1">
      <c r="A649" s="23" t="str">
        <f>CONCATENATE(표1[[#This Row],[대분류]],표1[[#This Row],[중분류]],표1[[#This Row],[소분류]],표1[[#This Row],[단계]])</f>
        <v>IT시스템가상화선택과정</v>
      </c>
      <c r="B649" s="23" t="str">
        <f>CONCATENATE($A649,
IF(COUNTIF($A$2:$A649,A649)&lt;10,CONCATENATE("000",COUNTIF($A$2:$A649,A649)),
IF(COUNTIF($A$2:$A649,A649)&lt;100,CONCATENATE("00",COUNTIF($A$2:$A649,A649)),
IF(COUNTIF($A$2:$A649,A649)&lt;1000,CONCATENATE("0",COUNTIF($A$2:$A649,A649)),COUNTIF($A$2:$A649,A649))
)))</f>
        <v>IT시스템가상화선택과정0028</v>
      </c>
      <c r="C649" s="23" t="s">
        <v>3949</v>
      </c>
      <c r="E649" s="23" t="str">
        <f>CONCATENATE(표1[[#This Row],[교육기관명]],표1[[#This Row],[중분류]])</f>
        <v>멀티캠퍼스시스템</v>
      </c>
      <c r="F649" s="24" t="s">
        <v>4</v>
      </c>
      <c r="G649" s="25" t="s">
        <v>244</v>
      </c>
      <c r="H649" s="24" t="s">
        <v>6</v>
      </c>
      <c r="I649" s="24" t="s">
        <v>232</v>
      </c>
      <c r="J649" s="24" t="s">
        <v>235</v>
      </c>
      <c r="K649" s="24" t="s">
        <v>2002</v>
      </c>
      <c r="L649" s="80"/>
      <c r="M649" s="24" t="s">
        <v>2782</v>
      </c>
      <c r="N649" s="24"/>
      <c r="O649" s="24"/>
    </row>
    <row r="650" spans="1:15" hidden="1">
      <c r="A650" s="23" t="str">
        <f>CONCATENATE(표1[[#This Row],[대분류]],표1[[#This Row],[중분류]],표1[[#This Row],[소분류]],표1[[#This Row],[단계]])</f>
        <v>IT시스템가상화선택과정</v>
      </c>
      <c r="B650" s="23" t="str">
        <f>CONCATENATE($A650,
IF(COUNTIF($A$2:$A650,A650)&lt;10,CONCATENATE("000",COUNTIF($A$2:$A650,A650)),
IF(COUNTIF($A$2:$A650,A650)&lt;100,CONCATENATE("00",COUNTIF($A$2:$A650,A650)),
IF(COUNTIF($A$2:$A650,A650)&lt;1000,CONCATENATE("0",COUNTIF($A$2:$A650,A650)),COUNTIF($A$2:$A650,A650))
)))</f>
        <v>IT시스템가상화선택과정0029</v>
      </c>
      <c r="C650" s="23" t="s">
        <v>3950</v>
      </c>
      <c r="E650" s="23" t="str">
        <f>CONCATENATE(표1[[#This Row],[교육기관명]],표1[[#This Row],[중분류]])</f>
        <v>멀티캠퍼스시스템</v>
      </c>
      <c r="F650" s="24" t="s">
        <v>4</v>
      </c>
      <c r="G650" s="25" t="s">
        <v>242</v>
      </c>
      <c r="H650" s="24" t="s">
        <v>6</v>
      </c>
      <c r="I650" s="24" t="s">
        <v>232</v>
      </c>
      <c r="J650" s="24" t="s">
        <v>235</v>
      </c>
      <c r="K650" s="24" t="s">
        <v>2002</v>
      </c>
      <c r="L650" s="80"/>
      <c r="M650" s="24" t="s">
        <v>2783</v>
      </c>
      <c r="N650" s="24"/>
      <c r="O650" s="24"/>
    </row>
    <row r="651" spans="1:15" hidden="1">
      <c r="A651" s="23" t="str">
        <f>CONCATENATE(표1[[#This Row],[대분류]],표1[[#This Row],[중분류]],표1[[#This Row],[소분류]],표1[[#This Row],[단계]])</f>
        <v>IT시스템가상화선택과정</v>
      </c>
      <c r="B651" s="23" t="str">
        <f>CONCATENATE($A651,
IF(COUNTIF($A$2:$A651,A651)&lt;10,CONCATENATE("000",COUNTIF($A$2:$A651,A651)),
IF(COUNTIF($A$2:$A651,A651)&lt;100,CONCATENATE("00",COUNTIF($A$2:$A651,A651)),
IF(COUNTIF($A$2:$A651,A651)&lt;1000,CONCATENATE("0",COUNTIF($A$2:$A651,A651)),COUNTIF($A$2:$A651,A651))
)))</f>
        <v>IT시스템가상화선택과정0030</v>
      </c>
      <c r="C651" s="23" t="s">
        <v>4607</v>
      </c>
      <c r="E651" s="23" t="str">
        <f>CONCATENATE(표1[[#This Row],[교육기관명]],표1[[#This Row],[중분류]])</f>
        <v>패스트레인정보통신학원시스템</v>
      </c>
      <c r="F651" s="24" t="s">
        <v>3691</v>
      </c>
      <c r="G651" s="25" t="s">
        <v>1615</v>
      </c>
      <c r="H651" s="24" t="s">
        <v>6</v>
      </c>
      <c r="I651" s="24" t="s">
        <v>232</v>
      </c>
      <c r="J651" s="24" t="s">
        <v>235</v>
      </c>
      <c r="K651" s="24" t="s">
        <v>2002</v>
      </c>
      <c r="L651" s="80"/>
      <c r="M651" s="24" t="s">
        <v>2784</v>
      </c>
      <c r="N651" s="24"/>
      <c r="O651" s="24"/>
    </row>
    <row r="652" spans="1:15" hidden="1">
      <c r="A652" s="23" t="str">
        <f>CONCATENATE(표1[[#This Row],[대분류]],표1[[#This Row],[중분류]],표1[[#This Row],[소분류]],표1[[#This Row],[단계]])</f>
        <v>IT시스템가상화선택과정</v>
      </c>
      <c r="B652" s="23" t="str">
        <f>CONCATENATE($A652,
IF(COUNTIF($A$2:$A652,A652)&lt;10,CONCATENATE("000",COUNTIF($A$2:$A652,A652)),
IF(COUNTIF($A$2:$A652,A652)&lt;100,CONCATENATE("00",COUNTIF($A$2:$A652,A652)),
IF(COUNTIF($A$2:$A652,A652)&lt;1000,CONCATENATE("0",COUNTIF($A$2:$A652,A652)),COUNTIF($A$2:$A652,A652))
)))</f>
        <v>IT시스템가상화선택과정0031</v>
      </c>
      <c r="C652" s="23" t="s">
        <v>4608</v>
      </c>
      <c r="E652" s="23" t="str">
        <f>CONCATENATE(표1[[#This Row],[교육기관명]],표1[[#This Row],[중분류]])</f>
        <v>패스트레인정보통신학원시스템</v>
      </c>
      <c r="F652" s="24" t="s">
        <v>3691</v>
      </c>
      <c r="G652" s="25" t="s">
        <v>1484</v>
      </c>
      <c r="H652" s="24" t="s">
        <v>6</v>
      </c>
      <c r="I652" s="24" t="s">
        <v>232</v>
      </c>
      <c r="J652" s="24" t="s">
        <v>235</v>
      </c>
      <c r="K652" s="24" t="s">
        <v>2002</v>
      </c>
      <c r="L652" s="80"/>
      <c r="M652" s="24" t="s">
        <v>2785</v>
      </c>
      <c r="N652" s="24"/>
      <c r="O652" s="24"/>
    </row>
    <row r="653" spans="1:15" hidden="1">
      <c r="A653" s="23" t="str">
        <f>CONCATENATE(표1[[#This Row],[대분류]],표1[[#This Row],[중분류]],표1[[#This Row],[소분류]],표1[[#This Row],[단계]])</f>
        <v>IT시스템가상화선택과정</v>
      </c>
      <c r="B653" s="23" t="str">
        <f>CONCATENATE($A653,
IF(COUNTIF($A$2:$A653,A653)&lt;10,CONCATENATE("000",COUNTIF($A$2:$A653,A653)),
IF(COUNTIF($A$2:$A653,A653)&lt;100,CONCATENATE("00",COUNTIF($A$2:$A653,A653)),
IF(COUNTIF($A$2:$A653,A653)&lt;1000,CONCATENATE("0",COUNTIF($A$2:$A653,A653)),COUNTIF($A$2:$A653,A653))
)))</f>
        <v>IT시스템가상화선택과정0032</v>
      </c>
      <c r="C653" s="23" t="s">
        <v>4609</v>
      </c>
      <c r="E653" s="23" t="str">
        <f>CONCATENATE(표1[[#This Row],[교육기관명]],표1[[#This Row],[중분류]])</f>
        <v>패스트레인정보통신학원시스템</v>
      </c>
      <c r="F653" s="24" t="s">
        <v>3691</v>
      </c>
      <c r="G653" s="25" t="s">
        <v>1512</v>
      </c>
      <c r="H653" s="24" t="s">
        <v>6</v>
      </c>
      <c r="I653" s="24" t="s">
        <v>232</v>
      </c>
      <c r="J653" s="24" t="s">
        <v>235</v>
      </c>
      <c r="K653" s="24" t="s">
        <v>2002</v>
      </c>
      <c r="L653" s="80"/>
      <c r="M653" s="24" t="s">
        <v>2786</v>
      </c>
      <c r="N653" s="24"/>
      <c r="O653" s="24"/>
    </row>
    <row r="654" spans="1:15" hidden="1">
      <c r="A654" s="23" t="str">
        <f>CONCATENATE(표1[[#This Row],[대분류]],표1[[#This Row],[중분류]],표1[[#This Row],[소분류]],표1[[#This Row],[단계]])</f>
        <v>IT시스템가상화선택과정</v>
      </c>
      <c r="B654" s="23" t="str">
        <f>CONCATENATE($A654,
IF(COUNTIF($A$2:$A654,A654)&lt;10,CONCATENATE("000",COUNTIF($A$2:$A654,A654)),
IF(COUNTIF($A$2:$A654,A654)&lt;100,CONCATENATE("00",COUNTIF($A$2:$A654,A654)),
IF(COUNTIF($A$2:$A654,A654)&lt;1000,CONCATENATE("0",COUNTIF($A$2:$A654,A654)),COUNTIF($A$2:$A654,A654))
)))</f>
        <v>IT시스템가상화선택과정0033</v>
      </c>
      <c r="C654" s="23" t="s">
        <v>4610</v>
      </c>
      <c r="E654" s="23" t="str">
        <f>CONCATENATE(표1[[#This Row],[교육기관명]],표1[[#This Row],[중분류]])</f>
        <v>패스트레인정보통신학원시스템</v>
      </c>
      <c r="F654" s="24" t="s">
        <v>3691</v>
      </c>
      <c r="G654" s="25" t="s">
        <v>1563</v>
      </c>
      <c r="H654" s="24" t="s">
        <v>6</v>
      </c>
      <c r="I654" s="24" t="s">
        <v>232</v>
      </c>
      <c r="J654" s="24" t="s">
        <v>235</v>
      </c>
      <c r="K654" s="24" t="s">
        <v>2002</v>
      </c>
      <c r="L654" s="80"/>
      <c r="M654" s="24" t="s">
        <v>2787</v>
      </c>
      <c r="N654" s="24"/>
      <c r="O654" s="24"/>
    </row>
    <row r="655" spans="1:15" hidden="1">
      <c r="A655" s="23" t="str">
        <f>CONCATENATE(표1[[#This Row],[대분류]],표1[[#This Row],[중분류]],표1[[#This Row],[소분류]],표1[[#This Row],[단계]])</f>
        <v>IT시스템가상화선택과정</v>
      </c>
      <c r="B655" s="23" t="str">
        <f>CONCATENATE($A655,
IF(COUNTIF($A$2:$A655,A655)&lt;10,CONCATENATE("000",COUNTIF($A$2:$A655,A655)),
IF(COUNTIF($A$2:$A655,A655)&lt;100,CONCATENATE("00",COUNTIF($A$2:$A655,A655)),
IF(COUNTIF($A$2:$A655,A655)&lt;1000,CONCATENATE("0",COUNTIF($A$2:$A655,A655)),COUNTIF($A$2:$A655,A655))
)))</f>
        <v>IT시스템가상화선택과정0034</v>
      </c>
      <c r="C655" s="23" t="s">
        <v>4611</v>
      </c>
      <c r="E655" s="23" t="str">
        <f>CONCATENATE(표1[[#This Row],[교육기관명]],표1[[#This Row],[중분류]])</f>
        <v>패스트레인정보통신학원시스템</v>
      </c>
      <c r="F655" s="24" t="s">
        <v>3691</v>
      </c>
      <c r="G655" s="25" t="s">
        <v>234</v>
      </c>
      <c r="H655" s="24" t="s">
        <v>6</v>
      </c>
      <c r="I655" s="24" t="s">
        <v>232</v>
      </c>
      <c r="J655" s="24" t="s">
        <v>235</v>
      </c>
      <c r="K655" s="24" t="s">
        <v>2002</v>
      </c>
      <c r="L655" s="80"/>
      <c r="M655" s="24" t="s">
        <v>2755</v>
      </c>
      <c r="N655" s="24"/>
      <c r="O655" s="24"/>
    </row>
    <row r="656" spans="1:15" hidden="1">
      <c r="A656" s="23" t="str">
        <f>CONCATENATE(표1[[#This Row],[대분류]],표1[[#This Row],[중분류]],표1[[#This Row],[소분류]],표1[[#This Row],[단계]])</f>
        <v>IT시스템가상화선택과정</v>
      </c>
      <c r="B656" s="23" t="str">
        <f>CONCATENATE($A656,
IF(COUNTIF($A$2:$A656,A656)&lt;10,CONCATENATE("000",COUNTIF($A$2:$A656,A656)),
IF(COUNTIF($A$2:$A656,A656)&lt;100,CONCATENATE("00",COUNTIF($A$2:$A656,A656)),
IF(COUNTIF($A$2:$A656,A656)&lt;1000,CONCATENATE("0",COUNTIF($A$2:$A656,A656)),COUNTIF($A$2:$A656,A656))
)))</f>
        <v>IT시스템가상화선택과정0035</v>
      </c>
      <c r="C656" s="23" t="s">
        <v>4612</v>
      </c>
      <c r="E656" s="23" t="str">
        <f>CONCATENATE(표1[[#This Row],[교육기관명]],표1[[#This Row],[중분류]])</f>
        <v>패스트레인정보통신학원시스템</v>
      </c>
      <c r="F656" s="24" t="s">
        <v>3691</v>
      </c>
      <c r="G656" s="25" t="s">
        <v>1574</v>
      </c>
      <c r="H656" s="24" t="s">
        <v>6</v>
      </c>
      <c r="I656" s="24" t="s">
        <v>232</v>
      </c>
      <c r="J656" s="24" t="s">
        <v>235</v>
      </c>
      <c r="K656" s="24" t="s">
        <v>2002</v>
      </c>
      <c r="L656" s="80"/>
      <c r="M656" s="24" t="s">
        <v>2788</v>
      </c>
      <c r="N656" s="24"/>
      <c r="O656" s="24"/>
    </row>
    <row r="657" spans="1:15" hidden="1">
      <c r="A657" s="23" t="str">
        <f>CONCATENATE(표1[[#This Row],[대분류]],표1[[#This Row],[중분류]],표1[[#This Row],[소분류]],표1[[#This Row],[단계]])</f>
        <v>IT시스템가상화선택과정</v>
      </c>
      <c r="B657" s="23" t="str">
        <f>CONCATENATE($A657,
IF(COUNTIF($A$2:$A657,A657)&lt;10,CONCATENATE("000",COUNTIF($A$2:$A657,A657)),
IF(COUNTIF($A$2:$A657,A657)&lt;100,CONCATENATE("00",COUNTIF($A$2:$A657,A657)),
IF(COUNTIF($A$2:$A657,A657)&lt;1000,CONCATENATE("0",COUNTIF($A$2:$A657,A657)),COUNTIF($A$2:$A657,A657))
)))</f>
        <v>IT시스템가상화선택과정0036</v>
      </c>
      <c r="C657" s="23" t="s">
        <v>4613</v>
      </c>
      <c r="E657" s="23" t="str">
        <f>CONCATENATE(표1[[#This Row],[교육기관명]],표1[[#This Row],[중분류]])</f>
        <v>패스트레인정보통신학원시스템</v>
      </c>
      <c r="F657" s="24" t="s">
        <v>3691</v>
      </c>
      <c r="G657" s="25" t="s">
        <v>1575</v>
      </c>
      <c r="H657" s="24" t="s">
        <v>6</v>
      </c>
      <c r="I657" s="24" t="s">
        <v>232</v>
      </c>
      <c r="J657" s="24" t="s">
        <v>235</v>
      </c>
      <c r="K657" s="24" t="s">
        <v>2002</v>
      </c>
      <c r="L657" s="80"/>
      <c r="M657" s="24" t="s">
        <v>2789</v>
      </c>
      <c r="N657" s="24"/>
      <c r="O657" s="24"/>
    </row>
    <row r="658" spans="1:15" hidden="1">
      <c r="A658" s="23" t="str">
        <f>CONCATENATE(표1[[#This Row],[대분류]],표1[[#This Row],[중분류]],표1[[#This Row],[소분류]],표1[[#This Row],[단계]])</f>
        <v>IT시스템가상화선택과정</v>
      </c>
      <c r="B658" s="23" t="str">
        <f>CONCATENATE($A658,
IF(COUNTIF($A$2:$A658,A658)&lt;10,CONCATENATE("000",COUNTIF($A$2:$A658,A658)),
IF(COUNTIF($A$2:$A658,A658)&lt;100,CONCATENATE("00",COUNTIF($A$2:$A658,A658)),
IF(COUNTIF($A$2:$A658,A658)&lt;1000,CONCATENATE("0",COUNTIF($A$2:$A658,A658)),COUNTIF($A$2:$A658,A658))
)))</f>
        <v>IT시스템가상화선택과정0037</v>
      </c>
      <c r="C658" s="23" t="s">
        <v>4614</v>
      </c>
      <c r="E658" s="23" t="str">
        <f>CONCATENATE(표1[[#This Row],[교육기관명]],표1[[#This Row],[중분류]])</f>
        <v>패스트레인정보통신학원시스템</v>
      </c>
      <c r="F658" s="24" t="s">
        <v>3691</v>
      </c>
      <c r="G658" s="25" t="s">
        <v>1576</v>
      </c>
      <c r="H658" s="24" t="s">
        <v>6</v>
      </c>
      <c r="I658" s="24" t="s">
        <v>232</v>
      </c>
      <c r="J658" s="24" t="s">
        <v>235</v>
      </c>
      <c r="K658" s="24" t="s">
        <v>2002</v>
      </c>
      <c r="L658" s="80"/>
      <c r="M658" s="24" t="s">
        <v>2790</v>
      </c>
      <c r="N658" s="24"/>
      <c r="O658" s="24"/>
    </row>
    <row r="659" spans="1:15" hidden="1">
      <c r="A659" s="23" t="str">
        <f>CONCATENATE(표1[[#This Row],[대분류]],표1[[#This Row],[중분류]],표1[[#This Row],[소분류]],표1[[#This Row],[단계]])</f>
        <v>IT시스템가상화선택과정</v>
      </c>
      <c r="B659" s="23" t="str">
        <f>CONCATENATE($A659,
IF(COUNTIF($A$2:$A659,A659)&lt;10,CONCATENATE("000",COUNTIF($A$2:$A659,A659)),
IF(COUNTIF($A$2:$A659,A659)&lt;100,CONCATENATE("00",COUNTIF($A$2:$A659,A659)),
IF(COUNTIF($A$2:$A659,A659)&lt;1000,CONCATENATE("0",COUNTIF($A$2:$A659,A659)),COUNTIF($A$2:$A659,A659))
)))</f>
        <v>IT시스템가상화선택과정0038</v>
      </c>
      <c r="C659" s="23" t="s">
        <v>4615</v>
      </c>
      <c r="E659" s="23" t="str">
        <f>CONCATENATE(표1[[#This Row],[교육기관명]],표1[[#This Row],[중분류]])</f>
        <v>패스트레인정보통신학원시스템</v>
      </c>
      <c r="F659" s="24" t="s">
        <v>3691</v>
      </c>
      <c r="G659" s="25" t="s">
        <v>1577</v>
      </c>
      <c r="H659" s="24" t="s">
        <v>6</v>
      </c>
      <c r="I659" s="24" t="s">
        <v>232</v>
      </c>
      <c r="J659" s="24" t="s">
        <v>235</v>
      </c>
      <c r="K659" s="24" t="s">
        <v>2002</v>
      </c>
      <c r="L659" s="80"/>
      <c r="M659" s="24" t="s">
        <v>2791</v>
      </c>
      <c r="N659" s="24"/>
      <c r="O659" s="24"/>
    </row>
    <row r="660" spans="1:15" hidden="1">
      <c r="A660" s="23" t="str">
        <f>CONCATENATE(표1[[#This Row],[대분류]],표1[[#This Row],[중분류]],표1[[#This Row],[소분류]],표1[[#This Row],[단계]])</f>
        <v>IT시스템가상화선택과정</v>
      </c>
      <c r="B660" s="23" t="str">
        <f>CONCATENATE($A660,
IF(COUNTIF($A$2:$A660,A660)&lt;10,CONCATENATE("000",COUNTIF($A$2:$A660,A660)),
IF(COUNTIF($A$2:$A660,A660)&lt;100,CONCATENATE("00",COUNTIF($A$2:$A660,A660)),
IF(COUNTIF($A$2:$A660,A660)&lt;1000,CONCATENATE("0",COUNTIF($A$2:$A660,A660)),COUNTIF($A$2:$A660,A660))
)))</f>
        <v>IT시스템가상화선택과정0039</v>
      </c>
      <c r="C660" s="23" t="s">
        <v>4616</v>
      </c>
      <c r="E660" s="23" t="str">
        <f>CONCATENATE(표1[[#This Row],[교육기관명]],표1[[#This Row],[중분류]])</f>
        <v>패스트레인정보통신학원시스템</v>
      </c>
      <c r="F660" s="24" t="s">
        <v>3691</v>
      </c>
      <c r="G660" s="25" t="s">
        <v>1578</v>
      </c>
      <c r="H660" s="24" t="s">
        <v>6</v>
      </c>
      <c r="I660" s="24" t="s">
        <v>232</v>
      </c>
      <c r="J660" s="24" t="s">
        <v>235</v>
      </c>
      <c r="K660" s="24" t="s">
        <v>2002</v>
      </c>
      <c r="L660" s="80"/>
      <c r="M660" s="24" t="s">
        <v>2792</v>
      </c>
      <c r="N660" s="24"/>
      <c r="O660" s="24"/>
    </row>
    <row r="661" spans="1:15" hidden="1">
      <c r="A661" s="23" t="str">
        <f>CONCATENATE(표1[[#This Row],[대분류]],표1[[#This Row],[중분류]],표1[[#This Row],[소분류]],표1[[#This Row],[단계]])</f>
        <v>IT시스템가상화선택과정</v>
      </c>
      <c r="B661" s="23" t="str">
        <f>CONCATENATE($A661,
IF(COUNTIF($A$2:$A661,A661)&lt;10,CONCATENATE("000",COUNTIF($A$2:$A661,A661)),
IF(COUNTIF($A$2:$A661,A661)&lt;100,CONCATENATE("00",COUNTIF($A$2:$A661,A661)),
IF(COUNTIF($A$2:$A661,A661)&lt;1000,CONCATENATE("0",COUNTIF($A$2:$A661,A661)),COUNTIF($A$2:$A661,A661))
)))</f>
        <v>IT시스템가상화선택과정0040</v>
      </c>
      <c r="C661" s="23" t="s">
        <v>4617</v>
      </c>
      <c r="E661" s="23" t="str">
        <f>CONCATENATE(표1[[#This Row],[교육기관명]],표1[[#This Row],[중분류]])</f>
        <v>패스트레인정보통신학원시스템</v>
      </c>
      <c r="F661" s="24" t="s">
        <v>3691</v>
      </c>
      <c r="G661" s="25" t="s">
        <v>1579</v>
      </c>
      <c r="H661" s="24" t="s">
        <v>6</v>
      </c>
      <c r="I661" s="24" t="s">
        <v>232</v>
      </c>
      <c r="J661" s="24" t="s">
        <v>235</v>
      </c>
      <c r="K661" s="24" t="s">
        <v>2002</v>
      </c>
      <c r="L661" s="80"/>
      <c r="M661" s="24" t="s">
        <v>2793</v>
      </c>
      <c r="N661" s="24"/>
      <c r="O661" s="24"/>
    </row>
    <row r="662" spans="1:15" hidden="1">
      <c r="A662" s="23" t="str">
        <f>CONCATENATE(표1[[#This Row],[대분류]],표1[[#This Row],[중분류]],표1[[#This Row],[소분류]],표1[[#This Row],[단계]])</f>
        <v>IT시스템가상화선택과정</v>
      </c>
      <c r="B662" s="23" t="str">
        <f>CONCATENATE($A662,
IF(COUNTIF($A$2:$A662,A662)&lt;10,CONCATENATE("000",COUNTIF($A$2:$A662,A662)),
IF(COUNTIF($A$2:$A662,A662)&lt;100,CONCATENATE("00",COUNTIF($A$2:$A662,A662)),
IF(COUNTIF($A$2:$A662,A662)&lt;1000,CONCATENATE("0",COUNTIF($A$2:$A662,A662)),COUNTIF($A$2:$A662,A662))
)))</f>
        <v>IT시스템가상화선택과정0041</v>
      </c>
      <c r="C662" s="23" t="s">
        <v>4618</v>
      </c>
      <c r="E662" s="23" t="str">
        <f>CONCATENATE(표1[[#This Row],[교육기관명]],표1[[#This Row],[중분류]])</f>
        <v>패스트레인정보통신학원시스템</v>
      </c>
      <c r="F662" s="24" t="s">
        <v>3691</v>
      </c>
      <c r="G662" s="25" t="s">
        <v>1580</v>
      </c>
      <c r="H662" s="24" t="s">
        <v>6</v>
      </c>
      <c r="I662" s="24" t="s">
        <v>232</v>
      </c>
      <c r="J662" s="24" t="s">
        <v>235</v>
      </c>
      <c r="K662" s="24" t="s">
        <v>2002</v>
      </c>
      <c r="L662" s="80"/>
      <c r="M662" s="24" t="s">
        <v>2794</v>
      </c>
      <c r="N662" s="24"/>
      <c r="O662" s="24"/>
    </row>
    <row r="663" spans="1:15" hidden="1">
      <c r="A663" s="23" t="str">
        <f>CONCATENATE(표1[[#This Row],[대분류]],표1[[#This Row],[중분류]],표1[[#This Row],[소분류]],표1[[#This Row],[단계]])</f>
        <v>IT시스템가상화선택과정</v>
      </c>
      <c r="B663" s="23" t="str">
        <f>CONCATENATE($A663,
IF(COUNTIF($A$2:$A663,A663)&lt;10,CONCATENATE("000",COUNTIF($A$2:$A663,A663)),
IF(COUNTIF($A$2:$A663,A663)&lt;100,CONCATENATE("00",COUNTIF($A$2:$A663,A663)),
IF(COUNTIF($A$2:$A663,A663)&lt;1000,CONCATENATE("0",COUNTIF($A$2:$A663,A663)),COUNTIF($A$2:$A663,A663))
)))</f>
        <v>IT시스템가상화선택과정0042</v>
      </c>
      <c r="C663" s="23" t="s">
        <v>4619</v>
      </c>
      <c r="E663" s="23" t="str">
        <f>CONCATENATE(표1[[#This Row],[교육기관명]],표1[[#This Row],[중분류]])</f>
        <v>패스트레인정보통신학원시스템</v>
      </c>
      <c r="F663" s="24" t="s">
        <v>3691</v>
      </c>
      <c r="G663" s="25" t="s">
        <v>1581</v>
      </c>
      <c r="H663" s="24" t="s">
        <v>6</v>
      </c>
      <c r="I663" s="24" t="s">
        <v>232</v>
      </c>
      <c r="J663" s="24" t="s">
        <v>235</v>
      </c>
      <c r="K663" s="24" t="s">
        <v>2002</v>
      </c>
      <c r="L663" s="80"/>
      <c r="M663" s="24" t="s">
        <v>2795</v>
      </c>
      <c r="N663" s="24"/>
      <c r="O663" s="24"/>
    </row>
    <row r="664" spans="1:15" hidden="1">
      <c r="A664" s="23" t="str">
        <f>CONCATENATE(표1[[#This Row],[대분류]],표1[[#This Row],[중분류]],표1[[#This Row],[소분류]],표1[[#This Row],[단계]])</f>
        <v>IT시스템가상화선택과정</v>
      </c>
      <c r="B664" s="23" t="str">
        <f>CONCATENATE($A664,
IF(COUNTIF($A$2:$A664,A664)&lt;10,CONCATENATE("000",COUNTIF($A$2:$A664,A664)),
IF(COUNTIF($A$2:$A664,A664)&lt;100,CONCATENATE("00",COUNTIF($A$2:$A664,A664)),
IF(COUNTIF($A$2:$A664,A664)&lt;1000,CONCATENATE("0",COUNTIF($A$2:$A664,A664)),COUNTIF($A$2:$A664,A664))
)))</f>
        <v>IT시스템가상화선택과정0043</v>
      </c>
      <c r="C664" s="23" t="s">
        <v>4620</v>
      </c>
      <c r="E664" s="23" t="str">
        <f>CONCATENATE(표1[[#This Row],[교육기관명]],표1[[#This Row],[중분류]])</f>
        <v>패스트레인정보통신학원시스템</v>
      </c>
      <c r="F664" s="24" t="s">
        <v>3691</v>
      </c>
      <c r="G664" s="25" t="s">
        <v>1582</v>
      </c>
      <c r="H664" s="24" t="s">
        <v>6</v>
      </c>
      <c r="I664" s="24" t="s">
        <v>232</v>
      </c>
      <c r="J664" s="24" t="s">
        <v>235</v>
      </c>
      <c r="K664" s="24" t="s">
        <v>2002</v>
      </c>
      <c r="L664" s="80"/>
      <c r="M664" s="24" t="s">
        <v>2796</v>
      </c>
      <c r="N664" s="24"/>
      <c r="O664" s="24"/>
    </row>
    <row r="665" spans="1:15" hidden="1">
      <c r="A665" s="23" t="str">
        <f>CONCATENATE(표1[[#This Row],[대분류]],표1[[#This Row],[중분류]],표1[[#This Row],[소분류]],표1[[#This Row],[단계]])</f>
        <v>IT시스템가상화선택과정</v>
      </c>
      <c r="B665" s="23" t="str">
        <f>CONCATENATE($A665,
IF(COUNTIF($A$2:$A665,A665)&lt;10,CONCATENATE("000",COUNTIF($A$2:$A665,A665)),
IF(COUNTIF($A$2:$A665,A665)&lt;100,CONCATENATE("00",COUNTIF($A$2:$A665,A665)),
IF(COUNTIF($A$2:$A665,A665)&lt;1000,CONCATENATE("0",COUNTIF($A$2:$A665,A665)),COUNTIF($A$2:$A665,A665))
)))</f>
        <v>IT시스템가상화선택과정0044</v>
      </c>
      <c r="C665" s="23" t="s">
        <v>4621</v>
      </c>
      <c r="E665" s="23" t="str">
        <f>CONCATENATE(표1[[#This Row],[교육기관명]],표1[[#This Row],[중분류]])</f>
        <v>패스트레인정보통신학원시스템</v>
      </c>
      <c r="F665" s="24" t="s">
        <v>3691</v>
      </c>
      <c r="G665" s="25" t="s">
        <v>1583</v>
      </c>
      <c r="H665" s="24" t="s">
        <v>6</v>
      </c>
      <c r="I665" s="24" t="s">
        <v>232</v>
      </c>
      <c r="J665" s="24" t="s">
        <v>235</v>
      </c>
      <c r="K665" s="24" t="s">
        <v>2002</v>
      </c>
      <c r="L665" s="80"/>
      <c r="M665" s="24" t="s">
        <v>2797</v>
      </c>
      <c r="N665" s="24"/>
      <c r="O665" s="24"/>
    </row>
    <row r="666" spans="1:15" hidden="1">
      <c r="A666" s="23" t="str">
        <f>CONCATENATE(표1[[#This Row],[대분류]],표1[[#This Row],[중분류]],표1[[#This Row],[소분류]],표1[[#This Row],[단계]])</f>
        <v>IT시스템가상화선택과정</v>
      </c>
      <c r="B666" s="23" t="str">
        <f>CONCATENATE($A666,
IF(COUNTIF($A$2:$A666,A666)&lt;10,CONCATENATE("000",COUNTIF($A$2:$A666,A666)),
IF(COUNTIF($A$2:$A666,A666)&lt;100,CONCATENATE("00",COUNTIF($A$2:$A666,A666)),
IF(COUNTIF($A$2:$A666,A666)&lt;1000,CONCATENATE("0",COUNTIF($A$2:$A666,A666)),COUNTIF($A$2:$A666,A666))
)))</f>
        <v>IT시스템가상화선택과정0045</v>
      </c>
      <c r="C666" s="23" t="s">
        <v>4622</v>
      </c>
      <c r="E666" s="23" t="str">
        <f>CONCATENATE(표1[[#This Row],[교육기관명]],표1[[#This Row],[중분류]])</f>
        <v>패스트레인정보통신학원시스템</v>
      </c>
      <c r="F666" s="24" t="s">
        <v>3691</v>
      </c>
      <c r="G666" s="25" t="s">
        <v>1584</v>
      </c>
      <c r="H666" s="24" t="s">
        <v>6</v>
      </c>
      <c r="I666" s="24" t="s">
        <v>232</v>
      </c>
      <c r="J666" s="24" t="s">
        <v>235</v>
      </c>
      <c r="K666" s="24" t="s">
        <v>2002</v>
      </c>
      <c r="L666" s="80"/>
      <c r="M666" s="24" t="s">
        <v>2798</v>
      </c>
      <c r="N666" s="24"/>
      <c r="O666" s="24"/>
    </row>
    <row r="667" spans="1:15" hidden="1">
      <c r="A667" s="23" t="str">
        <f>CONCATENATE(표1[[#This Row],[대분류]],표1[[#This Row],[중분류]],표1[[#This Row],[소분류]],표1[[#This Row],[단계]])</f>
        <v>IT시스템가상화선택과정</v>
      </c>
      <c r="B667" s="23" t="str">
        <f>CONCATENATE($A667,
IF(COUNTIF($A$2:$A667,A667)&lt;10,CONCATENATE("000",COUNTIF($A$2:$A667,A667)),
IF(COUNTIF($A$2:$A667,A667)&lt;100,CONCATENATE("00",COUNTIF($A$2:$A667,A667)),
IF(COUNTIF($A$2:$A667,A667)&lt;1000,CONCATENATE("0",COUNTIF($A$2:$A667,A667)),COUNTIF($A$2:$A667,A667))
)))</f>
        <v>IT시스템가상화선택과정0046</v>
      </c>
      <c r="C667" s="23" t="s">
        <v>4623</v>
      </c>
      <c r="E667" s="23" t="str">
        <f>CONCATENATE(표1[[#This Row],[교육기관명]],표1[[#This Row],[중분류]])</f>
        <v>패스트레인정보통신학원시스템</v>
      </c>
      <c r="F667" s="24" t="s">
        <v>3691</v>
      </c>
      <c r="G667" s="25" t="s">
        <v>1585</v>
      </c>
      <c r="H667" s="24" t="s">
        <v>6</v>
      </c>
      <c r="I667" s="24" t="s">
        <v>232</v>
      </c>
      <c r="J667" s="24" t="s">
        <v>235</v>
      </c>
      <c r="K667" s="24" t="s">
        <v>2002</v>
      </c>
      <c r="L667" s="80"/>
      <c r="M667" s="24" t="s">
        <v>2799</v>
      </c>
      <c r="N667" s="24"/>
      <c r="O667" s="24"/>
    </row>
    <row r="668" spans="1:15" hidden="1">
      <c r="A668" s="23" t="str">
        <f>CONCATENATE(표1[[#This Row],[대분류]],표1[[#This Row],[중분류]],표1[[#This Row],[소분류]],표1[[#This Row],[단계]])</f>
        <v>IT시스템가상화선택과정</v>
      </c>
      <c r="B668" s="23" t="str">
        <f>CONCATENATE($A668,
IF(COUNTIF($A$2:$A668,A668)&lt;10,CONCATENATE("000",COUNTIF($A$2:$A668,A668)),
IF(COUNTIF($A$2:$A668,A668)&lt;100,CONCATENATE("00",COUNTIF($A$2:$A668,A668)),
IF(COUNTIF($A$2:$A668,A668)&lt;1000,CONCATENATE("0",COUNTIF($A$2:$A668,A668)),COUNTIF($A$2:$A668,A668))
)))</f>
        <v>IT시스템가상화선택과정0047</v>
      </c>
      <c r="C668" s="23" t="s">
        <v>4624</v>
      </c>
      <c r="E668" s="23" t="str">
        <f>CONCATENATE(표1[[#This Row],[교육기관명]],표1[[#This Row],[중분류]])</f>
        <v>패스트레인정보통신학원시스템</v>
      </c>
      <c r="F668" s="24" t="s">
        <v>3691</v>
      </c>
      <c r="G668" s="25" t="s">
        <v>1586</v>
      </c>
      <c r="H668" s="24" t="s">
        <v>6</v>
      </c>
      <c r="I668" s="24" t="s">
        <v>232</v>
      </c>
      <c r="J668" s="24" t="s">
        <v>235</v>
      </c>
      <c r="K668" s="24" t="s">
        <v>2002</v>
      </c>
      <c r="L668" s="80"/>
      <c r="M668" s="24" t="s">
        <v>2800</v>
      </c>
      <c r="N668" s="24"/>
      <c r="O668" s="24"/>
    </row>
    <row r="669" spans="1:15" hidden="1">
      <c r="A669" s="23" t="str">
        <f>CONCATENATE(표1[[#This Row],[대분류]],표1[[#This Row],[중분류]],표1[[#This Row],[소분류]],표1[[#This Row],[단계]])</f>
        <v>IT시스템가상화선택과정</v>
      </c>
      <c r="B669" s="23" t="str">
        <f>CONCATENATE($A669,
IF(COUNTIF($A$2:$A669,A669)&lt;10,CONCATENATE("000",COUNTIF($A$2:$A669,A669)),
IF(COUNTIF($A$2:$A669,A669)&lt;100,CONCATENATE("00",COUNTIF($A$2:$A669,A669)),
IF(COUNTIF($A$2:$A669,A669)&lt;1000,CONCATENATE("0",COUNTIF($A$2:$A669,A669)),COUNTIF($A$2:$A669,A669))
)))</f>
        <v>IT시스템가상화선택과정0048</v>
      </c>
      <c r="C669" s="23" t="s">
        <v>4625</v>
      </c>
      <c r="E669" s="23" t="str">
        <f>CONCATENATE(표1[[#This Row],[교육기관명]],표1[[#This Row],[중분류]])</f>
        <v>패스트레인정보통신학원시스템</v>
      </c>
      <c r="F669" s="24" t="s">
        <v>3691</v>
      </c>
      <c r="G669" s="25" t="s">
        <v>1587</v>
      </c>
      <c r="H669" s="24" t="s">
        <v>6</v>
      </c>
      <c r="I669" s="24" t="s">
        <v>232</v>
      </c>
      <c r="J669" s="24" t="s">
        <v>235</v>
      </c>
      <c r="K669" s="24" t="s">
        <v>2002</v>
      </c>
      <c r="L669" s="80"/>
      <c r="M669" s="24" t="s">
        <v>2801</v>
      </c>
      <c r="N669" s="24"/>
      <c r="O669" s="24"/>
    </row>
    <row r="670" spans="1:15" hidden="1">
      <c r="A670" s="23" t="str">
        <f>CONCATENATE(표1[[#This Row],[대분류]],표1[[#This Row],[중분류]],표1[[#This Row],[소분류]],표1[[#This Row],[단계]])</f>
        <v>IT시스템가상화선택과정</v>
      </c>
      <c r="B670" s="23" t="str">
        <f>CONCATENATE($A670,
IF(COUNTIF($A$2:$A670,A670)&lt;10,CONCATENATE("000",COUNTIF($A$2:$A670,A670)),
IF(COUNTIF($A$2:$A670,A670)&lt;100,CONCATENATE("00",COUNTIF($A$2:$A670,A670)),
IF(COUNTIF($A$2:$A670,A670)&lt;1000,CONCATENATE("0",COUNTIF($A$2:$A670,A670)),COUNTIF($A$2:$A670,A670))
)))</f>
        <v>IT시스템가상화선택과정0049</v>
      </c>
      <c r="C670" s="23" t="s">
        <v>4626</v>
      </c>
      <c r="E670" s="23" t="str">
        <f>CONCATENATE(표1[[#This Row],[교육기관명]],표1[[#This Row],[중분류]])</f>
        <v>패스트레인정보통신학원시스템</v>
      </c>
      <c r="F670" s="24" t="s">
        <v>3691</v>
      </c>
      <c r="G670" s="25" t="s">
        <v>1588</v>
      </c>
      <c r="H670" s="24" t="s">
        <v>6</v>
      </c>
      <c r="I670" s="24" t="s">
        <v>232</v>
      </c>
      <c r="J670" s="24" t="s">
        <v>235</v>
      </c>
      <c r="K670" s="24" t="s">
        <v>2002</v>
      </c>
      <c r="L670" s="80"/>
      <c r="M670" s="24" t="s">
        <v>2802</v>
      </c>
      <c r="N670" s="24"/>
      <c r="O670" s="24"/>
    </row>
    <row r="671" spans="1:15" hidden="1">
      <c r="A671" s="23" t="str">
        <f>CONCATENATE(표1[[#This Row],[대분류]],표1[[#This Row],[중분류]],표1[[#This Row],[소분류]],표1[[#This Row],[단계]])</f>
        <v>IT시스템가상화선택과정</v>
      </c>
      <c r="B671" s="23" t="str">
        <f>CONCATENATE($A671,
IF(COUNTIF($A$2:$A671,A671)&lt;10,CONCATENATE("000",COUNTIF($A$2:$A671,A671)),
IF(COUNTIF($A$2:$A671,A671)&lt;100,CONCATENATE("00",COUNTIF($A$2:$A671,A671)),
IF(COUNTIF($A$2:$A671,A671)&lt;1000,CONCATENATE("0",COUNTIF($A$2:$A671,A671)),COUNTIF($A$2:$A671,A671))
)))</f>
        <v>IT시스템가상화선택과정0050</v>
      </c>
      <c r="C671" s="23" t="s">
        <v>4627</v>
      </c>
      <c r="E671" s="23" t="str">
        <f>CONCATENATE(표1[[#This Row],[교육기관명]],표1[[#This Row],[중분류]])</f>
        <v>패스트레인정보통신학원시스템</v>
      </c>
      <c r="F671" s="24" t="s">
        <v>3691</v>
      </c>
      <c r="G671" s="25" t="s">
        <v>1589</v>
      </c>
      <c r="H671" s="24" t="s">
        <v>6</v>
      </c>
      <c r="I671" s="24" t="s">
        <v>232</v>
      </c>
      <c r="J671" s="24" t="s">
        <v>235</v>
      </c>
      <c r="K671" s="24" t="s">
        <v>2002</v>
      </c>
      <c r="L671" s="80"/>
      <c r="M671" s="24" t="s">
        <v>2803</v>
      </c>
      <c r="N671" s="24"/>
      <c r="O671" s="24"/>
    </row>
    <row r="672" spans="1:15" hidden="1">
      <c r="A672" s="23" t="str">
        <f>CONCATENATE(표1[[#This Row],[대분류]],표1[[#This Row],[중분류]],표1[[#This Row],[소분류]],표1[[#This Row],[단계]])</f>
        <v>IT시스템가상화선택과정</v>
      </c>
      <c r="B672" s="23" t="str">
        <f>CONCATENATE($A672,
IF(COUNTIF($A$2:$A672,A672)&lt;10,CONCATENATE("000",COUNTIF($A$2:$A672,A672)),
IF(COUNTIF($A$2:$A672,A672)&lt;100,CONCATENATE("00",COUNTIF($A$2:$A672,A672)),
IF(COUNTIF($A$2:$A672,A672)&lt;1000,CONCATENATE("0",COUNTIF($A$2:$A672,A672)),COUNTIF($A$2:$A672,A672))
)))</f>
        <v>IT시스템가상화선택과정0051</v>
      </c>
      <c r="C672" s="23" t="s">
        <v>4628</v>
      </c>
      <c r="E672" s="23" t="str">
        <f>CONCATENATE(표1[[#This Row],[교육기관명]],표1[[#This Row],[중분류]])</f>
        <v>패스트레인정보통신학원시스템</v>
      </c>
      <c r="F672" s="24" t="s">
        <v>3691</v>
      </c>
      <c r="G672" s="25" t="s">
        <v>1590</v>
      </c>
      <c r="H672" s="24" t="s">
        <v>6</v>
      </c>
      <c r="I672" s="24" t="s">
        <v>232</v>
      </c>
      <c r="J672" s="24" t="s">
        <v>235</v>
      </c>
      <c r="K672" s="24" t="s">
        <v>2002</v>
      </c>
      <c r="L672" s="80"/>
      <c r="M672" s="24" t="s">
        <v>2804</v>
      </c>
      <c r="N672" s="24"/>
      <c r="O672" s="24"/>
    </row>
    <row r="673" spans="1:15" hidden="1">
      <c r="A673" s="23" t="str">
        <f>CONCATENATE(표1[[#This Row],[대분류]],표1[[#This Row],[중분류]],표1[[#This Row],[소분류]],표1[[#This Row],[단계]])</f>
        <v>IT시스템가상화선택과정</v>
      </c>
      <c r="B673" s="23" t="str">
        <f>CONCATENATE($A673,
IF(COUNTIF($A$2:$A673,A673)&lt;10,CONCATENATE("000",COUNTIF($A$2:$A673,A673)),
IF(COUNTIF($A$2:$A673,A673)&lt;100,CONCATENATE("00",COUNTIF($A$2:$A673,A673)),
IF(COUNTIF($A$2:$A673,A673)&lt;1000,CONCATENATE("0",COUNTIF($A$2:$A673,A673)),COUNTIF($A$2:$A673,A673))
)))</f>
        <v>IT시스템가상화선택과정0052</v>
      </c>
      <c r="C673" s="23" t="s">
        <v>4629</v>
      </c>
      <c r="E673" s="23" t="str">
        <f>CONCATENATE(표1[[#This Row],[교육기관명]],표1[[#This Row],[중분류]])</f>
        <v>패스트레인정보통신학원시스템</v>
      </c>
      <c r="F673" s="24" t="s">
        <v>3691</v>
      </c>
      <c r="G673" s="25" t="s">
        <v>1591</v>
      </c>
      <c r="H673" s="24" t="s">
        <v>6</v>
      </c>
      <c r="I673" s="24" t="s">
        <v>232</v>
      </c>
      <c r="J673" s="24" t="s">
        <v>235</v>
      </c>
      <c r="K673" s="24" t="s">
        <v>2002</v>
      </c>
      <c r="L673" s="80"/>
      <c r="M673" s="24" t="s">
        <v>2805</v>
      </c>
      <c r="N673" s="24"/>
      <c r="O673" s="24"/>
    </row>
    <row r="674" spans="1:15" hidden="1">
      <c r="A674" s="23" t="str">
        <f>CONCATENATE(표1[[#This Row],[대분류]],표1[[#This Row],[중분류]],표1[[#This Row],[소분류]],표1[[#This Row],[단계]])</f>
        <v>IT시스템가상화선택과정</v>
      </c>
      <c r="B674" s="23" t="str">
        <f>CONCATENATE($A674,
IF(COUNTIF($A$2:$A674,A674)&lt;10,CONCATENATE("000",COUNTIF($A$2:$A674,A674)),
IF(COUNTIF($A$2:$A674,A674)&lt;100,CONCATENATE("00",COUNTIF($A$2:$A674,A674)),
IF(COUNTIF($A$2:$A674,A674)&lt;1000,CONCATENATE("0",COUNTIF($A$2:$A674,A674)),COUNTIF($A$2:$A674,A674))
)))</f>
        <v>IT시스템가상화선택과정0053</v>
      </c>
      <c r="C674" s="23" t="s">
        <v>4630</v>
      </c>
      <c r="E674" s="23" t="str">
        <f>CONCATENATE(표1[[#This Row],[교육기관명]],표1[[#This Row],[중분류]])</f>
        <v>패스트레인정보통신학원시스템</v>
      </c>
      <c r="F674" s="24" t="s">
        <v>3691</v>
      </c>
      <c r="G674" s="25" t="s">
        <v>1592</v>
      </c>
      <c r="H674" s="24" t="s">
        <v>6</v>
      </c>
      <c r="I674" s="24" t="s">
        <v>232</v>
      </c>
      <c r="J674" s="24" t="s">
        <v>235</v>
      </c>
      <c r="K674" s="24" t="s">
        <v>2002</v>
      </c>
      <c r="L674" s="80"/>
      <c r="M674" s="24" t="s">
        <v>2806</v>
      </c>
      <c r="N674" s="24"/>
      <c r="O674" s="24"/>
    </row>
    <row r="675" spans="1:15" hidden="1">
      <c r="A675" s="23" t="str">
        <f>CONCATENATE(표1[[#This Row],[대분류]],표1[[#This Row],[중분류]],표1[[#This Row],[소분류]],표1[[#This Row],[단계]])</f>
        <v>IT시스템가상화선택과정</v>
      </c>
      <c r="B675" s="23" t="str">
        <f>CONCATENATE($A675,
IF(COUNTIF($A$2:$A675,A675)&lt;10,CONCATENATE("000",COUNTIF($A$2:$A675,A675)),
IF(COUNTIF($A$2:$A675,A675)&lt;100,CONCATENATE("00",COUNTIF($A$2:$A675,A675)),
IF(COUNTIF($A$2:$A675,A675)&lt;1000,CONCATENATE("0",COUNTIF($A$2:$A675,A675)),COUNTIF($A$2:$A675,A675))
)))</f>
        <v>IT시스템가상화선택과정0054</v>
      </c>
      <c r="C675" s="23" t="s">
        <v>4631</v>
      </c>
      <c r="E675" s="23" t="str">
        <f>CONCATENATE(표1[[#This Row],[교육기관명]],표1[[#This Row],[중분류]])</f>
        <v>패스트레인정보통신학원시스템</v>
      </c>
      <c r="F675" s="24" t="s">
        <v>3691</v>
      </c>
      <c r="G675" s="25" t="s">
        <v>1593</v>
      </c>
      <c r="H675" s="24" t="s">
        <v>6</v>
      </c>
      <c r="I675" s="24" t="s">
        <v>232</v>
      </c>
      <c r="J675" s="24" t="s">
        <v>235</v>
      </c>
      <c r="K675" s="24" t="s">
        <v>2002</v>
      </c>
      <c r="L675" s="80"/>
      <c r="M675" s="24" t="s">
        <v>2807</v>
      </c>
      <c r="N675" s="24"/>
      <c r="O675" s="24"/>
    </row>
    <row r="676" spans="1:15" hidden="1">
      <c r="A676" s="23" t="str">
        <f>CONCATENATE(표1[[#This Row],[대분류]],표1[[#This Row],[중분류]],표1[[#This Row],[소분류]],표1[[#This Row],[단계]])</f>
        <v>IT시스템가상화선택과정</v>
      </c>
      <c r="B676" s="23" t="str">
        <f>CONCATENATE($A676,
IF(COUNTIF($A$2:$A676,A676)&lt;10,CONCATENATE("000",COUNTIF($A$2:$A676,A676)),
IF(COUNTIF($A$2:$A676,A676)&lt;100,CONCATENATE("00",COUNTIF($A$2:$A676,A676)),
IF(COUNTIF($A$2:$A676,A676)&lt;1000,CONCATENATE("0",COUNTIF($A$2:$A676,A676)),COUNTIF($A$2:$A676,A676))
)))</f>
        <v>IT시스템가상화선택과정0055</v>
      </c>
      <c r="C676" s="23" t="s">
        <v>4632</v>
      </c>
      <c r="E676" s="23" t="str">
        <f>CONCATENATE(표1[[#This Row],[교육기관명]],표1[[#This Row],[중분류]])</f>
        <v>패스트레인정보통신학원시스템</v>
      </c>
      <c r="F676" s="24" t="s">
        <v>3691</v>
      </c>
      <c r="G676" s="25" t="s">
        <v>1594</v>
      </c>
      <c r="H676" s="24" t="s">
        <v>6</v>
      </c>
      <c r="I676" s="24" t="s">
        <v>232</v>
      </c>
      <c r="J676" s="24" t="s">
        <v>235</v>
      </c>
      <c r="K676" s="24" t="s">
        <v>2002</v>
      </c>
      <c r="L676" s="80"/>
      <c r="M676" s="24" t="s">
        <v>2808</v>
      </c>
      <c r="N676" s="24"/>
      <c r="O676" s="24"/>
    </row>
    <row r="677" spans="1:15" hidden="1">
      <c r="A677" s="23" t="str">
        <f>CONCATENATE(표1[[#This Row],[대분류]],표1[[#This Row],[중분류]],표1[[#This Row],[소분류]],표1[[#This Row],[단계]])</f>
        <v>IT시스템가상화선택과정</v>
      </c>
      <c r="B677" s="23" t="str">
        <f>CONCATENATE($A677,
IF(COUNTIF($A$2:$A677,A677)&lt;10,CONCATENATE("000",COUNTIF($A$2:$A677,A677)),
IF(COUNTIF($A$2:$A677,A677)&lt;100,CONCATENATE("00",COUNTIF($A$2:$A677,A677)),
IF(COUNTIF($A$2:$A677,A677)&lt;1000,CONCATENATE("0",COUNTIF($A$2:$A677,A677)),COUNTIF($A$2:$A677,A677))
)))</f>
        <v>IT시스템가상화선택과정0056</v>
      </c>
      <c r="C677" s="23" t="s">
        <v>4633</v>
      </c>
      <c r="E677" s="23" t="str">
        <f>CONCATENATE(표1[[#This Row],[교육기관명]],표1[[#This Row],[중분류]])</f>
        <v>패스트레인정보통신학원시스템</v>
      </c>
      <c r="F677" s="24" t="s">
        <v>3691</v>
      </c>
      <c r="G677" s="25" t="s">
        <v>1595</v>
      </c>
      <c r="H677" s="24" t="s">
        <v>6</v>
      </c>
      <c r="I677" s="24" t="s">
        <v>232</v>
      </c>
      <c r="J677" s="24" t="s">
        <v>235</v>
      </c>
      <c r="K677" s="24" t="s">
        <v>2002</v>
      </c>
      <c r="L677" s="80"/>
      <c r="M677" s="24" t="s">
        <v>2809</v>
      </c>
      <c r="N677" s="24"/>
      <c r="O677" s="24"/>
    </row>
    <row r="678" spans="1:15" hidden="1">
      <c r="A678" s="23" t="str">
        <f>CONCATENATE(표1[[#This Row],[대분류]],표1[[#This Row],[중분류]],표1[[#This Row],[소분류]],표1[[#This Row],[단계]])</f>
        <v>IT시스템가상화선택과정</v>
      </c>
      <c r="B678" s="23" t="str">
        <f>CONCATENATE($A678,
IF(COUNTIF($A$2:$A678,A678)&lt;10,CONCATENATE("000",COUNTIF($A$2:$A678,A678)),
IF(COUNTIF($A$2:$A678,A678)&lt;100,CONCATENATE("00",COUNTIF($A$2:$A678,A678)),
IF(COUNTIF($A$2:$A678,A678)&lt;1000,CONCATENATE("0",COUNTIF($A$2:$A678,A678)),COUNTIF($A$2:$A678,A678))
)))</f>
        <v>IT시스템가상화선택과정0057</v>
      </c>
      <c r="C678" s="23" t="s">
        <v>4634</v>
      </c>
      <c r="E678" s="23" t="str">
        <f>CONCATENATE(표1[[#This Row],[교육기관명]],표1[[#This Row],[중분류]])</f>
        <v>패스트레인정보통신학원시스템</v>
      </c>
      <c r="F678" s="24" t="s">
        <v>3691</v>
      </c>
      <c r="G678" s="25" t="s">
        <v>1596</v>
      </c>
      <c r="H678" s="24" t="s">
        <v>6</v>
      </c>
      <c r="I678" s="24" t="s">
        <v>232</v>
      </c>
      <c r="J678" s="24" t="s">
        <v>235</v>
      </c>
      <c r="K678" s="24" t="s">
        <v>2002</v>
      </c>
      <c r="L678" s="80"/>
      <c r="M678" s="24" t="s">
        <v>2810</v>
      </c>
      <c r="N678" s="24"/>
      <c r="O678" s="24"/>
    </row>
    <row r="679" spans="1:15" hidden="1">
      <c r="A679" s="23" t="str">
        <f>CONCATENATE(표1[[#This Row],[대분류]],표1[[#This Row],[중분류]],표1[[#This Row],[소분류]],표1[[#This Row],[단계]])</f>
        <v>IT시스템가상화선택과정</v>
      </c>
      <c r="B679" s="23" t="str">
        <f>CONCATENATE($A679,
IF(COUNTIF($A$2:$A679,A679)&lt;10,CONCATENATE("000",COUNTIF($A$2:$A679,A679)),
IF(COUNTIF($A$2:$A679,A679)&lt;100,CONCATENATE("00",COUNTIF($A$2:$A679,A679)),
IF(COUNTIF($A$2:$A679,A679)&lt;1000,CONCATENATE("0",COUNTIF($A$2:$A679,A679)),COUNTIF($A$2:$A679,A679))
)))</f>
        <v>IT시스템가상화선택과정0058</v>
      </c>
      <c r="C679" s="23" t="s">
        <v>4635</v>
      </c>
      <c r="E679" s="23" t="str">
        <f>CONCATENATE(표1[[#This Row],[교육기관명]],표1[[#This Row],[중분류]])</f>
        <v>패스트레인정보통신학원시스템</v>
      </c>
      <c r="F679" s="24" t="s">
        <v>3691</v>
      </c>
      <c r="G679" s="25" t="s">
        <v>1597</v>
      </c>
      <c r="H679" s="24" t="s">
        <v>6</v>
      </c>
      <c r="I679" s="24" t="s">
        <v>232</v>
      </c>
      <c r="J679" s="24" t="s">
        <v>235</v>
      </c>
      <c r="K679" s="24" t="s">
        <v>2002</v>
      </c>
      <c r="L679" s="80"/>
      <c r="M679" s="24" t="s">
        <v>2811</v>
      </c>
      <c r="N679" s="24"/>
      <c r="O679" s="24"/>
    </row>
    <row r="680" spans="1:15" hidden="1">
      <c r="A680" s="23" t="str">
        <f>CONCATENATE(표1[[#This Row],[대분류]],표1[[#This Row],[중분류]],표1[[#This Row],[소분류]],표1[[#This Row],[단계]])</f>
        <v>IT시스템가상화선택과정</v>
      </c>
      <c r="B680" s="23" t="str">
        <f>CONCATENATE($A680,
IF(COUNTIF($A$2:$A680,A680)&lt;10,CONCATENATE("000",COUNTIF($A$2:$A680,A680)),
IF(COUNTIF($A$2:$A680,A680)&lt;100,CONCATENATE("00",COUNTIF($A$2:$A680,A680)),
IF(COUNTIF($A$2:$A680,A680)&lt;1000,CONCATENATE("0",COUNTIF($A$2:$A680,A680)),COUNTIF($A$2:$A680,A680))
)))</f>
        <v>IT시스템가상화선택과정0059</v>
      </c>
      <c r="C680" s="23" t="s">
        <v>4636</v>
      </c>
      <c r="E680" s="23" t="str">
        <f>CONCATENATE(표1[[#This Row],[교육기관명]],표1[[#This Row],[중분류]])</f>
        <v>패스트레인정보통신학원시스템</v>
      </c>
      <c r="F680" s="24" t="s">
        <v>3691</v>
      </c>
      <c r="G680" s="25" t="s">
        <v>1598</v>
      </c>
      <c r="H680" s="24" t="s">
        <v>6</v>
      </c>
      <c r="I680" s="24" t="s">
        <v>232</v>
      </c>
      <c r="J680" s="24" t="s">
        <v>235</v>
      </c>
      <c r="K680" s="24" t="s">
        <v>2002</v>
      </c>
      <c r="L680" s="80"/>
      <c r="M680" s="24" t="s">
        <v>2812</v>
      </c>
      <c r="N680" s="24"/>
      <c r="O680" s="24"/>
    </row>
    <row r="681" spans="1:15" hidden="1">
      <c r="A681" s="23" t="str">
        <f>CONCATENATE(표1[[#This Row],[대분류]],표1[[#This Row],[중분류]],표1[[#This Row],[소분류]],표1[[#This Row],[단계]])</f>
        <v>IT시스템가상화선택과정</v>
      </c>
      <c r="B681" s="23" t="str">
        <f>CONCATENATE($A681,
IF(COUNTIF($A$2:$A681,A681)&lt;10,CONCATENATE("000",COUNTIF($A$2:$A681,A681)),
IF(COUNTIF($A$2:$A681,A681)&lt;100,CONCATENATE("00",COUNTIF($A$2:$A681,A681)),
IF(COUNTIF($A$2:$A681,A681)&lt;1000,CONCATENATE("0",COUNTIF($A$2:$A681,A681)),COUNTIF($A$2:$A681,A681))
)))</f>
        <v>IT시스템가상화선택과정0060</v>
      </c>
      <c r="C681" s="23" t="s">
        <v>4637</v>
      </c>
      <c r="E681" s="23" t="str">
        <f>CONCATENATE(표1[[#This Row],[교육기관명]],표1[[#This Row],[중분류]])</f>
        <v>패스트레인정보통신학원시스템</v>
      </c>
      <c r="F681" s="24" t="s">
        <v>3691</v>
      </c>
      <c r="G681" s="25" t="s">
        <v>1599</v>
      </c>
      <c r="H681" s="24" t="s">
        <v>6</v>
      </c>
      <c r="I681" s="24" t="s">
        <v>232</v>
      </c>
      <c r="J681" s="24" t="s">
        <v>235</v>
      </c>
      <c r="K681" s="24" t="s">
        <v>2002</v>
      </c>
      <c r="L681" s="80"/>
      <c r="M681" s="24" t="s">
        <v>2813</v>
      </c>
      <c r="N681" s="24"/>
      <c r="O681" s="24"/>
    </row>
    <row r="682" spans="1:15" hidden="1">
      <c r="A682" s="23" t="str">
        <f>CONCATENATE(표1[[#This Row],[대분류]],표1[[#This Row],[중분류]],표1[[#This Row],[소분류]],표1[[#This Row],[단계]])</f>
        <v>IT시스템가상화선택과정</v>
      </c>
      <c r="B682" s="23" t="str">
        <f>CONCATENATE($A682,
IF(COUNTIF($A$2:$A682,A682)&lt;10,CONCATENATE("000",COUNTIF($A$2:$A682,A682)),
IF(COUNTIF($A$2:$A682,A682)&lt;100,CONCATENATE("00",COUNTIF($A$2:$A682,A682)),
IF(COUNTIF($A$2:$A682,A682)&lt;1000,CONCATENATE("0",COUNTIF($A$2:$A682,A682)),COUNTIF($A$2:$A682,A682))
)))</f>
        <v>IT시스템가상화선택과정0061</v>
      </c>
      <c r="C682" s="23" t="s">
        <v>4638</v>
      </c>
      <c r="E682" s="23" t="str">
        <f>CONCATENATE(표1[[#This Row],[교육기관명]],표1[[#This Row],[중분류]])</f>
        <v>패스트레인정보통신학원시스템</v>
      </c>
      <c r="F682" s="24" t="s">
        <v>3691</v>
      </c>
      <c r="G682" s="25" t="s">
        <v>1600</v>
      </c>
      <c r="H682" s="24" t="s">
        <v>6</v>
      </c>
      <c r="I682" s="24" t="s">
        <v>232</v>
      </c>
      <c r="J682" s="24" t="s">
        <v>235</v>
      </c>
      <c r="K682" s="24" t="s">
        <v>2002</v>
      </c>
      <c r="L682" s="80"/>
      <c r="M682" s="24" t="s">
        <v>2814</v>
      </c>
      <c r="N682" s="24"/>
      <c r="O682" s="24"/>
    </row>
    <row r="683" spans="1:15" hidden="1">
      <c r="A683" s="23" t="str">
        <f>CONCATENATE(표1[[#This Row],[대분류]],표1[[#This Row],[중분류]],표1[[#This Row],[소분류]],표1[[#This Row],[단계]])</f>
        <v>IT시스템가상화선택과정</v>
      </c>
      <c r="B683" s="23" t="str">
        <f>CONCATENATE($A683,
IF(COUNTIF($A$2:$A683,A683)&lt;10,CONCATENATE("000",COUNTIF($A$2:$A683,A683)),
IF(COUNTIF($A$2:$A683,A683)&lt;100,CONCATENATE("00",COUNTIF($A$2:$A683,A683)),
IF(COUNTIF($A$2:$A683,A683)&lt;1000,CONCATENATE("0",COUNTIF($A$2:$A683,A683)),COUNTIF($A$2:$A683,A683))
)))</f>
        <v>IT시스템가상화선택과정0062</v>
      </c>
      <c r="C683" s="23" t="s">
        <v>4639</v>
      </c>
      <c r="E683" s="23" t="str">
        <f>CONCATENATE(표1[[#This Row],[교육기관명]],표1[[#This Row],[중분류]])</f>
        <v>패스트레인정보통신학원시스템</v>
      </c>
      <c r="F683" s="24" t="s">
        <v>3691</v>
      </c>
      <c r="G683" s="25" t="s">
        <v>1601</v>
      </c>
      <c r="H683" s="24" t="s">
        <v>6</v>
      </c>
      <c r="I683" s="24" t="s">
        <v>232</v>
      </c>
      <c r="J683" s="24" t="s">
        <v>235</v>
      </c>
      <c r="K683" s="24" t="s">
        <v>2002</v>
      </c>
      <c r="L683" s="80"/>
      <c r="M683" s="24" t="s">
        <v>2815</v>
      </c>
      <c r="N683" s="24"/>
      <c r="O683" s="24"/>
    </row>
    <row r="684" spans="1:15" hidden="1">
      <c r="A684" s="23" t="str">
        <f>CONCATENATE(표1[[#This Row],[대분류]],표1[[#This Row],[중분류]],표1[[#This Row],[소분류]],표1[[#This Row],[단계]])</f>
        <v>IT시스템가상화선택과정</v>
      </c>
      <c r="B684" s="23" t="str">
        <f>CONCATENATE($A684,
IF(COUNTIF($A$2:$A684,A684)&lt;10,CONCATENATE("000",COUNTIF($A$2:$A684,A684)),
IF(COUNTIF($A$2:$A684,A684)&lt;100,CONCATENATE("00",COUNTIF($A$2:$A684,A684)),
IF(COUNTIF($A$2:$A684,A684)&lt;1000,CONCATENATE("0",COUNTIF($A$2:$A684,A684)),COUNTIF($A$2:$A684,A684))
)))</f>
        <v>IT시스템가상화선택과정0063</v>
      </c>
      <c r="C684" s="23" t="s">
        <v>4640</v>
      </c>
      <c r="E684" s="23" t="str">
        <f>CONCATENATE(표1[[#This Row],[교육기관명]],표1[[#This Row],[중분류]])</f>
        <v>패스트레인정보통신학원시스템</v>
      </c>
      <c r="F684" s="24" t="s">
        <v>3691</v>
      </c>
      <c r="G684" s="25" t="s">
        <v>1602</v>
      </c>
      <c r="H684" s="24" t="s">
        <v>6</v>
      </c>
      <c r="I684" s="24" t="s">
        <v>232</v>
      </c>
      <c r="J684" s="24" t="s">
        <v>235</v>
      </c>
      <c r="K684" s="24" t="s">
        <v>2002</v>
      </c>
      <c r="L684" s="80"/>
      <c r="M684" s="24" t="s">
        <v>2816</v>
      </c>
      <c r="N684" s="24"/>
      <c r="O684" s="24"/>
    </row>
    <row r="685" spans="1:15" hidden="1">
      <c r="A685" s="23" t="str">
        <f>CONCATENATE(표1[[#This Row],[대분류]],표1[[#This Row],[중분류]],표1[[#This Row],[소분류]],표1[[#This Row],[단계]])</f>
        <v>IT시스템가상화선택과정</v>
      </c>
      <c r="B685" s="23" t="str">
        <f>CONCATENATE($A685,
IF(COUNTIF($A$2:$A685,A685)&lt;10,CONCATENATE("000",COUNTIF($A$2:$A685,A685)),
IF(COUNTIF($A$2:$A685,A685)&lt;100,CONCATENATE("00",COUNTIF($A$2:$A685,A685)),
IF(COUNTIF($A$2:$A685,A685)&lt;1000,CONCATENATE("0",COUNTIF($A$2:$A685,A685)),COUNTIF($A$2:$A685,A685))
)))</f>
        <v>IT시스템가상화선택과정0064</v>
      </c>
      <c r="C685" s="23" t="s">
        <v>4641</v>
      </c>
      <c r="E685" s="23" t="str">
        <f>CONCATENATE(표1[[#This Row],[교육기관명]],표1[[#This Row],[중분류]])</f>
        <v>패스트레인정보통신학원시스템</v>
      </c>
      <c r="F685" s="24" t="s">
        <v>3691</v>
      </c>
      <c r="G685" s="25" t="s">
        <v>1603</v>
      </c>
      <c r="H685" s="24" t="s">
        <v>6</v>
      </c>
      <c r="I685" s="24" t="s">
        <v>232</v>
      </c>
      <c r="J685" s="24" t="s">
        <v>235</v>
      </c>
      <c r="K685" s="24" t="s">
        <v>2002</v>
      </c>
      <c r="L685" s="80"/>
      <c r="M685" s="24" t="s">
        <v>2817</v>
      </c>
      <c r="N685" s="24"/>
      <c r="O685" s="24"/>
    </row>
    <row r="686" spans="1:15" hidden="1">
      <c r="A686" s="23" t="str">
        <f>CONCATENATE(표1[[#This Row],[대분류]],표1[[#This Row],[중분류]],표1[[#This Row],[소분류]],표1[[#This Row],[단계]])</f>
        <v>IT시스템가상화선택과정</v>
      </c>
      <c r="B686" s="23" t="str">
        <f>CONCATENATE($A686,
IF(COUNTIF($A$2:$A686,A686)&lt;10,CONCATENATE("000",COUNTIF($A$2:$A686,A686)),
IF(COUNTIF($A$2:$A686,A686)&lt;100,CONCATENATE("00",COUNTIF($A$2:$A686,A686)),
IF(COUNTIF($A$2:$A686,A686)&lt;1000,CONCATENATE("0",COUNTIF($A$2:$A686,A686)),COUNTIF($A$2:$A686,A686))
)))</f>
        <v>IT시스템가상화선택과정0065</v>
      </c>
      <c r="C686" s="23" t="s">
        <v>4642</v>
      </c>
      <c r="E686" s="23" t="str">
        <f>CONCATENATE(표1[[#This Row],[교육기관명]],표1[[#This Row],[중분류]])</f>
        <v>패스트레인정보통신학원시스템</v>
      </c>
      <c r="F686" s="24" t="s">
        <v>3691</v>
      </c>
      <c r="G686" s="25" t="s">
        <v>1604</v>
      </c>
      <c r="H686" s="24" t="s">
        <v>6</v>
      </c>
      <c r="I686" s="24" t="s">
        <v>232</v>
      </c>
      <c r="J686" s="24" t="s">
        <v>235</v>
      </c>
      <c r="K686" s="24" t="s">
        <v>2002</v>
      </c>
      <c r="L686" s="80"/>
      <c r="M686" s="24" t="s">
        <v>2818</v>
      </c>
      <c r="N686" s="24"/>
      <c r="O686" s="24"/>
    </row>
    <row r="687" spans="1:15" hidden="1">
      <c r="A687" s="23" t="str">
        <f>CONCATENATE(표1[[#This Row],[대분류]],표1[[#This Row],[중분류]],표1[[#This Row],[소분류]],표1[[#This Row],[단계]])</f>
        <v>IT시스템가상화선택과정</v>
      </c>
      <c r="B687" s="23" t="str">
        <f>CONCATENATE($A687,
IF(COUNTIF($A$2:$A687,A687)&lt;10,CONCATENATE("000",COUNTIF($A$2:$A687,A687)),
IF(COUNTIF($A$2:$A687,A687)&lt;100,CONCATENATE("00",COUNTIF($A$2:$A687,A687)),
IF(COUNTIF($A$2:$A687,A687)&lt;1000,CONCATENATE("0",COUNTIF($A$2:$A687,A687)),COUNTIF($A$2:$A687,A687))
)))</f>
        <v>IT시스템가상화선택과정0066</v>
      </c>
      <c r="C687" s="23" t="s">
        <v>4643</v>
      </c>
      <c r="E687" s="23" t="str">
        <f>CONCATENATE(표1[[#This Row],[교육기관명]],표1[[#This Row],[중분류]])</f>
        <v>패스트레인정보통신학원시스템</v>
      </c>
      <c r="F687" s="24" t="s">
        <v>3691</v>
      </c>
      <c r="G687" s="25" t="s">
        <v>1605</v>
      </c>
      <c r="H687" s="24" t="s">
        <v>6</v>
      </c>
      <c r="I687" s="24" t="s">
        <v>232</v>
      </c>
      <c r="J687" s="24" t="s">
        <v>235</v>
      </c>
      <c r="K687" s="24" t="s">
        <v>2002</v>
      </c>
      <c r="L687" s="80"/>
      <c r="M687" s="24" t="s">
        <v>2819</v>
      </c>
      <c r="N687" s="24"/>
      <c r="O687" s="24"/>
    </row>
    <row r="688" spans="1:15" hidden="1">
      <c r="A688" s="23" t="str">
        <f>CONCATENATE(표1[[#This Row],[대분류]],표1[[#This Row],[중분류]],표1[[#This Row],[소분류]],표1[[#This Row],[단계]])</f>
        <v>IT시스템가상화선택과정</v>
      </c>
      <c r="B688" s="23" t="str">
        <f>CONCATENATE($A688,
IF(COUNTIF($A$2:$A688,A688)&lt;10,CONCATENATE("000",COUNTIF($A$2:$A688,A688)),
IF(COUNTIF($A$2:$A688,A688)&lt;100,CONCATENATE("00",COUNTIF($A$2:$A688,A688)),
IF(COUNTIF($A$2:$A688,A688)&lt;1000,CONCATENATE("0",COUNTIF($A$2:$A688,A688)),COUNTIF($A$2:$A688,A688))
)))</f>
        <v>IT시스템가상화선택과정0067</v>
      </c>
      <c r="C688" s="23" t="s">
        <v>4644</v>
      </c>
      <c r="E688" s="23" t="str">
        <f>CONCATENATE(표1[[#This Row],[교육기관명]],표1[[#This Row],[중분류]])</f>
        <v>패스트레인정보통신학원시스템</v>
      </c>
      <c r="F688" s="24" t="s">
        <v>3691</v>
      </c>
      <c r="G688" s="25" t="s">
        <v>1606</v>
      </c>
      <c r="H688" s="24" t="s">
        <v>6</v>
      </c>
      <c r="I688" s="24" t="s">
        <v>232</v>
      </c>
      <c r="J688" s="24" t="s">
        <v>235</v>
      </c>
      <c r="K688" s="24" t="s">
        <v>2002</v>
      </c>
      <c r="L688" s="80"/>
      <c r="M688" s="24" t="s">
        <v>2820</v>
      </c>
      <c r="N688" s="24"/>
      <c r="O688" s="24"/>
    </row>
    <row r="689" spans="1:15" hidden="1">
      <c r="A689" s="23" t="str">
        <f>CONCATENATE(표1[[#This Row],[대분류]],표1[[#This Row],[중분류]],표1[[#This Row],[소분류]],표1[[#This Row],[단계]])</f>
        <v>IT시스템가상화선택과정</v>
      </c>
      <c r="B689" s="23" t="str">
        <f>CONCATENATE($A689,
IF(COUNTIF($A$2:$A689,A689)&lt;10,CONCATENATE("000",COUNTIF($A$2:$A689,A689)),
IF(COUNTIF($A$2:$A689,A689)&lt;100,CONCATENATE("00",COUNTIF($A$2:$A689,A689)),
IF(COUNTIF($A$2:$A689,A689)&lt;1000,CONCATENATE("0",COUNTIF($A$2:$A689,A689)),COUNTIF($A$2:$A689,A689))
)))</f>
        <v>IT시스템가상화선택과정0068</v>
      </c>
      <c r="C689" s="23" t="s">
        <v>4645</v>
      </c>
      <c r="E689" s="23" t="str">
        <f>CONCATENATE(표1[[#This Row],[교육기관명]],표1[[#This Row],[중분류]])</f>
        <v>패스트레인정보통신학원시스템</v>
      </c>
      <c r="F689" s="24" t="s">
        <v>3691</v>
      </c>
      <c r="G689" s="25" t="s">
        <v>1607</v>
      </c>
      <c r="H689" s="24" t="s">
        <v>6</v>
      </c>
      <c r="I689" s="24" t="s">
        <v>232</v>
      </c>
      <c r="J689" s="24" t="s">
        <v>235</v>
      </c>
      <c r="K689" s="24" t="s">
        <v>2002</v>
      </c>
      <c r="L689" s="80"/>
      <c r="M689" s="24" t="s">
        <v>2821</v>
      </c>
      <c r="N689" s="24"/>
      <c r="O689" s="24"/>
    </row>
    <row r="690" spans="1:15" hidden="1">
      <c r="A690" s="23" t="str">
        <f>CONCATENATE(표1[[#This Row],[대분류]],표1[[#This Row],[중분류]],표1[[#This Row],[소분류]],표1[[#This Row],[단계]])</f>
        <v>IT시스템가상화선택과정</v>
      </c>
      <c r="B690" s="23" t="str">
        <f>CONCATENATE($A690,
IF(COUNTIF($A$2:$A690,A690)&lt;10,CONCATENATE("000",COUNTIF($A$2:$A690,A690)),
IF(COUNTIF($A$2:$A690,A690)&lt;100,CONCATENATE("00",COUNTIF($A$2:$A690,A690)),
IF(COUNTIF($A$2:$A690,A690)&lt;1000,CONCATENATE("0",COUNTIF($A$2:$A690,A690)),COUNTIF($A$2:$A690,A690))
)))</f>
        <v>IT시스템가상화선택과정0069</v>
      </c>
      <c r="C690" s="23" t="s">
        <v>4646</v>
      </c>
      <c r="E690" s="23" t="str">
        <f>CONCATENATE(표1[[#This Row],[교육기관명]],표1[[#This Row],[중분류]])</f>
        <v>패스트레인정보통신학원시스템</v>
      </c>
      <c r="F690" s="24" t="s">
        <v>3691</v>
      </c>
      <c r="G690" s="25" t="s">
        <v>1608</v>
      </c>
      <c r="H690" s="24" t="s">
        <v>6</v>
      </c>
      <c r="I690" s="24" t="s">
        <v>232</v>
      </c>
      <c r="J690" s="24" t="s">
        <v>235</v>
      </c>
      <c r="K690" s="24" t="s">
        <v>2002</v>
      </c>
      <c r="L690" s="80"/>
      <c r="M690" s="24" t="s">
        <v>2822</v>
      </c>
      <c r="N690" s="24"/>
      <c r="O690" s="24"/>
    </row>
    <row r="691" spans="1:15" hidden="1">
      <c r="A691" s="23" t="str">
        <f>CONCATENATE(표1[[#This Row],[대분류]],표1[[#This Row],[중분류]],표1[[#This Row],[소분류]],표1[[#This Row],[단계]])</f>
        <v>IT시스템가상화선택과정</v>
      </c>
      <c r="B691" s="23" t="str">
        <f>CONCATENATE($A691,
IF(COUNTIF($A$2:$A691,A691)&lt;10,CONCATENATE("000",COUNTIF($A$2:$A691,A691)),
IF(COUNTIF($A$2:$A691,A691)&lt;100,CONCATENATE("00",COUNTIF($A$2:$A691,A691)),
IF(COUNTIF($A$2:$A691,A691)&lt;1000,CONCATENATE("0",COUNTIF($A$2:$A691,A691)),COUNTIF($A$2:$A691,A691))
)))</f>
        <v>IT시스템가상화선택과정0070</v>
      </c>
      <c r="C691" s="23" t="s">
        <v>4647</v>
      </c>
      <c r="E691" s="23" t="str">
        <f>CONCATENATE(표1[[#This Row],[교육기관명]],표1[[#This Row],[중분류]])</f>
        <v>패스트레인정보통신학원시스템</v>
      </c>
      <c r="F691" s="24" t="s">
        <v>3691</v>
      </c>
      <c r="G691" s="25" t="s">
        <v>1609</v>
      </c>
      <c r="H691" s="24" t="s">
        <v>6</v>
      </c>
      <c r="I691" s="24" t="s">
        <v>232</v>
      </c>
      <c r="J691" s="24" t="s">
        <v>235</v>
      </c>
      <c r="K691" s="24" t="s">
        <v>2002</v>
      </c>
      <c r="L691" s="80"/>
      <c r="M691" s="24" t="s">
        <v>2823</v>
      </c>
      <c r="N691" s="24"/>
      <c r="O691" s="24"/>
    </row>
    <row r="692" spans="1:15" hidden="1">
      <c r="A692" s="23" t="str">
        <f>CONCATENATE(표1[[#This Row],[대분류]],표1[[#This Row],[중분류]],표1[[#This Row],[소분류]],표1[[#This Row],[단계]])</f>
        <v>IT시스템가상화선택과정</v>
      </c>
      <c r="B692" s="23" t="str">
        <f>CONCATENATE($A692,
IF(COUNTIF($A$2:$A692,A692)&lt;10,CONCATENATE("000",COUNTIF($A$2:$A692,A692)),
IF(COUNTIF($A$2:$A692,A692)&lt;100,CONCATENATE("00",COUNTIF($A$2:$A692,A692)),
IF(COUNTIF($A$2:$A692,A692)&lt;1000,CONCATENATE("0",COUNTIF($A$2:$A692,A692)),COUNTIF($A$2:$A692,A692))
)))</f>
        <v>IT시스템가상화선택과정0071</v>
      </c>
      <c r="C692" s="23" t="s">
        <v>4648</v>
      </c>
      <c r="E692" s="23" t="str">
        <f>CONCATENATE(표1[[#This Row],[교육기관명]],표1[[#This Row],[중분류]])</f>
        <v>패스트레인정보통신학원시스템</v>
      </c>
      <c r="F692" s="24" t="s">
        <v>3691</v>
      </c>
      <c r="G692" s="25" t="s">
        <v>1610</v>
      </c>
      <c r="H692" s="24" t="s">
        <v>6</v>
      </c>
      <c r="I692" s="24" t="s">
        <v>232</v>
      </c>
      <c r="J692" s="24" t="s">
        <v>235</v>
      </c>
      <c r="K692" s="24" t="s">
        <v>2002</v>
      </c>
      <c r="L692" s="80"/>
      <c r="M692" s="24" t="s">
        <v>2824</v>
      </c>
      <c r="N692" s="24"/>
      <c r="O692" s="24"/>
    </row>
    <row r="693" spans="1:15" hidden="1">
      <c r="A693" s="23" t="str">
        <f>CONCATENATE(표1[[#This Row],[대분류]],표1[[#This Row],[중분류]],표1[[#This Row],[소분류]],표1[[#This Row],[단계]])</f>
        <v>IT시스템가상화선택과정</v>
      </c>
      <c r="B693" s="23" t="str">
        <f>CONCATENATE($A693,
IF(COUNTIF($A$2:$A693,A693)&lt;10,CONCATENATE("000",COUNTIF($A$2:$A693,A693)),
IF(COUNTIF($A$2:$A693,A693)&lt;100,CONCATENATE("00",COUNTIF($A$2:$A693,A693)),
IF(COUNTIF($A$2:$A693,A693)&lt;1000,CONCATENATE("0",COUNTIF($A$2:$A693,A693)),COUNTIF($A$2:$A693,A693))
)))</f>
        <v>IT시스템가상화선택과정0072</v>
      </c>
      <c r="C693" s="23" t="s">
        <v>4649</v>
      </c>
      <c r="E693" s="23" t="str">
        <f>CONCATENATE(표1[[#This Row],[교육기관명]],표1[[#This Row],[중분류]])</f>
        <v>패스트레인정보통신학원시스템</v>
      </c>
      <c r="F693" s="24" t="s">
        <v>3691</v>
      </c>
      <c r="G693" s="25" t="s">
        <v>1611</v>
      </c>
      <c r="H693" s="24" t="s">
        <v>6</v>
      </c>
      <c r="I693" s="24" t="s">
        <v>232</v>
      </c>
      <c r="J693" s="24" t="s">
        <v>235</v>
      </c>
      <c r="K693" s="24" t="s">
        <v>2002</v>
      </c>
      <c r="L693" s="80"/>
      <c r="M693" s="24" t="s">
        <v>2825</v>
      </c>
      <c r="N693" s="24"/>
      <c r="O693" s="24"/>
    </row>
    <row r="694" spans="1:15" hidden="1">
      <c r="A694" s="23" t="str">
        <f>CONCATENATE(표1[[#This Row],[대분류]],표1[[#This Row],[중분류]],표1[[#This Row],[소분류]],표1[[#This Row],[단계]])</f>
        <v>IT시스템가상화선택과정</v>
      </c>
      <c r="B694" s="23" t="str">
        <f>CONCATENATE($A694,
IF(COUNTIF($A$2:$A694,A694)&lt;10,CONCATENATE("000",COUNTIF($A$2:$A694,A694)),
IF(COUNTIF($A$2:$A694,A694)&lt;100,CONCATENATE("00",COUNTIF($A$2:$A694,A694)),
IF(COUNTIF($A$2:$A694,A694)&lt;1000,CONCATENATE("0",COUNTIF($A$2:$A694,A694)),COUNTIF($A$2:$A694,A694))
)))</f>
        <v>IT시스템가상화선택과정0073</v>
      </c>
      <c r="C694" s="23" t="s">
        <v>4650</v>
      </c>
      <c r="E694" s="23" t="str">
        <f>CONCATENATE(표1[[#This Row],[교육기관명]],표1[[#This Row],[중분류]])</f>
        <v>패스트레인정보통신학원시스템</v>
      </c>
      <c r="F694" s="24" t="s">
        <v>3691</v>
      </c>
      <c r="G694" s="25" t="s">
        <v>1612</v>
      </c>
      <c r="H694" s="24" t="s">
        <v>6</v>
      </c>
      <c r="I694" s="24" t="s">
        <v>232</v>
      </c>
      <c r="J694" s="24" t="s">
        <v>235</v>
      </c>
      <c r="K694" s="24" t="s">
        <v>2002</v>
      </c>
      <c r="L694" s="80"/>
      <c r="M694" s="24" t="s">
        <v>2826</v>
      </c>
      <c r="N694" s="24"/>
      <c r="O694" s="24"/>
    </row>
    <row r="695" spans="1:15" hidden="1">
      <c r="A695" s="23" t="str">
        <f>CONCATENATE(표1[[#This Row],[대분류]],표1[[#This Row],[중분류]],표1[[#This Row],[소분류]],표1[[#This Row],[단계]])</f>
        <v>IT시스템가상화선택과정</v>
      </c>
      <c r="B695" s="23" t="str">
        <f>CONCATENATE($A695,
IF(COUNTIF($A$2:$A695,A695)&lt;10,CONCATENATE("000",COUNTIF($A$2:$A695,A695)),
IF(COUNTIF($A$2:$A695,A695)&lt;100,CONCATENATE("00",COUNTIF($A$2:$A695,A695)),
IF(COUNTIF($A$2:$A695,A695)&lt;1000,CONCATENATE("0",COUNTIF($A$2:$A695,A695)),COUNTIF($A$2:$A695,A695))
)))</f>
        <v>IT시스템가상화선택과정0074</v>
      </c>
      <c r="C695" s="23" t="s">
        <v>4651</v>
      </c>
      <c r="E695" s="23" t="str">
        <f>CONCATENATE(표1[[#This Row],[교육기관명]],표1[[#This Row],[중분류]])</f>
        <v>패스트레인정보통신학원시스템</v>
      </c>
      <c r="F695" s="24" t="s">
        <v>3691</v>
      </c>
      <c r="G695" s="25" t="s">
        <v>1614</v>
      </c>
      <c r="H695" s="24" t="s">
        <v>6</v>
      </c>
      <c r="I695" s="24" t="s">
        <v>232</v>
      </c>
      <c r="J695" s="24" t="s">
        <v>235</v>
      </c>
      <c r="K695" s="24" t="s">
        <v>2002</v>
      </c>
      <c r="L695" s="80"/>
      <c r="M695" s="24" t="s">
        <v>2827</v>
      </c>
      <c r="N695" s="24"/>
      <c r="O695" s="24"/>
    </row>
    <row r="696" spans="1:15" hidden="1">
      <c r="A696" s="23" t="str">
        <f>CONCATENATE(표1[[#This Row],[대분류]],표1[[#This Row],[중분류]],표1[[#This Row],[소분류]],표1[[#This Row],[단계]])</f>
        <v>IT시스템가상화전문과정</v>
      </c>
      <c r="B696" s="23" t="str">
        <f>CONCATENATE($A696,
IF(COUNTIF($A$2:$A696,A696)&lt;10,CONCATENATE("000",COUNTIF($A$2:$A696,A696)),
IF(COUNTIF($A$2:$A696,A696)&lt;100,CONCATENATE("00",COUNTIF($A$2:$A696,A696)),
IF(COUNTIF($A$2:$A696,A696)&lt;1000,CONCATENATE("0",COUNTIF($A$2:$A696,A696)),COUNTIF($A$2:$A696,A696))
)))</f>
        <v>IT시스템가상화전문과정0001</v>
      </c>
      <c r="C696" s="23" t="s">
        <v>5457</v>
      </c>
      <c r="E696" s="23" t="str">
        <f>CONCATENATE(표1[[#This Row],[교육기관명]],표1[[#This Row],[중분류]])</f>
        <v>HP교육센터시스템</v>
      </c>
      <c r="F696" s="24" t="s">
        <v>971</v>
      </c>
      <c r="G696" s="25" t="s">
        <v>978</v>
      </c>
      <c r="H696" s="24" t="s">
        <v>6</v>
      </c>
      <c r="I696" s="24" t="s">
        <v>232</v>
      </c>
      <c r="J696" s="24" t="s">
        <v>235</v>
      </c>
      <c r="K696" s="24" t="s">
        <v>2000</v>
      </c>
      <c r="L696" s="80"/>
      <c r="M696" s="24" t="s">
        <v>2828</v>
      </c>
      <c r="N696" s="24"/>
      <c r="O696" s="24"/>
    </row>
    <row r="697" spans="1:15" hidden="1">
      <c r="A697" s="23" t="str">
        <f>CONCATENATE(표1[[#This Row],[대분류]],표1[[#This Row],[중분류]],표1[[#This Row],[소분류]],표1[[#This Row],[단계]])</f>
        <v>IT시스템가상화전문과정</v>
      </c>
      <c r="B697" s="23" t="str">
        <f>CONCATENATE($A697,
IF(COUNTIF($A$2:$A697,A697)&lt;10,CONCATENATE("000",COUNTIF($A$2:$A697,A697)),
IF(COUNTIF($A$2:$A697,A697)&lt;100,CONCATENATE("00",COUNTIF($A$2:$A697,A697)),
IF(COUNTIF($A$2:$A697,A697)&lt;1000,CONCATENATE("0",COUNTIF($A$2:$A697,A697)),COUNTIF($A$2:$A697,A697))
)))</f>
        <v>IT시스템가상화전문과정0002</v>
      </c>
      <c r="C697" s="23" t="s">
        <v>5458</v>
      </c>
      <c r="E697" s="23" t="str">
        <f>CONCATENATE(표1[[#This Row],[교육기관명]],표1[[#This Row],[중분류]])</f>
        <v>HP교육센터시스템</v>
      </c>
      <c r="F697" s="24" t="s">
        <v>971</v>
      </c>
      <c r="G697" s="25" t="s">
        <v>1042</v>
      </c>
      <c r="H697" s="24" t="s">
        <v>6</v>
      </c>
      <c r="I697" s="24" t="s">
        <v>232</v>
      </c>
      <c r="J697" s="24" t="s">
        <v>235</v>
      </c>
      <c r="K697" s="24" t="s">
        <v>2000</v>
      </c>
      <c r="L697" s="80"/>
      <c r="M697" s="24" t="s">
        <v>2829</v>
      </c>
      <c r="N697" s="24"/>
      <c r="O697" s="24"/>
    </row>
    <row r="698" spans="1:15" hidden="1">
      <c r="A698" s="23" t="str">
        <f>CONCATENATE(표1[[#This Row],[대분류]],표1[[#This Row],[중분류]],표1[[#This Row],[소분류]],표1[[#This Row],[단계]])</f>
        <v>IT시스템가상화전문과정</v>
      </c>
      <c r="B698" s="23" t="str">
        <f>CONCATENATE($A698,
IF(COUNTIF($A$2:$A698,A698)&lt;10,CONCATENATE("000",COUNTIF($A$2:$A698,A698)),
IF(COUNTIF($A$2:$A698,A698)&lt;100,CONCATENATE("00",COUNTIF($A$2:$A698,A698)),
IF(COUNTIF($A$2:$A698,A698)&lt;1000,CONCATENATE("0",COUNTIF($A$2:$A698,A698)),COUNTIF($A$2:$A698,A698))
)))</f>
        <v>IT시스템가상화전문과정0003</v>
      </c>
      <c r="C698" s="23" t="s">
        <v>5459</v>
      </c>
      <c r="E698" s="23" t="str">
        <f>CONCATENATE(표1[[#This Row],[교육기관명]],표1[[#This Row],[중분류]])</f>
        <v>HP교육센터시스템</v>
      </c>
      <c r="F698" s="24" t="s">
        <v>971</v>
      </c>
      <c r="G698" s="25" t="s">
        <v>1045</v>
      </c>
      <c r="H698" s="24" t="s">
        <v>6</v>
      </c>
      <c r="I698" s="24" t="s">
        <v>232</v>
      </c>
      <c r="J698" s="24" t="s">
        <v>235</v>
      </c>
      <c r="K698" s="24" t="s">
        <v>2000</v>
      </c>
      <c r="L698" s="80"/>
      <c r="M698" s="24" t="s">
        <v>2830</v>
      </c>
      <c r="N698" s="24"/>
      <c r="O698" s="24"/>
    </row>
    <row r="699" spans="1:15" hidden="1">
      <c r="A699" s="23" t="str">
        <f>CONCATENATE(표1[[#This Row],[대분류]],표1[[#This Row],[중분류]],표1[[#This Row],[소분류]],표1[[#This Row],[단계]])</f>
        <v>IT시스템가상화전문과정</v>
      </c>
      <c r="B699" s="23" t="str">
        <f>CONCATENATE($A699,
IF(COUNTIF($A$2:$A699,A699)&lt;10,CONCATENATE("000",COUNTIF($A$2:$A699,A699)),
IF(COUNTIF($A$2:$A699,A699)&lt;100,CONCATENATE("00",COUNTIF($A$2:$A699,A699)),
IF(COUNTIF($A$2:$A699,A699)&lt;1000,CONCATENATE("0",COUNTIF($A$2:$A699,A699)),COUNTIF($A$2:$A699,A699))
)))</f>
        <v>IT시스템가상화전문과정0004</v>
      </c>
      <c r="C699" s="23" t="s">
        <v>5460</v>
      </c>
      <c r="E699" s="23" t="str">
        <f>CONCATENATE(표1[[#This Row],[교육기관명]],표1[[#This Row],[중분류]])</f>
        <v>HP교육센터시스템</v>
      </c>
      <c r="F699" s="24" t="s">
        <v>971</v>
      </c>
      <c r="G699" s="25" t="s">
        <v>1046</v>
      </c>
      <c r="H699" s="24" t="s">
        <v>6</v>
      </c>
      <c r="I699" s="24" t="s">
        <v>232</v>
      </c>
      <c r="J699" s="24" t="s">
        <v>235</v>
      </c>
      <c r="K699" s="24" t="s">
        <v>2000</v>
      </c>
      <c r="L699" s="80"/>
      <c r="M699" s="24" t="s">
        <v>2831</v>
      </c>
      <c r="N699" s="24"/>
      <c r="O699" s="24"/>
    </row>
    <row r="700" spans="1:15" hidden="1">
      <c r="A700" s="23" t="str">
        <f>CONCATENATE(표1[[#This Row],[대분류]],표1[[#This Row],[중분류]],표1[[#This Row],[소분류]],표1[[#This Row],[단계]])</f>
        <v>IT시스템가상화전문과정</v>
      </c>
      <c r="B700" s="23" t="str">
        <f>CONCATENATE($A700,
IF(COUNTIF($A$2:$A700,A700)&lt;10,CONCATENATE("000",COUNTIF($A$2:$A700,A700)),
IF(COUNTIF($A$2:$A700,A700)&lt;100,CONCATENATE("00",COUNTIF($A$2:$A700,A700)),
IF(COUNTIF($A$2:$A700,A700)&lt;1000,CONCATENATE("0",COUNTIF($A$2:$A700,A700)),COUNTIF($A$2:$A700,A700))
)))</f>
        <v>IT시스템가상화전문과정0005</v>
      </c>
      <c r="C700" s="23" t="s">
        <v>5461</v>
      </c>
      <c r="E700" s="23" t="str">
        <f>CONCATENATE(표1[[#This Row],[교육기관명]],표1[[#This Row],[중분류]])</f>
        <v>HP교육센터시스템</v>
      </c>
      <c r="F700" s="24" t="s">
        <v>971</v>
      </c>
      <c r="G700" s="25" t="s">
        <v>1044</v>
      </c>
      <c r="H700" s="24" t="s">
        <v>6</v>
      </c>
      <c r="I700" s="24" t="s">
        <v>232</v>
      </c>
      <c r="J700" s="24" t="s">
        <v>235</v>
      </c>
      <c r="K700" s="24" t="s">
        <v>2000</v>
      </c>
      <c r="L700" s="80"/>
      <c r="M700" s="24" t="s">
        <v>2832</v>
      </c>
      <c r="N700" s="24"/>
      <c r="O700" s="24"/>
    </row>
    <row r="701" spans="1:15" hidden="1">
      <c r="A701" s="23" t="str">
        <f>CONCATENATE(표1[[#This Row],[대분류]],표1[[#This Row],[중분류]],표1[[#This Row],[소분류]],표1[[#This Row],[단계]])</f>
        <v>IT시스템가상화전문과정</v>
      </c>
      <c r="B701" s="23" t="str">
        <f>CONCATENATE($A701,
IF(COUNTIF($A$2:$A701,A701)&lt;10,CONCATENATE("000",COUNTIF($A$2:$A701,A701)),
IF(COUNTIF($A$2:$A701,A701)&lt;100,CONCATENATE("00",COUNTIF($A$2:$A701,A701)),
IF(COUNTIF($A$2:$A701,A701)&lt;1000,CONCATENATE("0",COUNTIF($A$2:$A701,A701)),COUNTIF($A$2:$A701,A701))
)))</f>
        <v>IT시스템가상화전문과정0006</v>
      </c>
      <c r="C701" s="23" t="s">
        <v>5462</v>
      </c>
      <c r="E701" s="23" t="str">
        <f>CONCATENATE(표1[[#This Row],[교육기관명]],표1[[#This Row],[중분류]])</f>
        <v>HP교육센터시스템</v>
      </c>
      <c r="F701" s="24" t="s">
        <v>971</v>
      </c>
      <c r="G701" s="25" t="s">
        <v>1043</v>
      </c>
      <c r="H701" s="24" t="s">
        <v>6</v>
      </c>
      <c r="I701" s="24" t="s">
        <v>232</v>
      </c>
      <c r="J701" s="24" t="s">
        <v>235</v>
      </c>
      <c r="K701" s="24" t="s">
        <v>2000</v>
      </c>
      <c r="L701" s="80"/>
      <c r="M701" s="24" t="s">
        <v>2833</v>
      </c>
      <c r="N701" s="24"/>
      <c r="O701" s="24"/>
    </row>
    <row r="702" spans="1:15" hidden="1">
      <c r="A702" s="23" t="str">
        <f>CONCATENATE(표1[[#This Row],[대분류]],표1[[#This Row],[중분류]],표1[[#This Row],[소분류]],표1[[#This Row],[단계]])</f>
        <v>IT시스템가상화전문과정</v>
      </c>
      <c r="B702" s="23" t="str">
        <f>CONCATENATE($A702,
IF(COUNTIF($A$2:$A702,A702)&lt;10,CONCATENATE("000",COUNTIF($A$2:$A702,A702)),
IF(COUNTIF($A$2:$A702,A702)&lt;100,CONCATENATE("00",COUNTIF($A$2:$A702,A702)),
IF(COUNTIF($A$2:$A702,A702)&lt;1000,CONCATENATE("0",COUNTIF($A$2:$A702,A702)),COUNTIF($A$2:$A702,A702))
)))</f>
        <v>IT시스템가상화전문과정0007</v>
      </c>
      <c r="C702" s="23" t="s">
        <v>5463</v>
      </c>
      <c r="E702" s="23" t="str">
        <f>CONCATENATE(표1[[#This Row],[교육기관명]],표1[[#This Row],[중분류]])</f>
        <v>HP교육센터시스템</v>
      </c>
      <c r="F702" s="24" t="s">
        <v>971</v>
      </c>
      <c r="G702" s="25" t="s">
        <v>1047</v>
      </c>
      <c r="H702" s="24" t="s">
        <v>6</v>
      </c>
      <c r="I702" s="24" t="s">
        <v>232</v>
      </c>
      <c r="J702" s="24" t="s">
        <v>235</v>
      </c>
      <c r="K702" s="24" t="s">
        <v>2000</v>
      </c>
      <c r="L702" s="80"/>
      <c r="M702" s="24" t="s">
        <v>2834</v>
      </c>
      <c r="N702" s="24"/>
      <c r="O702" s="24"/>
    </row>
    <row r="703" spans="1:15" hidden="1">
      <c r="A703" s="23" t="str">
        <f>CONCATENATE(표1[[#This Row],[대분류]],표1[[#This Row],[중분류]],표1[[#This Row],[소분류]],표1[[#This Row],[단계]])</f>
        <v>IT시스템가상화전문과정</v>
      </c>
      <c r="B703" s="23" t="str">
        <f>CONCATENATE($A703,
IF(COUNTIF($A$2:$A703,A703)&lt;10,CONCATENATE("000",COUNTIF($A$2:$A703,A703)),
IF(COUNTIF($A$2:$A703,A703)&lt;100,CONCATENATE("00",COUNTIF($A$2:$A703,A703)),
IF(COUNTIF($A$2:$A703,A703)&lt;1000,CONCATENATE("0",COUNTIF($A$2:$A703,A703)),COUNTIF($A$2:$A703,A703))
)))</f>
        <v>IT시스템가상화전문과정0008</v>
      </c>
      <c r="C703" s="23" t="s">
        <v>5464</v>
      </c>
      <c r="E703" s="23" t="str">
        <f>CONCATENATE(표1[[#This Row],[교육기관명]],표1[[#This Row],[중분류]])</f>
        <v>HP교육센터시스템</v>
      </c>
      <c r="F703" s="24" t="s">
        <v>971</v>
      </c>
      <c r="G703" s="25" t="s">
        <v>1040</v>
      </c>
      <c r="H703" s="24" t="s">
        <v>6</v>
      </c>
      <c r="I703" s="24" t="s">
        <v>232</v>
      </c>
      <c r="J703" s="24" t="s">
        <v>235</v>
      </c>
      <c r="K703" s="24" t="s">
        <v>2000</v>
      </c>
      <c r="L703" s="80"/>
      <c r="M703" s="24" t="s">
        <v>2835</v>
      </c>
      <c r="N703" s="24"/>
      <c r="O703" s="24"/>
    </row>
    <row r="704" spans="1:15" hidden="1">
      <c r="A704" s="23" t="str">
        <f>CONCATENATE(표1[[#This Row],[대분류]],표1[[#This Row],[중분류]],표1[[#This Row],[소분류]],표1[[#This Row],[단계]])</f>
        <v>IT시스템가상화전문과정</v>
      </c>
      <c r="B704" s="23" t="str">
        <f>CONCATENATE($A704,
IF(COUNTIF($A$2:$A704,A704)&lt;10,CONCATENATE("000",COUNTIF($A$2:$A704,A704)),
IF(COUNTIF($A$2:$A704,A704)&lt;100,CONCATENATE("00",COUNTIF($A$2:$A704,A704)),
IF(COUNTIF($A$2:$A704,A704)&lt;1000,CONCATENATE("0",COUNTIF($A$2:$A704,A704)),COUNTIF($A$2:$A704,A704))
)))</f>
        <v>IT시스템가상화전문과정0009</v>
      </c>
      <c r="C704" s="23" t="s">
        <v>5465</v>
      </c>
      <c r="E704" s="23" t="str">
        <f>CONCATENATE(표1[[#This Row],[교육기관명]],표1[[#This Row],[중분류]])</f>
        <v>HP교육센터시스템</v>
      </c>
      <c r="F704" s="24" t="s">
        <v>971</v>
      </c>
      <c r="G704" s="25" t="s">
        <v>1041</v>
      </c>
      <c r="H704" s="24" t="s">
        <v>6</v>
      </c>
      <c r="I704" s="24" t="s">
        <v>232</v>
      </c>
      <c r="J704" s="24" t="s">
        <v>235</v>
      </c>
      <c r="K704" s="24" t="s">
        <v>2000</v>
      </c>
      <c r="L704" s="80"/>
      <c r="M704" s="24" t="s">
        <v>2836</v>
      </c>
      <c r="N704" s="24"/>
      <c r="O704" s="24"/>
    </row>
    <row r="705" spans="1:15" hidden="1">
      <c r="A705" s="23" t="str">
        <f>CONCATENATE(표1[[#This Row],[대분류]],표1[[#This Row],[중분류]],표1[[#This Row],[소분류]],표1[[#This Row],[단계]])</f>
        <v>IT시스템가상화전문과정</v>
      </c>
      <c r="B705" s="23" t="str">
        <f>CONCATENATE($A705,
IF(COUNTIF($A$2:$A705,A705)&lt;10,CONCATENATE("000",COUNTIF($A$2:$A705,A705)),
IF(COUNTIF($A$2:$A705,A705)&lt;100,CONCATENATE("00",COUNTIF($A$2:$A705,A705)),
IF(COUNTIF($A$2:$A705,A705)&lt;1000,CONCATENATE("0",COUNTIF($A$2:$A705,A705)),COUNTIF($A$2:$A705,A705))
)))</f>
        <v>IT시스템가상화전문과정0010</v>
      </c>
      <c r="C705" s="23" t="s">
        <v>5466</v>
      </c>
      <c r="E705" s="23" t="str">
        <f>CONCATENATE(표1[[#This Row],[교육기관명]],표1[[#This Row],[중분류]])</f>
        <v>HP교육센터시스템</v>
      </c>
      <c r="F705" s="24" t="s">
        <v>971</v>
      </c>
      <c r="G705" s="25" t="s">
        <v>1036</v>
      </c>
      <c r="H705" s="24" t="s">
        <v>6</v>
      </c>
      <c r="I705" s="24" t="s">
        <v>232</v>
      </c>
      <c r="J705" s="24" t="s">
        <v>235</v>
      </c>
      <c r="K705" s="24" t="s">
        <v>2000</v>
      </c>
      <c r="L705" s="80"/>
      <c r="M705" s="24" t="s">
        <v>2837</v>
      </c>
      <c r="N705" s="24"/>
      <c r="O705" s="24"/>
    </row>
    <row r="706" spans="1:15" hidden="1">
      <c r="A706" s="23" t="str">
        <f>CONCATENATE(표1[[#This Row],[대분류]],표1[[#This Row],[중분류]],표1[[#This Row],[소분류]],표1[[#This Row],[단계]])</f>
        <v>IT시스템가상화전문과정</v>
      </c>
      <c r="B706" s="23" t="str">
        <f>CONCATENATE($A706,
IF(COUNTIF($A$2:$A706,A706)&lt;10,CONCATENATE("000",COUNTIF($A$2:$A706,A706)),
IF(COUNTIF($A$2:$A706,A706)&lt;100,CONCATENATE("00",COUNTIF($A$2:$A706,A706)),
IF(COUNTIF($A$2:$A706,A706)&lt;1000,CONCATENATE("0",COUNTIF($A$2:$A706,A706)),COUNTIF($A$2:$A706,A706))
)))</f>
        <v>IT시스템가상화전문과정0011</v>
      </c>
      <c r="C706" s="23" t="s">
        <v>5467</v>
      </c>
      <c r="E706" s="23" t="str">
        <f>CONCATENATE(표1[[#This Row],[교육기관명]],표1[[#This Row],[중분류]])</f>
        <v>HP교육센터시스템</v>
      </c>
      <c r="F706" s="24" t="s">
        <v>971</v>
      </c>
      <c r="G706" s="25" t="s">
        <v>1039</v>
      </c>
      <c r="H706" s="24" t="s">
        <v>6</v>
      </c>
      <c r="I706" s="24" t="s">
        <v>232</v>
      </c>
      <c r="J706" s="24" t="s">
        <v>235</v>
      </c>
      <c r="K706" s="24" t="s">
        <v>2000</v>
      </c>
      <c r="L706" s="80"/>
      <c r="M706" s="24" t="s">
        <v>2838</v>
      </c>
      <c r="N706" s="24"/>
      <c r="O706" s="24"/>
    </row>
    <row r="707" spans="1:15" hidden="1">
      <c r="A707" s="23" t="str">
        <f>CONCATENATE(표1[[#This Row],[대분류]],표1[[#This Row],[중분류]],표1[[#This Row],[소분류]],표1[[#This Row],[단계]])</f>
        <v>IT시스템가상화전문과정</v>
      </c>
      <c r="B707" s="23" t="str">
        <f>CONCATENATE($A707,
IF(COUNTIF($A$2:$A707,A707)&lt;10,CONCATENATE("000",COUNTIF($A$2:$A707,A707)),
IF(COUNTIF($A$2:$A707,A707)&lt;100,CONCATENATE("00",COUNTIF($A$2:$A707,A707)),
IF(COUNTIF($A$2:$A707,A707)&lt;1000,CONCATENATE("0",COUNTIF($A$2:$A707,A707)),COUNTIF($A$2:$A707,A707))
)))</f>
        <v>IT시스템가상화전문과정0012</v>
      </c>
      <c r="C707" s="23" t="s">
        <v>5468</v>
      </c>
      <c r="E707" s="23" t="str">
        <f>CONCATENATE(표1[[#This Row],[교육기관명]],표1[[#This Row],[중분류]])</f>
        <v>HP교육센터시스템</v>
      </c>
      <c r="F707" s="24" t="s">
        <v>971</v>
      </c>
      <c r="G707" s="25" t="s">
        <v>1034</v>
      </c>
      <c r="H707" s="24" t="s">
        <v>6</v>
      </c>
      <c r="I707" s="24" t="s">
        <v>232</v>
      </c>
      <c r="J707" s="24" t="s">
        <v>235</v>
      </c>
      <c r="K707" s="24" t="s">
        <v>2000</v>
      </c>
      <c r="L707" s="80"/>
      <c r="M707" s="24" t="s">
        <v>2839</v>
      </c>
      <c r="N707" s="24"/>
      <c r="O707" s="24"/>
    </row>
    <row r="708" spans="1:15" hidden="1">
      <c r="A708" s="23" t="str">
        <f>CONCATENATE(표1[[#This Row],[대분류]],표1[[#This Row],[중분류]],표1[[#This Row],[소분류]],표1[[#This Row],[단계]])</f>
        <v>IT시스템가상화전문과정</v>
      </c>
      <c r="B708" s="23" t="str">
        <f>CONCATENATE($A708,
IF(COUNTIF($A$2:$A708,A708)&lt;10,CONCATENATE("000",COUNTIF($A$2:$A708,A708)),
IF(COUNTIF($A$2:$A708,A708)&lt;100,CONCATENATE("00",COUNTIF($A$2:$A708,A708)),
IF(COUNTIF($A$2:$A708,A708)&lt;1000,CONCATENATE("0",COUNTIF($A$2:$A708,A708)),COUNTIF($A$2:$A708,A708))
)))</f>
        <v>IT시스템가상화전문과정0013</v>
      </c>
      <c r="C708" s="23" t="s">
        <v>5469</v>
      </c>
      <c r="E708" s="23" t="str">
        <f>CONCATENATE(표1[[#This Row],[교육기관명]],표1[[#This Row],[중분류]])</f>
        <v>HP교육센터시스템</v>
      </c>
      <c r="F708" s="24" t="s">
        <v>971</v>
      </c>
      <c r="G708" s="25" t="s">
        <v>1033</v>
      </c>
      <c r="H708" s="24" t="s">
        <v>6</v>
      </c>
      <c r="I708" s="24" t="s">
        <v>232</v>
      </c>
      <c r="J708" s="24" t="s">
        <v>235</v>
      </c>
      <c r="K708" s="24" t="s">
        <v>2000</v>
      </c>
      <c r="L708" s="80"/>
      <c r="M708" s="24" t="s">
        <v>2840</v>
      </c>
      <c r="N708" s="24"/>
      <c r="O708" s="24"/>
    </row>
    <row r="709" spans="1:15" hidden="1">
      <c r="A709" s="23" t="str">
        <f>CONCATENATE(표1[[#This Row],[대분류]],표1[[#This Row],[중분류]],표1[[#This Row],[소분류]],표1[[#This Row],[단계]])</f>
        <v>IT시스템가상화전문과정</v>
      </c>
      <c r="B709" s="23" t="str">
        <f>CONCATENATE($A709,
IF(COUNTIF($A$2:$A709,A709)&lt;10,CONCATENATE("000",COUNTIF($A$2:$A709,A709)),
IF(COUNTIF($A$2:$A709,A709)&lt;100,CONCATENATE("00",COUNTIF($A$2:$A709,A709)),
IF(COUNTIF($A$2:$A709,A709)&lt;1000,CONCATENATE("0",COUNTIF($A$2:$A709,A709)),COUNTIF($A$2:$A709,A709))
)))</f>
        <v>IT시스템가상화전문과정0014</v>
      </c>
      <c r="C709" s="23" t="s">
        <v>5470</v>
      </c>
      <c r="E709" s="23" t="str">
        <f>CONCATENATE(표1[[#This Row],[교육기관명]],표1[[#This Row],[중분류]])</f>
        <v>HP교육센터시스템</v>
      </c>
      <c r="F709" s="24" t="s">
        <v>971</v>
      </c>
      <c r="G709" s="25" t="s">
        <v>1038</v>
      </c>
      <c r="H709" s="24" t="s">
        <v>6</v>
      </c>
      <c r="I709" s="24" t="s">
        <v>232</v>
      </c>
      <c r="J709" s="24" t="s">
        <v>235</v>
      </c>
      <c r="K709" s="24" t="s">
        <v>2000</v>
      </c>
      <c r="L709" s="80"/>
      <c r="M709" s="24" t="s">
        <v>2841</v>
      </c>
      <c r="N709" s="24"/>
      <c r="O709" s="24"/>
    </row>
    <row r="710" spans="1:15" hidden="1">
      <c r="A710" s="23" t="str">
        <f>CONCATENATE(표1[[#This Row],[대분류]],표1[[#This Row],[중분류]],표1[[#This Row],[소분류]],표1[[#This Row],[단계]])</f>
        <v>IT시스템가상화전문과정</v>
      </c>
      <c r="B710" s="23" t="str">
        <f>CONCATENATE($A710,
IF(COUNTIF($A$2:$A710,A710)&lt;10,CONCATENATE("000",COUNTIF($A$2:$A710,A710)),
IF(COUNTIF($A$2:$A710,A710)&lt;100,CONCATENATE("00",COUNTIF($A$2:$A710,A710)),
IF(COUNTIF($A$2:$A710,A710)&lt;1000,CONCATENATE("0",COUNTIF($A$2:$A710,A710)),COUNTIF($A$2:$A710,A710))
)))</f>
        <v>IT시스템가상화전문과정0015</v>
      </c>
      <c r="C710" s="23" t="s">
        <v>5471</v>
      </c>
      <c r="E710" s="23" t="str">
        <f>CONCATENATE(표1[[#This Row],[교육기관명]],표1[[#This Row],[중분류]])</f>
        <v>HP교육센터시스템</v>
      </c>
      <c r="F710" s="24" t="s">
        <v>971</v>
      </c>
      <c r="G710" s="25" t="s">
        <v>1037</v>
      </c>
      <c r="H710" s="24" t="s">
        <v>6</v>
      </c>
      <c r="I710" s="24" t="s">
        <v>232</v>
      </c>
      <c r="J710" s="24" t="s">
        <v>235</v>
      </c>
      <c r="K710" s="24" t="s">
        <v>2000</v>
      </c>
      <c r="L710" s="80"/>
      <c r="M710" s="24" t="s">
        <v>2842</v>
      </c>
      <c r="N710" s="24"/>
      <c r="O710" s="24"/>
    </row>
    <row r="711" spans="1:15" hidden="1">
      <c r="A711" s="23" t="str">
        <f>CONCATENATE(표1[[#This Row],[대분류]],표1[[#This Row],[중분류]],표1[[#This Row],[소분류]],표1[[#This Row],[단계]])</f>
        <v>IT시스템가상화전문과정</v>
      </c>
      <c r="B711" s="23" t="str">
        <f>CONCATENATE($A711,
IF(COUNTIF($A$2:$A711,A711)&lt;10,CONCATENATE("000",COUNTIF($A$2:$A711,A711)),
IF(COUNTIF($A$2:$A711,A711)&lt;100,CONCATENATE("00",COUNTIF($A$2:$A711,A711)),
IF(COUNTIF($A$2:$A711,A711)&lt;1000,CONCATENATE("0",COUNTIF($A$2:$A711,A711)),COUNTIF($A$2:$A711,A711))
)))</f>
        <v>IT시스템가상화전문과정0016</v>
      </c>
      <c r="C711" s="23" t="s">
        <v>5472</v>
      </c>
      <c r="E711" s="23" t="str">
        <f>CONCATENATE(표1[[#This Row],[교육기관명]],표1[[#This Row],[중분류]])</f>
        <v>HP교육센터시스템</v>
      </c>
      <c r="F711" s="24" t="s">
        <v>971</v>
      </c>
      <c r="G711" s="25" t="s">
        <v>1035</v>
      </c>
      <c r="H711" s="24" t="s">
        <v>6</v>
      </c>
      <c r="I711" s="24" t="s">
        <v>232</v>
      </c>
      <c r="J711" s="24" t="s">
        <v>235</v>
      </c>
      <c r="K711" s="24" t="s">
        <v>2000</v>
      </c>
      <c r="L711" s="80"/>
      <c r="M711" s="24" t="s">
        <v>2843</v>
      </c>
      <c r="N711" s="24"/>
      <c r="O711" s="24"/>
    </row>
    <row r="712" spans="1:15" hidden="1">
      <c r="A712" s="23" t="str">
        <f>CONCATENATE(표1[[#This Row],[대분류]],표1[[#This Row],[중분류]],표1[[#This Row],[소분류]],표1[[#This Row],[단계]])</f>
        <v>IT시스템가상화전문과정</v>
      </c>
      <c r="B712" s="23" t="str">
        <f>CONCATENATE($A712,
IF(COUNTIF($A$2:$A712,A712)&lt;10,CONCATENATE("000",COUNTIF($A$2:$A712,A712)),
IF(COUNTIF($A$2:$A712,A712)&lt;100,CONCATENATE("00",COUNTIF($A$2:$A712,A712)),
IF(COUNTIF($A$2:$A712,A712)&lt;1000,CONCATENATE("0",COUNTIF($A$2:$A712,A712)),COUNTIF($A$2:$A712,A712))
)))</f>
        <v>IT시스템가상화전문과정0017</v>
      </c>
      <c r="C712" s="23" t="s">
        <v>5473</v>
      </c>
      <c r="D712" s="28" t="s">
        <v>5726</v>
      </c>
      <c r="E712" s="23" t="str">
        <f>CONCATENATE(표1[[#This Row],[교육기관명]],표1[[#This Row],[중분류]])</f>
        <v>HP교육센터시스템</v>
      </c>
      <c r="F712" s="24" t="s">
        <v>971</v>
      </c>
      <c r="G712" s="25" t="s">
        <v>1025</v>
      </c>
      <c r="H712" s="24" t="s">
        <v>6</v>
      </c>
      <c r="I712" s="24" t="s">
        <v>232</v>
      </c>
      <c r="J712" s="24" t="s">
        <v>235</v>
      </c>
      <c r="K712" s="24" t="s">
        <v>2000</v>
      </c>
      <c r="L712" s="80" t="s">
        <v>5705</v>
      </c>
      <c r="M712" s="24" t="s">
        <v>2844</v>
      </c>
      <c r="N712" s="24"/>
      <c r="O712" s="24"/>
    </row>
    <row r="713" spans="1:15" hidden="1">
      <c r="A713" s="23" t="str">
        <f>CONCATENATE(표1[[#This Row],[대분류]],표1[[#This Row],[중분류]],표1[[#This Row],[소분류]],표1[[#This Row],[단계]])</f>
        <v>IT시스템가상화전문과정</v>
      </c>
      <c r="B713" s="23" t="str">
        <f>CONCATENATE($A713,
IF(COUNTIF($A$2:$A713,A713)&lt;10,CONCATENATE("000",COUNTIF($A$2:$A713,A713)),
IF(COUNTIF($A$2:$A713,A713)&lt;100,CONCATENATE("00",COUNTIF($A$2:$A713,A713)),
IF(COUNTIF($A$2:$A713,A713)&lt;1000,CONCATENATE("0",COUNTIF($A$2:$A713,A713)),COUNTIF($A$2:$A713,A713))
)))</f>
        <v>IT시스템가상화전문과정0018</v>
      </c>
      <c r="C713" s="23" t="s">
        <v>4652</v>
      </c>
      <c r="E713" s="23" t="str">
        <f>CONCATENATE(표1[[#This Row],[교육기관명]],표1[[#This Row],[중분류]])</f>
        <v>패스트레인정보통신학원시스템</v>
      </c>
      <c r="F713" s="24" t="s">
        <v>3691</v>
      </c>
      <c r="G713" s="25" t="s">
        <v>1439</v>
      </c>
      <c r="H713" s="24" t="s">
        <v>6</v>
      </c>
      <c r="I713" s="24" t="s">
        <v>232</v>
      </c>
      <c r="J713" s="24" t="s">
        <v>235</v>
      </c>
      <c r="K713" s="24" t="s">
        <v>2000</v>
      </c>
      <c r="L713" s="80"/>
      <c r="M713" s="24" t="s">
        <v>2845</v>
      </c>
      <c r="N713" s="24"/>
      <c r="O713" s="24"/>
    </row>
    <row r="714" spans="1:15" hidden="1">
      <c r="A714" s="23" t="str">
        <f>CONCATENATE(표1[[#This Row],[대분류]],표1[[#This Row],[중분류]],표1[[#This Row],[소분류]],표1[[#This Row],[단계]])</f>
        <v>IT시스템가상화전문과정</v>
      </c>
      <c r="B714" s="23" t="str">
        <f>CONCATENATE($A714,
IF(COUNTIF($A$2:$A714,A714)&lt;10,CONCATENATE("000",COUNTIF($A$2:$A714,A714)),
IF(COUNTIF($A$2:$A714,A714)&lt;100,CONCATENATE("00",COUNTIF($A$2:$A714,A714)),
IF(COUNTIF($A$2:$A714,A714)&lt;1000,CONCATENATE("0",COUNTIF($A$2:$A714,A714)),COUNTIF($A$2:$A714,A714))
)))</f>
        <v>IT시스템가상화전문과정0019</v>
      </c>
      <c r="C714" s="23" t="s">
        <v>4653</v>
      </c>
      <c r="E714" s="23" t="str">
        <f>CONCATENATE(표1[[#This Row],[교육기관명]],표1[[#This Row],[중분류]])</f>
        <v>패스트레인정보통신학원시스템</v>
      </c>
      <c r="F714" s="24" t="s">
        <v>3691</v>
      </c>
      <c r="G714" s="25" t="s">
        <v>1461</v>
      </c>
      <c r="H714" s="24" t="s">
        <v>6</v>
      </c>
      <c r="I714" s="24" t="s">
        <v>232</v>
      </c>
      <c r="J714" s="24" t="s">
        <v>235</v>
      </c>
      <c r="K714" s="24" t="s">
        <v>2000</v>
      </c>
      <c r="L714" s="80"/>
      <c r="M714" s="24" t="s">
        <v>2846</v>
      </c>
      <c r="N714" s="24"/>
      <c r="O714" s="24"/>
    </row>
    <row r="715" spans="1:15" hidden="1">
      <c r="A715" s="23" t="str">
        <f>CONCATENATE(표1[[#This Row],[대분류]],표1[[#This Row],[중분류]],표1[[#This Row],[소분류]],표1[[#This Row],[단계]])</f>
        <v>IT시스템가상화전문과정</v>
      </c>
      <c r="B715" s="23" t="str">
        <f>CONCATENATE($A715,
IF(COUNTIF($A$2:$A715,A715)&lt;10,CONCATENATE("000",COUNTIF($A$2:$A715,A715)),
IF(COUNTIF($A$2:$A715,A715)&lt;100,CONCATENATE("00",COUNTIF($A$2:$A715,A715)),
IF(COUNTIF($A$2:$A715,A715)&lt;1000,CONCATENATE("0",COUNTIF($A$2:$A715,A715)),COUNTIF($A$2:$A715,A715))
)))</f>
        <v>IT시스템가상화전문과정0020</v>
      </c>
      <c r="C715" s="23" t="s">
        <v>4654</v>
      </c>
      <c r="D715" s="28" t="s">
        <v>5727</v>
      </c>
      <c r="E715" s="23" t="str">
        <f>CONCATENATE(표1[[#This Row],[교육기관명]],표1[[#This Row],[중분류]])</f>
        <v>패스트레인정보통신학원시스템</v>
      </c>
      <c r="F715" s="24" t="s">
        <v>3691</v>
      </c>
      <c r="G715" s="25" t="s">
        <v>1470</v>
      </c>
      <c r="H715" s="24" t="s">
        <v>6</v>
      </c>
      <c r="I715" s="24" t="s">
        <v>232</v>
      </c>
      <c r="J715" s="24" t="s">
        <v>235</v>
      </c>
      <c r="K715" s="24" t="s">
        <v>2000</v>
      </c>
      <c r="L715" s="80" t="s">
        <v>5712</v>
      </c>
      <c r="M715" s="24" t="s">
        <v>2847</v>
      </c>
      <c r="N715" s="24"/>
      <c r="O715" s="24"/>
    </row>
    <row r="716" spans="1:15" hidden="1">
      <c r="A716" s="23" t="str">
        <f>CONCATENATE(표1[[#This Row],[대분류]],표1[[#This Row],[중분류]],표1[[#This Row],[소분류]],표1[[#This Row],[단계]])</f>
        <v>IT시스템가상화전문과정</v>
      </c>
      <c r="B716" s="23" t="str">
        <f>CONCATENATE($A716,
IF(COUNTIF($A$2:$A716,A716)&lt;10,CONCATENATE("000",COUNTIF($A$2:$A716,A716)),
IF(COUNTIF($A$2:$A716,A716)&lt;100,CONCATENATE("00",COUNTIF($A$2:$A716,A716)),
IF(COUNTIF($A$2:$A716,A716)&lt;1000,CONCATENATE("0",COUNTIF($A$2:$A716,A716)),COUNTIF($A$2:$A716,A716))
)))</f>
        <v>IT시스템가상화전문과정0021</v>
      </c>
      <c r="C716" s="23" t="s">
        <v>4655</v>
      </c>
      <c r="E716" s="23" t="str">
        <f>CONCATENATE(표1[[#This Row],[교육기관명]],표1[[#This Row],[중분류]])</f>
        <v>패스트레인정보통신학원시스템</v>
      </c>
      <c r="F716" s="24" t="s">
        <v>3691</v>
      </c>
      <c r="G716" s="25" t="s">
        <v>1300</v>
      </c>
      <c r="H716" s="24" t="s">
        <v>6</v>
      </c>
      <c r="I716" s="24" t="s">
        <v>232</v>
      </c>
      <c r="J716" s="24" t="s">
        <v>235</v>
      </c>
      <c r="K716" s="24" t="s">
        <v>2000</v>
      </c>
      <c r="L716" s="80"/>
      <c r="M716" s="24" t="s">
        <v>2848</v>
      </c>
      <c r="N716" s="24"/>
      <c r="O716" s="24"/>
    </row>
    <row r="717" spans="1:15" hidden="1">
      <c r="A717" s="23" t="str">
        <f>CONCATENATE(표1[[#This Row],[대분류]],표1[[#This Row],[중분류]],표1[[#This Row],[소분류]],표1[[#This Row],[단계]])</f>
        <v>IT시스템가상화전문과정</v>
      </c>
      <c r="B717" s="23" t="str">
        <f>CONCATENATE($A717,
IF(COUNTIF($A$2:$A717,A717)&lt;10,CONCATENATE("000",COUNTIF($A$2:$A717,A717)),
IF(COUNTIF($A$2:$A717,A717)&lt;100,CONCATENATE("00",COUNTIF($A$2:$A717,A717)),
IF(COUNTIF($A$2:$A717,A717)&lt;1000,CONCATENATE("0",COUNTIF($A$2:$A717,A717)),COUNTIF($A$2:$A717,A717))
)))</f>
        <v>IT시스템가상화전문과정0022</v>
      </c>
      <c r="C717" s="23" t="s">
        <v>4656</v>
      </c>
      <c r="E717" s="23" t="str">
        <f>CONCATENATE(표1[[#This Row],[교육기관명]],표1[[#This Row],[중분류]])</f>
        <v>패스트레인정보통신학원시스템</v>
      </c>
      <c r="F717" s="24" t="s">
        <v>3691</v>
      </c>
      <c r="G717" s="25" t="s">
        <v>1516</v>
      </c>
      <c r="H717" s="24" t="s">
        <v>6</v>
      </c>
      <c r="I717" s="24" t="s">
        <v>232</v>
      </c>
      <c r="J717" s="24" t="s">
        <v>235</v>
      </c>
      <c r="K717" s="24" t="s">
        <v>2000</v>
      </c>
      <c r="L717" s="80"/>
      <c r="M717" s="24" t="s">
        <v>2849</v>
      </c>
      <c r="N717" s="24"/>
      <c r="O717" s="24"/>
    </row>
    <row r="718" spans="1:15" hidden="1">
      <c r="A718" s="23" t="str">
        <f>CONCATENATE(표1[[#This Row],[대분류]],표1[[#This Row],[중분류]],표1[[#This Row],[소분류]],표1[[#This Row],[단계]])</f>
        <v>IT시스템가상화전문과정</v>
      </c>
      <c r="B718" s="23" t="str">
        <f>CONCATENATE($A718,
IF(COUNTIF($A$2:$A718,A718)&lt;10,CONCATENATE("000",COUNTIF($A$2:$A718,A718)),
IF(COUNTIF($A$2:$A718,A718)&lt;100,CONCATENATE("00",COUNTIF($A$2:$A718,A718)),
IF(COUNTIF($A$2:$A718,A718)&lt;1000,CONCATENATE("0",COUNTIF($A$2:$A718,A718)),COUNTIF($A$2:$A718,A718))
)))</f>
        <v>IT시스템가상화전문과정0023</v>
      </c>
      <c r="C718" s="23" t="s">
        <v>4657</v>
      </c>
      <c r="E718" s="23" t="str">
        <f>CONCATENATE(표1[[#This Row],[교육기관명]],표1[[#This Row],[중분류]])</f>
        <v>패스트레인정보통신학원시스템</v>
      </c>
      <c r="F718" s="24" t="s">
        <v>3691</v>
      </c>
      <c r="G718" s="25" t="s">
        <v>1400</v>
      </c>
      <c r="H718" s="24" t="s">
        <v>6</v>
      </c>
      <c r="I718" s="24" t="s">
        <v>232</v>
      </c>
      <c r="J718" s="24" t="s">
        <v>235</v>
      </c>
      <c r="K718" s="24" t="s">
        <v>2000</v>
      </c>
      <c r="L718" s="80"/>
      <c r="M718" s="24" t="s">
        <v>2850</v>
      </c>
      <c r="N718" s="24"/>
      <c r="O718" s="24"/>
    </row>
    <row r="719" spans="1:15" hidden="1">
      <c r="A719" s="23" t="str">
        <f>CONCATENATE(표1[[#This Row],[대분류]],표1[[#This Row],[중분류]],표1[[#This Row],[소분류]],표1[[#This Row],[단계]])</f>
        <v>IT시스템가상화전문과정</v>
      </c>
      <c r="B719" s="23" t="str">
        <f>CONCATENATE($A719,
IF(COUNTIF($A$2:$A719,A719)&lt;10,CONCATENATE("000",COUNTIF($A$2:$A719,A719)),
IF(COUNTIF($A$2:$A719,A719)&lt;100,CONCATENATE("00",COUNTIF($A$2:$A719,A719)),
IF(COUNTIF($A$2:$A719,A719)&lt;1000,CONCATENATE("0",COUNTIF($A$2:$A719,A719)),COUNTIF($A$2:$A719,A719))
)))</f>
        <v>IT시스템가상화전문과정0024</v>
      </c>
      <c r="C719" s="23" t="s">
        <v>4658</v>
      </c>
      <c r="E719" s="23" t="str">
        <f>CONCATENATE(표1[[#This Row],[교육기관명]],표1[[#This Row],[중분류]])</f>
        <v>패스트레인정보통신학원시스템</v>
      </c>
      <c r="F719" s="24" t="s">
        <v>3691</v>
      </c>
      <c r="G719" s="25" t="s">
        <v>1401</v>
      </c>
      <c r="H719" s="24" t="s">
        <v>6</v>
      </c>
      <c r="I719" s="24" t="s">
        <v>232</v>
      </c>
      <c r="J719" s="24" t="s">
        <v>235</v>
      </c>
      <c r="K719" s="24" t="s">
        <v>2000</v>
      </c>
      <c r="L719" s="80"/>
      <c r="M719" s="24" t="s">
        <v>2851</v>
      </c>
      <c r="N719" s="24"/>
      <c r="O719" s="24"/>
    </row>
    <row r="720" spans="1:15" hidden="1">
      <c r="A720" s="23" t="str">
        <f>CONCATENATE(표1[[#This Row],[대분류]],표1[[#This Row],[중분류]],표1[[#This Row],[소분류]],표1[[#This Row],[단계]])</f>
        <v>IT시스템가상화전문과정</v>
      </c>
      <c r="B720" s="23" t="str">
        <f>CONCATENATE($A720,
IF(COUNTIF($A$2:$A720,A720)&lt;10,CONCATENATE("000",COUNTIF($A$2:$A720,A720)),
IF(COUNTIF($A$2:$A720,A720)&lt;100,CONCATENATE("00",COUNTIF($A$2:$A720,A720)),
IF(COUNTIF($A$2:$A720,A720)&lt;1000,CONCATENATE("0",COUNTIF($A$2:$A720,A720)),COUNTIF($A$2:$A720,A720))
)))</f>
        <v>IT시스템가상화전문과정0025</v>
      </c>
      <c r="C720" s="23" t="s">
        <v>4659</v>
      </c>
      <c r="E720" s="23" t="str">
        <f>CONCATENATE(표1[[#This Row],[교육기관명]],표1[[#This Row],[중분류]])</f>
        <v>패스트레인정보통신학원시스템</v>
      </c>
      <c r="F720" s="24" t="s">
        <v>3691</v>
      </c>
      <c r="G720" s="25" t="s">
        <v>1402</v>
      </c>
      <c r="H720" s="24" t="s">
        <v>6</v>
      </c>
      <c r="I720" s="24" t="s">
        <v>232</v>
      </c>
      <c r="J720" s="24" t="s">
        <v>235</v>
      </c>
      <c r="K720" s="24" t="s">
        <v>2000</v>
      </c>
      <c r="L720" s="80"/>
      <c r="M720" s="24" t="s">
        <v>2852</v>
      </c>
      <c r="N720" s="24"/>
      <c r="O720" s="24"/>
    </row>
    <row r="721" spans="1:15" hidden="1">
      <c r="A721" s="23" t="str">
        <f>CONCATENATE(표1[[#This Row],[대분류]],표1[[#This Row],[중분류]],표1[[#This Row],[소분류]],표1[[#This Row],[단계]])</f>
        <v>IT시스템가상화전문과정</v>
      </c>
      <c r="B721" s="23" t="str">
        <f>CONCATENATE($A721,
IF(COUNTIF($A$2:$A721,A721)&lt;10,CONCATENATE("000",COUNTIF($A$2:$A721,A721)),
IF(COUNTIF($A$2:$A721,A721)&lt;100,CONCATENATE("00",COUNTIF($A$2:$A721,A721)),
IF(COUNTIF($A$2:$A721,A721)&lt;1000,CONCATENATE("0",COUNTIF($A$2:$A721,A721)),COUNTIF($A$2:$A721,A721))
)))</f>
        <v>IT시스템가상화전문과정0026</v>
      </c>
      <c r="C721" s="23" t="s">
        <v>4660</v>
      </c>
      <c r="E721" s="23" t="str">
        <f>CONCATENATE(표1[[#This Row],[교육기관명]],표1[[#This Row],[중분류]])</f>
        <v>패스트레인정보통신학원시스템</v>
      </c>
      <c r="F721" s="24" t="s">
        <v>3691</v>
      </c>
      <c r="G721" s="25" t="s">
        <v>1403</v>
      </c>
      <c r="H721" s="24" t="s">
        <v>6</v>
      </c>
      <c r="I721" s="24" t="s">
        <v>232</v>
      </c>
      <c r="J721" s="24" t="s">
        <v>235</v>
      </c>
      <c r="K721" s="24" t="s">
        <v>2000</v>
      </c>
      <c r="L721" s="80"/>
      <c r="M721" s="24" t="s">
        <v>2853</v>
      </c>
      <c r="N721" s="24"/>
      <c r="O721" s="24"/>
    </row>
    <row r="722" spans="1:15" hidden="1">
      <c r="A722" s="23" t="str">
        <f>CONCATENATE(표1[[#This Row],[대분류]],표1[[#This Row],[중분류]],표1[[#This Row],[소분류]],표1[[#This Row],[단계]])</f>
        <v>IT시스템가상화전문과정</v>
      </c>
      <c r="B722" s="23" t="str">
        <f>CONCATENATE($A722,
IF(COUNTIF($A$2:$A722,A722)&lt;10,CONCATENATE("000",COUNTIF($A$2:$A722,A722)),
IF(COUNTIF($A$2:$A722,A722)&lt;100,CONCATENATE("00",COUNTIF($A$2:$A722,A722)),
IF(COUNTIF($A$2:$A722,A722)&lt;1000,CONCATENATE("0",COUNTIF($A$2:$A722,A722)),COUNTIF($A$2:$A722,A722))
)))</f>
        <v>IT시스템가상화전문과정0027</v>
      </c>
      <c r="C722" s="23" t="s">
        <v>4661</v>
      </c>
      <c r="E722" s="23" t="str">
        <f>CONCATENATE(표1[[#This Row],[교육기관명]],표1[[#This Row],[중분류]])</f>
        <v>패스트레인정보통신학원시스템</v>
      </c>
      <c r="F722" s="24" t="s">
        <v>3691</v>
      </c>
      <c r="G722" s="25" t="s">
        <v>1404</v>
      </c>
      <c r="H722" s="24" t="s">
        <v>6</v>
      </c>
      <c r="I722" s="24" t="s">
        <v>232</v>
      </c>
      <c r="J722" s="24" t="s">
        <v>235</v>
      </c>
      <c r="K722" s="24" t="s">
        <v>2000</v>
      </c>
      <c r="L722" s="80"/>
      <c r="M722" s="24" t="s">
        <v>2854</v>
      </c>
      <c r="N722" s="24"/>
      <c r="O722" s="24"/>
    </row>
    <row r="723" spans="1:15" hidden="1">
      <c r="A723" s="23" t="str">
        <f>CONCATENATE(표1[[#This Row],[대분류]],표1[[#This Row],[중분류]],표1[[#This Row],[소분류]],표1[[#This Row],[단계]])</f>
        <v>IT시스템가상화전문과정</v>
      </c>
      <c r="B723" s="23" t="str">
        <f>CONCATENATE($A723,
IF(COUNTIF($A$2:$A723,A723)&lt;10,CONCATENATE("000",COUNTIF($A$2:$A723,A723)),
IF(COUNTIF($A$2:$A723,A723)&lt;100,CONCATENATE("00",COUNTIF($A$2:$A723,A723)),
IF(COUNTIF($A$2:$A723,A723)&lt;1000,CONCATENATE("0",COUNTIF($A$2:$A723,A723)),COUNTIF($A$2:$A723,A723))
)))</f>
        <v>IT시스템가상화전문과정0028</v>
      </c>
      <c r="C723" s="23" t="s">
        <v>4662</v>
      </c>
      <c r="E723" s="23" t="str">
        <f>CONCATENATE(표1[[#This Row],[교육기관명]],표1[[#This Row],[중분류]])</f>
        <v>패스트레인정보통신학원시스템</v>
      </c>
      <c r="F723" s="24" t="s">
        <v>3691</v>
      </c>
      <c r="G723" s="25" t="s">
        <v>1405</v>
      </c>
      <c r="H723" s="24" t="s">
        <v>6</v>
      </c>
      <c r="I723" s="24" t="s">
        <v>232</v>
      </c>
      <c r="J723" s="24" t="s">
        <v>235</v>
      </c>
      <c r="K723" s="24" t="s">
        <v>2000</v>
      </c>
      <c r="L723" s="80"/>
      <c r="M723" s="24" t="s">
        <v>2855</v>
      </c>
      <c r="N723" s="24"/>
      <c r="O723" s="24"/>
    </row>
    <row r="724" spans="1:15" hidden="1">
      <c r="A724" s="23" t="str">
        <f>CONCATENATE(표1[[#This Row],[대분류]],표1[[#This Row],[중분류]],표1[[#This Row],[소분류]],표1[[#This Row],[단계]])</f>
        <v>IT시스템가상화전문과정</v>
      </c>
      <c r="B724" s="23" t="str">
        <f>CONCATENATE($A724,
IF(COUNTIF($A$2:$A724,A724)&lt;10,CONCATENATE("000",COUNTIF($A$2:$A724,A724)),
IF(COUNTIF($A$2:$A724,A724)&lt;100,CONCATENATE("00",COUNTIF($A$2:$A724,A724)),
IF(COUNTIF($A$2:$A724,A724)&lt;1000,CONCATENATE("0",COUNTIF($A$2:$A724,A724)),COUNTIF($A$2:$A724,A724))
)))</f>
        <v>IT시스템가상화전문과정0029</v>
      </c>
      <c r="C724" s="23" t="s">
        <v>4663</v>
      </c>
      <c r="E724" s="23" t="str">
        <f>CONCATENATE(표1[[#This Row],[교육기관명]],표1[[#This Row],[중분류]])</f>
        <v>패스트레인정보통신학원시스템</v>
      </c>
      <c r="F724" s="24" t="s">
        <v>3691</v>
      </c>
      <c r="G724" s="25" t="s">
        <v>1406</v>
      </c>
      <c r="H724" s="24" t="s">
        <v>6</v>
      </c>
      <c r="I724" s="24" t="s">
        <v>232</v>
      </c>
      <c r="J724" s="24" t="s">
        <v>235</v>
      </c>
      <c r="K724" s="24" t="s">
        <v>2000</v>
      </c>
      <c r="L724" s="80"/>
      <c r="M724" s="24" t="s">
        <v>2856</v>
      </c>
      <c r="N724" s="24"/>
      <c r="O724" s="24"/>
    </row>
    <row r="725" spans="1:15" hidden="1">
      <c r="A725" s="23" t="str">
        <f>CONCATENATE(표1[[#This Row],[대분류]],표1[[#This Row],[중분류]],표1[[#This Row],[소분류]],표1[[#This Row],[단계]])</f>
        <v>IT시스템가상화전문과정</v>
      </c>
      <c r="B725" s="23" t="str">
        <f>CONCATENATE($A725,
IF(COUNTIF($A$2:$A725,A725)&lt;10,CONCATENATE("000",COUNTIF($A$2:$A725,A725)),
IF(COUNTIF($A$2:$A725,A725)&lt;100,CONCATENATE("00",COUNTIF($A$2:$A725,A725)),
IF(COUNTIF($A$2:$A725,A725)&lt;1000,CONCATENATE("0",COUNTIF($A$2:$A725,A725)),COUNTIF($A$2:$A725,A725))
)))</f>
        <v>IT시스템가상화전문과정0030</v>
      </c>
      <c r="C725" s="23" t="s">
        <v>4664</v>
      </c>
      <c r="E725" s="23" t="str">
        <f>CONCATENATE(표1[[#This Row],[교육기관명]],표1[[#This Row],[중분류]])</f>
        <v>패스트레인정보통신학원시스템</v>
      </c>
      <c r="F725" s="24" t="s">
        <v>3691</v>
      </c>
      <c r="G725" s="25" t="s">
        <v>1407</v>
      </c>
      <c r="H725" s="24" t="s">
        <v>6</v>
      </c>
      <c r="I725" s="24" t="s">
        <v>232</v>
      </c>
      <c r="J725" s="24" t="s">
        <v>235</v>
      </c>
      <c r="K725" s="24" t="s">
        <v>2000</v>
      </c>
      <c r="L725" s="80"/>
      <c r="M725" s="24" t="s">
        <v>2857</v>
      </c>
      <c r="N725" s="24"/>
      <c r="O725" s="24"/>
    </row>
    <row r="726" spans="1:15" hidden="1">
      <c r="A726" s="23" t="str">
        <f>CONCATENATE(표1[[#This Row],[대분류]],표1[[#This Row],[중분류]],표1[[#This Row],[소분류]],표1[[#This Row],[단계]])</f>
        <v>IT시스템가상화전문과정</v>
      </c>
      <c r="B726" s="23" t="str">
        <f>CONCATENATE($A726,
IF(COUNTIF($A$2:$A726,A726)&lt;10,CONCATENATE("000",COUNTIF($A$2:$A726,A726)),
IF(COUNTIF($A$2:$A726,A726)&lt;100,CONCATENATE("00",COUNTIF($A$2:$A726,A726)),
IF(COUNTIF($A$2:$A726,A726)&lt;1000,CONCATENATE("0",COUNTIF($A$2:$A726,A726)),COUNTIF($A$2:$A726,A726))
)))</f>
        <v>IT시스템가상화전문과정0031</v>
      </c>
      <c r="C726" s="23" t="s">
        <v>4665</v>
      </c>
      <c r="E726" s="23" t="str">
        <f>CONCATENATE(표1[[#This Row],[교육기관명]],표1[[#This Row],[중분류]])</f>
        <v>패스트레인정보통신학원시스템</v>
      </c>
      <c r="F726" s="24" t="s">
        <v>3691</v>
      </c>
      <c r="G726" s="25" t="s">
        <v>1408</v>
      </c>
      <c r="H726" s="24" t="s">
        <v>6</v>
      </c>
      <c r="I726" s="24" t="s">
        <v>232</v>
      </c>
      <c r="J726" s="24" t="s">
        <v>235</v>
      </c>
      <c r="K726" s="24" t="s">
        <v>2000</v>
      </c>
      <c r="L726" s="80"/>
      <c r="M726" s="24" t="s">
        <v>2858</v>
      </c>
      <c r="N726" s="24"/>
      <c r="O726" s="24"/>
    </row>
    <row r="727" spans="1:15" hidden="1">
      <c r="A727" s="23" t="str">
        <f>CONCATENATE(표1[[#This Row],[대분류]],표1[[#This Row],[중분류]],표1[[#This Row],[소분류]],표1[[#This Row],[단계]])</f>
        <v>IT시스템가상화전문과정</v>
      </c>
      <c r="B727" s="23" t="str">
        <f>CONCATENATE($A727,
IF(COUNTIF($A$2:$A727,A727)&lt;10,CONCATENATE("000",COUNTIF($A$2:$A727,A727)),
IF(COUNTIF($A$2:$A727,A727)&lt;100,CONCATENATE("00",COUNTIF($A$2:$A727,A727)),
IF(COUNTIF($A$2:$A727,A727)&lt;1000,CONCATENATE("0",COUNTIF($A$2:$A727,A727)),COUNTIF($A$2:$A727,A727))
)))</f>
        <v>IT시스템가상화전문과정0032</v>
      </c>
      <c r="C727" s="23" t="s">
        <v>4288</v>
      </c>
      <c r="E727" s="23" t="str">
        <f>CONCATENATE(표1[[#This Row],[교육기관명]],표1[[#This Row],[중분류]])</f>
        <v>한국정보기술연구원시스템</v>
      </c>
      <c r="F727" s="24" t="s">
        <v>877</v>
      </c>
      <c r="G727" s="25" t="s">
        <v>903</v>
      </c>
      <c r="H727" s="24" t="s">
        <v>6</v>
      </c>
      <c r="I727" s="24" t="s">
        <v>232</v>
      </c>
      <c r="J727" s="24" t="s">
        <v>235</v>
      </c>
      <c r="K727" s="24" t="s">
        <v>2000</v>
      </c>
      <c r="L727" s="80"/>
      <c r="M727" s="24" t="s">
        <v>3623</v>
      </c>
      <c r="N727" s="24"/>
      <c r="O727" s="24"/>
    </row>
    <row r="728" spans="1:15" hidden="1">
      <c r="A728" s="23" t="str">
        <f>CONCATENATE(표1[[#This Row],[대분류]],표1[[#This Row],[중분류]],표1[[#This Row],[소분류]],표1[[#This Row],[단계]])</f>
        <v>IT시스템구축/운영선택과정</v>
      </c>
      <c r="B728" s="23" t="str">
        <f>CONCATENATE($A728,
IF(COUNTIF($A$2:$A728,A728)&lt;10,CONCATENATE("000",COUNTIF($A$2:$A728,A728)),
IF(COUNTIF($A$2:$A728,A728)&lt;100,CONCATENATE("00",COUNTIF($A$2:$A728,A728)),
IF(COUNTIF($A$2:$A728,A728)&lt;1000,CONCATENATE("0",COUNTIF($A$2:$A728,A728)),COUNTIF($A$2:$A728,A728))
)))</f>
        <v>IT시스템구축/운영선택과정0001</v>
      </c>
      <c r="C728" s="23" t="s">
        <v>5474</v>
      </c>
      <c r="E728" s="23" t="str">
        <f>CONCATENATE(표1[[#This Row],[교육기관명]],표1[[#This Row],[중분류]])</f>
        <v>HP교육센터시스템</v>
      </c>
      <c r="F728" s="24" t="s">
        <v>971</v>
      </c>
      <c r="G728" s="25" t="s">
        <v>1128</v>
      </c>
      <c r="H728" s="24" t="s">
        <v>6</v>
      </c>
      <c r="I728" s="24" t="s">
        <v>232</v>
      </c>
      <c r="J728" s="24" t="s">
        <v>64</v>
      </c>
      <c r="K728" s="24" t="s">
        <v>2002</v>
      </c>
      <c r="L728" s="80"/>
      <c r="M728" s="24" t="s">
        <v>2859</v>
      </c>
      <c r="N728" s="24"/>
      <c r="O728" s="24"/>
    </row>
    <row r="729" spans="1:15" hidden="1">
      <c r="A729" s="23" t="str">
        <f>CONCATENATE(표1[[#This Row],[대분류]],표1[[#This Row],[중분류]],표1[[#This Row],[소분류]],표1[[#This Row],[단계]])</f>
        <v>IT시스템구축/운영선택과정</v>
      </c>
      <c r="B729" s="23" t="str">
        <f>CONCATENATE($A729,
IF(COUNTIF($A$2:$A729,A729)&lt;10,CONCATENATE("000",COUNTIF($A$2:$A729,A729)),
IF(COUNTIF($A$2:$A729,A729)&lt;100,CONCATENATE("00",COUNTIF($A$2:$A729,A729)),
IF(COUNTIF($A$2:$A729,A729)&lt;1000,CONCATENATE("0",COUNTIF($A$2:$A729,A729)),COUNTIF($A$2:$A729,A729))
)))</f>
        <v>IT시스템구축/운영선택과정0002</v>
      </c>
      <c r="C729" s="23" t="s">
        <v>5475</v>
      </c>
      <c r="E729" s="23" t="str">
        <f>CONCATENATE(표1[[#This Row],[교육기관명]],표1[[#This Row],[중분류]])</f>
        <v>HP교육센터시스템</v>
      </c>
      <c r="F729" s="24" t="s">
        <v>971</v>
      </c>
      <c r="G729" s="25" t="s">
        <v>1130</v>
      </c>
      <c r="H729" s="24" t="s">
        <v>6</v>
      </c>
      <c r="I729" s="24" t="s">
        <v>232</v>
      </c>
      <c r="J729" s="24" t="s">
        <v>64</v>
      </c>
      <c r="K729" s="24" t="s">
        <v>2002</v>
      </c>
      <c r="L729" s="80"/>
      <c r="M729" s="24" t="s">
        <v>2860</v>
      </c>
      <c r="N729" s="24"/>
      <c r="O729" s="24"/>
    </row>
    <row r="730" spans="1:15" hidden="1">
      <c r="A730" s="23" t="str">
        <f>CONCATENATE(표1[[#This Row],[대분류]],표1[[#This Row],[중분류]],표1[[#This Row],[소분류]],표1[[#This Row],[단계]])</f>
        <v>IT시스템구축/운영선택과정</v>
      </c>
      <c r="B730" s="23" t="str">
        <f>CONCATENATE($A730,
IF(COUNTIF($A$2:$A730,A730)&lt;10,CONCATENATE("000",COUNTIF($A$2:$A730,A730)),
IF(COUNTIF($A$2:$A730,A730)&lt;100,CONCATENATE("00",COUNTIF($A$2:$A730,A730)),
IF(COUNTIF($A$2:$A730,A730)&lt;1000,CONCATENATE("0",COUNTIF($A$2:$A730,A730)),COUNTIF($A$2:$A730,A730))
)))</f>
        <v>IT시스템구축/운영선택과정0003</v>
      </c>
      <c r="C730" s="23" t="s">
        <v>5476</v>
      </c>
      <c r="E730" s="23" t="str">
        <f>CONCATENATE(표1[[#This Row],[교육기관명]],표1[[#This Row],[중분류]])</f>
        <v>HP교육센터시스템</v>
      </c>
      <c r="F730" s="24" t="s">
        <v>971</v>
      </c>
      <c r="G730" s="25" t="s">
        <v>1132</v>
      </c>
      <c r="H730" s="24" t="s">
        <v>6</v>
      </c>
      <c r="I730" s="24" t="s">
        <v>232</v>
      </c>
      <c r="J730" s="24" t="s">
        <v>64</v>
      </c>
      <c r="K730" s="24" t="s">
        <v>2002</v>
      </c>
      <c r="L730" s="80"/>
      <c r="M730" s="24" t="s">
        <v>2861</v>
      </c>
      <c r="N730" s="24"/>
      <c r="O730" s="24"/>
    </row>
    <row r="731" spans="1:15" hidden="1">
      <c r="A731" s="23" t="str">
        <f>CONCATENATE(표1[[#This Row],[대분류]],표1[[#This Row],[중분류]],표1[[#This Row],[소분류]],표1[[#This Row],[단계]])</f>
        <v>IT시스템구축/운영선택과정</v>
      </c>
      <c r="B731" s="23" t="str">
        <f>CONCATENATE($A731,
IF(COUNTIF($A$2:$A731,A731)&lt;10,CONCATENATE("000",COUNTIF($A$2:$A731,A731)),
IF(COUNTIF($A$2:$A731,A731)&lt;100,CONCATENATE("00",COUNTIF($A$2:$A731,A731)),
IF(COUNTIF($A$2:$A731,A731)&lt;1000,CONCATENATE("0",COUNTIF($A$2:$A731,A731)),COUNTIF($A$2:$A731,A731))
)))</f>
        <v>IT시스템구축/운영선택과정0004</v>
      </c>
      <c r="C731" s="23" t="s">
        <v>5477</v>
      </c>
      <c r="E731" s="23" t="str">
        <f>CONCATENATE(표1[[#This Row],[교육기관명]],표1[[#This Row],[중분류]])</f>
        <v>HP교육센터시스템</v>
      </c>
      <c r="F731" s="24" t="s">
        <v>971</v>
      </c>
      <c r="G731" s="25" t="s">
        <v>1007</v>
      </c>
      <c r="H731" s="24" t="s">
        <v>6</v>
      </c>
      <c r="I731" s="24" t="s">
        <v>232</v>
      </c>
      <c r="J731" s="24" t="s">
        <v>64</v>
      </c>
      <c r="K731" s="24" t="s">
        <v>2002</v>
      </c>
      <c r="L731" s="80"/>
      <c r="M731" s="24" t="s">
        <v>2862</v>
      </c>
      <c r="N731" s="24"/>
      <c r="O731" s="24"/>
    </row>
    <row r="732" spans="1:15" hidden="1">
      <c r="A732" s="23" t="str">
        <f>CONCATENATE(표1[[#This Row],[대분류]],표1[[#This Row],[중분류]],표1[[#This Row],[소분류]],표1[[#This Row],[단계]])</f>
        <v>IT시스템구축/운영선택과정</v>
      </c>
      <c r="B732" s="23" t="str">
        <f>CONCATENATE($A732,
IF(COUNTIF($A$2:$A732,A732)&lt;10,CONCATENATE("000",COUNTIF($A$2:$A732,A732)),
IF(COUNTIF($A$2:$A732,A732)&lt;100,CONCATENATE("00",COUNTIF($A$2:$A732,A732)),
IF(COUNTIF($A$2:$A732,A732)&lt;1000,CONCATENATE("0",COUNTIF($A$2:$A732,A732)),COUNTIF($A$2:$A732,A732))
)))</f>
        <v>IT시스템구축/운영선택과정0005</v>
      </c>
      <c r="C732" s="23" t="s">
        <v>5478</v>
      </c>
      <c r="E732" s="23" t="str">
        <f>CONCATENATE(표1[[#This Row],[교육기관명]],표1[[#This Row],[중분류]])</f>
        <v>HP교육센터시스템</v>
      </c>
      <c r="F732" s="24" t="s">
        <v>971</v>
      </c>
      <c r="G732" s="25" t="s">
        <v>1008</v>
      </c>
      <c r="H732" s="24" t="s">
        <v>6</v>
      </c>
      <c r="I732" s="24" t="s">
        <v>232</v>
      </c>
      <c r="J732" s="24" t="s">
        <v>64</v>
      </c>
      <c r="K732" s="24" t="s">
        <v>2002</v>
      </c>
      <c r="L732" s="80"/>
      <c r="M732" s="24" t="s">
        <v>2863</v>
      </c>
      <c r="N732" s="24"/>
      <c r="O732" s="24"/>
    </row>
    <row r="733" spans="1:15" hidden="1">
      <c r="A733" s="23" t="str">
        <f>CONCATENATE(표1[[#This Row],[대분류]],표1[[#This Row],[중분류]],표1[[#This Row],[소분류]],표1[[#This Row],[단계]])</f>
        <v>IT시스템구축/운영선택과정</v>
      </c>
      <c r="B733" s="23" t="str">
        <f>CONCATENATE($A733,
IF(COUNTIF($A$2:$A733,A733)&lt;10,CONCATENATE("000",COUNTIF($A$2:$A733,A733)),
IF(COUNTIF($A$2:$A733,A733)&lt;100,CONCATENATE("00",COUNTIF($A$2:$A733,A733)),
IF(COUNTIF($A$2:$A733,A733)&lt;1000,CONCATENATE("0",COUNTIF($A$2:$A733,A733)),COUNTIF($A$2:$A733,A733))
)))</f>
        <v>IT시스템구축/운영선택과정0006</v>
      </c>
      <c r="C733" s="23" t="s">
        <v>5479</v>
      </c>
      <c r="E733" s="23" t="str">
        <f>CONCATENATE(표1[[#This Row],[교육기관명]],표1[[#This Row],[중분류]])</f>
        <v>HP교육센터시스템</v>
      </c>
      <c r="F733" s="24" t="s">
        <v>971</v>
      </c>
      <c r="G733" s="25" t="s">
        <v>979</v>
      </c>
      <c r="H733" s="24" t="s">
        <v>6</v>
      </c>
      <c r="I733" s="24" t="s">
        <v>232</v>
      </c>
      <c r="J733" s="24" t="s">
        <v>64</v>
      </c>
      <c r="K733" s="24" t="s">
        <v>2002</v>
      </c>
      <c r="L733" s="80"/>
      <c r="M733" s="24" t="s">
        <v>2864</v>
      </c>
      <c r="N733" s="24"/>
      <c r="O733" s="24"/>
    </row>
    <row r="734" spans="1:15" hidden="1">
      <c r="A734" s="23" t="str">
        <f>CONCATENATE(표1[[#This Row],[대분류]],표1[[#This Row],[중분류]],표1[[#This Row],[소분류]],표1[[#This Row],[단계]])</f>
        <v>IT시스템구축/운영선택과정</v>
      </c>
      <c r="B734" s="23" t="str">
        <f>CONCATENATE($A734,
IF(COUNTIF($A$2:$A734,A734)&lt;10,CONCATENATE("000",COUNTIF($A$2:$A734,A734)),
IF(COUNTIF($A$2:$A734,A734)&lt;100,CONCATENATE("00",COUNTIF($A$2:$A734,A734)),
IF(COUNTIF($A$2:$A734,A734)&lt;1000,CONCATENATE("0",COUNTIF($A$2:$A734,A734)),COUNTIF($A$2:$A734,A734))
)))</f>
        <v>IT시스템구축/운영선택과정0007</v>
      </c>
      <c r="C734" s="23" t="s">
        <v>5480</v>
      </c>
      <c r="E734" s="23" t="str">
        <f>CONCATENATE(표1[[#This Row],[교육기관명]],표1[[#This Row],[중분류]])</f>
        <v>HP교육센터시스템</v>
      </c>
      <c r="F734" s="24" t="s">
        <v>971</v>
      </c>
      <c r="G734" s="25" t="s">
        <v>980</v>
      </c>
      <c r="H734" s="24" t="s">
        <v>6</v>
      </c>
      <c r="I734" s="24" t="s">
        <v>232</v>
      </c>
      <c r="J734" s="24" t="s">
        <v>64</v>
      </c>
      <c r="K734" s="24" t="s">
        <v>2002</v>
      </c>
      <c r="L734" s="80"/>
      <c r="M734" s="24" t="s">
        <v>2865</v>
      </c>
      <c r="N734" s="24"/>
      <c r="O734" s="24"/>
    </row>
    <row r="735" spans="1:15" hidden="1">
      <c r="A735" s="23" t="str">
        <f>CONCATENATE(표1[[#This Row],[대분류]],표1[[#This Row],[중분류]],표1[[#This Row],[소분류]],표1[[#This Row],[단계]])</f>
        <v>IT시스템구축/운영선택과정</v>
      </c>
      <c r="B735" s="23" t="str">
        <f>CONCATENATE($A735,
IF(COUNTIF($A$2:$A735,A735)&lt;10,CONCATENATE("000",COUNTIF($A$2:$A735,A735)),
IF(COUNTIF($A$2:$A735,A735)&lt;100,CONCATENATE("00",COUNTIF($A$2:$A735,A735)),
IF(COUNTIF($A$2:$A735,A735)&lt;1000,CONCATENATE("0",COUNTIF($A$2:$A735,A735)),COUNTIF($A$2:$A735,A735))
)))</f>
        <v>IT시스템구축/운영선택과정0008</v>
      </c>
      <c r="C735" s="23" t="s">
        <v>5481</v>
      </c>
      <c r="E735" s="23" t="str">
        <f>CONCATENATE(표1[[#This Row],[교육기관명]],표1[[#This Row],[중분류]])</f>
        <v>HP교육센터시스템</v>
      </c>
      <c r="F735" s="24" t="s">
        <v>971</v>
      </c>
      <c r="G735" s="25" t="s">
        <v>1010</v>
      </c>
      <c r="H735" s="24" t="s">
        <v>6</v>
      </c>
      <c r="I735" s="24" t="s">
        <v>232</v>
      </c>
      <c r="J735" s="24" t="s">
        <v>64</v>
      </c>
      <c r="K735" s="24" t="s">
        <v>2002</v>
      </c>
      <c r="L735" s="80"/>
      <c r="M735" s="24" t="s">
        <v>2866</v>
      </c>
      <c r="N735" s="24"/>
      <c r="O735" s="24"/>
    </row>
    <row r="736" spans="1:15" hidden="1">
      <c r="A736" s="23" t="str">
        <f>CONCATENATE(표1[[#This Row],[대분류]],표1[[#This Row],[중분류]],표1[[#This Row],[소분류]],표1[[#This Row],[단계]])</f>
        <v>IT시스템구축/운영선택과정</v>
      </c>
      <c r="B736" s="23" t="str">
        <f>CONCATENATE($A736,
IF(COUNTIF($A$2:$A736,A736)&lt;10,CONCATENATE("000",COUNTIF($A$2:$A736,A736)),
IF(COUNTIF($A$2:$A736,A736)&lt;100,CONCATENATE("00",COUNTIF($A$2:$A736,A736)),
IF(COUNTIF($A$2:$A736,A736)&lt;1000,CONCATENATE("0",COUNTIF($A$2:$A736,A736)),COUNTIF($A$2:$A736,A736))
)))</f>
        <v>IT시스템구축/운영선택과정0009</v>
      </c>
      <c r="C736" s="23" t="s">
        <v>5482</v>
      </c>
      <c r="E736" s="23" t="str">
        <f>CONCATENATE(표1[[#This Row],[교육기관명]],표1[[#This Row],[중분류]])</f>
        <v>HP교육센터시스템</v>
      </c>
      <c r="F736" s="24" t="s">
        <v>971</v>
      </c>
      <c r="G736" s="25" t="s">
        <v>1009</v>
      </c>
      <c r="H736" s="24" t="s">
        <v>6</v>
      </c>
      <c r="I736" s="24" t="s">
        <v>232</v>
      </c>
      <c r="J736" s="24" t="s">
        <v>64</v>
      </c>
      <c r="K736" s="24" t="s">
        <v>2002</v>
      </c>
      <c r="L736" s="80"/>
      <c r="M736" s="24" t="s">
        <v>2867</v>
      </c>
      <c r="N736" s="24"/>
      <c r="O736" s="24"/>
    </row>
    <row r="737" spans="1:15" hidden="1">
      <c r="A737" s="23" t="str">
        <f>CONCATENATE(표1[[#This Row],[대분류]],표1[[#This Row],[중분류]],표1[[#This Row],[소분류]],표1[[#This Row],[단계]])</f>
        <v>IT시스템구축/운영전문과정</v>
      </c>
      <c r="B737" s="23" t="str">
        <f>CONCATENATE($A737,
IF(COUNTIF($A$2:$A737,A737)&lt;10,CONCATENATE("000",COUNTIF($A$2:$A737,A737)),
IF(COUNTIF($A$2:$A737,A737)&lt;100,CONCATENATE("00",COUNTIF($A$2:$A737,A737)),
IF(COUNTIF($A$2:$A737,A737)&lt;1000,CONCATENATE("0",COUNTIF($A$2:$A737,A737)),COUNTIF($A$2:$A737,A737))
)))</f>
        <v>IT시스템구축/운영전문과정0001</v>
      </c>
      <c r="C737" s="23" t="s">
        <v>5483</v>
      </c>
      <c r="E737" s="23" t="str">
        <f>CONCATENATE(표1[[#This Row],[교육기관명]],표1[[#This Row],[중분류]])</f>
        <v>HP교육센터시스템</v>
      </c>
      <c r="F737" s="24" t="s">
        <v>971</v>
      </c>
      <c r="G737" s="25" t="s">
        <v>1127</v>
      </c>
      <c r="H737" s="24" t="s">
        <v>6</v>
      </c>
      <c r="I737" s="24" t="s">
        <v>232</v>
      </c>
      <c r="J737" s="24" t="s">
        <v>64</v>
      </c>
      <c r="K737" s="24" t="s">
        <v>2000</v>
      </c>
      <c r="L737" s="80"/>
      <c r="M737" s="24" t="s">
        <v>2868</v>
      </c>
      <c r="N737" s="24"/>
      <c r="O737" s="24"/>
    </row>
    <row r="738" spans="1:15" hidden="1">
      <c r="A738" s="23" t="str">
        <f>CONCATENATE(표1[[#This Row],[대분류]],표1[[#This Row],[중분류]],표1[[#This Row],[소분류]],표1[[#This Row],[단계]])</f>
        <v>IT시스템구축/운영전문과정</v>
      </c>
      <c r="B738" s="23" t="str">
        <f>CONCATENATE($A738,
IF(COUNTIF($A$2:$A738,A738)&lt;10,CONCATENATE("000",COUNTIF($A$2:$A738,A738)),
IF(COUNTIF($A$2:$A738,A738)&lt;100,CONCATENATE("00",COUNTIF($A$2:$A738,A738)),
IF(COUNTIF($A$2:$A738,A738)&lt;1000,CONCATENATE("0",COUNTIF($A$2:$A738,A738)),COUNTIF($A$2:$A738,A738))
)))</f>
        <v>IT시스템구축/운영전문과정0002</v>
      </c>
      <c r="C738" s="23" t="s">
        <v>5484</v>
      </c>
      <c r="E738" s="23" t="str">
        <f>CONCATENATE(표1[[#This Row],[교육기관명]],표1[[#This Row],[중분류]])</f>
        <v>HP교육센터시스템</v>
      </c>
      <c r="F738" s="24" t="s">
        <v>971</v>
      </c>
      <c r="G738" s="25" t="s">
        <v>1129</v>
      </c>
      <c r="H738" s="24" t="s">
        <v>6</v>
      </c>
      <c r="I738" s="24" t="s">
        <v>232</v>
      </c>
      <c r="J738" s="24" t="s">
        <v>64</v>
      </c>
      <c r="K738" s="24" t="s">
        <v>2000</v>
      </c>
      <c r="L738" s="80"/>
      <c r="M738" s="24" t="s">
        <v>2869</v>
      </c>
      <c r="N738" s="24"/>
      <c r="O738" s="24"/>
    </row>
    <row r="739" spans="1:15" hidden="1">
      <c r="A739" s="23" t="str">
        <f>CONCATENATE(표1[[#This Row],[대분류]],표1[[#This Row],[중분류]],표1[[#This Row],[소분류]],표1[[#This Row],[단계]])</f>
        <v>IT시스템구축/운영전문과정</v>
      </c>
      <c r="B739" s="23" t="str">
        <f>CONCATENATE($A739,
IF(COUNTIF($A$2:$A739,A739)&lt;10,CONCATENATE("000",COUNTIF($A$2:$A739,A739)),
IF(COUNTIF($A$2:$A739,A739)&lt;100,CONCATENATE("00",COUNTIF($A$2:$A739,A739)),
IF(COUNTIF($A$2:$A739,A739)&lt;1000,CONCATENATE("0",COUNTIF($A$2:$A739,A739)),COUNTIF($A$2:$A739,A739))
)))</f>
        <v>IT시스템구축/운영전문과정0003</v>
      </c>
      <c r="C739" s="23" t="s">
        <v>5485</v>
      </c>
      <c r="E739" s="23" t="str">
        <f>CONCATENATE(표1[[#This Row],[교육기관명]],표1[[#This Row],[중분류]])</f>
        <v>HP교육센터시스템</v>
      </c>
      <c r="F739" s="24" t="s">
        <v>971</v>
      </c>
      <c r="G739" s="25" t="s">
        <v>1131</v>
      </c>
      <c r="H739" s="24" t="s">
        <v>6</v>
      </c>
      <c r="I739" s="24" t="s">
        <v>232</v>
      </c>
      <c r="J739" s="24" t="s">
        <v>64</v>
      </c>
      <c r="K739" s="24" t="s">
        <v>2000</v>
      </c>
      <c r="L739" s="80"/>
      <c r="M739" s="24" t="s">
        <v>2870</v>
      </c>
      <c r="N739" s="24"/>
      <c r="O739" s="24"/>
    </row>
    <row r="740" spans="1:15" hidden="1">
      <c r="A740" s="23" t="str">
        <f>CONCATENATE(표1[[#This Row],[대분류]],표1[[#This Row],[중분류]],표1[[#This Row],[소분류]],표1[[#This Row],[단계]])</f>
        <v>IT시스템구축/운영전문과정</v>
      </c>
      <c r="B740" s="23" t="str">
        <f>CONCATENATE($A740,
IF(COUNTIF($A$2:$A740,A740)&lt;10,CONCATENATE("000",COUNTIF($A$2:$A740,A740)),
IF(COUNTIF($A$2:$A740,A740)&lt;100,CONCATENATE("00",COUNTIF($A$2:$A740,A740)),
IF(COUNTIF($A$2:$A740,A740)&lt;1000,CONCATENATE("0",COUNTIF($A$2:$A740,A740)),COUNTIF($A$2:$A740,A740))
)))</f>
        <v>IT시스템구축/운영전문과정0004</v>
      </c>
      <c r="C740" s="23" t="s">
        <v>5486</v>
      </c>
      <c r="E740" s="23" t="str">
        <f>CONCATENATE(표1[[#This Row],[교육기관명]],표1[[#This Row],[중분류]])</f>
        <v>HP교육센터시스템</v>
      </c>
      <c r="F740" s="24" t="s">
        <v>971</v>
      </c>
      <c r="G740" s="25" t="s">
        <v>1134</v>
      </c>
      <c r="H740" s="24" t="s">
        <v>6</v>
      </c>
      <c r="I740" s="24" t="s">
        <v>232</v>
      </c>
      <c r="J740" s="24" t="s">
        <v>64</v>
      </c>
      <c r="K740" s="24" t="s">
        <v>2000</v>
      </c>
      <c r="L740" s="80"/>
      <c r="M740" s="24" t="s">
        <v>2871</v>
      </c>
      <c r="N740" s="24"/>
      <c r="O740" s="24"/>
    </row>
    <row r="741" spans="1:15" hidden="1">
      <c r="A741" s="23" t="str">
        <f>CONCATENATE(표1[[#This Row],[대분류]],표1[[#This Row],[중분류]],표1[[#This Row],[소분류]],표1[[#This Row],[단계]])</f>
        <v>IT시스템구축/운영전문과정</v>
      </c>
      <c r="B741" s="23" t="str">
        <f>CONCATENATE($A741,
IF(COUNTIF($A$2:$A741,A741)&lt;10,CONCATENATE("000",COUNTIF($A$2:$A741,A741)),
IF(COUNTIF($A$2:$A741,A741)&lt;100,CONCATENATE("00",COUNTIF($A$2:$A741,A741)),
IF(COUNTIF($A$2:$A741,A741)&lt;1000,CONCATENATE("0",COUNTIF($A$2:$A741,A741)),COUNTIF($A$2:$A741,A741))
)))</f>
        <v>IT시스템구축/운영전문과정0005</v>
      </c>
      <c r="C741" s="23" t="s">
        <v>5487</v>
      </c>
      <c r="E741" s="23" t="str">
        <f>CONCATENATE(표1[[#This Row],[교육기관명]],표1[[#This Row],[중분류]])</f>
        <v>HP교육센터시스템</v>
      </c>
      <c r="F741" s="24" t="s">
        <v>971</v>
      </c>
      <c r="G741" s="25" t="s">
        <v>1136</v>
      </c>
      <c r="H741" s="24" t="s">
        <v>6</v>
      </c>
      <c r="I741" s="24" t="s">
        <v>232</v>
      </c>
      <c r="J741" s="24" t="s">
        <v>64</v>
      </c>
      <c r="K741" s="24" t="s">
        <v>2000</v>
      </c>
      <c r="L741" s="80"/>
      <c r="M741" s="24" t="s">
        <v>2872</v>
      </c>
      <c r="N741" s="24"/>
      <c r="O741" s="24"/>
    </row>
    <row r="742" spans="1:15" hidden="1">
      <c r="A742" s="23" t="str">
        <f>CONCATENATE(표1[[#This Row],[대분류]],표1[[#This Row],[중분류]],표1[[#This Row],[소분류]],표1[[#This Row],[단계]])</f>
        <v>IT시스템구축/운영전문과정</v>
      </c>
      <c r="B742" s="23" t="str">
        <f>CONCATENATE($A742,
IF(COUNTIF($A$2:$A742,A742)&lt;10,CONCATENATE("000",COUNTIF($A$2:$A742,A742)),
IF(COUNTIF($A$2:$A742,A742)&lt;100,CONCATENATE("00",COUNTIF($A$2:$A742,A742)),
IF(COUNTIF($A$2:$A742,A742)&lt;1000,CONCATENATE("0",COUNTIF($A$2:$A742,A742)),COUNTIF($A$2:$A742,A742))
)))</f>
        <v>IT시스템구축/운영전문과정0006</v>
      </c>
      <c r="C742" s="23" t="s">
        <v>5488</v>
      </c>
      <c r="E742" s="23" t="str">
        <f>CONCATENATE(표1[[#This Row],[교육기관명]],표1[[#This Row],[중분류]])</f>
        <v>HP교육센터시스템</v>
      </c>
      <c r="F742" s="24" t="s">
        <v>971</v>
      </c>
      <c r="G742" s="25" t="s">
        <v>1135</v>
      </c>
      <c r="H742" s="24" t="s">
        <v>6</v>
      </c>
      <c r="I742" s="24" t="s">
        <v>232</v>
      </c>
      <c r="J742" s="24" t="s">
        <v>64</v>
      </c>
      <c r="K742" s="24" t="s">
        <v>2000</v>
      </c>
      <c r="L742" s="80"/>
      <c r="M742" s="24" t="s">
        <v>2873</v>
      </c>
      <c r="N742" s="24"/>
      <c r="O742" s="24"/>
    </row>
    <row r="743" spans="1:15" hidden="1">
      <c r="A743" s="23" t="str">
        <f>CONCATENATE(표1[[#This Row],[대분류]],표1[[#This Row],[중분류]],표1[[#This Row],[소분류]],표1[[#This Row],[단계]])</f>
        <v>IT시스템구축/운영전문과정</v>
      </c>
      <c r="B743" s="23" t="str">
        <f>CONCATENATE($A743,
IF(COUNTIF($A$2:$A743,A743)&lt;10,CONCATENATE("000",COUNTIF($A$2:$A743,A743)),
IF(COUNTIF($A$2:$A743,A743)&lt;100,CONCATENATE("00",COUNTIF($A$2:$A743,A743)),
IF(COUNTIF($A$2:$A743,A743)&lt;1000,CONCATENATE("0",COUNTIF($A$2:$A743,A743)),COUNTIF($A$2:$A743,A743))
)))</f>
        <v>IT시스템구축/운영전문과정0007</v>
      </c>
      <c r="C743" s="23" t="s">
        <v>5489</v>
      </c>
      <c r="E743" s="23" t="str">
        <f>CONCATENATE(표1[[#This Row],[교육기관명]],표1[[#This Row],[중분류]])</f>
        <v>HP교육센터시스템</v>
      </c>
      <c r="F743" s="24" t="s">
        <v>971</v>
      </c>
      <c r="G743" s="25" t="s">
        <v>977</v>
      </c>
      <c r="H743" s="24" t="s">
        <v>6</v>
      </c>
      <c r="I743" s="24" t="s">
        <v>232</v>
      </c>
      <c r="J743" s="24" t="s">
        <v>64</v>
      </c>
      <c r="K743" s="24" t="s">
        <v>2000</v>
      </c>
      <c r="L743" s="80"/>
      <c r="M743" s="24" t="s">
        <v>2874</v>
      </c>
      <c r="N743" s="24"/>
      <c r="O743" s="24"/>
    </row>
    <row r="744" spans="1:15" hidden="1">
      <c r="A744" s="23" t="str">
        <f>CONCATENATE(표1[[#This Row],[대분류]],표1[[#This Row],[중분류]],표1[[#This Row],[소분류]],표1[[#This Row],[단계]])</f>
        <v>IT시스템구축/운영전문과정</v>
      </c>
      <c r="B744" s="23" t="str">
        <f>CONCATENATE($A744,
IF(COUNTIF($A$2:$A744,A744)&lt;10,CONCATENATE("000",COUNTIF($A$2:$A744,A744)),
IF(COUNTIF($A$2:$A744,A744)&lt;100,CONCATENATE("00",COUNTIF($A$2:$A744,A744)),
IF(COUNTIF($A$2:$A744,A744)&lt;1000,CONCATENATE("0",COUNTIF($A$2:$A744,A744)),COUNTIF($A$2:$A744,A744))
)))</f>
        <v>IT시스템구축/운영전문과정0008</v>
      </c>
      <c r="C744" s="23" t="s">
        <v>5490</v>
      </c>
      <c r="E744" s="23" t="str">
        <f>CONCATENATE(표1[[#This Row],[교육기관명]],표1[[#This Row],[중분류]])</f>
        <v>HP교육센터시스템</v>
      </c>
      <c r="F744" s="24" t="s">
        <v>971</v>
      </c>
      <c r="G744" s="25" t="s">
        <v>973</v>
      </c>
      <c r="H744" s="24" t="s">
        <v>6</v>
      </c>
      <c r="I744" s="24" t="s">
        <v>232</v>
      </c>
      <c r="J744" s="24" t="s">
        <v>64</v>
      </c>
      <c r="K744" s="24" t="s">
        <v>2000</v>
      </c>
      <c r="L744" s="80"/>
      <c r="M744" s="24" t="s">
        <v>2875</v>
      </c>
      <c r="N744" s="24"/>
      <c r="O744" s="24"/>
    </row>
    <row r="745" spans="1:15" hidden="1">
      <c r="A745" s="23" t="str">
        <f>CONCATENATE(표1[[#This Row],[대분류]],표1[[#This Row],[중분류]],표1[[#This Row],[소분류]],표1[[#This Row],[단계]])</f>
        <v>IT시스템구축/운영전문과정</v>
      </c>
      <c r="B745" s="23" t="str">
        <f>CONCATENATE($A745,
IF(COUNTIF($A$2:$A745,A745)&lt;10,CONCATENATE("000",COUNTIF($A$2:$A745,A745)),
IF(COUNTIF($A$2:$A745,A745)&lt;100,CONCATENATE("00",COUNTIF($A$2:$A745,A745)),
IF(COUNTIF($A$2:$A745,A745)&lt;1000,CONCATENATE("0",COUNTIF($A$2:$A745,A745)),COUNTIF($A$2:$A745,A745))
)))</f>
        <v>IT시스템구축/운영전문과정0009</v>
      </c>
      <c r="C745" s="23" t="s">
        <v>5491</v>
      </c>
      <c r="E745" s="23" t="str">
        <f>CONCATENATE(표1[[#This Row],[교육기관명]],표1[[#This Row],[중분류]])</f>
        <v>HP교육센터시스템</v>
      </c>
      <c r="F745" s="24" t="s">
        <v>971</v>
      </c>
      <c r="G745" s="25" t="s">
        <v>974</v>
      </c>
      <c r="H745" s="24" t="s">
        <v>6</v>
      </c>
      <c r="I745" s="24" t="s">
        <v>232</v>
      </c>
      <c r="J745" s="24" t="s">
        <v>64</v>
      </c>
      <c r="K745" s="24" t="s">
        <v>2000</v>
      </c>
      <c r="L745" s="80"/>
      <c r="M745" s="24" t="s">
        <v>2876</v>
      </c>
      <c r="N745" s="24"/>
      <c r="O745" s="24"/>
    </row>
    <row r="746" spans="1:15" hidden="1">
      <c r="A746" s="23" t="str">
        <f>CONCATENATE(표1[[#This Row],[대분류]],표1[[#This Row],[중분류]],표1[[#This Row],[소분류]],표1[[#This Row],[단계]])</f>
        <v>IT시스템구축/운영전문과정</v>
      </c>
      <c r="B746" s="23" t="str">
        <f>CONCATENATE($A746,
IF(COUNTIF($A$2:$A746,A746)&lt;10,CONCATENATE("000",COUNTIF($A$2:$A746,A746)),
IF(COUNTIF($A$2:$A746,A746)&lt;100,CONCATENATE("00",COUNTIF($A$2:$A746,A746)),
IF(COUNTIF($A$2:$A746,A746)&lt;1000,CONCATENATE("0",COUNTIF($A$2:$A746,A746)),COUNTIF($A$2:$A746,A746))
)))</f>
        <v>IT시스템구축/운영전문과정0010</v>
      </c>
      <c r="C746" s="23" t="s">
        <v>5492</v>
      </c>
      <c r="E746" s="23" t="str">
        <f>CONCATENATE(표1[[#This Row],[교육기관명]],표1[[#This Row],[중분류]])</f>
        <v>HP교육센터시스템</v>
      </c>
      <c r="F746" s="24" t="s">
        <v>971</v>
      </c>
      <c r="G746" s="25" t="s">
        <v>976</v>
      </c>
      <c r="H746" s="24" t="s">
        <v>6</v>
      </c>
      <c r="I746" s="24" t="s">
        <v>232</v>
      </c>
      <c r="J746" s="24" t="s">
        <v>64</v>
      </c>
      <c r="K746" s="24" t="s">
        <v>2000</v>
      </c>
      <c r="L746" s="80"/>
      <c r="M746" s="24" t="s">
        <v>2877</v>
      </c>
      <c r="N746" s="24"/>
      <c r="O746" s="24"/>
    </row>
    <row r="747" spans="1:15" hidden="1">
      <c r="A747" s="23" t="str">
        <f>CONCATENATE(표1[[#This Row],[대분류]],표1[[#This Row],[중분류]],표1[[#This Row],[소분류]],표1[[#This Row],[단계]])</f>
        <v>IT시스템구축/운영전문과정</v>
      </c>
      <c r="B747" s="23" t="str">
        <f>CONCATENATE($A747,
IF(COUNTIF($A$2:$A747,A747)&lt;10,CONCATENATE("000",COUNTIF($A$2:$A747,A747)),
IF(COUNTIF($A$2:$A747,A747)&lt;100,CONCATENATE("00",COUNTIF($A$2:$A747,A747)),
IF(COUNTIF($A$2:$A747,A747)&lt;1000,CONCATENATE("0",COUNTIF($A$2:$A747,A747)),COUNTIF($A$2:$A747,A747))
)))</f>
        <v>IT시스템구축/운영전문과정0011</v>
      </c>
      <c r="C747" s="23" t="s">
        <v>5493</v>
      </c>
      <c r="E747" s="23" t="str">
        <f>CONCATENATE(표1[[#This Row],[교육기관명]],표1[[#This Row],[중분류]])</f>
        <v>HP교육센터시스템</v>
      </c>
      <c r="F747" s="24" t="s">
        <v>971</v>
      </c>
      <c r="G747" s="25" t="s">
        <v>975</v>
      </c>
      <c r="H747" s="24" t="s">
        <v>6</v>
      </c>
      <c r="I747" s="24" t="s">
        <v>232</v>
      </c>
      <c r="J747" s="24" t="s">
        <v>64</v>
      </c>
      <c r="K747" s="24" t="s">
        <v>2000</v>
      </c>
      <c r="L747" s="80"/>
      <c r="M747" s="24" t="s">
        <v>2878</v>
      </c>
      <c r="N747" s="24"/>
      <c r="O747" s="24"/>
    </row>
    <row r="748" spans="1:15" hidden="1">
      <c r="A748" s="23" t="str">
        <f>CONCATENATE(표1[[#This Row],[대분류]],표1[[#This Row],[중분류]],표1[[#This Row],[소분류]],표1[[#This Row],[단계]])</f>
        <v>IT시스템구축/운영전문과정</v>
      </c>
      <c r="B748" s="23" t="str">
        <f>CONCATENATE($A748,
IF(COUNTIF($A$2:$A748,A748)&lt;10,CONCATENATE("000",COUNTIF($A$2:$A748,A748)),
IF(COUNTIF($A$2:$A748,A748)&lt;100,CONCATENATE("00",COUNTIF($A$2:$A748,A748)),
IF(COUNTIF($A$2:$A748,A748)&lt;1000,CONCATENATE("0",COUNTIF($A$2:$A748,A748)),COUNTIF($A$2:$A748,A748))
)))</f>
        <v>IT시스템구축/운영전문과정0012</v>
      </c>
      <c r="C748" s="23" t="s">
        <v>5494</v>
      </c>
      <c r="E748" s="23" t="str">
        <f>CONCATENATE(표1[[#This Row],[교육기관명]],표1[[#This Row],[중분류]])</f>
        <v>HP교육센터시스템</v>
      </c>
      <c r="F748" s="24" t="s">
        <v>971</v>
      </c>
      <c r="G748" s="25" t="s">
        <v>1006</v>
      </c>
      <c r="H748" s="24" t="s">
        <v>6</v>
      </c>
      <c r="I748" s="24" t="s">
        <v>232</v>
      </c>
      <c r="J748" s="24" t="s">
        <v>64</v>
      </c>
      <c r="K748" s="24" t="s">
        <v>2000</v>
      </c>
      <c r="L748" s="80"/>
      <c r="M748" s="24" t="s">
        <v>2879</v>
      </c>
      <c r="N748" s="24"/>
      <c r="O748" s="24"/>
    </row>
    <row r="749" spans="1:15" hidden="1">
      <c r="A749" s="23" t="str">
        <f>CONCATENATE(표1[[#This Row],[대분류]],표1[[#This Row],[중분류]],표1[[#This Row],[소분류]],표1[[#This Row],[단계]])</f>
        <v>IT시스템구축/운영전문과정</v>
      </c>
      <c r="B749" s="23" t="str">
        <f>CONCATENATE($A749,
IF(COUNTIF($A$2:$A749,A749)&lt;10,CONCATENATE("000",COUNTIF($A$2:$A749,A749)),
IF(COUNTIF($A$2:$A749,A749)&lt;100,CONCATENATE("00",COUNTIF($A$2:$A749,A749)),
IF(COUNTIF($A$2:$A749,A749)&lt;1000,CONCATENATE("0",COUNTIF($A$2:$A749,A749)),COUNTIF($A$2:$A749,A749))
)))</f>
        <v>IT시스템구축/운영전문과정0013</v>
      </c>
      <c r="C749" s="23" t="s">
        <v>5495</v>
      </c>
      <c r="E749" s="23" t="str">
        <f>CONCATENATE(표1[[#This Row],[교육기관명]],표1[[#This Row],[중분류]])</f>
        <v>HP교육센터시스템</v>
      </c>
      <c r="F749" s="24" t="s">
        <v>971</v>
      </c>
      <c r="G749" s="25" t="s">
        <v>1133</v>
      </c>
      <c r="H749" s="24" t="s">
        <v>6</v>
      </c>
      <c r="I749" s="24" t="s">
        <v>232</v>
      </c>
      <c r="J749" s="24" t="s">
        <v>64</v>
      </c>
      <c r="K749" s="24" t="s">
        <v>2000</v>
      </c>
      <c r="L749" s="80"/>
      <c r="M749" s="24" t="s">
        <v>2880</v>
      </c>
      <c r="N749" s="24"/>
      <c r="O749" s="24"/>
    </row>
    <row r="750" spans="1:15" hidden="1">
      <c r="A750" s="23" t="str">
        <f>CONCATENATE(표1[[#This Row],[대분류]],표1[[#This Row],[중분류]],표1[[#This Row],[소분류]],표1[[#This Row],[단계]])</f>
        <v>IT시스템구축/운영전문과정</v>
      </c>
      <c r="B750" s="23" t="str">
        <f>CONCATENATE($A750,
IF(COUNTIF($A$2:$A750,A750)&lt;10,CONCATENATE("000",COUNTIF($A$2:$A750,A750)),
IF(COUNTIF($A$2:$A750,A750)&lt;100,CONCATENATE("00",COUNTIF($A$2:$A750,A750)),
IF(COUNTIF($A$2:$A750,A750)&lt;1000,CONCATENATE("0",COUNTIF($A$2:$A750,A750)),COUNTIF($A$2:$A750,A750))
)))</f>
        <v>IT시스템구축/운영전문과정0014</v>
      </c>
      <c r="C750" s="23" t="s">
        <v>5496</v>
      </c>
      <c r="E750" s="23" t="str">
        <f>CONCATENATE(표1[[#This Row],[교육기관명]],표1[[#This Row],[중분류]])</f>
        <v>HP교육센터시스템</v>
      </c>
      <c r="F750" s="24" t="s">
        <v>971</v>
      </c>
      <c r="G750" s="25" t="s">
        <v>1071</v>
      </c>
      <c r="H750" s="24" t="s">
        <v>6</v>
      </c>
      <c r="I750" s="24" t="s">
        <v>232</v>
      </c>
      <c r="J750" s="24" t="s">
        <v>64</v>
      </c>
      <c r="K750" s="24" t="s">
        <v>2000</v>
      </c>
      <c r="L750" s="80"/>
      <c r="M750" s="24" t="s">
        <v>2622</v>
      </c>
      <c r="N750" s="24"/>
      <c r="O750" s="24"/>
    </row>
    <row r="751" spans="1:15" hidden="1">
      <c r="A751" s="23" t="str">
        <f>CONCATENATE(표1[[#This Row],[대분류]],표1[[#This Row],[중분류]],표1[[#This Row],[소분류]],표1[[#This Row],[단계]])</f>
        <v>IT시스템구축/운영전문과정</v>
      </c>
      <c r="B751" s="23" t="str">
        <f>CONCATENATE($A751,
IF(COUNTIF($A$2:$A751,A751)&lt;10,CONCATENATE("000",COUNTIF($A$2:$A751,A751)),
IF(COUNTIF($A$2:$A751,A751)&lt;100,CONCATENATE("00",COUNTIF($A$2:$A751,A751)),
IF(COUNTIF($A$2:$A751,A751)&lt;1000,CONCATENATE("0",COUNTIF($A$2:$A751,A751)),COUNTIF($A$2:$A751,A751))
)))</f>
        <v>IT시스템구축/운영전문과정0015</v>
      </c>
      <c r="C751" s="23" t="s">
        <v>5497</v>
      </c>
      <c r="E751" s="23" t="str">
        <f>CONCATENATE(표1[[#This Row],[교육기관명]],표1[[#This Row],[중분류]])</f>
        <v>HP교육센터시스템</v>
      </c>
      <c r="F751" s="24" t="s">
        <v>971</v>
      </c>
      <c r="G751" s="25" t="s">
        <v>1029</v>
      </c>
      <c r="H751" s="24" t="s">
        <v>6</v>
      </c>
      <c r="I751" s="24" t="s">
        <v>232</v>
      </c>
      <c r="J751" s="24" t="s">
        <v>64</v>
      </c>
      <c r="K751" s="24" t="s">
        <v>2000</v>
      </c>
      <c r="L751" s="80"/>
      <c r="M751" s="24" t="s">
        <v>2881</v>
      </c>
      <c r="N751" s="24"/>
      <c r="O751" s="24"/>
    </row>
    <row r="752" spans="1:15" hidden="1">
      <c r="A752" s="23" t="str">
        <f>CONCATENATE(표1[[#This Row],[대분류]],표1[[#This Row],[중분류]],표1[[#This Row],[소분류]],표1[[#This Row],[단계]])</f>
        <v>IT시스템구축/운영전문과정</v>
      </c>
      <c r="B752" s="23" t="str">
        <f>CONCATENATE($A752,
IF(COUNTIF($A$2:$A752,A752)&lt;10,CONCATENATE("000",COUNTIF($A$2:$A752,A752)),
IF(COUNTIF($A$2:$A752,A752)&lt;100,CONCATENATE("00",COUNTIF($A$2:$A752,A752)),
IF(COUNTIF($A$2:$A752,A752)&lt;1000,CONCATENATE("0",COUNTIF($A$2:$A752,A752)),COUNTIF($A$2:$A752,A752))
)))</f>
        <v>IT시스템구축/운영전문과정0016</v>
      </c>
      <c r="C752" s="23" t="s">
        <v>5498</v>
      </c>
      <c r="E752" s="23" t="str">
        <f>CONCATENATE(표1[[#This Row],[교육기관명]],표1[[#This Row],[중분류]])</f>
        <v>HP교육센터시스템</v>
      </c>
      <c r="F752" s="24" t="s">
        <v>971</v>
      </c>
      <c r="G752" s="25" t="s">
        <v>1028</v>
      </c>
      <c r="H752" s="24" t="s">
        <v>6</v>
      </c>
      <c r="I752" s="24" t="s">
        <v>232</v>
      </c>
      <c r="J752" s="24" t="s">
        <v>64</v>
      </c>
      <c r="K752" s="24" t="s">
        <v>2000</v>
      </c>
      <c r="L752" s="80"/>
      <c r="M752" s="24" t="s">
        <v>2882</v>
      </c>
      <c r="N752" s="24"/>
      <c r="O752" s="24"/>
    </row>
    <row r="753" spans="1:15" hidden="1">
      <c r="A753" s="23" t="str">
        <f>CONCATENATE(표1[[#This Row],[대분류]],표1[[#This Row],[중분류]],표1[[#This Row],[소분류]],표1[[#This Row],[단계]])</f>
        <v>IT시스템구축/운영전문과정</v>
      </c>
      <c r="B753" s="23" t="str">
        <f>CONCATENATE($A753,
IF(COUNTIF($A$2:$A753,A753)&lt;10,CONCATENATE("000",COUNTIF($A$2:$A753,A753)),
IF(COUNTIF($A$2:$A753,A753)&lt;100,CONCATENATE("00",COUNTIF($A$2:$A753,A753)),
IF(COUNTIF($A$2:$A753,A753)&lt;1000,CONCATENATE("0",COUNTIF($A$2:$A753,A753)),COUNTIF($A$2:$A753,A753))
)))</f>
        <v>IT시스템구축/운영전문과정0017</v>
      </c>
      <c r="C753" s="23" t="s">
        <v>5499</v>
      </c>
      <c r="E753" s="23" t="str">
        <f>CONCATENATE(표1[[#This Row],[교육기관명]],표1[[#This Row],[중분류]])</f>
        <v>HP교육센터시스템</v>
      </c>
      <c r="F753" s="24" t="s">
        <v>971</v>
      </c>
      <c r="G753" s="25" t="s">
        <v>1024</v>
      </c>
      <c r="H753" s="24" t="s">
        <v>6</v>
      </c>
      <c r="I753" s="24" t="s">
        <v>232</v>
      </c>
      <c r="J753" s="24" t="s">
        <v>64</v>
      </c>
      <c r="K753" s="24" t="s">
        <v>2000</v>
      </c>
      <c r="L753" s="80"/>
      <c r="M753" s="24" t="s">
        <v>2883</v>
      </c>
      <c r="N753" s="24"/>
      <c r="O753" s="24"/>
    </row>
    <row r="754" spans="1:15" hidden="1">
      <c r="A754" s="23" t="str">
        <f>CONCATENATE(표1[[#This Row],[대분류]],표1[[#This Row],[중분류]],표1[[#This Row],[소분류]],표1[[#This Row],[단계]])</f>
        <v>IT시스템구축/운영전문과정</v>
      </c>
      <c r="B754" s="23" t="str">
        <f>CONCATENATE($A754,
IF(COUNTIF($A$2:$A754,A754)&lt;10,CONCATENATE("000",COUNTIF($A$2:$A754,A754)),
IF(COUNTIF($A$2:$A754,A754)&lt;100,CONCATENATE("00",COUNTIF($A$2:$A754,A754)),
IF(COUNTIF($A$2:$A754,A754)&lt;1000,CONCATENATE("0",COUNTIF($A$2:$A754,A754)),COUNTIF($A$2:$A754,A754))
)))</f>
        <v>IT시스템구축/운영전문과정0018</v>
      </c>
      <c r="C754" s="23" t="s">
        <v>5500</v>
      </c>
      <c r="E754" s="23" t="str">
        <f>CONCATENATE(표1[[#This Row],[교육기관명]],표1[[#This Row],[중분류]])</f>
        <v>HP교육센터시스템</v>
      </c>
      <c r="F754" s="24" t="s">
        <v>971</v>
      </c>
      <c r="G754" s="25" t="s">
        <v>1023</v>
      </c>
      <c r="H754" s="24" t="s">
        <v>6</v>
      </c>
      <c r="I754" s="24" t="s">
        <v>232</v>
      </c>
      <c r="J754" s="24" t="s">
        <v>64</v>
      </c>
      <c r="K754" s="24" t="s">
        <v>2000</v>
      </c>
      <c r="L754" s="80"/>
      <c r="M754" s="24" t="s">
        <v>2884</v>
      </c>
      <c r="N754" s="24"/>
      <c r="O754" s="24"/>
    </row>
    <row r="755" spans="1:15" hidden="1">
      <c r="A755" s="23" t="str">
        <f>CONCATENATE(표1[[#This Row],[대분류]],표1[[#This Row],[중분류]],표1[[#This Row],[소분류]],표1[[#This Row],[단계]])</f>
        <v>IT시스템구축/운영전문과정</v>
      </c>
      <c r="B755" s="23" t="str">
        <f>CONCATENATE($A755,
IF(COUNTIF($A$2:$A755,A755)&lt;10,CONCATENATE("000",COUNTIF($A$2:$A755,A755)),
IF(COUNTIF($A$2:$A755,A755)&lt;100,CONCATENATE("00",COUNTIF($A$2:$A755,A755)),
IF(COUNTIF($A$2:$A755,A755)&lt;1000,CONCATENATE("0",COUNTIF($A$2:$A755,A755)),COUNTIF($A$2:$A755,A755))
)))</f>
        <v>IT시스템구축/운영전문과정0019</v>
      </c>
      <c r="C755" s="23" t="s">
        <v>4666</v>
      </c>
      <c r="E755" s="23" t="str">
        <f>CONCATENATE(표1[[#This Row],[교육기관명]],표1[[#This Row],[중분류]])</f>
        <v>패스트레인정보통신학원시스템</v>
      </c>
      <c r="F755" s="24" t="s">
        <v>3691</v>
      </c>
      <c r="G755" s="25" t="s">
        <v>1477</v>
      </c>
      <c r="H755" s="24" t="s">
        <v>6</v>
      </c>
      <c r="I755" s="24" t="s">
        <v>232</v>
      </c>
      <c r="J755" s="24" t="s">
        <v>64</v>
      </c>
      <c r="K755" s="24" t="s">
        <v>2000</v>
      </c>
      <c r="L755" s="80"/>
      <c r="M755" s="24" t="s">
        <v>2885</v>
      </c>
      <c r="N755" s="24"/>
      <c r="O755" s="24"/>
    </row>
    <row r="756" spans="1:15" hidden="1">
      <c r="A756" s="23" t="str">
        <f>CONCATENATE(표1[[#This Row],[대분류]],표1[[#This Row],[중분류]],표1[[#This Row],[소분류]],표1[[#This Row],[단계]])</f>
        <v>IT시스템자동화/관리선택과정</v>
      </c>
      <c r="B756" s="23" t="str">
        <f>CONCATENATE($A756,
IF(COUNTIF($A$2:$A756,A756)&lt;10,CONCATENATE("000",COUNTIF($A$2:$A756,A756)),
IF(COUNTIF($A$2:$A756,A756)&lt;100,CONCATENATE("00",COUNTIF($A$2:$A756,A756)),
IF(COUNTIF($A$2:$A756,A756)&lt;1000,CONCATENATE("0",COUNTIF($A$2:$A756,A756)),COUNTIF($A$2:$A756,A756))
)))</f>
        <v>IT시스템자동화/관리선택과정0001</v>
      </c>
      <c r="C756" s="23" t="s">
        <v>3951</v>
      </c>
      <c r="E756" s="23" t="str">
        <f>CONCATENATE(표1[[#This Row],[교육기관명]],표1[[#This Row],[중분류]])</f>
        <v>멀티캠퍼스시스템</v>
      </c>
      <c r="F756" s="24" t="s">
        <v>4</v>
      </c>
      <c r="G756" s="25" t="s">
        <v>231</v>
      </c>
      <c r="H756" s="24" t="s">
        <v>6</v>
      </c>
      <c r="I756" s="24" t="s">
        <v>232</v>
      </c>
      <c r="J756" s="24" t="s">
        <v>233</v>
      </c>
      <c r="K756" s="24" t="s">
        <v>2002</v>
      </c>
      <c r="L756" s="80"/>
      <c r="M756" s="24" t="s">
        <v>2886</v>
      </c>
      <c r="N756" s="24"/>
      <c r="O756" s="24"/>
    </row>
    <row r="757" spans="1:15" hidden="1">
      <c r="A757" s="23" t="str">
        <f>CONCATENATE(표1[[#This Row],[대분류]],표1[[#This Row],[중분류]],표1[[#This Row],[소분류]],표1[[#This Row],[단계]])</f>
        <v>IT시스템자동화/관리선택과정</v>
      </c>
      <c r="B757" s="23" t="str">
        <f>CONCATENATE($A757,
IF(COUNTIF($A$2:$A757,A757)&lt;10,CONCATENATE("000",COUNTIF($A$2:$A757,A757)),
IF(COUNTIF($A$2:$A757,A757)&lt;100,CONCATENATE("00",COUNTIF($A$2:$A757,A757)),
IF(COUNTIF($A$2:$A757,A757)&lt;1000,CONCATENATE("0",COUNTIF($A$2:$A757,A757)),COUNTIF($A$2:$A757,A757))
)))</f>
        <v>IT시스템자동화/관리선택과정0002</v>
      </c>
      <c r="C757" s="23" t="s">
        <v>4667</v>
      </c>
      <c r="E757" s="23" t="str">
        <f>CONCATENATE(표1[[#This Row],[교육기관명]],표1[[#This Row],[중분류]])</f>
        <v>패스트레인정보통신학원시스템</v>
      </c>
      <c r="F757" s="24" t="s">
        <v>3691</v>
      </c>
      <c r="G757" s="25" t="s">
        <v>1673</v>
      </c>
      <c r="H757" s="24" t="s">
        <v>6</v>
      </c>
      <c r="I757" s="24" t="s">
        <v>232</v>
      </c>
      <c r="J757" s="24" t="s">
        <v>233</v>
      </c>
      <c r="K757" s="24" t="s">
        <v>2002</v>
      </c>
      <c r="L757" s="80"/>
      <c r="M757" s="24" t="s">
        <v>2887</v>
      </c>
      <c r="N757" s="24"/>
      <c r="O757" s="24"/>
    </row>
    <row r="758" spans="1:15" hidden="1">
      <c r="A758" s="23" t="str">
        <f>CONCATENATE(표1[[#This Row],[대분류]],표1[[#This Row],[중분류]],표1[[#This Row],[소분류]],표1[[#This Row],[단계]])</f>
        <v>IT시스템자동화/관리선택과정</v>
      </c>
      <c r="B758" s="23" t="str">
        <f>CONCATENATE($A758,
IF(COUNTIF($A$2:$A758,A758)&lt;10,CONCATENATE("000",COUNTIF($A$2:$A758,A758)),
IF(COUNTIF($A$2:$A758,A758)&lt;100,CONCATENATE("00",COUNTIF($A$2:$A758,A758)),
IF(COUNTIF($A$2:$A758,A758)&lt;1000,CONCATENATE("0",COUNTIF($A$2:$A758,A758)),COUNTIF($A$2:$A758,A758))
)))</f>
        <v>IT시스템자동화/관리선택과정0003</v>
      </c>
      <c r="C758" s="23" t="s">
        <v>4668</v>
      </c>
      <c r="E758" s="23" t="str">
        <f>CONCATENATE(표1[[#This Row],[교육기관명]],표1[[#This Row],[중분류]])</f>
        <v>패스트레인정보통신학원시스템</v>
      </c>
      <c r="F758" s="24" t="s">
        <v>3691</v>
      </c>
      <c r="G758" s="25" t="s">
        <v>1674</v>
      </c>
      <c r="H758" s="24" t="s">
        <v>6</v>
      </c>
      <c r="I758" s="24" t="s">
        <v>232</v>
      </c>
      <c r="J758" s="24" t="s">
        <v>233</v>
      </c>
      <c r="K758" s="24" t="s">
        <v>2002</v>
      </c>
      <c r="L758" s="80"/>
      <c r="M758" s="24" t="s">
        <v>2888</v>
      </c>
      <c r="N758" s="24"/>
      <c r="O758" s="24"/>
    </row>
    <row r="759" spans="1:15" hidden="1">
      <c r="A759" s="23" t="str">
        <f>CONCATENATE(표1[[#This Row],[대분류]],표1[[#This Row],[중분류]],표1[[#This Row],[소분류]],표1[[#This Row],[단계]])</f>
        <v>IT시스템자동화/관리선택과정</v>
      </c>
      <c r="B759" s="23" t="str">
        <f>CONCATENATE($A759,
IF(COUNTIF($A$2:$A759,A759)&lt;10,CONCATENATE("000",COUNTIF($A$2:$A759,A759)),
IF(COUNTIF($A$2:$A759,A759)&lt;100,CONCATENATE("00",COUNTIF($A$2:$A759,A759)),
IF(COUNTIF($A$2:$A759,A759)&lt;1000,CONCATENATE("0",COUNTIF($A$2:$A759,A759)),COUNTIF($A$2:$A759,A759))
)))</f>
        <v>IT시스템자동화/관리선택과정0004</v>
      </c>
      <c r="C759" s="23" t="s">
        <v>4669</v>
      </c>
      <c r="E759" s="23" t="str">
        <f>CONCATENATE(표1[[#This Row],[교육기관명]],표1[[#This Row],[중분류]])</f>
        <v>패스트레인정보통신학원시스템</v>
      </c>
      <c r="F759" s="24" t="s">
        <v>3691</v>
      </c>
      <c r="G759" s="25" t="s">
        <v>1675</v>
      </c>
      <c r="H759" s="24" t="s">
        <v>6</v>
      </c>
      <c r="I759" s="24" t="s">
        <v>232</v>
      </c>
      <c r="J759" s="24" t="s">
        <v>233</v>
      </c>
      <c r="K759" s="24" t="s">
        <v>2002</v>
      </c>
      <c r="L759" s="80"/>
      <c r="M759" s="24" t="s">
        <v>2889</v>
      </c>
      <c r="N759" s="24"/>
      <c r="O759" s="24"/>
    </row>
    <row r="760" spans="1:15" hidden="1">
      <c r="A760" s="23" t="str">
        <f>CONCATENATE(표1[[#This Row],[대분류]],표1[[#This Row],[중분류]],표1[[#This Row],[소분류]],표1[[#This Row],[단계]])</f>
        <v>IT시스템자동화/관리선택과정</v>
      </c>
      <c r="B760" s="23" t="str">
        <f>CONCATENATE($A760,
IF(COUNTIF($A$2:$A760,A760)&lt;10,CONCATENATE("000",COUNTIF($A$2:$A760,A760)),
IF(COUNTIF($A$2:$A760,A760)&lt;100,CONCATENATE("00",COUNTIF($A$2:$A760,A760)),
IF(COUNTIF($A$2:$A760,A760)&lt;1000,CONCATENATE("0",COUNTIF($A$2:$A760,A760)),COUNTIF($A$2:$A760,A760))
)))</f>
        <v>IT시스템자동화/관리선택과정0005</v>
      </c>
      <c r="C760" s="23" t="s">
        <v>4670</v>
      </c>
      <c r="D760" s="28" t="s">
        <v>5728</v>
      </c>
      <c r="E760" s="23" t="str">
        <f>CONCATENATE(표1[[#This Row],[교육기관명]],표1[[#This Row],[중분류]])</f>
        <v>패스트레인정보통신학원시스템</v>
      </c>
      <c r="F760" s="24" t="s">
        <v>3691</v>
      </c>
      <c r="G760" s="25" t="s">
        <v>1665</v>
      </c>
      <c r="H760" s="24" t="s">
        <v>6</v>
      </c>
      <c r="I760" s="24" t="s">
        <v>232</v>
      </c>
      <c r="J760" s="24" t="s">
        <v>233</v>
      </c>
      <c r="K760" s="24" t="s">
        <v>2002</v>
      </c>
      <c r="L760" s="80" t="s">
        <v>5713</v>
      </c>
      <c r="M760" s="24" t="s">
        <v>2890</v>
      </c>
      <c r="N760" s="24"/>
      <c r="O760" s="24"/>
    </row>
    <row r="761" spans="1:15" hidden="1">
      <c r="A761" s="23" t="str">
        <f>CONCATENATE(표1[[#This Row],[대분류]],표1[[#This Row],[중분류]],표1[[#This Row],[소분류]],표1[[#This Row],[단계]])</f>
        <v>IT시스템자동화/관리전문과정</v>
      </c>
      <c r="B761" s="23" t="str">
        <f>CONCATENATE($A761,
IF(COUNTIF($A$2:$A761,A761)&lt;10,CONCATENATE("000",COUNTIF($A$2:$A761,A761)),
IF(COUNTIF($A$2:$A761,A761)&lt;100,CONCATENATE("00",COUNTIF($A$2:$A761,A761)),
IF(COUNTIF($A$2:$A761,A761)&lt;1000,CONCATENATE("0",COUNTIF($A$2:$A761,A761)),COUNTIF($A$2:$A761,A761))
)))</f>
        <v>IT시스템자동화/관리전문과정0001</v>
      </c>
      <c r="C761" s="23" t="s">
        <v>4671</v>
      </c>
      <c r="E761" s="23" t="str">
        <f>CONCATENATE(표1[[#This Row],[교육기관명]],표1[[#This Row],[중분류]])</f>
        <v>패스트레인정보통신학원시스템</v>
      </c>
      <c r="F761" s="24" t="s">
        <v>3691</v>
      </c>
      <c r="G761" s="25" t="s">
        <v>1252</v>
      </c>
      <c r="H761" s="24" t="s">
        <v>6</v>
      </c>
      <c r="I761" s="24" t="s">
        <v>232</v>
      </c>
      <c r="J761" s="24" t="s">
        <v>233</v>
      </c>
      <c r="K761" s="24" t="s">
        <v>2000</v>
      </c>
      <c r="L761" s="80"/>
      <c r="M761" s="24" t="s">
        <v>2891</v>
      </c>
      <c r="N761" s="24"/>
      <c r="O761" s="24"/>
    </row>
    <row r="762" spans="1:15" hidden="1">
      <c r="A762" s="23" t="str">
        <f>CONCATENATE(표1[[#This Row],[대분류]],표1[[#This Row],[중분류]],표1[[#This Row],[소분류]],표1[[#This Row],[단계]])</f>
        <v>IT시스템자동화/관리전문과정</v>
      </c>
      <c r="B762" s="23" t="str">
        <f>CONCATENATE($A762,
IF(COUNTIF($A$2:$A762,A762)&lt;10,CONCATENATE("000",COUNTIF($A$2:$A762,A762)),
IF(COUNTIF($A$2:$A762,A762)&lt;100,CONCATENATE("00",COUNTIF($A$2:$A762,A762)),
IF(COUNTIF($A$2:$A762,A762)&lt;1000,CONCATENATE("0",COUNTIF($A$2:$A762,A762)),COUNTIF($A$2:$A762,A762))
)))</f>
        <v>IT시스템자동화/관리전문과정0002</v>
      </c>
      <c r="C762" s="23" t="s">
        <v>4672</v>
      </c>
      <c r="E762" s="23" t="str">
        <f>CONCATENATE(표1[[#This Row],[교육기관명]],표1[[#This Row],[중분류]])</f>
        <v>패스트레인정보통신학원시스템</v>
      </c>
      <c r="F762" s="24" t="s">
        <v>3691</v>
      </c>
      <c r="G762" s="25" t="s">
        <v>1253</v>
      </c>
      <c r="H762" s="24" t="s">
        <v>6</v>
      </c>
      <c r="I762" s="24" t="s">
        <v>232</v>
      </c>
      <c r="J762" s="24" t="s">
        <v>233</v>
      </c>
      <c r="K762" s="24" t="s">
        <v>2000</v>
      </c>
      <c r="L762" s="80"/>
      <c r="M762" s="24" t="s">
        <v>2892</v>
      </c>
      <c r="N762" s="24"/>
      <c r="O762" s="24"/>
    </row>
    <row r="763" spans="1:15" hidden="1">
      <c r="A763" s="23" t="str">
        <f>CONCATENATE(표1[[#This Row],[대분류]],표1[[#This Row],[중분류]],표1[[#This Row],[소분류]],표1[[#This Row],[단계]])</f>
        <v>IT시스템자동화/관리전문과정</v>
      </c>
      <c r="B763" s="23" t="str">
        <f>CONCATENATE($A763,
IF(COUNTIF($A$2:$A763,A763)&lt;10,CONCATENATE("000",COUNTIF($A$2:$A763,A763)),
IF(COUNTIF($A$2:$A763,A763)&lt;100,CONCATENATE("00",COUNTIF($A$2:$A763,A763)),
IF(COUNTIF($A$2:$A763,A763)&lt;1000,CONCATENATE("0",COUNTIF($A$2:$A763,A763)),COUNTIF($A$2:$A763,A763))
)))</f>
        <v>IT시스템자동화/관리전문과정0003</v>
      </c>
      <c r="C763" s="23" t="s">
        <v>4673</v>
      </c>
      <c r="E763" s="23" t="str">
        <f>CONCATENATE(표1[[#This Row],[교육기관명]],표1[[#This Row],[중분류]])</f>
        <v>패스트레인정보통신학원시스템</v>
      </c>
      <c r="F763" s="24" t="s">
        <v>3691</v>
      </c>
      <c r="G763" s="25" t="s">
        <v>1254</v>
      </c>
      <c r="H763" s="24" t="s">
        <v>6</v>
      </c>
      <c r="I763" s="24" t="s">
        <v>232</v>
      </c>
      <c r="J763" s="24" t="s">
        <v>233</v>
      </c>
      <c r="K763" s="24" t="s">
        <v>2000</v>
      </c>
      <c r="L763" s="80"/>
      <c r="M763" s="24" t="s">
        <v>2893</v>
      </c>
      <c r="N763" s="24"/>
      <c r="O763" s="24"/>
    </row>
    <row r="764" spans="1:15" hidden="1">
      <c r="A764" s="23" t="str">
        <f>CONCATENATE(표1[[#This Row],[대분류]],표1[[#This Row],[중분류]],표1[[#This Row],[소분류]],표1[[#This Row],[단계]])</f>
        <v>IT시스템자동화/관리전문과정</v>
      </c>
      <c r="B764" s="23" t="str">
        <f>CONCATENATE($A764,
IF(COUNTIF($A$2:$A764,A764)&lt;10,CONCATENATE("000",COUNTIF($A$2:$A764,A764)),
IF(COUNTIF($A$2:$A764,A764)&lt;100,CONCATENATE("00",COUNTIF($A$2:$A764,A764)),
IF(COUNTIF($A$2:$A764,A764)&lt;1000,CONCATENATE("0",COUNTIF($A$2:$A764,A764)),COUNTIF($A$2:$A764,A764))
)))</f>
        <v>IT시스템자동화/관리전문과정0004</v>
      </c>
      <c r="C764" s="23" t="s">
        <v>4674</v>
      </c>
      <c r="E764" s="23" t="str">
        <f>CONCATENATE(표1[[#This Row],[교육기관명]],표1[[#This Row],[중분류]])</f>
        <v>패스트레인정보통신학원시스템</v>
      </c>
      <c r="F764" s="24" t="s">
        <v>3691</v>
      </c>
      <c r="G764" s="25" t="s">
        <v>1255</v>
      </c>
      <c r="H764" s="24" t="s">
        <v>6</v>
      </c>
      <c r="I764" s="24" t="s">
        <v>232</v>
      </c>
      <c r="J764" s="24" t="s">
        <v>233</v>
      </c>
      <c r="K764" s="24" t="s">
        <v>2000</v>
      </c>
      <c r="L764" s="80"/>
      <c r="M764" s="24" t="s">
        <v>2894</v>
      </c>
      <c r="N764" s="24"/>
      <c r="O764" s="24"/>
    </row>
    <row r="765" spans="1:15" hidden="1">
      <c r="A765" s="23" t="str">
        <f>CONCATENATE(표1[[#This Row],[대분류]],표1[[#This Row],[중분류]],표1[[#This Row],[소분류]],표1[[#This Row],[단계]])</f>
        <v>IT시스템자동화/관리전문과정</v>
      </c>
      <c r="B765" s="23" t="str">
        <f>CONCATENATE($A765,
IF(COUNTIF($A$2:$A765,A765)&lt;10,CONCATENATE("000",COUNTIF($A$2:$A765,A765)),
IF(COUNTIF($A$2:$A765,A765)&lt;100,CONCATENATE("00",COUNTIF($A$2:$A765,A765)),
IF(COUNTIF($A$2:$A765,A765)&lt;1000,CONCATENATE("0",COUNTIF($A$2:$A765,A765)),COUNTIF($A$2:$A765,A765))
)))</f>
        <v>IT시스템자동화/관리전문과정0005</v>
      </c>
      <c r="C765" s="23" t="s">
        <v>4675</v>
      </c>
      <c r="E765" s="23" t="str">
        <f>CONCATENATE(표1[[#This Row],[교육기관명]],표1[[#This Row],[중분류]])</f>
        <v>패스트레인정보통신학원시스템</v>
      </c>
      <c r="F765" s="24" t="s">
        <v>3691</v>
      </c>
      <c r="G765" s="25" t="s">
        <v>1256</v>
      </c>
      <c r="H765" s="24" t="s">
        <v>6</v>
      </c>
      <c r="I765" s="24" t="s">
        <v>232</v>
      </c>
      <c r="J765" s="24" t="s">
        <v>233</v>
      </c>
      <c r="K765" s="24" t="s">
        <v>2000</v>
      </c>
      <c r="L765" s="80"/>
      <c r="M765" s="24" t="s">
        <v>2895</v>
      </c>
      <c r="N765" s="24"/>
      <c r="O765" s="24"/>
    </row>
    <row r="766" spans="1:15" hidden="1">
      <c r="A766" s="23" t="str">
        <f>CONCATENATE(표1[[#This Row],[대분류]],표1[[#This Row],[중분류]],표1[[#This Row],[소분류]],표1[[#This Row],[단계]])</f>
        <v>IT시스템자동화/관리전문과정</v>
      </c>
      <c r="B766" s="23" t="str">
        <f>CONCATENATE($A766,
IF(COUNTIF($A$2:$A766,A766)&lt;10,CONCATENATE("000",COUNTIF($A$2:$A766,A766)),
IF(COUNTIF($A$2:$A766,A766)&lt;100,CONCATENATE("00",COUNTIF($A$2:$A766,A766)),
IF(COUNTIF($A$2:$A766,A766)&lt;1000,CONCATENATE("0",COUNTIF($A$2:$A766,A766)),COUNTIF($A$2:$A766,A766))
)))</f>
        <v>IT시스템자동화/관리전문과정0006</v>
      </c>
      <c r="C766" s="23" t="s">
        <v>4676</v>
      </c>
      <c r="E766" s="23" t="str">
        <f>CONCATENATE(표1[[#This Row],[교육기관명]],표1[[#This Row],[중분류]])</f>
        <v>패스트레인정보통신학원시스템</v>
      </c>
      <c r="F766" s="24" t="s">
        <v>3691</v>
      </c>
      <c r="G766" s="25" t="s">
        <v>1269</v>
      </c>
      <c r="H766" s="24" t="s">
        <v>6</v>
      </c>
      <c r="I766" s="24" t="s">
        <v>232</v>
      </c>
      <c r="J766" s="24" t="s">
        <v>233</v>
      </c>
      <c r="K766" s="24" t="s">
        <v>2000</v>
      </c>
      <c r="L766" s="80"/>
      <c r="M766" s="24" t="s">
        <v>2896</v>
      </c>
      <c r="N766" s="24"/>
      <c r="O766" s="24"/>
    </row>
    <row r="767" spans="1:15" hidden="1">
      <c r="A767" s="23" t="str">
        <f>CONCATENATE(표1[[#This Row],[대분류]],표1[[#This Row],[중분류]],표1[[#This Row],[소분류]],표1[[#This Row],[단계]])</f>
        <v>IT시스템자동화/관리전문과정</v>
      </c>
      <c r="B767" s="23" t="str">
        <f>CONCATENATE($A767,
IF(COUNTIF($A$2:$A767,A767)&lt;10,CONCATENATE("000",COUNTIF($A$2:$A767,A767)),
IF(COUNTIF($A$2:$A767,A767)&lt;100,CONCATENATE("00",COUNTIF($A$2:$A767,A767)),
IF(COUNTIF($A$2:$A767,A767)&lt;1000,CONCATENATE("0",COUNTIF($A$2:$A767,A767)),COUNTIF($A$2:$A767,A767))
)))</f>
        <v>IT시스템자동화/관리전문과정0007</v>
      </c>
      <c r="C767" s="23" t="s">
        <v>4677</v>
      </c>
      <c r="E767" s="23" t="str">
        <f>CONCATENATE(표1[[#This Row],[교육기관명]],표1[[#This Row],[중분류]])</f>
        <v>패스트레인정보통신학원시스템</v>
      </c>
      <c r="F767" s="24" t="s">
        <v>3691</v>
      </c>
      <c r="G767" s="25" t="s">
        <v>1274</v>
      </c>
      <c r="H767" s="24" t="s">
        <v>6</v>
      </c>
      <c r="I767" s="24" t="s">
        <v>232</v>
      </c>
      <c r="J767" s="24" t="s">
        <v>233</v>
      </c>
      <c r="K767" s="24" t="s">
        <v>2000</v>
      </c>
      <c r="L767" s="80"/>
      <c r="M767" s="24" t="s">
        <v>2897</v>
      </c>
      <c r="N767" s="24"/>
      <c r="O767" s="24"/>
    </row>
    <row r="768" spans="1:15" hidden="1">
      <c r="A768" s="23" t="str">
        <f>CONCATENATE(표1[[#This Row],[대분류]],표1[[#This Row],[중분류]],표1[[#This Row],[소분류]],표1[[#This Row],[단계]])</f>
        <v>IT시스템클러스터링전문과정</v>
      </c>
      <c r="B768" s="23" t="str">
        <f>CONCATENATE($A768,
IF(COUNTIF($A$2:$A768,A768)&lt;10,CONCATENATE("000",COUNTIF($A$2:$A768,A768)),
IF(COUNTIF($A$2:$A768,A768)&lt;100,CONCATENATE("00",COUNTIF($A$2:$A768,A768)),
IF(COUNTIF($A$2:$A768,A768)&lt;1000,CONCATENATE("0",COUNTIF($A$2:$A768,A768)),COUNTIF($A$2:$A768,A768))
)))</f>
        <v>IT시스템클러스터링전문과정0001</v>
      </c>
      <c r="C768" s="23" t="s">
        <v>4678</v>
      </c>
      <c r="E768" s="23" t="str">
        <f>CONCATENATE(표1[[#This Row],[교육기관명]],표1[[#This Row],[중분류]])</f>
        <v>패스트레인정보통신학원시스템</v>
      </c>
      <c r="F768" s="24" t="s">
        <v>3691</v>
      </c>
      <c r="G768" s="25" t="s">
        <v>1302</v>
      </c>
      <c r="H768" s="24" t="s">
        <v>6</v>
      </c>
      <c r="I768" s="24" t="s">
        <v>232</v>
      </c>
      <c r="J768" s="24" t="s">
        <v>1303</v>
      </c>
      <c r="K768" s="24" t="s">
        <v>2000</v>
      </c>
      <c r="L768" s="80"/>
      <c r="M768" s="24" t="s">
        <v>2898</v>
      </c>
      <c r="N768" s="24"/>
      <c r="O768" s="24"/>
    </row>
    <row r="769" spans="1:15" hidden="1">
      <c r="A769" s="23" t="str">
        <f>CONCATENATE(표1[[#This Row],[대분류]],표1[[#This Row],[중분류]],표1[[#This Row],[소분류]],표1[[#This Row],[단계]])</f>
        <v>IT운영체제Linux기본과정</v>
      </c>
      <c r="B769" s="23" t="str">
        <f>CONCATENATE($A769,
IF(COUNTIF($A$2:$A769,A769)&lt;10,CONCATENATE("000",COUNTIF($A$2:$A769,A769)),
IF(COUNTIF($A$2:$A769,A769)&lt;100,CONCATENATE("00",COUNTIF($A$2:$A769,A769)),
IF(COUNTIF($A$2:$A769,A769)&lt;1000,CONCATENATE("0",COUNTIF($A$2:$A769,A769)),COUNTIF($A$2:$A769,A769))
)))</f>
        <v>IT운영체제Linux기본과정0001</v>
      </c>
      <c r="C769" s="23" t="s">
        <v>3952</v>
      </c>
      <c r="D769" s="28" t="s">
        <v>5598</v>
      </c>
      <c r="E769" s="23" t="str">
        <f>CONCATENATE(표1[[#This Row],[교육기관명]],표1[[#This Row],[중분류]])</f>
        <v>멀티캠퍼스운영체제</v>
      </c>
      <c r="F769" s="24" t="s">
        <v>4</v>
      </c>
      <c r="G769" s="25" t="s">
        <v>206</v>
      </c>
      <c r="H769" s="24" t="s">
        <v>6</v>
      </c>
      <c r="I769" s="24" t="s">
        <v>1988</v>
      </c>
      <c r="J769" s="24" t="s">
        <v>84</v>
      </c>
      <c r="K769" s="24" t="s">
        <v>1998</v>
      </c>
      <c r="L769" s="80" t="s">
        <v>5584</v>
      </c>
      <c r="M769" s="24" t="s">
        <v>2270</v>
      </c>
      <c r="N769" s="24">
        <v>0</v>
      </c>
      <c r="O769" s="24"/>
    </row>
    <row r="770" spans="1:15" hidden="1">
      <c r="A770" s="23" t="str">
        <f>CONCATENATE(표1[[#This Row],[대분류]],표1[[#This Row],[중분류]],표1[[#This Row],[소분류]],표1[[#This Row],[단계]])</f>
        <v>IT운영체제Linux기본과정</v>
      </c>
      <c r="B770" s="23" t="str">
        <f>CONCATENATE($A770,
IF(COUNTIF($A$2:$A770,A770)&lt;10,CONCATENATE("000",COUNTIF($A$2:$A770,A770)),
IF(COUNTIF($A$2:$A770,A770)&lt;100,CONCATENATE("00",COUNTIF($A$2:$A770,A770)),
IF(COUNTIF($A$2:$A770,A770)&lt;1000,CONCATENATE("0",COUNTIF($A$2:$A770,A770)),COUNTIF($A$2:$A770,A770))
)))</f>
        <v>IT운영체제Linux기본과정0002</v>
      </c>
      <c r="C770" s="23" t="s">
        <v>4848</v>
      </c>
      <c r="E770" s="23" t="str">
        <f>CONCATENATE(표1[[#This Row],[교육기관명]],표1[[#This Row],[중분류]])</f>
        <v>코리아IT아카데미운영체제</v>
      </c>
      <c r="F770" s="24" t="s">
        <v>1895</v>
      </c>
      <c r="G770" s="25" t="s">
        <v>1910</v>
      </c>
      <c r="H770" s="24" t="s">
        <v>6</v>
      </c>
      <c r="I770" s="24" t="s">
        <v>1988</v>
      </c>
      <c r="J770" s="24" t="s">
        <v>84</v>
      </c>
      <c r="K770" s="24" t="s">
        <v>1998</v>
      </c>
      <c r="L770" s="80"/>
      <c r="M770" s="24" t="s">
        <v>2271</v>
      </c>
      <c r="N770" s="24"/>
      <c r="O770" s="24"/>
    </row>
    <row r="771" spans="1:15" hidden="1">
      <c r="A771" s="23" t="str">
        <f>CONCATENATE(표1[[#This Row],[대분류]],표1[[#This Row],[중분류]],표1[[#This Row],[소분류]],표1[[#This Row],[단계]])</f>
        <v>IT운영체제Linux기본과정</v>
      </c>
      <c r="B771" s="23" t="str">
        <f>CONCATENATE($A771,
IF(COUNTIF($A$2:$A771,A771)&lt;10,CONCATENATE("000",COUNTIF($A$2:$A771,A771)),
IF(COUNTIF($A$2:$A771,A771)&lt;100,CONCATENATE("00",COUNTIF($A$2:$A771,A771)),
IF(COUNTIF($A$2:$A771,A771)&lt;1000,CONCATENATE("0",COUNTIF($A$2:$A771,A771)),COUNTIF($A$2:$A771,A771))
)))</f>
        <v>IT운영체제Linux기본과정0003</v>
      </c>
      <c r="C771" s="23" t="s">
        <v>4378</v>
      </c>
      <c r="E771" s="23" t="str">
        <f>CONCATENATE(표1[[#This Row],[교육기관명]],표1[[#This Row],[중분류]])</f>
        <v>한국소프트웨어기술진흥협회운영체제</v>
      </c>
      <c r="F771" s="24" t="s">
        <v>659</v>
      </c>
      <c r="G771" s="25" t="s">
        <v>760</v>
      </c>
      <c r="H771" s="24" t="s">
        <v>6</v>
      </c>
      <c r="I771" s="24" t="s">
        <v>1988</v>
      </c>
      <c r="J771" s="24" t="s">
        <v>84</v>
      </c>
      <c r="K771" s="24" t="s">
        <v>1998</v>
      </c>
      <c r="L771" s="80"/>
      <c r="M771" s="24" t="s">
        <v>3621</v>
      </c>
      <c r="N771" s="24"/>
      <c r="O771" s="24"/>
    </row>
    <row r="772" spans="1:15" hidden="1">
      <c r="A772" s="23" t="str">
        <f>CONCATENATE(표1[[#This Row],[대분류]],표1[[#This Row],[중분류]],표1[[#This Row],[소분류]],표1[[#This Row],[단계]])</f>
        <v>IT운영체제Linux선택과정</v>
      </c>
      <c r="B772" s="23" t="str">
        <f>CONCATENATE($A772,
IF(COUNTIF($A$2:$A772,A772)&lt;10,CONCATENATE("000",COUNTIF($A$2:$A772,A772)),
IF(COUNTIF($A$2:$A772,A772)&lt;100,CONCATENATE("00",COUNTIF($A$2:$A772,A772)),
IF(COUNTIF($A$2:$A772,A772)&lt;1000,CONCATENATE("0",COUNTIF($A$2:$A772,A772)),COUNTIF($A$2:$A772,A772))
)))</f>
        <v>IT운영체제Linux선택과정0001</v>
      </c>
      <c r="C772" s="23" t="s">
        <v>3953</v>
      </c>
      <c r="E772" s="23" t="str">
        <f>CONCATENATE(표1[[#This Row],[교육기관명]],표1[[#This Row],[중분류]])</f>
        <v>멀티캠퍼스운영체제</v>
      </c>
      <c r="F772" s="24" t="s">
        <v>4</v>
      </c>
      <c r="G772" s="25" t="s">
        <v>83</v>
      </c>
      <c r="H772" s="24" t="s">
        <v>6</v>
      </c>
      <c r="I772" s="24" t="s">
        <v>1988</v>
      </c>
      <c r="J772" s="24" t="s">
        <v>84</v>
      </c>
      <c r="K772" s="24" t="s">
        <v>2002</v>
      </c>
      <c r="L772" s="80"/>
      <c r="M772" s="24" t="s">
        <v>2272</v>
      </c>
      <c r="N772" s="24"/>
      <c r="O772" s="24"/>
    </row>
    <row r="773" spans="1:15" hidden="1">
      <c r="A773" s="23" t="str">
        <f>CONCATENATE(표1[[#This Row],[대분류]],표1[[#This Row],[중분류]],표1[[#This Row],[소분류]],표1[[#This Row],[단계]])</f>
        <v>IT운영체제Linux선택과정</v>
      </c>
      <c r="B773" s="23" t="str">
        <f>CONCATENATE($A773,
IF(COUNTIF($A$2:$A773,A773)&lt;10,CONCATENATE("000",COUNTIF($A$2:$A773,A773)),
IF(COUNTIF($A$2:$A773,A773)&lt;100,CONCATENATE("00",COUNTIF($A$2:$A773,A773)),
IF(COUNTIF($A$2:$A773,A773)&lt;1000,CONCATENATE("0",COUNTIF($A$2:$A773,A773)),COUNTIF($A$2:$A773,A773))
)))</f>
        <v>IT운영체제Linux선택과정0002</v>
      </c>
      <c r="C773" s="23" t="s">
        <v>4550</v>
      </c>
      <c r="E773" s="23" t="str">
        <f>CONCATENATE(표1[[#This Row],[교육기관명]],표1[[#This Row],[중분류]])</f>
        <v>패스트레인정보통신학원운영체제</v>
      </c>
      <c r="F773" s="24" t="s">
        <v>3691</v>
      </c>
      <c r="G773" s="25" t="s">
        <v>1632</v>
      </c>
      <c r="H773" s="24" t="s">
        <v>6</v>
      </c>
      <c r="I773" s="24" t="s">
        <v>1988</v>
      </c>
      <c r="J773" s="24" t="s">
        <v>84</v>
      </c>
      <c r="K773" s="24" t="s">
        <v>2002</v>
      </c>
      <c r="L773" s="80"/>
      <c r="M773" s="24" t="s">
        <v>2273</v>
      </c>
      <c r="N773" s="24"/>
      <c r="O773" s="24"/>
    </row>
    <row r="774" spans="1:15" hidden="1">
      <c r="A774" s="23" t="str">
        <f>CONCATENATE(표1[[#This Row],[대분류]],표1[[#This Row],[중분류]],표1[[#This Row],[소분류]],표1[[#This Row],[단계]])</f>
        <v>IT운영체제Linux선택과정</v>
      </c>
      <c r="B774" s="23" t="str">
        <f>CONCATENATE($A774,
IF(COUNTIF($A$2:$A774,A774)&lt;10,CONCATENATE("000",COUNTIF($A$2:$A774,A774)),
IF(COUNTIF($A$2:$A774,A774)&lt;100,CONCATENATE("00",COUNTIF($A$2:$A774,A774)),
IF(COUNTIF($A$2:$A774,A774)&lt;1000,CONCATENATE("0",COUNTIF($A$2:$A774,A774)),COUNTIF($A$2:$A774,A774))
)))</f>
        <v>IT운영체제Linux선택과정0003</v>
      </c>
      <c r="C774" s="23" t="s">
        <v>4551</v>
      </c>
      <c r="E774" s="23" t="str">
        <f>CONCATENATE(표1[[#This Row],[교육기관명]],표1[[#This Row],[중분류]])</f>
        <v>패스트레인정보통신학원운영체제</v>
      </c>
      <c r="F774" s="24" t="s">
        <v>3691</v>
      </c>
      <c r="G774" s="25" t="s">
        <v>1633</v>
      </c>
      <c r="H774" s="24" t="s">
        <v>6</v>
      </c>
      <c r="I774" s="24" t="s">
        <v>1988</v>
      </c>
      <c r="J774" s="24" t="s">
        <v>84</v>
      </c>
      <c r="K774" s="24" t="s">
        <v>2002</v>
      </c>
      <c r="L774" s="80"/>
      <c r="M774" s="24" t="s">
        <v>2274</v>
      </c>
      <c r="N774" s="24"/>
      <c r="O774" s="24"/>
    </row>
    <row r="775" spans="1:15" hidden="1">
      <c r="A775" s="23" t="str">
        <f>CONCATENATE(표1[[#This Row],[대분류]],표1[[#This Row],[중분류]],표1[[#This Row],[소분류]],표1[[#This Row],[단계]])</f>
        <v>IT운영체제LInux선택과정</v>
      </c>
      <c r="B775" s="23" t="str">
        <f>CONCATENATE($A775,
IF(COUNTIF($A$2:$A775,A775)&lt;10,CONCATENATE("000",COUNTIF($A$2:$A775,A775)),
IF(COUNTIF($A$2:$A775,A775)&lt;100,CONCATENATE("00",COUNTIF($A$2:$A775,A775)),
IF(COUNTIF($A$2:$A775,A775)&lt;1000,CONCATENATE("0",COUNTIF($A$2:$A775,A775)),COUNTIF($A$2:$A775,A775))
)))</f>
        <v>IT운영체제LInux선택과정0004</v>
      </c>
      <c r="C775" s="23" t="s">
        <v>4379</v>
      </c>
      <c r="E775" s="23" t="str">
        <f>CONCATENATE(표1[[#This Row],[교육기관명]],표1[[#This Row],[중분류]])</f>
        <v>한국소프트웨어기술진흥협회운영체제</v>
      </c>
      <c r="F775" s="24" t="s">
        <v>659</v>
      </c>
      <c r="G775" s="25" t="s">
        <v>764</v>
      </c>
      <c r="H775" s="24" t="s">
        <v>6</v>
      </c>
      <c r="I775" s="24" t="s">
        <v>1988</v>
      </c>
      <c r="J775" s="24" t="s">
        <v>765</v>
      </c>
      <c r="K775" s="24" t="s">
        <v>2002</v>
      </c>
      <c r="L775" s="80"/>
      <c r="M775" s="24" t="s">
        <v>3621</v>
      </c>
      <c r="N775" s="24"/>
      <c r="O775" s="24"/>
    </row>
    <row r="776" spans="1:15" hidden="1">
      <c r="A776" s="23" t="str">
        <f>CONCATENATE(표1[[#This Row],[대분류]],표1[[#This Row],[중분류]],표1[[#This Row],[소분류]],표1[[#This Row],[단계]])</f>
        <v>IT운영체제Linux선택과정</v>
      </c>
      <c r="B776" s="23" t="str">
        <f>CONCATENATE($A776,
IF(COUNTIF($A$2:$A776,A776)&lt;10,CONCATENATE("000",COUNTIF($A$2:$A776,A776)),
IF(COUNTIF($A$2:$A776,A776)&lt;100,CONCATENATE("00",COUNTIF($A$2:$A776,A776)),
IF(COUNTIF($A$2:$A776,A776)&lt;1000,CONCATENATE("0",COUNTIF($A$2:$A776,A776)),COUNTIF($A$2:$A776,A776))
)))</f>
        <v>IT운영체제Linux선택과정0005</v>
      </c>
      <c r="C776" s="23" t="s">
        <v>4380</v>
      </c>
      <c r="E776" s="23" t="str">
        <f>CONCATENATE(표1[[#This Row],[교육기관명]],표1[[#This Row],[중분류]])</f>
        <v>한국소프트웨어기술진흥협회운영체제</v>
      </c>
      <c r="F776" s="24" t="s">
        <v>659</v>
      </c>
      <c r="G776" s="25" t="s">
        <v>759</v>
      </c>
      <c r="H776" s="24" t="s">
        <v>6</v>
      </c>
      <c r="I776" s="24" t="s">
        <v>1988</v>
      </c>
      <c r="J776" s="24" t="s">
        <v>84</v>
      </c>
      <c r="K776" s="24" t="s">
        <v>2002</v>
      </c>
      <c r="L776" s="80"/>
      <c r="M776" s="24" t="s">
        <v>3621</v>
      </c>
      <c r="N776" s="24"/>
      <c r="O776" s="24"/>
    </row>
    <row r="777" spans="1:15" hidden="1">
      <c r="A777" s="23" t="str">
        <f>CONCATENATE(표1[[#This Row],[대분류]],표1[[#This Row],[중분류]],표1[[#This Row],[소분류]],표1[[#This Row],[단계]])</f>
        <v>IT운영체제Linux전문과정</v>
      </c>
      <c r="B777" s="23" t="str">
        <f>CONCATENATE($A777,
IF(COUNTIF($A$2:$A777,A777)&lt;10,CONCATENATE("000",COUNTIF($A$2:$A777,A777)),
IF(COUNTIF($A$2:$A777,A777)&lt;100,CONCATENATE("00",COUNTIF($A$2:$A777,A777)),
IF(COUNTIF($A$2:$A777,A777)&lt;1000,CONCATENATE("0",COUNTIF($A$2:$A777,A777)),COUNTIF($A$2:$A777,A777))
)))</f>
        <v>IT운영체제Linux전문과정0001</v>
      </c>
      <c r="C777" s="23" t="s">
        <v>3769</v>
      </c>
      <c r="E777" s="23" t="str">
        <f>CONCATENATE(표1[[#This Row],[교육기관명]],표1[[#This Row],[중분류]])</f>
        <v>HP교육센터운영체제</v>
      </c>
      <c r="F777" s="24" t="s">
        <v>971</v>
      </c>
      <c r="G777" s="25" t="s">
        <v>985</v>
      </c>
      <c r="H777" s="24" t="s">
        <v>6</v>
      </c>
      <c r="I777" s="24" t="s">
        <v>1988</v>
      </c>
      <c r="J777" s="24" t="s">
        <v>84</v>
      </c>
      <c r="K777" s="24" t="s">
        <v>2000</v>
      </c>
      <c r="L777" s="80"/>
      <c r="M777" s="24" t="s">
        <v>2275</v>
      </c>
      <c r="N777" s="24"/>
      <c r="O777" s="24"/>
    </row>
    <row r="778" spans="1:15" hidden="1">
      <c r="A778" s="23" t="str">
        <f>CONCATENATE(표1[[#This Row],[대분류]],표1[[#This Row],[중분류]],표1[[#This Row],[소분류]],표1[[#This Row],[단계]])</f>
        <v>IT운영체제Linux전문과정</v>
      </c>
      <c r="B778" s="23" t="str">
        <f>CONCATENATE($A778,
IF(COUNTIF($A$2:$A778,A778)&lt;10,CONCATENATE("000",COUNTIF($A$2:$A778,A778)),
IF(COUNTIF($A$2:$A778,A778)&lt;100,CONCATENATE("00",COUNTIF($A$2:$A778,A778)),
IF(COUNTIF($A$2:$A778,A778)&lt;1000,CONCATENATE("0",COUNTIF($A$2:$A778,A778)),COUNTIF($A$2:$A778,A778))
)))</f>
        <v>IT운영체제Linux전문과정0002</v>
      </c>
      <c r="C778" s="23" t="s">
        <v>3770</v>
      </c>
      <c r="E778" s="23" t="str">
        <f>CONCATENATE(표1[[#This Row],[교육기관명]],표1[[#This Row],[중분류]])</f>
        <v>HP교육센터운영체제</v>
      </c>
      <c r="F778" s="24" t="s">
        <v>971</v>
      </c>
      <c r="G778" s="25" t="s">
        <v>986</v>
      </c>
      <c r="H778" s="24" t="s">
        <v>6</v>
      </c>
      <c r="I778" s="24" t="s">
        <v>1988</v>
      </c>
      <c r="J778" s="24" t="s">
        <v>84</v>
      </c>
      <c r="K778" s="24" t="s">
        <v>2000</v>
      </c>
      <c r="L778" s="80"/>
      <c r="M778" s="24" t="s">
        <v>2276</v>
      </c>
      <c r="N778" s="24"/>
      <c r="O778" s="24"/>
    </row>
    <row r="779" spans="1:15" hidden="1">
      <c r="A779" s="23" t="str">
        <f>CONCATENATE(표1[[#This Row],[대분류]],표1[[#This Row],[중분류]],표1[[#This Row],[소분류]],표1[[#This Row],[단계]])</f>
        <v>IT운영체제Linux전문과정</v>
      </c>
      <c r="B779" s="23" t="str">
        <f>CONCATENATE($A779,
IF(COUNTIF($A$2:$A779,A779)&lt;10,CONCATENATE("000",COUNTIF($A$2:$A779,A779)),
IF(COUNTIF($A$2:$A779,A779)&lt;100,CONCATENATE("00",COUNTIF($A$2:$A779,A779)),
IF(COUNTIF($A$2:$A779,A779)&lt;1000,CONCATENATE("0",COUNTIF($A$2:$A779,A779)),COUNTIF($A$2:$A779,A779))
)))</f>
        <v>IT운영체제Linux전문과정0003</v>
      </c>
      <c r="C779" s="23" t="s">
        <v>3771</v>
      </c>
      <c r="E779" s="23" t="str">
        <f>CONCATENATE(표1[[#This Row],[교육기관명]],표1[[#This Row],[중분류]])</f>
        <v>HP교육센터운영체제</v>
      </c>
      <c r="F779" s="24" t="s">
        <v>971</v>
      </c>
      <c r="G779" s="25" t="s">
        <v>987</v>
      </c>
      <c r="H779" s="24" t="s">
        <v>6</v>
      </c>
      <c r="I779" s="24" t="s">
        <v>1988</v>
      </c>
      <c r="J779" s="24" t="s">
        <v>84</v>
      </c>
      <c r="K779" s="24" t="s">
        <v>2000</v>
      </c>
      <c r="L779" s="80"/>
      <c r="M779" s="24" t="s">
        <v>2277</v>
      </c>
      <c r="N779" s="24"/>
      <c r="O779" s="24"/>
    </row>
    <row r="780" spans="1:15" hidden="1">
      <c r="A780" s="23" t="str">
        <f>CONCATENATE(표1[[#This Row],[대분류]],표1[[#This Row],[중분류]],표1[[#This Row],[소분류]],표1[[#This Row],[단계]])</f>
        <v>IT운영체제Linux전문과정</v>
      </c>
      <c r="B780" s="23" t="str">
        <f>CONCATENATE($A780,
IF(COUNTIF($A$2:$A780,A780)&lt;10,CONCATENATE("000",COUNTIF($A$2:$A780,A780)),
IF(COUNTIF($A$2:$A780,A780)&lt;100,CONCATENATE("00",COUNTIF($A$2:$A780,A780)),
IF(COUNTIF($A$2:$A780,A780)&lt;1000,CONCATENATE("0",COUNTIF($A$2:$A780,A780)),COUNTIF($A$2:$A780,A780))
)))</f>
        <v>IT운영체제Linux전문과정0004</v>
      </c>
      <c r="C780" s="23" t="s">
        <v>3772</v>
      </c>
      <c r="E780" s="23" t="str">
        <f>CONCATENATE(표1[[#This Row],[교육기관명]],표1[[#This Row],[중분류]])</f>
        <v>HP교육센터운영체제</v>
      </c>
      <c r="F780" s="24" t="s">
        <v>971</v>
      </c>
      <c r="G780" s="25" t="s">
        <v>984</v>
      </c>
      <c r="H780" s="24" t="s">
        <v>6</v>
      </c>
      <c r="I780" s="24" t="s">
        <v>1988</v>
      </c>
      <c r="J780" s="24" t="s">
        <v>84</v>
      </c>
      <c r="K780" s="24" t="s">
        <v>2000</v>
      </c>
      <c r="L780" s="80"/>
      <c r="M780" s="24" t="s">
        <v>2278</v>
      </c>
      <c r="N780" s="24"/>
      <c r="O780" s="24"/>
    </row>
    <row r="781" spans="1:15" hidden="1">
      <c r="A781" s="23" t="str">
        <f>CONCATENATE(표1[[#This Row],[대분류]],표1[[#This Row],[중분류]],표1[[#This Row],[소분류]],표1[[#This Row],[단계]])</f>
        <v>IT운영체제Linux전문과정</v>
      </c>
      <c r="B781" s="23" t="str">
        <f>CONCATENATE($A781,
IF(COUNTIF($A$2:$A781,A781)&lt;10,CONCATENATE("000",COUNTIF($A$2:$A781,A781)),
IF(COUNTIF($A$2:$A781,A781)&lt;100,CONCATENATE("00",COUNTIF($A$2:$A781,A781)),
IF(COUNTIF($A$2:$A781,A781)&lt;1000,CONCATENATE("0",COUNTIF($A$2:$A781,A781)),COUNTIF($A$2:$A781,A781))
)))</f>
        <v>IT운영체제Linux전문과정0005</v>
      </c>
      <c r="C781" s="23" t="s">
        <v>3773</v>
      </c>
      <c r="E781" s="23" t="str">
        <f>CONCATENATE(표1[[#This Row],[교육기관명]],표1[[#This Row],[중분류]])</f>
        <v>HP교육센터운영체제</v>
      </c>
      <c r="F781" s="24" t="s">
        <v>971</v>
      </c>
      <c r="G781" s="25" t="s">
        <v>996</v>
      </c>
      <c r="H781" s="24" t="s">
        <v>6</v>
      </c>
      <c r="I781" s="24" t="s">
        <v>1988</v>
      </c>
      <c r="J781" s="24" t="s">
        <v>84</v>
      </c>
      <c r="K781" s="24" t="s">
        <v>2000</v>
      </c>
      <c r="L781" s="80"/>
      <c r="M781" s="24" t="s">
        <v>2279</v>
      </c>
      <c r="N781" s="24"/>
      <c r="O781" s="24"/>
    </row>
    <row r="782" spans="1:15" hidden="1">
      <c r="A782" s="23" t="str">
        <f>CONCATENATE(표1[[#This Row],[대분류]],표1[[#This Row],[중분류]],표1[[#This Row],[소분류]],표1[[#This Row],[단계]])</f>
        <v>IT운영체제Linux전문과정</v>
      </c>
      <c r="B782" s="23" t="str">
        <f>CONCATENATE($A782,
IF(COUNTIF($A$2:$A782,A782)&lt;10,CONCATENATE("000",COUNTIF($A$2:$A782,A782)),
IF(COUNTIF($A$2:$A782,A782)&lt;100,CONCATENATE("00",COUNTIF($A$2:$A782,A782)),
IF(COUNTIF($A$2:$A782,A782)&lt;1000,CONCATENATE("0",COUNTIF($A$2:$A782,A782)),COUNTIF($A$2:$A782,A782))
)))</f>
        <v>IT운영체제Linux전문과정0006</v>
      </c>
      <c r="C782" s="23" t="s">
        <v>3774</v>
      </c>
      <c r="E782" s="23" t="str">
        <f>CONCATENATE(표1[[#This Row],[교육기관명]],표1[[#This Row],[중분류]])</f>
        <v>HP교육센터운영체제</v>
      </c>
      <c r="F782" s="24" t="s">
        <v>971</v>
      </c>
      <c r="G782" s="25" t="s">
        <v>997</v>
      </c>
      <c r="H782" s="24" t="s">
        <v>6</v>
      </c>
      <c r="I782" s="24" t="s">
        <v>1988</v>
      </c>
      <c r="J782" s="24" t="s">
        <v>84</v>
      </c>
      <c r="K782" s="24" t="s">
        <v>2000</v>
      </c>
      <c r="L782" s="80"/>
      <c r="M782" s="24" t="s">
        <v>2280</v>
      </c>
      <c r="N782" s="24"/>
      <c r="O782" s="24"/>
    </row>
    <row r="783" spans="1:15" hidden="1">
      <c r="A783" s="23" t="str">
        <f>CONCATENATE(표1[[#This Row],[대분류]],표1[[#This Row],[중분류]],표1[[#This Row],[소분류]],표1[[#This Row],[단계]])</f>
        <v>IT운영체제Linux전문과정</v>
      </c>
      <c r="B783" s="23" t="str">
        <f>CONCATENATE($A783,
IF(COUNTIF($A$2:$A783,A783)&lt;10,CONCATENATE("000",COUNTIF($A$2:$A783,A783)),
IF(COUNTIF($A$2:$A783,A783)&lt;100,CONCATENATE("00",COUNTIF($A$2:$A783,A783)),
IF(COUNTIF($A$2:$A783,A783)&lt;1000,CONCATENATE("0",COUNTIF($A$2:$A783,A783)),COUNTIF($A$2:$A783,A783))
)))</f>
        <v>IT운영체제Linux전문과정0007</v>
      </c>
      <c r="C783" s="23" t="s">
        <v>3775</v>
      </c>
      <c r="E783" s="23" t="str">
        <f>CONCATENATE(표1[[#This Row],[교육기관명]],표1[[#This Row],[중분류]])</f>
        <v>HP교육센터운영체제</v>
      </c>
      <c r="F783" s="24" t="s">
        <v>971</v>
      </c>
      <c r="G783" s="25" t="s">
        <v>989</v>
      </c>
      <c r="H783" s="24" t="s">
        <v>6</v>
      </c>
      <c r="I783" s="24" t="s">
        <v>1988</v>
      </c>
      <c r="J783" s="24" t="s">
        <v>84</v>
      </c>
      <c r="K783" s="24" t="s">
        <v>2000</v>
      </c>
      <c r="L783" s="80"/>
      <c r="M783" s="24" t="s">
        <v>2281</v>
      </c>
      <c r="N783" s="24"/>
      <c r="O783" s="24"/>
    </row>
    <row r="784" spans="1:15" hidden="1">
      <c r="A784" s="23" t="str">
        <f>CONCATENATE(표1[[#This Row],[대분류]],표1[[#This Row],[중분류]],표1[[#This Row],[소분류]],표1[[#This Row],[단계]])</f>
        <v>IT운영체제Linux전문과정</v>
      </c>
      <c r="B784" s="23" t="str">
        <f>CONCATENATE($A784,
IF(COUNTIF($A$2:$A784,A784)&lt;10,CONCATENATE("000",COUNTIF($A$2:$A784,A784)),
IF(COUNTIF($A$2:$A784,A784)&lt;100,CONCATENATE("00",COUNTIF($A$2:$A784,A784)),
IF(COUNTIF($A$2:$A784,A784)&lt;1000,CONCATENATE("0",COUNTIF($A$2:$A784,A784)),COUNTIF($A$2:$A784,A784))
)))</f>
        <v>IT운영체제Linux전문과정0008</v>
      </c>
      <c r="C784" s="23" t="s">
        <v>3776</v>
      </c>
      <c r="E784" s="23" t="str">
        <f>CONCATENATE(표1[[#This Row],[교육기관명]],표1[[#This Row],[중분류]])</f>
        <v>HP교육센터운영체제</v>
      </c>
      <c r="F784" s="24" t="s">
        <v>971</v>
      </c>
      <c r="G784" s="25" t="s">
        <v>998</v>
      </c>
      <c r="H784" s="24" t="s">
        <v>6</v>
      </c>
      <c r="I784" s="24" t="s">
        <v>1988</v>
      </c>
      <c r="J784" s="24" t="s">
        <v>84</v>
      </c>
      <c r="K784" s="24" t="s">
        <v>2000</v>
      </c>
      <c r="L784" s="80"/>
      <c r="M784" s="24" t="s">
        <v>2282</v>
      </c>
      <c r="N784" s="24"/>
      <c r="O784" s="24"/>
    </row>
    <row r="785" spans="1:15" hidden="1">
      <c r="A785" s="23" t="str">
        <f>CONCATENATE(표1[[#This Row],[대분류]],표1[[#This Row],[중분류]],표1[[#This Row],[소분류]],표1[[#This Row],[단계]])</f>
        <v>IT운영체제Linux전문과정</v>
      </c>
      <c r="B785" s="23" t="str">
        <f>CONCATENATE($A785,
IF(COUNTIF($A$2:$A785,A785)&lt;10,CONCATENATE("000",COUNTIF($A$2:$A785,A785)),
IF(COUNTIF($A$2:$A785,A785)&lt;100,CONCATENATE("00",COUNTIF($A$2:$A785,A785)),
IF(COUNTIF($A$2:$A785,A785)&lt;1000,CONCATENATE("0",COUNTIF($A$2:$A785,A785)),COUNTIF($A$2:$A785,A785))
)))</f>
        <v>IT운영체제Linux전문과정0009</v>
      </c>
      <c r="C785" s="23" t="s">
        <v>3777</v>
      </c>
      <c r="E785" s="23" t="str">
        <f>CONCATENATE(표1[[#This Row],[교육기관명]],표1[[#This Row],[중분류]])</f>
        <v>HP교육센터운영체제</v>
      </c>
      <c r="F785" s="24" t="s">
        <v>971</v>
      </c>
      <c r="G785" s="25" t="s">
        <v>995</v>
      </c>
      <c r="H785" s="24" t="s">
        <v>6</v>
      </c>
      <c r="I785" s="24" t="s">
        <v>1988</v>
      </c>
      <c r="J785" s="24" t="s">
        <v>84</v>
      </c>
      <c r="K785" s="24" t="s">
        <v>2000</v>
      </c>
      <c r="L785" s="80"/>
      <c r="M785" s="24" t="s">
        <v>2283</v>
      </c>
      <c r="N785" s="24"/>
      <c r="O785" s="24"/>
    </row>
    <row r="786" spans="1:15" hidden="1">
      <c r="A786" s="23" t="str">
        <f>CONCATENATE(표1[[#This Row],[대분류]],표1[[#This Row],[중분류]],표1[[#This Row],[소분류]],표1[[#This Row],[단계]])</f>
        <v>IT운영체제Linux전문과정</v>
      </c>
      <c r="B786" s="23" t="str">
        <f>CONCATENATE($A786,
IF(COUNTIF($A$2:$A786,A786)&lt;10,CONCATENATE("000",COUNTIF($A$2:$A786,A786)),
IF(COUNTIF($A$2:$A786,A786)&lt;100,CONCATENATE("00",COUNTIF($A$2:$A786,A786)),
IF(COUNTIF($A$2:$A786,A786)&lt;1000,CONCATENATE("0",COUNTIF($A$2:$A786,A786)),COUNTIF($A$2:$A786,A786))
)))</f>
        <v>IT운영체제Linux전문과정0010</v>
      </c>
      <c r="C786" s="23" t="s">
        <v>3778</v>
      </c>
      <c r="E786" s="23" t="str">
        <f>CONCATENATE(표1[[#This Row],[교육기관명]],표1[[#This Row],[중분류]])</f>
        <v>HP교육센터운영체제</v>
      </c>
      <c r="F786" s="24" t="s">
        <v>971</v>
      </c>
      <c r="G786" s="25" t="s">
        <v>994</v>
      </c>
      <c r="H786" s="24" t="s">
        <v>6</v>
      </c>
      <c r="I786" s="24" t="s">
        <v>1988</v>
      </c>
      <c r="J786" s="24" t="s">
        <v>84</v>
      </c>
      <c r="K786" s="24" t="s">
        <v>2000</v>
      </c>
      <c r="L786" s="80"/>
      <c r="M786" s="24" t="s">
        <v>2284</v>
      </c>
      <c r="N786" s="24"/>
      <c r="O786" s="24"/>
    </row>
    <row r="787" spans="1:15" hidden="1">
      <c r="A787" s="23" t="str">
        <f>CONCATENATE(표1[[#This Row],[대분류]],표1[[#This Row],[중분류]],표1[[#This Row],[소분류]],표1[[#This Row],[단계]])</f>
        <v>IT운영체제Linux전문과정</v>
      </c>
      <c r="B787" s="23" t="str">
        <f>CONCATENATE($A787,
IF(COUNTIF($A$2:$A787,A787)&lt;10,CONCATENATE("000",COUNTIF($A$2:$A787,A787)),
IF(COUNTIF($A$2:$A787,A787)&lt;100,CONCATENATE("00",COUNTIF($A$2:$A787,A787)),
IF(COUNTIF($A$2:$A787,A787)&lt;1000,CONCATENATE("0",COUNTIF($A$2:$A787,A787)),COUNTIF($A$2:$A787,A787))
)))</f>
        <v>IT운영체제Linux전문과정0011</v>
      </c>
      <c r="C787" s="23" t="s">
        <v>3779</v>
      </c>
      <c r="E787" s="23" t="str">
        <f>CONCATENATE(표1[[#This Row],[교육기관명]],표1[[#This Row],[중분류]])</f>
        <v>HP교육센터운영체제</v>
      </c>
      <c r="F787" s="24" t="s">
        <v>971</v>
      </c>
      <c r="G787" s="25" t="s">
        <v>991</v>
      </c>
      <c r="H787" s="24" t="s">
        <v>6</v>
      </c>
      <c r="I787" s="24" t="s">
        <v>1988</v>
      </c>
      <c r="J787" s="24" t="s">
        <v>84</v>
      </c>
      <c r="K787" s="24" t="s">
        <v>2000</v>
      </c>
      <c r="L787" s="80"/>
      <c r="M787" s="24" t="s">
        <v>2285</v>
      </c>
      <c r="N787" s="24"/>
      <c r="O787" s="24"/>
    </row>
    <row r="788" spans="1:15" hidden="1">
      <c r="A788" s="23" t="str">
        <f>CONCATENATE(표1[[#This Row],[대분류]],표1[[#This Row],[중분류]],표1[[#This Row],[소분류]],표1[[#This Row],[단계]])</f>
        <v>IT운영체제Linux전문과정</v>
      </c>
      <c r="B788" s="23" t="str">
        <f>CONCATENATE($A788,
IF(COUNTIF($A$2:$A788,A788)&lt;10,CONCATENATE("000",COUNTIF($A$2:$A788,A788)),
IF(COUNTIF($A$2:$A788,A788)&lt;100,CONCATENATE("00",COUNTIF($A$2:$A788,A788)),
IF(COUNTIF($A$2:$A788,A788)&lt;1000,CONCATENATE("0",COUNTIF($A$2:$A788,A788)),COUNTIF($A$2:$A788,A788))
)))</f>
        <v>IT운영체제Linux전문과정0012</v>
      </c>
      <c r="C788" s="23" t="s">
        <v>3780</v>
      </c>
      <c r="D788" s="28" t="s">
        <v>5718</v>
      </c>
      <c r="E788" s="23" t="str">
        <f>CONCATENATE(표1[[#This Row],[교육기관명]],표1[[#This Row],[중분류]])</f>
        <v>HP교육센터운영체제</v>
      </c>
      <c r="F788" s="24" t="s">
        <v>971</v>
      </c>
      <c r="G788" s="25" t="s">
        <v>990</v>
      </c>
      <c r="H788" s="24" t="s">
        <v>6</v>
      </c>
      <c r="I788" s="24" t="s">
        <v>1988</v>
      </c>
      <c r="J788" s="24" t="s">
        <v>84</v>
      </c>
      <c r="K788" s="24" t="s">
        <v>2000</v>
      </c>
      <c r="L788" s="80" t="s">
        <v>5704</v>
      </c>
      <c r="M788" s="24" t="s">
        <v>2286</v>
      </c>
      <c r="N788" s="24"/>
      <c r="O788" s="24"/>
    </row>
    <row r="789" spans="1:15" hidden="1">
      <c r="A789" s="23" t="str">
        <f>CONCATENATE(표1[[#This Row],[대분류]],표1[[#This Row],[중분류]],표1[[#This Row],[소분류]],표1[[#This Row],[단계]])</f>
        <v>IT운영체제Linux전문과정</v>
      </c>
      <c r="B789" s="23" t="str">
        <f>CONCATENATE($A789,
IF(COUNTIF($A$2:$A789,A789)&lt;10,CONCATENATE("000",COUNTIF($A$2:$A789,A789)),
IF(COUNTIF($A$2:$A789,A789)&lt;100,CONCATENATE("00",COUNTIF($A$2:$A789,A789)),
IF(COUNTIF($A$2:$A789,A789)&lt;1000,CONCATENATE("0",COUNTIF($A$2:$A789,A789)),COUNTIF($A$2:$A789,A789))
)))</f>
        <v>IT운영체제Linux전문과정0013</v>
      </c>
      <c r="C789" s="23" t="s">
        <v>3781</v>
      </c>
      <c r="E789" s="23" t="str">
        <f>CONCATENATE(표1[[#This Row],[교육기관명]],표1[[#This Row],[중분류]])</f>
        <v>HP교육센터운영체제</v>
      </c>
      <c r="F789" s="24" t="s">
        <v>971</v>
      </c>
      <c r="G789" s="25" t="s">
        <v>988</v>
      </c>
      <c r="H789" s="24" t="s">
        <v>6</v>
      </c>
      <c r="I789" s="24" t="s">
        <v>1988</v>
      </c>
      <c r="J789" s="24" t="s">
        <v>84</v>
      </c>
      <c r="K789" s="24" t="s">
        <v>2000</v>
      </c>
      <c r="L789" s="80"/>
      <c r="M789" s="24" t="s">
        <v>2287</v>
      </c>
      <c r="N789" s="24"/>
      <c r="O789" s="24"/>
    </row>
    <row r="790" spans="1:15" hidden="1">
      <c r="A790" s="23" t="str">
        <f>CONCATENATE(표1[[#This Row],[대분류]],표1[[#This Row],[중분류]],표1[[#This Row],[소분류]],표1[[#This Row],[단계]])</f>
        <v>IT운영체제Linux전문과정</v>
      </c>
      <c r="B790" s="23" t="str">
        <f>CONCATENATE($A790,
IF(COUNTIF($A$2:$A790,A790)&lt;10,CONCATENATE("000",COUNTIF($A$2:$A790,A790)),
IF(COUNTIF($A$2:$A790,A790)&lt;100,CONCATENATE("00",COUNTIF($A$2:$A790,A790)),
IF(COUNTIF($A$2:$A790,A790)&lt;1000,CONCATENATE("0",COUNTIF($A$2:$A790,A790)),COUNTIF($A$2:$A790,A790))
)))</f>
        <v>IT운영체제Linux전문과정0014</v>
      </c>
      <c r="C790" s="23" t="s">
        <v>3782</v>
      </c>
      <c r="E790" s="23" t="str">
        <f>CONCATENATE(표1[[#This Row],[교육기관명]],표1[[#This Row],[중분류]])</f>
        <v>HP교육센터운영체제</v>
      </c>
      <c r="F790" s="24" t="s">
        <v>971</v>
      </c>
      <c r="G790" s="25" t="s">
        <v>992</v>
      </c>
      <c r="H790" s="24" t="s">
        <v>6</v>
      </c>
      <c r="I790" s="24" t="s">
        <v>1988</v>
      </c>
      <c r="J790" s="24" t="s">
        <v>84</v>
      </c>
      <c r="K790" s="24" t="s">
        <v>2000</v>
      </c>
      <c r="L790" s="80"/>
      <c r="M790" s="24" t="s">
        <v>2288</v>
      </c>
      <c r="N790" s="24"/>
      <c r="O790" s="24"/>
    </row>
    <row r="791" spans="1:15" hidden="1">
      <c r="A791" s="23" t="str">
        <f>CONCATENATE(표1[[#This Row],[대분류]],표1[[#This Row],[중분류]],표1[[#This Row],[소분류]],표1[[#This Row],[단계]])</f>
        <v>IT운영체제Linux전문과정</v>
      </c>
      <c r="B791" s="23" t="str">
        <f>CONCATENATE($A791,
IF(COUNTIF($A$2:$A791,A791)&lt;10,CONCATENATE("000",COUNTIF($A$2:$A791,A791)),
IF(COUNTIF($A$2:$A791,A791)&lt;100,CONCATENATE("00",COUNTIF($A$2:$A791,A791)),
IF(COUNTIF($A$2:$A791,A791)&lt;1000,CONCATENATE("0",COUNTIF($A$2:$A791,A791)),COUNTIF($A$2:$A791,A791))
)))</f>
        <v>IT운영체제Linux전문과정0015</v>
      </c>
      <c r="C791" s="23" t="s">
        <v>3783</v>
      </c>
      <c r="E791" s="23" t="str">
        <f>CONCATENATE(표1[[#This Row],[교육기관명]],표1[[#This Row],[중분류]])</f>
        <v>HP교육센터운영체제</v>
      </c>
      <c r="F791" s="24" t="s">
        <v>971</v>
      </c>
      <c r="G791" s="25" t="s">
        <v>1125</v>
      </c>
      <c r="H791" s="24" t="s">
        <v>6</v>
      </c>
      <c r="I791" s="24" t="s">
        <v>1988</v>
      </c>
      <c r="J791" s="24" t="s">
        <v>84</v>
      </c>
      <c r="K791" s="24" t="s">
        <v>2000</v>
      </c>
      <c r="L791" s="80"/>
      <c r="M791" s="24" t="s">
        <v>2289</v>
      </c>
      <c r="N791" s="24"/>
      <c r="O791" s="24"/>
    </row>
    <row r="792" spans="1:15" hidden="1">
      <c r="A792" s="23" t="str">
        <f>CONCATENATE(표1[[#This Row],[대분류]],표1[[#This Row],[중분류]],표1[[#This Row],[소분류]],표1[[#This Row],[단계]])</f>
        <v>IT운영체제Linux전문과정</v>
      </c>
      <c r="B792" s="23" t="str">
        <f>CONCATENATE($A792,
IF(COUNTIF($A$2:$A792,A792)&lt;10,CONCATENATE("000",COUNTIF($A$2:$A792,A792)),
IF(COUNTIF($A$2:$A792,A792)&lt;100,CONCATENATE("00",COUNTIF($A$2:$A792,A792)),
IF(COUNTIF($A$2:$A792,A792)&lt;1000,CONCATENATE("0",COUNTIF($A$2:$A792,A792)),COUNTIF($A$2:$A792,A792))
)))</f>
        <v>IT운영체제Linux전문과정0016</v>
      </c>
      <c r="C792" s="23" t="s">
        <v>3954</v>
      </c>
      <c r="E792" s="23" t="str">
        <f>CONCATENATE(표1[[#This Row],[교육기관명]],표1[[#This Row],[중분류]])</f>
        <v>멀티캠퍼스운영체제</v>
      </c>
      <c r="F792" s="24" t="s">
        <v>4</v>
      </c>
      <c r="G792" s="25" t="s">
        <v>207</v>
      </c>
      <c r="H792" s="24" t="s">
        <v>6</v>
      </c>
      <c r="I792" s="24" t="s">
        <v>1988</v>
      </c>
      <c r="J792" s="24" t="s">
        <v>84</v>
      </c>
      <c r="K792" s="24" t="s">
        <v>2000</v>
      </c>
      <c r="L792" s="80"/>
      <c r="M792" s="24" t="s">
        <v>2290</v>
      </c>
      <c r="N792" s="24"/>
      <c r="O792" s="24"/>
    </row>
    <row r="793" spans="1:15" hidden="1">
      <c r="A793" s="23" t="str">
        <f>CONCATENATE(표1[[#This Row],[대분류]],표1[[#This Row],[중분류]],표1[[#This Row],[소분류]],표1[[#This Row],[단계]])</f>
        <v>IT운영체제Linux전문과정</v>
      </c>
      <c r="B793" s="23" t="str">
        <f>CONCATENATE($A793,
IF(COUNTIF($A$2:$A793,A793)&lt;10,CONCATENATE("000",COUNTIF($A$2:$A793,A793)),
IF(COUNTIF($A$2:$A793,A793)&lt;100,CONCATENATE("00",COUNTIF($A$2:$A793,A793)),
IF(COUNTIF($A$2:$A793,A793)&lt;1000,CONCATENATE("0",COUNTIF($A$2:$A793,A793)),COUNTIF($A$2:$A793,A793))
)))</f>
        <v>IT운영체제Linux전문과정0017</v>
      </c>
      <c r="C793" s="23" t="s">
        <v>3955</v>
      </c>
      <c r="E793" s="23" t="str">
        <f>CONCATENATE(표1[[#This Row],[교육기관명]],표1[[#This Row],[중분류]])</f>
        <v>멀티캠퍼스운영체제</v>
      </c>
      <c r="F793" s="24" t="s">
        <v>4</v>
      </c>
      <c r="G793" s="25" t="s">
        <v>208</v>
      </c>
      <c r="H793" s="24" t="s">
        <v>6</v>
      </c>
      <c r="I793" s="24" t="s">
        <v>1988</v>
      </c>
      <c r="J793" s="24" t="s">
        <v>84</v>
      </c>
      <c r="K793" s="24" t="s">
        <v>2000</v>
      </c>
      <c r="L793" s="80"/>
      <c r="M793" s="24" t="s">
        <v>2291</v>
      </c>
      <c r="N793" s="24"/>
      <c r="O793" s="24"/>
    </row>
    <row r="794" spans="1:15" hidden="1">
      <c r="A794" s="23" t="str">
        <f>CONCATENATE(표1[[#This Row],[대분류]],표1[[#This Row],[중분류]],표1[[#This Row],[소분류]],표1[[#This Row],[단계]])</f>
        <v>IT운영체제Linux전문과정</v>
      </c>
      <c r="B794" s="23" t="str">
        <f>CONCATENATE($A794,
IF(COUNTIF($A$2:$A794,A794)&lt;10,CONCATENATE("000",COUNTIF($A$2:$A794,A794)),
IF(COUNTIF($A$2:$A794,A794)&lt;100,CONCATENATE("00",COUNTIF($A$2:$A794,A794)),
IF(COUNTIF($A$2:$A794,A794)&lt;1000,CONCATENATE("0",COUNTIF($A$2:$A794,A794)),COUNTIF($A$2:$A794,A794))
)))</f>
        <v>IT운영체제Linux전문과정0018</v>
      </c>
      <c r="C794" s="23" t="s">
        <v>3956</v>
      </c>
      <c r="E794" s="23" t="str">
        <f>CONCATENATE(표1[[#This Row],[교육기관명]],표1[[#This Row],[중분류]])</f>
        <v>멀티캠퍼스운영체제</v>
      </c>
      <c r="F794" s="24" t="s">
        <v>4</v>
      </c>
      <c r="G794" s="25" t="s">
        <v>209</v>
      </c>
      <c r="H794" s="24" t="s">
        <v>6</v>
      </c>
      <c r="I794" s="24" t="s">
        <v>1988</v>
      </c>
      <c r="J794" s="24" t="s">
        <v>84</v>
      </c>
      <c r="K794" s="24" t="s">
        <v>2000</v>
      </c>
      <c r="L794" s="80"/>
      <c r="M794" s="24" t="s">
        <v>2292</v>
      </c>
      <c r="N794" s="24"/>
      <c r="O794" s="24"/>
    </row>
    <row r="795" spans="1:15" hidden="1">
      <c r="A795" s="23" t="str">
        <f>CONCATENATE(표1[[#This Row],[대분류]],표1[[#This Row],[중분류]],표1[[#This Row],[소분류]],표1[[#This Row],[단계]])</f>
        <v>IT운영체제Linux전문과정</v>
      </c>
      <c r="B795" s="23" t="str">
        <f>CONCATENATE($A795,
IF(COUNTIF($A$2:$A795,A795)&lt;10,CONCATENATE("000",COUNTIF($A$2:$A795,A795)),
IF(COUNTIF($A$2:$A795,A795)&lt;100,CONCATENATE("00",COUNTIF($A$2:$A795,A795)),
IF(COUNTIF($A$2:$A795,A795)&lt;1000,CONCATENATE("0",COUNTIF($A$2:$A795,A795)),COUNTIF($A$2:$A795,A795))
)))</f>
        <v>IT운영체제Linux전문과정0019</v>
      </c>
      <c r="C795" s="23" t="s">
        <v>3957</v>
      </c>
      <c r="E795" s="23" t="str">
        <f>CONCATENATE(표1[[#This Row],[교육기관명]],표1[[#This Row],[중분류]])</f>
        <v>멀티캠퍼스운영체제</v>
      </c>
      <c r="F795" s="24" t="s">
        <v>4</v>
      </c>
      <c r="G795" s="25" t="s">
        <v>210</v>
      </c>
      <c r="H795" s="24" t="s">
        <v>6</v>
      </c>
      <c r="I795" s="24" t="s">
        <v>1988</v>
      </c>
      <c r="J795" s="24" t="s">
        <v>84</v>
      </c>
      <c r="K795" s="24" t="s">
        <v>2000</v>
      </c>
      <c r="L795" s="80"/>
      <c r="M795" s="24" t="s">
        <v>2293</v>
      </c>
      <c r="N795" s="24"/>
      <c r="O795" s="24"/>
    </row>
    <row r="796" spans="1:15" hidden="1">
      <c r="A796" s="23" t="str">
        <f>CONCATENATE(표1[[#This Row],[대분류]],표1[[#This Row],[중분류]],표1[[#This Row],[소분류]],표1[[#This Row],[단계]])</f>
        <v>IT운영체제Linux전문과정</v>
      </c>
      <c r="B796" s="23" t="str">
        <f>CONCATENATE($A796,
IF(COUNTIF($A$2:$A796,A796)&lt;10,CONCATENATE("000",COUNTIF($A$2:$A796,A796)),
IF(COUNTIF($A$2:$A796,A796)&lt;100,CONCATENATE("00",COUNTIF($A$2:$A796,A796)),
IF(COUNTIF($A$2:$A796,A796)&lt;1000,CONCATENATE("0",COUNTIF($A$2:$A796,A796)),COUNTIF($A$2:$A796,A796))
)))</f>
        <v>IT운영체제Linux전문과정0020</v>
      </c>
      <c r="C796" s="23" t="s">
        <v>3958</v>
      </c>
      <c r="E796" s="23" t="str">
        <f>CONCATENATE(표1[[#This Row],[교육기관명]],표1[[#This Row],[중분류]])</f>
        <v>멀티캠퍼스운영체제</v>
      </c>
      <c r="F796" s="24" t="s">
        <v>4</v>
      </c>
      <c r="G796" s="25" t="s">
        <v>211</v>
      </c>
      <c r="H796" s="24" t="s">
        <v>6</v>
      </c>
      <c r="I796" s="24" t="s">
        <v>1988</v>
      </c>
      <c r="J796" s="24" t="s">
        <v>84</v>
      </c>
      <c r="K796" s="24" t="s">
        <v>2000</v>
      </c>
      <c r="L796" s="80"/>
      <c r="M796" s="24" t="s">
        <v>2294</v>
      </c>
      <c r="N796" s="24"/>
      <c r="O796" s="24"/>
    </row>
    <row r="797" spans="1:15" hidden="1">
      <c r="A797" s="23" t="str">
        <f>CONCATENATE(표1[[#This Row],[대분류]],표1[[#This Row],[중분류]],표1[[#This Row],[소분류]],표1[[#This Row],[단계]])</f>
        <v>IT운영체제Linux전문과정</v>
      </c>
      <c r="B797" s="23" t="str">
        <f>CONCATENATE($A797,
IF(COUNTIF($A$2:$A797,A797)&lt;10,CONCATENATE("000",COUNTIF($A$2:$A797,A797)),
IF(COUNTIF($A$2:$A797,A797)&lt;100,CONCATENATE("00",COUNTIF($A$2:$A797,A797)),
IF(COUNTIF($A$2:$A797,A797)&lt;1000,CONCATENATE("0",COUNTIF($A$2:$A797,A797)),COUNTIF($A$2:$A797,A797))
)))</f>
        <v>IT운영체제Linux전문과정0021</v>
      </c>
      <c r="C797" s="23" t="s">
        <v>3959</v>
      </c>
      <c r="D797" s="27" t="s">
        <v>5629</v>
      </c>
      <c r="E797" s="23" t="str">
        <f>CONCATENATE(표1[[#This Row],[교육기관명]],표1[[#This Row],[중분류]])</f>
        <v>멀티캠퍼스운영체제</v>
      </c>
      <c r="F797" s="24" t="s">
        <v>4</v>
      </c>
      <c r="G797" s="25" t="s">
        <v>204</v>
      </c>
      <c r="H797" s="24" t="s">
        <v>6</v>
      </c>
      <c r="I797" s="24" t="s">
        <v>1988</v>
      </c>
      <c r="J797" s="24" t="s">
        <v>84</v>
      </c>
      <c r="K797" s="24" t="s">
        <v>2000</v>
      </c>
      <c r="L797" s="80" t="s">
        <v>5587</v>
      </c>
      <c r="M797" s="24" t="s">
        <v>2295</v>
      </c>
      <c r="N797" s="24">
        <v>0</v>
      </c>
      <c r="O797" s="24"/>
    </row>
    <row r="798" spans="1:15" hidden="1">
      <c r="A798" s="23" t="str">
        <f>CONCATENATE(표1[[#This Row],[대분류]],표1[[#This Row],[중분류]],표1[[#This Row],[소분류]],표1[[#This Row],[단계]])</f>
        <v>IT운영체제Linux전문과정</v>
      </c>
      <c r="B798" s="23" t="str">
        <f>CONCATENATE($A798,
IF(COUNTIF($A$2:$A798,A798)&lt;10,CONCATENATE("000",COUNTIF($A$2:$A798,A798)),
IF(COUNTIF($A$2:$A798,A798)&lt;100,CONCATENATE("00",COUNTIF($A$2:$A798,A798)),
IF(COUNTIF($A$2:$A798,A798)&lt;1000,CONCATENATE("0",COUNTIF($A$2:$A798,A798)),COUNTIF($A$2:$A798,A798))
)))</f>
        <v>IT운영체제Linux전문과정0022</v>
      </c>
      <c r="C798" s="23" t="s">
        <v>4552</v>
      </c>
      <c r="E798" s="23" t="str">
        <f>CONCATENATE(표1[[#This Row],[교육기관명]],표1[[#This Row],[중분류]])</f>
        <v>패스트레인정보통신학원운영체제</v>
      </c>
      <c r="F798" s="24" t="s">
        <v>3691</v>
      </c>
      <c r="G798" s="25" t="s">
        <v>1418</v>
      </c>
      <c r="H798" s="24" t="s">
        <v>6</v>
      </c>
      <c r="I798" s="24" t="s">
        <v>1988</v>
      </c>
      <c r="J798" s="24" t="s">
        <v>84</v>
      </c>
      <c r="K798" s="24" t="s">
        <v>2000</v>
      </c>
      <c r="L798" s="80"/>
      <c r="M798" s="24" t="s">
        <v>2296</v>
      </c>
      <c r="N798" s="24"/>
      <c r="O798" s="24"/>
    </row>
    <row r="799" spans="1:15" hidden="1">
      <c r="A799" s="23" t="str">
        <f>CONCATENATE(표1[[#This Row],[대분류]],표1[[#This Row],[중분류]],표1[[#This Row],[소분류]],표1[[#This Row],[단계]])</f>
        <v>IT운영체제Linux전문과정</v>
      </c>
      <c r="B799" s="23" t="str">
        <f>CONCATENATE($A799,
IF(COUNTIF($A$2:$A799,A799)&lt;10,CONCATENATE("000",COUNTIF($A$2:$A799,A799)),
IF(COUNTIF($A$2:$A799,A799)&lt;100,CONCATENATE("00",COUNTIF($A$2:$A799,A799)),
IF(COUNTIF($A$2:$A799,A799)&lt;1000,CONCATENATE("0",COUNTIF($A$2:$A799,A799)),COUNTIF($A$2:$A799,A799))
)))</f>
        <v>IT운영체제Linux전문과정0023</v>
      </c>
      <c r="C799" s="23" t="s">
        <v>4553</v>
      </c>
      <c r="E799" s="23" t="str">
        <f>CONCATENATE(표1[[#This Row],[교육기관명]],표1[[#This Row],[중분류]])</f>
        <v>패스트레인정보통신학원운영체제</v>
      </c>
      <c r="F799" s="24" t="s">
        <v>3691</v>
      </c>
      <c r="G799" s="25" t="s">
        <v>1419</v>
      </c>
      <c r="H799" s="24" t="s">
        <v>6</v>
      </c>
      <c r="I799" s="24" t="s">
        <v>1988</v>
      </c>
      <c r="J799" s="24" t="s">
        <v>84</v>
      </c>
      <c r="K799" s="24" t="s">
        <v>2000</v>
      </c>
      <c r="L799" s="80"/>
      <c r="M799" s="24" t="s">
        <v>2297</v>
      </c>
      <c r="N799" s="24"/>
      <c r="O799" s="24"/>
    </row>
    <row r="800" spans="1:15" hidden="1">
      <c r="A800" s="23" t="str">
        <f>CONCATENATE(표1[[#This Row],[대분류]],표1[[#This Row],[중분류]],표1[[#This Row],[소분류]],표1[[#This Row],[단계]])</f>
        <v>IT운영체제Linux전문과정</v>
      </c>
      <c r="B800" s="23" t="str">
        <f>CONCATENATE($A800,
IF(COUNTIF($A$2:$A800,A800)&lt;10,CONCATENATE("000",COUNTIF($A$2:$A800,A800)),
IF(COUNTIF($A$2:$A800,A800)&lt;100,CONCATENATE("00",COUNTIF($A$2:$A800,A800)),
IF(COUNTIF($A$2:$A800,A800)&lt;1000,CONCATENATE("0",COUNTIF($A$2:$A800,A800)),COUNTIF($A$2:$A800,A800))
)))</f>
        <v>IT운영체제Linux전문과정0024</v>
      </c>
      <c r="C800" s="23" t="s">
        <v>4554</v>
      </c>
      <c r="E800" s="23" t="str">
        <f>CONCATENATE(표1[[#This Row],[교육기관명]],표1[[#This Row],[중분류]])</f>
        <v>패스트레인정보통신학원운영체제</v>
      </c>
      <c r="F800" s="24" t="s">
        <v>3691</v>
      </c>
      <c r="G800" s="25" t="s">
        <v>1420</v>
      </c>
      <c r="H800" s="24" t="s">
        <v>6</v>
      </c>
      <c r="I800" s="24" t="s">
        <v>1988</v>
      </c>
      <c r="J800" s="24" t="s">
        <v>84</v>
      </c>
      <c r="K800" s="24" t="s">
        <v>2000</v>
      </c>
      <c r="L800" s="80"/>
      <c r="M800" s="24" t="s">
        <v>2298</v>
      </c>
      <c r="N800" s="24"/>
      <c r="O800" s="24"/>
    </row>
    <row r="801" spans="1:15" hidden="1">
      <c r="A801" s="23" t="str">
        <f>CONCATENATE(표1[[#This Row],[대분류]],표1[[#This Row],[중분류]],표1[[#This Row],[소분류]],표1[[#This Row],[단계]])</f>
        <v>IT운영체제Linux전문과정</v>
      </c>
      <c r="B801" s="23" t="str">
        <f>CONCATENATE($A801,
IF(COUNTIF($A$2:$A801,A801)&lt;10,CONCATENATE("000",COUNTIF($A$2:$A801,A801)),
IF(COUNTIF($A$2:$A801,A801)&lt;100,CONCATENATE("00",COUNTIF($A$2:$A801,A801)),
IF(COUNTIF($A$2:$A801,A801)&lt;1000,CONCATENATE("0",COUNTIF($A$2:$A801,A801)),COUNTIF($A$2:$A801,A801))
)))</f>
        <v>IT운영체제Linux전문과정0025</v>
      </c>
      <c r="C801" s="23" t="s">
        <v>4555</v>
      </c>
      <c r="E801" s="23" t="str">
        <f>CONCATENATE(표1[[#This Row],[교육기관명]],표1[[#This Row],[중분류]])</f>
        <v>패스트레인정보통신학원운영체제</v>
      </c>
      <c r="F801" s="24" t="s">
        <v>3691</v>
      </c>
      <c r="G801" s="25" t="s">
        <v>1421</v>
      </c>
      <c r="H801" s="24" t="s">
        <v>6</v>
      </c>
      <c r="I801" s="24" t="s">
        <v>1988</v>
      </c>
      <c r="J801" s="24" t="s">
        <v>84</v>
      </c>
      <c r="K801" s="24" t="s">
        <v>2000</v>
      </c>
      <c r="L801" s="80"/>
      <c r="M801" s="24" t="s">
        <v>2299</v>
      </c>
      <c r="N801" s="24"/>
      <c r="O801" s="24"/>
    </row>
    <row r="802" spans="1:15" hidden="1">
      <c r="A802" s="23" t="str">
        <f>CONCATENATE(표1[[#This Row],[대분류]],표1[[#This Row],[중분류]],표1[[#This Row],[소분류]],표1[[#This Row],[단계]])</f>
        <v>IT운영체제Linux전문과정</v>
      </c>
      <c r="B802" s="23" t="str">
        <f>CONCATENATE($A802,
IF(COUNTIF($A$2:$A802,A802)&lt;10,CONCATENATE("000",COUNTIF($A$2:$A802,A802)),
IF(COUNTIF($A$2:$A802,A802)&lt;100,CONCATENATE("00",COUNTIF($A$2:$A802,A802)),
IF(COUNTIF($A$2:$A802,A802)&lt;1000,CONCATENATE("0",COUNTIF($A$2:$A802,A802)),COUNTIF($A$2:$A802,A802))
)))</f>
        <v>IT운영체제Linux전문과정0026</v>
      </c>
      <c r="C802" s="23" t="s">
        <v>4556</v>
      </c>
      <c r="E802" s="23" t="str">
        <f>CONCATENATE(표1[[#This Row],[교육기관명]],표1[[#This Row],[중분류]])</f>
        <v>패스트레인정보통신학원운영체제</v>
      </c>
      <c r="F802" s="24" t="s">
        <v>3691</v>
      </c>
      <c r="G802" s="25" t="s">
        <v>1422</v>
      </c>
      <c r="H802" s="24" t="s">
        <v>6</v>
      </c>
      <c r="I802" s="24" t="s">
        <v>1988</v>
      </c>
      <c r="J802" s="24" t="s">
        <v>84</v>
      </c>
      <c r="K802" s="24" t="s">
        <v>2000</v>
      </c>
      <c r="L802" s="80"/>
      <c r="M802" s="24" t="s">
        <v>2300</v>
      </c>
      <c r="N802" s="24"/>
      <c r="O802" s="24"/>
    </row>
    <row r="803" spans="1:15" hidden="1">
      <c r="A803" s="23" t="str">
        <f>CONCATENATE(표1[[#This Row],[대분류]],표1[[#This Row],[중분류]],표1[[#This Row],[소분류]],표1[[#This Row],[단계]])</f>
        <v>IT운영체제Linux전문과정</v>
      </c>
      <c r="B803" s="23" t="str">
        <f>CONCATENATE($A803,
IF(COUNTIF($A$2:$A803,A803)&lt;10,CONCATENATE("000",COUNTIF($A$2:$A803,A803)),
IF(COUNTIF($A$2:$A803,A803)&lt;100,CONCATENATE("00",COUNTIF($A$2:$A803,A803)),
IF(COUNTIF($A$2:$A803,A803)&lt;1000,CONCATENATE("0",COUNTIF($A$2:$A803,A803)),COUNTIF($A$2:$A803,A803))
)))</f>
        <v>IT운영체제Linux전문과정0027</v>
      </c>
      <c r="C803" s="23" t="s">
        <v>4557</v>
      </c>
      <c r="E803" s="23" t="str">
        <f>CONCATENATE(표1[[#This Row],[교육기관명]],표1[[#This Row],[중분류]])</f>
        <v>패스트레인정보통신학원운영체제</v>
      </c>
      <c r="F803" s="24" t="s">
        <v>3691</v>
      </c>
      <c r="G803" s="25" t="s">
        <v>1423</v>
      </c>
      <c r="H803" s="24" t="s">
        <v>6</v>
      </c>
      <c r="I803" s="24" t="s">
        <v>1988</v>
      </c>
      <c r="J803" s="24" t="s">
        <v>84</v>
      </c>
      <c r="K803" s="24" t="s">
        <v>2000</v>
      </c>
      <c r="L803" s="80"/>
      <c r="M803" s="24" t="s">
        <v>2301</v>
      </c>
      <c r="N803" s="24"/>
      <c r="O803" s="24"/>
    </row>
    <row r="804" spans="1:15" hidden="1">
      <c r="A804" s="23" t="str">
        <f>CONCATENATE(표1[[#This Row],[대분류]],표1[[#This Row],[중분류]],표1[[#This Row],[소분류]],표1[[#This Row],[단계]])</f>
        <v>IT운영체제Linux전문과정</v>
      </c>
      <c r="B804" s="23" t="str">
        <f>CONCATENATE($A804,
IF(COUNTIF($A$2:$A804,A804)&lt;10,CONCATENATE("000",COUNTIF($A$2:$A804,A804)),
IF(COUNTIF($A$2:$A804,A804)&lt;100,CONCATENATE("00",COUNTIF($A$2:$A804,A804)),
IF(COUNTIF($A$2:$A804,A804)&lt;1000,CONCATENATE("0",COUNTIF($A$2:$A804,A804)),COUNTIF($A$2:$A804,A804))
)))</f>
        <v>IT운영체제Linux전문과정0028</v>
      </c>
      <c r="C804" s="23" t="s">
        <v>4558</v>
      </c>
      <c r="E804" s="23" t="str">
        <f>CONCATENATE(표1[[#This Row],[교육기관명]],표1[[#This Row],[중분류]])</f>
        <v>패스트레인정보통신학원운영체제</v>
      </c>
      <c r="F804" s="24" t="s">
        <v>3691</v>
      </c>
      <c r="G804" s="25" t="s">
        <v>1424</v>
      </c>
      <c r="H804" s="24" t="s">
        <v>6</v>
      </c>
      <c r="I804" s="24" t="s">
        <v>1988</v>
      </c>
      <c r="J804" s="24" t="s">
        <v>84</v>
      </c>
      <c r="K804" s="24" t="s">
        <v>2000</v>
      </c>
      <c r="L804" s="80"/>
      <c r="M804" s="24" t="s">
        <v>2302</v>
      </c>
      <c r="N804" s="24"/>
      <c r="O804" s="24"/>
    </row>
    <row r="805" spans="1:15" hidden="1">
      <c r="A805" s="23" t="str">
        <f>CONCATENATE(표1[[#This Row],[대분류]],표1[[#This Row],[중분류]],표1[[#This Row],[소분류]],표1[[#This Row],[단계]])</f>
        <v>IT운영체제Linux전문과정</v>
      </c>
      <c r="B805" s="23" t="str">
        <f>CONCATENATE($A805,
IF(COUNTIF($A$2:$A805,A805)&lt;10,CONCATENATE("000",COUNTIF($A$2:$A805,A805)),
IF(COUNTIF($A$2:$A805,A805)&lt;100,CONCATENATE("00",COUNTIF($A$2:$A805,A805)),
IF(COUNTIF($A$2:$A805,A805)&lt;1000,CONCATENATE("0",COUNTIF($A$2:$A805,A805)),COUNTIF($A$2:$A805,A805))
)))</f>
        <v>IT운영체제Linux전문과정0029</v>
      </c>
      <c r="C805" s="23" t="s">
        <v>4559</v>
      </c>
      <c r="E805" s="23" t="str">
        <f>CONCATENATE(표1[[#This Row],[교육기관명]],표1[[#This Row],[중분류]])</f>
        <v>패스트레인정보통신학원운영체제</v>
      </c>
      <c r="F805" s="24" t="s">
        <v>3691</v>
      </c>
      <c r="G805" s="25" t="s">
        <v>1410</v>
      </c>
      <c r="H805" s="24" t="s">
        <v>6</v>
      </c>
      <c r="I805" s="24" t="s">
        <v>1988</v>
      </c>
      <c r="J805" s="24" t="s">
        <v>84</v>
      </c>
      <c r="K805" s="24" t="s">
        <v>2000</v>
      </c>
      <c r="L805" s="80"/>
      <c r="M805" s="24" t="s">
        <v>2303</v>
      </c>
      <c r="N805" s="24"/>
      <c r="O805" s="24"/>
    </row>
    <row r="806" spans="1:15" hidden="1">
      <c r="A806" s="23" t="str">
        <f>CONCATENATE(표1[[#This Row],[대분류]],표1[[#This Row],[중분류]],표1[[#This Row],[소분류]],표1[[#This Row],[단계]])</f>
        <v>IT운영체제Linux전문과정</v>
      </c>
      <c r="B806" s="23" t="str">
        <f>CONCATENATE($A806,
IF(COUNTIF($A$2:$A806,A806)&lt;10,CONCATENATE("000",COUNTIF($A$2:$A806,A806)),
IF(COUNTIF($A$2:$A806,A806)&lt;100,CONCATENATE("00",COUNTIF($A$2:$A806,A806)),
IF(COUNTIF($A$2:$A806,A806)&lt;1000,CONCATENATE("0",COUNTIF($A$2:$A806,A806)),COUNTIF($A$2:$A806,A806))
)))</f>
        <v>IT운영체제Linux전문과정0030</v>
      </c>
      <c r="C806" s="23" t="s">
        <v>4560</v>
      </c>
      <c r="E806" s="23" t="str">
        <f>CONCATENATE(표1[[#This Row],[교육기관명]],표1[[#This Row],[중분류]])</f>
        <v>패스트레인정보통신학원운영체제</v>
      </c>
      <c r="F806" s="24" t="s">
        <v>3691</v>
      </c>
      <c r="G806" s="25" t="s">
        <v>1658</v>
      </c>
      <c r="H806" s="24" t="s">
        <v>6</v>
      </c>
      <c r="I806" s="24" t="s">
        <v>1988</v>
      </c>
      <c r="J806" s="24" t="s">
        <v>84</v>
      </c>
      <c r="K806" s="24" t="s">
        <v>2000</v>
      </c>
      <c r="L806" s="80"/>
      <c r="M806" s="24" t="s">
        <v>2304</v>
      </c>
      <c r="N806" s="24"/>
      <c r="O806" s="24"/>
    </row>
    <row r="807" spans="1:15" hidden="1">
      <c r="A807" s="23" t="str">
        <f>CONCATENATE(표1[[#This Row],[대분류]],표1[[#This Row],[중분류]],표1[[#This Row],[소분류]],표1[[#This Row],[단계]])</f>
        <v>IT운영체제Linux전문과정</v>
      </c>
      <c r="B807" s="23" t="str">
        <f>CONCATENATE($A807,
IF(COUNTIF($A$2:$A807,A807)&lt;10,CONCATENATE("000",COUNTIF($A$2:$A807,A807)),
IF(COUNTIF($A$2:$A807,A807)&lt;100,CONCATENATE("00",COUNTIF($A$2:$A807,A807)),
IF(COUNTIF($A$2:$A807,A807)&lt;1000,CONCATENATE("0",COUNTIF($A$2:$A807,A807)),COUNTIF($A$2:$A807,A807))
)))</f>
        <v>IT운영체제Linux전문과정0031</v>
      </c>
      <c r="C807" s="23" t="s">
        <v>4381</v>
      </c>
      <c r="E807" s="23" t="str">
        <f>CONCATENATE(표1[[#This Row],[교육기관명]],표1[[#This Row],[중분류]])</f>
        <v>한국소프트웨어기술진흥협회운영체제</v>
      </c>
      <c r="F807" s="24" t="s">
        <v>659</v>
      </c>
      <c r="G807" s="25" t="s">
        <v>762</v>
      </c>
      <c r="H807" s="24" t="s">
        <v>6</v>
      </c>
      <c r="I807" s="24" t="s">
        <v>1988</v>
      </c>
      <c r="J807" s="24" t="s">
        <v>84</v>
      </c>
      <c r="K807" s="24" t="s">
        <v>2000</v>
      </c>
      <c r="L807" s="80"/>
      <c r="M807" s="24" t="s">
        <v>3621</v>
      </c>
      <c r="N807" s="24"/>
      <c r="O807" s="24"/>
    </row>
    <row r="808" spans="1:15" hidden="1">
      <c r="A808" s="23" t="str">
        <f>CONCATENATE(표1[[#This Row],[대분류]],표1[[#This Row],[중분류]],표1[[#This Row],[소분류]],표1[[#This Row],[단계]])</f>
        <v>IT운영체제MS Windows선택과정</v>
      </c>
      <c r="B808" s="23" t="str">
        <f>CONCATENATE($A808,
IF(COUNTIF($A$2:$A808,A808)&lt;10,CONCATENATE("000",COUNTIF($A$2:$A808,A808)),
IF(COUNTIF($A$2:$A808,A808)&lt;100,CONCATENATE("00",COUNTIF($A$2:$A808,A808)),
IF(COUNTIF($A$2:$A808,A808)&lt;1000,CONCATENATE("0",COUNTIF($A$2:$A808,A808)),COUNTIF($A$2:$A808,A808))
)))</f>
        <v>IT운영체제MS Windows선택과정0001</v>
      </c>
      <c r="C808" s="23" t="s">
        <v>3960</v>
      </c>
      <c r="E808" s="23" t="str">
        <f>CONCATENATE(표1[[#This Row],[교육기관명]],표1[[#This Row],[중분류]])</f>
        <v>멀티캠퍼스운영체제</v>
      </c>
      <c r="F808" s="24" t="s">
        <v>4</v>
      </c>
      <c r="G808" s="25" t="s">
        <v>212</v>
      </c>
      <c r="H808" s="24" t="s">
        <v>6</v>
      </c>
      <c r="I808" s="24" t="s">
        <v>1988</v>
      </c>
      <c r="J808" s="24" t="s">
        <v>213</v>
      </c>
      <c r="K808" s="24" t="s">
        <v>2002</v>
      </c>
      <c r="L808" s="80"/>
      <c r="M808" s="24" t="s">
        <v>2305</v>
      </c>
      <c r="N808" s="24"/>
      <c r="O808" s="24"/>
    </row>
    <row r="809" spans="1:15" hidden="1">
      <c r="A809" s="23" t="str">
        <f>CONCATENATE(표1[[#This Row],[대분류]],표1[[#This Row],[중분류]],표1[[#This Row],[소분류]],표1[[#This Row],[단계]])</f>
        <v>IT운영체제MS Windows선택과정</v>
      </c>
      <c r="B809" s="23" t="str">
        <f>CONCATENATE($A809,
IF(COUNTIF($A$2:$A809,A809)&lt;10,CONCATENATE("000",COUNTIF($A$2:$A809,A809)),
IF(COUNTIF($A$2:$A809,A809)&lt;100,CONCATENATE("00",COUNTIF($A$2:$A809,A809)),
IF(COUNTIF($A$2:$A809,A809)&lt;1000,CONCATENATE("0",COUNTIF($A$2:$A809,A809)),COUNTIF($A$2:$A809,A809))
)))</f>
        <v>IT운영체제MS Windows선택과정0002</v>
      </c>
      <c r="C809" s="23" t="s">
        <v>3961</v>
      </c>
      <c r="E809" s="23" t="str">
        <f>CONCATENATE(표1[[#This Row],[교육기관명]],표1[[#This Row],[중분류]])</f>
        <v>멀티캠퍼스운영체제</v>
      </c>
      <c r="F809" s="24" t="s">
        <v>4</v>
      </c>
      <c r="G809" s="25" t="s">
        <v>214</v>
      </c>
      <c r="H809" s="24" t="s">
        <v>6</v>
      </c>
      <c r="I809" s="24" t="s">
        <v>1988</v>
      </c>
      <c r="J809" s="24" t="s">
        <v>213</v>
      </c>
      <c r="K809" s="24" t="s">
        <v>2002</v>
      </c>
      <c r="L809" s="80"/>
      <c r="M809" s="24" t="s">
        <v>2306</v>
      </c>
      <c r="N809" s="24"/>
      <c r="O809" s="24"/>
    </row>
    <row r="810" spans="1:15" hidden="1">
      <c r="A810" s="23" t="str">
        <f>CONCATENATE(표1[[#This Row],[대분류]],표1[[#This Row],[중분류]],표1[[#This Row],[소분류]],표1[[#This Row],[단계]])</f>
        <v>IT운영체제MS Windows전문과정</v>
      </c>
      <c r="B810" s="23" t="str">
        <f>CONCATENATE($A810,
IF(COUNTIF($A$2:$A810,A810)&lt;10,CONCATENATE("000",COUNTIF($A$2:$A810,A810)),
IF(COUNTIF($A$2:$A810,A810)&lt;100,CONCATENATE("00",COUNTIF($A$2:$A810,A810)),
IF(COUNTIF($A$2:$A810,A810)&lt;1000,CONCATENATE("0",COUNTIF($A$2:$A810,A810)),COUNTIF($A$2:$A810,A810))
)))</f>
        <v>IT운영체제MS Windows전문과정0001</v>
      </c>
      <c r="C810" s="23" t="s">
        <v>4849</v>
      </c>
      <c r="E810" s="23" t="str">
        <f>CONCATENATE(표1[[#This Row],[교육기관명]],표1[[#This Row],[중분류]])</f>
        <v>코리아IT아카데미운영체제</v>
      </c>
      <c r="F810" s="24" t="s">
        <v>1895</v>
      </c>
      <c r="G810" s="25" t="s">
        <v>1911</v>
      </c>
      <c r="H810" s="24" t="s">
        <v>6</v>
      </c>
      <c r="I810" s="24" t="s">
        <v>1988</v>
      </c>
      <c r="J810" s="24" t="s">
        <v>213</v>
      </c>
      <c r="K810" s="24" t="s">
        <v>2000</v>
      </c>
      <c r="L810" s="80"/>
      <c r="M810" s="24" t="s">
        <v>2307</v>
      </c>
      <c r="N810" s="24"/>
      <c r="O810" s="24"/>
    </row>
    <row r="811" spans="1:15" hidden="1">
      <c r="A811" s="23" t="str">
        <f>CONCATENATE(표1[[#This Row],[대분류]],표1[[#This Row],[중분류]],표1[[#This Row],[소분류]],표1[[#This Row],[단계]])</f>
        <v>IT운영체제RedHat선택과정</v>
      </c>
      <c r="B811" s="23" t="str">
        <f>CONCATENATE($A811,
IF(COUNTIF($A$2:$A811,A811)&lt;10,CONCATENATE("000",COUNTIF($A$2:$A811,A811)),
IF(COUNTIF($A$2:$A811,A811)&lt;100,CONCATENATE("00",COUNTIF($A$2:$A811,A811)),
IF(COUNTIF($A$2:$A811,A811)&lt;1000,CONCATENATE("0",COUNTIF($A$2:$A811,A811)),COUNTIF($A$2:$A811,A811))
)))</f>
        <v>IT운영체제RedHat선택과정0001</v>
      </c>
      <c r="C811" s="23" t="s">
        <v>3784</v>
      </c>
      <c r="E811" s="23" t="str">
        <f>CONCATENATE(표1[[#This Row],[교육기관명]],표1[[#This Row],[중분류]])</f>
        <v>HP교육센터운영체제</v>
      </c>
      <c r="F811" s="24" t="s">
        <v>971</v>
      </c>
      <c r="G811" s="25" t="s">
        <v>1002</v>
      </c>
      <c r="H811" s="24" t="s">
        <v>6</v>
      </c>
      <c r="I811" s="24" t="s">
        <v>1988</v>
      </c>
      <c r="J811" s="24" t="s">
        <v>216</v>
      </c>
      <c r="K811" s="24" t="s">
        <v>2002</v>
      </c>
      <c r="L811" s="80"/>
      <c r="M811" s="24" t="s">
        <v>2308</v>
      </c>
      <c r="N811" s="24"/>
      <c r="O811" s="24"/>
    </row>
    <row r="812" spans="1:15" hidden="1">
      <c r="A812" s="23" t="str">
        <f>CONCATENATE(표1[[#This Row],[대분류]],표1[[#This Row],[중분류]],표1[[#This Row],[소분류]],표1[[#This Row],[단계]])</f>
        <v>IT운영체제RedHat선택과정</v>
      </c>
      <c r="B812" s="23" t="str">
        <f>CONCATENATE($A812,
IF(COUNTIF($A$2:$A812,A812)&lt;10,CONCATENATE("000",COUNTIF($A$2:$A812,A812)),
IF(COUNTIF($A$2:$A812,A812)&lt;100,CONCATENATE("00",COUNTIF($A$2:$A812,A812)),
IF(COUNTIF($A$2:$A812,A812)&lt;1000,CONCATENATE("0",COUNTIF($A$2:$A812,A812)),COUNTIF($A$2:$A812,A812))
)))</f>
        <v>IT운영체제RedHat선택과정0002</v>
      </c>
      <c r="C812" s="23" t="s">
        <v>3785</v>
      </c>
      <c r="E812" s="23" t="str">
        <f>CONCATENATE(표1[[#This Row],[교육기관명]],표1[[#This Row],[중분류]])</f>
        <v>HP교육센터운영체제</v>
      </c>
      <c r="F812" s="24" t="s">
        <v>971</v>
      </c>
      <c r="G812" s="25" t="s">
        <v>1005</v>
      </c>
      <c r="H812" s="24" t="s">
        <v>6</v>
      </c>
      <c r="I812" s="24" t="s">
        <v>1988</v>
      </c>
      <c r="J812" s="24" t="s">
        <v>216</v>
      </c>
      <c r="K812" s="24" t="s">
        <v>2002</v>
      </c>
      <c r="L812" s="80"/>
      <c r="M812" s="24" t="s">
        <v>2309</v>
      </c>
      <c r="N812" s="24"/>
      <c r="O812" s="24"/>
    </row>
    <row r="813" spans="1:15" hidden="1">
      <c r="A813" s="23" t="str">
        <f>CONCATENATE(표1[[#This Row],[대분류]],표1[[#This Row],[중분류]],표1[[#This Row],[소분류]],표1[[#This Row],[단계]])</f>
        <v>IT운영체제RedHat선택과정</v>
      </c>
      <c r="B813" s="23" t="str">
        <f>CONCATENATE($A813,
IF(COUNTIF($A$2:$A813,A813)&lt;10,CONCATENATE("000",COUNTIF($A$2:$A813,A813)),
IF(COUNTIF($A$2:$A813,A813)&lt;100,CONCATENATE("00",COUNTIF($A$2:$A813,A813)),
IF(COUNTIF($A$2:$A813,A813)&lt;1000,CONCATENATE("0",COUNTIF($A$2:$A813,A813)),COUNTIF($A$2:$A813,A813))
)))</f>
        <v>IT운영체제RedHat선택과정0003</v>
      </c>
      <c r="C813" s="23" t="s">
        <v>3786</v>
      </c>
      <c r="E813" s="23" t="str">
        <f>CONCATENATE(표1[[#This Row],[교육기관명]],표1[[#This Row],[중분류]])</f>
        <v>HP교육센터운영체제</v>
      </c>
      <c r="F813" s="24" t="s">
        <v>971</v>
      </c>
      <c r="G813" s="25" t="s">
        <v>1004</v>
      </c>
      <c r="H813" s="24" t="s">
        <v>6</v>
      </c>
      <c r="I813" s="24" t="s">
        <v>1988</v>
      </c>
      <c r="J813" s="24" t="s">
        <v>216</v>
      </c>
      <c r="K813" s="24" t="s">
        <v>2002</v>
      </c>
      <c r="L813" s="80"/>
      <c r="M813" s="24" t="s">
        <v>2310</v>
      </c>
      <c r="N813" s="24"/>
      <c r="O813" s="24"/>
    </row>
    <row r="814" spans="1:15" hidden="1">
      <c r="A814" s="23" t="str">
        <f>CONCATENATE(표1[[#This Row],[대분류]],표1[[#This Row],[중분류]],표1[[#This Row],[소분류]],표1[[#This Row],[단계]])</f>
        <v>IT운영체제RedHat선택과정</v>
      </c>
      <c r="B814" s="23" t="str">
        <f>CONCATENATE($A814,
IF(COUNTIF($A$2:$A814,A814)&lt;10,CONCATENATE("000",COUNTIF($A$2:$A814,A814)),
IF(COUNTIF($A$2:$A814,A814)&lt;100,CONCATENATE("00",COUNTIF($A$2:$A814,A814)),
IF(COUNTIF($A$2:$A814,A814)&lt;1000,CONCATENATE("0",COUNTIF($A$2:$A814,A814)),COUNTIF($A$2:$A814,A814))
)))</f>
        <v>IT운영체제RedHat선택과정0004</v>
      </c>
      <c r="C814" s="23" t="s">
        <v>3962</v>
      </c>
      <c r="E814" s="23" t="str">
        <f>CONCATENATE(표1[[#This Row],[교육기관명]],표1[[#This Row],[중분류]])</f>
        <v>멀티캠퍼스운영체제</v>
      </c>
      <c r="F814" s="24" t="s">
        <v>4</v>
      </c>
      <c r="G814" s="25" t="s">
        <v>230</v>
      </c>
      <c r="H814" s="24" t="s">
        <v>6</v>
      </c>
      <c r="I814" s="24" t="s">
        <v>1988</v>
      </c>
      <c r="J814" s="24" t="s">
        <v>216</v>
      </c>
      <c r="K814" s="24" t="s">
        <v>2002</v>
      </c>
      <c r="L814" s="80"/>
      <c r="M814" s="24" t="s">
        <v>2311</v>
      </c>
      <c r="N814" s="24"/>
      <c r="O814" s="24"/>
    </row>
    <row r="815" spans="1:15" hidden="1">
      <c r="A815" s="23" t="str">
        <f>CONCATENATE(표1[[#This Row],[대분류]],표1[[#This Row],[중분류]],표1[[#This Row],[소분류]],표1[[#This Row],[단계]])</f>
        <v>IT운영체제RedHat선택과정</v>
      </c>
      <c r="B815" s="23" t="str">
        <f>CONCATENATE($A815,
IF(COUNTIF($A$2:$A815,A815)&lt;10,CONCATENATE("000",COUNTIF($A$2:$A815,A815)),
IF(COUNTIF($A$2:$A815,A815)&lt;100,CONCATENATE("00",COUNTIF($A$2:$A815,A815)),
IF(COUNTIF($A$2:$A815,A815)&lt;1000,CONCATENATE("0",COUNTIF($A$2:$A815,A815)),COUNTIF($A$2:$A815,A815))
)))</f>
        <v>IT운영체제RedHat선택과정0005</v>
      </c>
      <c r="C815" s="23" t="s">
        <v>3963</v>
      </c>
      <c r="E815" s="23" t="str">
        <f>CONCATENATE(표1[[#This Row],[교육기관명]],표1[[#This Row],[중분류]])</f>
        <v>멀티캠퍼스운영체제</v>
      </c>
      <c r="F815" s="24" t="s">
        <v>4</v>
      </c>
      <c r="G815" s="25" t="s">
        <v>229</v>
      </c>
      <c r="H815" s="24" t="s">
        <v>6</v>
      </c>
      <c r="I815" s="24" t="s">
        <v>1988</v>
      </c>
      <c r="J815" s="24" t="s">
        <v>216</v>
      </c>
      <c r="K815" s="24" t="s">
        <v>2002</v>
      </c>
      <c r="L815" s="80"/>
      <c r="M815" s="24" t="s">
        <v>2312</v>
      </c>
      <c r="N815" s="24"/>
      <c r="O815" s="24"/>
    </row>
    <row r="816" spans="1:15" hidden="1">
      <c r="A816" s="23" t="str">
        <f>CONCATENATE(표1[[#This Row],[대분류]],표1[[#This Row],[중분류]],표1[[#This Row],[소분류]],표1[[#This Row],[단계]])</f>
        <v>IT운영체제RedHat선택과정</v>
      </c>
      <c r="B816" s="23" t="str">
        <f>CONCATENATE($A816,
IF(COUNTIF($A$2:$A816,A816)&lt;10,CONCATENATE("000",COUNTIF($A$2:$A816,A816)),
IF(COUNTIF($A$2:$A816,A816)&lt;100,CONCATENATE("00",COUNTIF($A$2:$A816,A816)),
IF(COUNTIF($A$2:$A816,A816)&lt;1000,CONCATENATE("0",COUNTIF($A$2:$A816,A816)),COUNTIF($A$2:$A816,A816))
)))</f>
        <v>IT운영체제RedHat선택과정0006</v>
      </c>
      <c r="C816" s="23" t="s">
        <v>3964</v>
      </c>
      <c r="E816" s="23" t="str">
        <f>CONCATENATE(표1[[#This Row],[교육기관명]],표1[[#This Row],[중분류]])</f>
        <v>멀티캠퍼스운영체제</v>
      </c>
      <c r="F816" s="24" t="s">
        <v>4</v>
      </c>
      <c r="G816" s="25" t="s">
        <v>220</v>
      </c>
      <c r="H816" s="24" t="s">
        <v>6</v>
      </c>
      <c r="I816" s="24" t="s">
        <v>1988</v>
      </c>
      <c r="J816" s="24" t="s">
        <v>216</v>
      </c>
      <c r="K816" s="24" t="s">
        <v>2002</v>
      </c>
      <c r="L816" s="80"/>
      <c r="M816" s="24" t="s">
        <v>2313</v>
      </c>
      <c r="N816" s="24"/>
      <c r="O816" s="24"/>
    </row>
    <row r="817" spans="1:15" hidden="1">
      <c r="A817" s="23" t="str">
        <f>CONCATENATE(표1[[#This Row],[대분류]],표1[[#This Row],[중분류]],표1[[#This Row],[소분류]],표1[[#This Row],[단계]])</f>
        <v>IT운영체제RedHat선택과정</v>
      </c>
      <c r="B817" s="23" t="str">
        <f>CONCATENATE($A817,
IF(COUNTIF($A$2:$A817,A817)&lt;10,CONCATENATE("000",COUNTIF($A$2:$A817,A817)),
IF(COUNTIF($A$2:$A817,A817)&lt;100,CONCATENATE("00",COUNTIF($A$2:$A817,A817)),
IF(COUNTIF($A$2:$A817,A817)&lt;1000,CONCATENATE("0",COUNTIF($A$2:$A817,A817)),COUNTIF($A$2:$A817,A817))
)))</f>
        <v>IT운영체제RedHat선택과정0007</v>
      </c>
      <c r="C817" s="23" t="s">
        <v>3965</v>
      </c>
      <c r="E817" s="23" t="str">
        <f>CONCATENATE(표1[[#This Row],[교육기관명]],표1[[#This Row],[중분류]])</f>
        <v>멀티캠퍼스운영체제</v>
      </c>
      <c r="F817" s="24" t="s">
        <v>4</v>
      </c>
      <c r="G817" s="25" t="s">
        <v>222</v>
      </c>
      <c r="H817" s="24" t="s">
        <v>6</v>
      </c>
      <c r="I817" s="24" t="s">
        <v>1988</v>
      </c>
      <c r="J817" s="24" t="s">
        <v>216</v>
      </c>
      <c r="K817" s="24" t="s">
        <v>2002</v>
      </c>
      <c r="L817" s="80"/>
      <c r="M817" s="24" t="s">
        <v>2314</v>
      </c>
      <c r="N817" s="24"/>
      <c r="O817" s="24"/>
    </row>
    <row r="818" spans="1:15" hidden="1">
      <c r="A818" s="23" t="str">
        <f>CONCATENATE(표1[[#This Row],[대분류]],표1[[#This Row],[중분류]],표1[[#This Row],[소분류]],표1[[#This Row],[단계]])</f>
        <v>IT운영체제RedHat선택과정</v>
      </c>
      <c r="B818" s="23" t="str">
        <f>CONCATENATE($A818,
IF(COUNTIF($A$2:$A818,A818)&lt;10,CONCATENATE("000",COUNTIF($A$2:$A818,A818)),
IF(COUNTIF($A$2:$A818,A818)&lt;100,CONCATENATE("00",COUNTIF($A$2:$A818,A818)),
IF(COUNTIF($A$2:$A818,A818)&lt;1000,CONCATENATE("0",COUNTIF($A$2:$A818,A818)),COUNTIF($A$2:$A818,A818))
)))</f>
        <v>IT운영체제RedHat선택과정0008</v>
      </c>
      <c r="C818" s="23" t="s">
        <v>3966</v>
      </c>
      <c r="E818" s="23" t="str">
        <f>CONCATENATE(표1[[#This Row],[교육기관명]],표1[[#This Row],[중분류]])</f>
        <v>멀티캠퍼스운영체제</v>
      </c>
      <c r="F818" s="24" t="s">
        <v>4</v>
      </c>
      <c r="G818" s="25" t="s">
        <v>217</v>
      </c>
      <c r="H818" s="24" t="s">
        <v>6</v>
      </c>
      <c r="I818" s="24" t="s">
        <v>1988</v>
      </c>
      <c r="J818" s="24" t="s">
        <v>216</v>
      </c>
      <c r="K818" s="24" t="s">
        <v>2002</v>
      </c>
      <c r="L818" s="80"/>
      <c r="M818" s="24" t="s">
        <v>2315</v>
      </c>
      <c r="N818" s="24"/>
      <c r="O818" s="24"/>
    </row>
    <row r="819" spans="1:15" hidden="1">
      <c r="A819" s="23" t="str">
        <f>CONCATENATE(표1[[#This Row],[대분류]],표1[[#This Row],[중분류]],표1[[#This Row],[소분류]],표1[[#This Row],[단계]])</f>
        <v>IT운영체제RedHat선택과정</v>
      </c>
      <c r="B819" s="23" t="str">
        <f>CONCATENATE($A819,
IF(COUNTIF($A$2:$A819,A819)&lt;10,CONCATENATE("000",COUNTIF($A$2:$A819,A819)),
IF(COUNTIF($A$2:$A819,A819)&lt;100,CONCATENATE("00",COUNTIF($A$2:$A819,A819)),
IF(COUNTIF($A$2:$A819,A819)&lt;1000,CONCATENATE("0",COUNTIF($A$2:$A819,A819)),COUNTIF($A$2:$A819,A819))
)))</f>
        <v>IT운영체제RedHat선택과정0009</v>
      </c>
      <c r="C819" s="23" t="s">
        <v>3967</v>
      </c>
      <c r="E819" s="23" t="str">
        <f>CONCATENATE(표1[[#This Row],[교육기관명]],표1[[#This Row],[중분류]])</f>
        <v>멀티캠퍼스운영체제</v>
      </c>
      <c r="F819" s="24" t="s">
        <v>4</v>
      </c>
      <c r="G819" s="25" t="s">
        <v>223</v>
      </c>
      <c r="H819" s="24" t="s">
        <v>6</v>
      </c>
      <c r="I819" s="24" t="s">
        <v>1988</v>
      </c>
      <c r="J819" s="24" t="s">
        <v>216</v>
      </c>
      <c r="K819" s="24" t="s">
        <v>2002</v>
      </c>
      <c r="L819" s="80"/>
      <c r="M819" s="24" t="s">
        <v>2316</v>
      </c>
      <c r="N819" s="24"/>
      <c r="O819" s="24"/>
    </row>
    <row r="820" spans="1:15" hidden="1">
      <c r="A820" s="23" t="str">
        <f>CONCATENATE(표1[[#This Row],[대분류]],표1[[#This Row],[중분류]],표1[[#This Row],[소분류]],표1[[#This Row],[단계]])</f>
        <v>IT운영체제RedHat선택과정</v>
      </c>
      <c r="B820" s="23" t="str">
        <f>CONCATENATE($A820,
IF(COUNTIF($A$2:$A820,A820)&lt;10,CONCATENATE("000",COUNTIF($A$2:$A820,A820)),
IF(COUNTIF($A$2:$A820,A820)&lt;100,CONCATENATE("00",COUNTIF($A$2:$A820,A820)),
IF(COUNTIF($A$2:$A820,A820)&lt;1000,CONCATENATE("0",COUNTIF($A$2:$A820,A820)),COUNTIF($A$2:$A820,A820))
)))</f>
        <v>IT운영체제RedHat선택과정0010</v>
      </c>
      <c r="C820" s="23" t="s">
        <v>3968</v>
      </c>
      <c r="E820" s="23" t="str">
        <f>CONCATENATE(표1[[#This Row],[교육기관명]],표1[[#This Row],[중분류]])</f>
        <v>멀티캠퍼스운영체제</v>
      </c>
      <c r="F820" s="24" t="s">
        <v>4</v>
      </c>
      <c r="G820" s="25" t="s">
        <v>224</v>
      </c>
      <c r="H820" s="24" t="s">
        <v>6</v>
      </c>
      <c r="I820" s="24" t="s">
        <v>1988</v>
      </c>
      <c r="J820" s="24" t="s">
        <v>216</v>
      </c>
      <c r="K820" s="24" t="s">
        <v>2002</v>
      </c>
      <c r="L820" s="80"/>
      <c r="M820" s="24" t="s">
        <v>2317</v>
      </c>
      <c r="N820" s="24"/>
      <c r="O820" s="24"/>
    </row>
    <row r="821" spans="1:15" hidden="1">
      <c r="A821" s="23" t="str">
        <f>CONCATENATE(표1[[#This Row],[대분류]],표1[[#This Row],[중분류]],표1[[#This Row],[소분류]],표1[[#This Row],[단계]])</f>
        <v>IT운영체제RedHat선택과정</v>
      </c>
      <c r="B821" s="23" t="str">
        <f>CONCATENATE($A821,
IF(COUNTIF($A$2:$A821,A821)&lt;10,CONCATENATE("000",COUNTIF($A$2:$A821,A821)),
IF(COUNTIF($A$2:$A821,A821)&lt;100,CONCATENATE("00",COUNTIF($A$2:$A821,A821)),
IF(COUNTIF($A$2:$A821,A821)&lt;1000,CONCATENATE("0",COUNTIF($A$2:$A821,A821)),COUNTIF($A$2:$A821,A821))
)))</f>
        <v>IT운영체제RedHat선택과정0011</v>
      </c>
      <c r="C821" s="23" t="s">
        <v>3969</v>
      </c>
      <c r="E821" s="23" t="str">
        <f>CONCATENATE(표1[[#This Row],[교육기관명]],표1[[#This Row],[중분류]])</f>
        <v>멀티캠퍼스운영체제</v>
      </c>
      <c r="F821" s="24" t="s">
        <v>4</v>
      </c>
      <c r="G821" s="25" t="s">
        <v>227</v>
      </c>
      <c r="H821" s="24" t="s">
        <v>6</v>
      </c>
      <c r="I821" s="24" t="s">
        <v>1988</v>
      </c>
      <c r="J821" s="24" t="s">
        <v>216</v>
      </c>
      <c r="K821" s="24" t="s">
        <v>2002</v>
      </c>
      <c r="L821" s="80"/>
      <c r="M821" s="24" t="s">
        <v>2318</v>
      </c>
      <c r="N821" s="24"/>
      <c r="O821" s="24"/>
    </row>
    <row r="822" spans="1:15" hidden="1">
      <c r="A822" s="23" t="str">
        <f>CONCATENATE(표1[[#This Row],[대분류]],표1[[#This Row],[중분류]],표1[[#This Row],[소분류]],표1[[#This Row],[단계]])</f>
        <v>IT운영체제RedHat선택과정</v>
      </c>
      <c r="B822" s="23" t="str">
        <f>CONCATENATE($A822,
IF(COUNTIF($A$2:$A822,A822)&lt;10,CONCATENATE("000",COUNTIF($A$2:$A822,A822)),
IF(COUNTIF($A$2:$A822,A822)&lt;100,CONCATENATE("00",COUNTIF($A$2:$A822,A822)),
IF(COUNTIF($A$2:$A822,A822)&lt;1000,CONCATENATE("0",COUNTIF($A$2:$A822,A822)),COUNTIF($A$2:$A822,A822))
)))</f>
        <v>IT운영체제RedHat선택과정0012</v>
      </c>
      <c r="C822" s="23" t="s">
        <v>3970</v>
      </c>
      <c r="E822" s="23" t="str">
        <f>CONCATENATE(표1[[#This Row],[교육기관명]],표1[[#This Row],[중분류]])</f>
        <v>멀티캠퍼스운영체제</v>
      </c>
      <c r="F822" s="24" t="s">
        <v>4</v>
      </c>
      <c r="G822" s="25" t="s">
        <v>225</v>
      </c>
      <c r="H822" s="24" t="s">
        <v>6</v>
      </c>
      <c r="I822" s="24" t="s">
        <v>1988</v>
      </c>
      <c r="J822" s="24" t="s">
        <v>216</v>
      </c>
      <c r="K822" s="24" t="s">
        <v>2002</v>
      </c>
      <c r="L822" s="80"/>
      <c r="M822" s="24" t="s">
        <v>2319</v>
      </c>
      <c r="N822" s="24"/>
      <c r="O822" s="24"/>
    </row>
    <row r="823" spans="1:15" hidden="1">
      <c r="A823" s="23" t="str">
        <f>CONCATENATE(표1[[#This Row],[대분류]],표1[[#This Row],[중분류]],표1[[#This Row],[소분류]],표1[[#This Row],[단계]])</f>
        <v>IT운영체제RedHat선택과정</v>
      </c>
      <c r="B823" s="23" t="str">
        <f>CONCATENATE($A823,
IF(COUNTIF($A$2:$A823,A823)&lt;10,CONCATENATE("000",COUNTIF($A$2:$A823,A823)),
IF(COUNTIF($A$2:$A823,A823)&lt;100,CONCATENATE("00",COUNTIF($A$2:$A823,A823)),
IF(COUNTIF($A$2:$A823,A823)&lt;1000,CONCATENATE("0",COUNTIF($A$2:$A823,A823)),COUNTIF($A$2:$A823,A823))
)))</f>
        <v>IT운영체제RedHat선택과정0013</v>
      </c>
      <c r="C823" s="23" t="s">
        <v>3971</v>
      </c>
      <c r="E823" s="23" t="str">
        <f>CONCATENATE(표1[[#This Row],[교육기관명]],표1[[#This Row],[중분류]])</f>
        <v>멀티캠퍼스운영체제</v>
      </c>
      <c r="F823" s="24" t="s">
        <v>4</v>
      </c>
      <c r="G823" s="25" t="s">
        <v>228</v>
      </c>
      <c r="H823" s="24" t="s">
        <v>6</v>
      </c>
      <c r="I823" s="24" t="s">
        <v>1988</v>
      </c>
      <c r="J823" s="24" t="s">
        <v>216</v>
      </c>
      <c r="K823" s="24" t="s">
        <v>2002</v>
      </c>
      <c r="L823" s="80"/>
      <c r="M823" s="24" t="s">
        <v>2320</v>
      </c>
      <c r="N823" s="24"/>
      <c r="O823" s="24"/>
    </row>
    <row r="824" spans="1:15" hidden="1">
      <c r="A824" s="23" t="str">
        <f>CONCATENATE(표1[[#This Row],[대분류]],표1[[#This Row],[중분류]],표1[[#This Row],[소분류]],표1[[#This Row],[단계]])</f>
        <v>IT운영체제RedHat선택과정</v>
      </c>
      <c r="B824" s="23" t="str">
        <f>CONCATENATE($A824,
IF(COUNTIF($A$2:$A824,A824)&lt;10,CONCATENATE("000",COUNTIF($A$2:$A824,A824)),
IF(COUNTIF($A$2:$A824,A824)&lt;100,CONCATENATE("00",COUNTIF($A$2:$A824,A824)),
IF(COUNTIF($A$2:$A824,A824)&lt;1000,CONCATENATE("0",COUNTIF($A$2:$A824,A824)),COUNTIF($A$2:$A824,A824))
)))</f>
        <v>IT운영체제RedHat선택과정0014</v>
      </c>
      <c r="C824" s="23" t="s">
        <v>3972</v>
      </c>
      <c r="E824" s="23" t="str">
        <f>CONCATENATE(표1[[#This Row],[교육기관명]],표1[[#This Row],[중분류]])</f>
        <v>멀티캠퍼스운영체제</v>
      </c>
      <c r="F824" s="24" t="s">
        <v>4</v>
      </c>
      <c r="G824" s="25" t="s">
        <v>226</v>
      </c>
      <c r="H824" s="24" t="s">
        <v>6</v>
      </c>
      <c r="I824" s="24" t="s">
        <v>1988</v>
      </c>
      <c r="J824" s="24" t="s">
        <v>216</v>
      </c>
      <c r="K824" s="24" t="s">
        <v>2002</v>
      </c>
      <c r="L824" s="80"/>
      <c r="M824" s="24" t="s">
        <v>2321</v>
      </c>
      <c r="N824" s="24"/>
      <c r="O824" s="24"/>
    </row>
    <row r="825" spans="1:15" hidden="1">
      <c r="A825" s="23" t="str">
        <f>CONCATENATE(표1[[#This Row],[대분류]],표1[[#This Row],[중분류]],표1[[#This Row],[소분류]],표1[[#This Row],[단계]])</f>
        <v>IT운영체제RedHat선택과정</v>
      </c>
      <c r="B825" s="23" t="str">
        <f>CONCATENATE($A825,
IF(COUNTIF($A$2:$A825,A825)&lt;10,CONCATENATE("000",COUNTIF($A$2:$A825,A825)),
IF(COUNTIF($A$2:$A825,A825)&lt;100,CONCATENATE("00",COUNTIF($A$2:$A825,A825)),
IF(COUNTIF($A$2:$A825,A825)&lt;1000,CONCATENATE("0",COUNTIF($A$2:$A825,A825)),COUNTIF($A$2:$A825,A825))
)))</f>
        <v>IT운영체제RedHat선택과정0015</v>
      </c>
      <c r="C825" s="23" t="s">
        <v>3973</v>
      </c>
      <c r="E825" s="23" t="str">
        <f>CONCATENATE(표1[[#This Row],[교육기관명]],표1[[#This Row],[중분류]])</f>
        <v>멀티캠퍼스운영체제</v>
      </c>
      <c r="F825" s="24" t="s">
        <v>4</v>
      </c>
      <c r="G825" s="25" t="s">
        <v>218</v>
      </c>
      <c r="H825" s="24" t="s">
        <v>6</v>
      </c>
      <c r="I825" s="24" t="s">
        <v>1988</v>
      </c>
      <c r="J825" s="24" t="s">
        <v>216</v>
      </c>
      <c r="K825" s="24" t="s">
        <v>2002</v>
      </c>
      <c r="L825" s="80"/>
      <c r="M825" s="24" t="s">
        <v>2322</v>
      </c>
      <c r="N825" s="24"/>
      <c r="O825" s="24"/>
    </row>
    <row r="826" spans="1:15" hidden="1">
      <c r="A826" s="23" t="str">
        <f>CONCATENATE(표1[[#This Row],[대분류]],표1[[#This Row],[중분류]],표1[[#This Row],[소분류]],표1[[#This Row],[단계]])</f>
        <v>IT운영체제RedHat선택과정</v>
      </c>
      <c r="B826" s="23" t="str">
        <f>CONCATENATE($A826,
IF(COUNTIF($A$2:$A826,A826)&lt;10,CONCATENATE("000",COUNTIF($A$2:$A826,A826)),
IF(COUNTIF($A$2:$A826,A826)&lt;100,CONCATENATE("00",COUNTIF($A$2:$A826,A826)),
IF(COUNTIF($A$2:$A826,A826)&lt;1000,CONCATENATE("0",COUNTIF($A$2:$A826,A826)),COUNTIF($A$2:$A826,A826))
)))</f>
        <v>IT운영체제RedHat선택과정0016</v>
      </c>
      <c r="C826" s="23" t="s">
        <v>3974</v>
      </c>
      <c r="E826" s="23" t="str">
        <f>CONCATENATE(표1[[#This Row],[교육기관명]],표1[[#This Row],[중분류]])</f>
        <v>멀티캠퍼스운영체제</v>
      </c>
      <c r="F826" s="24" t="s">
        <v>4</v>
      </c>
      <c r="G826" s="25" t="s">
        <v>221</v>
      </c>
      <c r="H826" s="24" t="s">
        <v>6</v>
      </c>
      <c r="I826" s="24" t="s">
        <v>1988</v>
      </c>
      <c r="J826" s="24" t="s">
        <v>216</v>
      </c>
      <c r="K826" s="24" t="s">
        <v>2002</v>
      </c>
      <c r="L826" s="80"/>
      <c r="M826" s="24" t="s">
        <v>2323</v>
      </c>
      <c r="N826" s="24"/>
      <c r="O826" s="24"/>
    </row>
    <row r="827" spans="1:15" hidden="1">
      <c r="A827" s="23" t="str">
        <f>CONCATENATE(표1[[#This Row],[대분류]],표1[[#This Row],[중분류]],표1[[#This Row],[소분류]],표1[[#This Row],[단계]])</f>
        <v>IT운영체제RedHat선택과정</v>
      </c>
      <c r="B827" s="23" t="str">
        <f>CONCATENATE($A827,
IF(COUNTIF($A$2:$A827,A827)&lt;10,CONCATENATE("000",COUNTIF($A$2:$A827,A827)),
IF(COUNTIF($A$2:$A827,A827)&lt;100,CONCATENATE("00",COUNTIF($A$2:$A827,A827)),
IF(COUNTIF($A$2:$A827,A827)&lt;1000,CONCATENATE("0",COUNTIF($A$2:$A827,A827)),COUNTIF($A$2:$A827,A827))
)))</f>
        <v>IT운영체제RedHat선택과정0017</v>
      </c>
      <c r="C827" s="23" t="s">
        <v>3975</v>
      </c>
      <c r="E827" s="23" t="str">
        <f>CONCATENATE(표1[[#This Row],[교육기관명]],표1[[#This Row],[중분류]])</f>
        <v>멀티캠퍼스운영체제</v>
      </c>
      <c r="F827" s="24" t="s">
        <v>4</v>
      </c>
      <c r="G827" s="25" t="s">
        <v>215</v>
      </c>
      <c r="H827" s="24" t="s">
        <v>6</v>
      </c>
      <c r="I827" s="24" t="s">
        <v>1988</v>
      </c>
      <c r="J827" s="24" t="s">
        <v>216</v>
      </c>
      <c r="K827" s="24" t="s">
        <v>2002</v>
      </c>
      <c r="L827" s="80"/>
      <c r="M827" s="24" t="s">
        <v>2324</v>
      </c>
      <c r="N827" s="24"/>
      <c r="O827" s="24"/>
    </row>
    <row r="828" spans="1:15" hidden="1">
      <c r="A828" s="23" t="str">
        <f>CONCATENATE(표1[[#This Row],[대분류]],표1[[#This Row],[중분류]],표1[[#This Row],[소분류]],표1[[#This Row],[단계]])</f>
        <v>IT운영체제RedHat선택과정</v>
      </c>
      <c r="B828" s="23" t="str">
        <f>CONCATENATE($A828,
IF(COUNTIF($A$2:$A828,A828)&lt;10,CONCATENATE("000",COUNTIF($A$2:$A828,A828)),
IF(COUNTIF($A$2:$A828,A828)&lt;100,CONCATENATE("00",COUNTIF($A$2:$A828,A828)),
IF(COUNTIF($A$2:$A828,A828)&lt;1000,CONCATENATE("0",COUNTIF($A$2:$A828,A828)),COUNTIF($A$2:$A828,A828))
)))</f>
        <v>IT운영체제RedHat선택과정0018</v>
      </c>
      <c r="C828" s="23" t="s">
        <v>3976</v>
      </c>
      <c r="E828" s="23" t="str">
        <f>CONCATENATE(표1[[#This Row],[교육기관명]],표1[[#This Row],[중분류]])</f>
        <v>멀티캠퍼스운영체제</v>
      </c>
      <c r="F828" s="24" t="s">
        <v>4</v>
      </c>
      <c r="G828" s="25" t="s">
        <v>219</v>
      </c>
      <c r="H828" s="24" t="s">
        <v>6</v>
      </c>
      <c r="I828" s="24" t="s">
        <v>1988</v>
      </c>
      <c r="J828" s="24" t="s">
        <v>216</v>
      </c>
      <c r="K828" s="24" t="s">
        <v>2002</v>
      </c>
      <c r="L828" s="80"/>
      <c r="M828" s="24" t="s">
        <v>2325</v>
      </c>
      <c r="N828" s="24"/>
      <c r="O828" s="24"/>
    </row>
    <row r="829" spans="1:15" hidden="1">
      <c r="A829" s="23" t="str">
        <f>CONCATENATE(표1[[#This Row],[대분류]],표1[[#This Row],[중분류]],표1[[#This Row],[소분류]],표1[[#This Row],[단계]])</f>
        <v>IT운영체제RedHat선택과정</v>
      </c>
      <c r="B829" s="23" t="str">
        <f>CONCATENATE($A829,
IF(COUNTIF($A$2:$A829,A829)&lt;10,CONCATENATE("000",COUNTIF($A$2:$A829,A829)),
IF(COUNTIF($A$2:$A829,A829)&lt;100,CONCATENATE("00",COUNTIF($A$2:$A829,A829)),
IF(COUNTIF($A$2:$A829,A829)&lt;1000,CONCATENATE("0",COUNTIF($A$2:$A829,A829)),COUNTIF($A$2:$A829,A829))
)))</f>
        <v>IT운영체제RedHat선택과정0019</v>
      </c>
      <c r="C829" s="23" t="s">
        <v>4561</v>
      </c>
      <c r="E829" s="23" t="str">
        <f>CONCATENATE(표1[[#This Row],[교육기관명]],표1[[#This Row],[중분류]])</f>
        <v>패스트레인정보통신학원운영체제</v>
      </c>
      <c r="F829" s="24" t="s">
        <v>3691</v>
      </c>
      <c r="G829" s="25" t="s">
        <v>1257</v>
      </c>
      <c r="H829" s="24" t="s">
        <v>6</v>
      </c>
      <c r="I829" s="24" t="s">
        <v>1988</v>
      </c>
      <c r="J829" s="24" t="s">
        <v>216</v>
      </c>
      <c r="K829" s="24" t="s">
        <v>2002</v>
      </c>
      <c r="L829" s="80"/>
      <c r="M829" s="24" t="s">
        <v>2326</v>
      </c>
      <c r="N829" s="24"/>
      <c r="O829" s="24"/>
    </row>
    <row r="830" spans="1:15" hidden="1">
      <c r="A830" s="23" t="str">
        <f>CONCATENATE(표1[[#This Row],[대분류]],표1[[#This Row],[중분류]],표1[[#This Row],[소분류]],표1[[#This Row],[단계]])</f>
        <v>IT운영체제RedHat선택과정</v>
      </c>
      <c r="B830" s="23" t="str">
        <f>CONCATENATE($A830,
IF(COUNTIF($A$2:$A830,A830)&lt;10,CONCATENATE("000",COUNTIF($A$2:$A830,A830)),
IF(COUNTIF($A$2:$A830,A830)&lt;100,CONCATENATE("00",COUNTIF($A$2:$A830,A830)),
IF(COUNTIF($A$2:$A830,A830)&lt;1000,CONCATENATE("0",COUNTIF($A$2:$A830,A830)),COUNTIF($A$2:$A830,A830))
)))</f>
        <v>IT운영체제RedHat선택과정0020</v>
      </c>
      <c r="C830" s="23" t="s">
        <v>4562</v>
      </c>
      <c r="E830" s="23" t="str">
        <f>CONCATENATE(표1[[#This Row],[교육기관명]],표1[[#This Row],[중분류]])</f>
        <v>패스트레인정보통신학원운영체제</v>
      </c>
      <c r="F830" s="24" t="s">
        <v>3691</v>
      </c>
      <c r="G830" s="25" t="s">
        <v>1478</v>
      </c>
      <c r="H830" s="24" t="s">
        <v>6</v>
      </c>
      <c r="I830" s="24" t="s">
        <v>1988</v>
      </c>
      <c r="J830" s="24" t="s">
        <v>216</v>
      </c>
      <c r="K830" s="24" t="s">
        <v>2002</v>
      </c>
      <c r="L830" s="80"/>
      <c r="M830" s="24" t="s">
        <v>2327</v>
      </c>
      <c r="N830" s="24"/>
      <c r="O830" s="24"/>
    </row>
    <row r="831" spans="1:15" hidden="1">
      <c r="A831" s="23" t="str">
        <f>CONCATENATE(표1[[#This Row],[대분류]],표1[[#This Row],[중분류]],표1[[#This Row],[소분류]],표1[[#This Row],[단계]])</f>
        <v>IT운영체제RedHat선택과정</v>
      </c>
      <c r="B831" s="23" t="str">
        <f>CONCATENATE($A831,
IF(COUNTIF($A$2:$A831,A831)&lt;10,CONCATENATE("000",COUNTIF($A$2:$A831,A831)),
IF(COUNTIF($A$2:$A831,A831)&lt;100,CONCATENATE("00",COUNTIF($A$2:$A831,A831)),
IF(COUNTIF($A$2:$A831,A831)&lt;1000,CONCATENATE("0",COUNTIF($A$2:$A831,A831)),COUNTIF($A$2:$A831,A831))
)))</f>
        <v>IT운영체제RedHat선택과정0021</v>
      </c>
      <c r="C831" s="23" t="s">
        <v>4563</v>
      </c>
      <c r="E831" s="23" t="str">
        <f>CONCATENATE(표1[[#This Row],[교육기관명]],표1[[#This Row],[중분류]])</f>
        <v>패스트레인정보통신학원운영체제</v>
      </c>
      <c r="F831" s="24" t="s">
        <v>3691</v>
      </c>
      <c r="G831" s="25" t="s">
        <v>1479</v>
      </c>
      <c r="H831" s="24" t="s">
        <v>6</v>
      </c>
      <c r="I831" s="24" t="s">
        <v>1988</v>
      </c>
      <c r="J831" s="24" t="s">
        <v>216</v>
      </c>
      <c r="K831" s="24" t="s">
        <v>2002</v>
      </c>
      <c r="L831" s="80"/>
      <c r="M831" s="24" t="s">
        <v>2328</v>
      </c>
      <c r="N831" s="24"/>
      <c r="O831" s="24"/>
    </row>
    <row r="832" spans="1:15" hidden="1">
      <c r="A832" s="23" t="str">
        <f>CONCATENATE(표1[[#This Row],[대분류]],표1[[#This Row],[중분류]],표1[[#This Row],[소분류]],표1[[#This Row],[단계]])</f>
        <v>IT운영체제RedHat선택과정</v>
      </c>
      <c r="B832" s="23" t="str">
        <f>CONCATENATE($A832,
IF(COUNTIF($A$2:$A832,A832)&lt;10,CONCATENATE("000",COUNTIF($A$2:$A832,A832)),
IF(COUNTIF($A$2:$A832,A832)&lt;100,CONCATENATE("00",COUNTIF($A$2:$A832,A832)),
IF(COUNTIF($A$2:$A832,A832)&lt;1000,CONCATENATE("0",COUNTIF($A$2:$A832,A832)),COUNTIF($A$2:$A832,A832))
)))</f>
        <v>IT운영체제RedHat선택과정0022</v>
      </c>
      <c r="C832" s="23" t="s">
        <v>4564</v>
      </c>
      <c r="E832" s="23" t="str">
        <f>CONCATENATE(표1[[#This Row],[교육기관명]],표1[[#This Row],[중분류]])</f>
        <v>패스트레인정보통신학원운영체제</v>
      </c>
      <c r="F832" s="24" t="s">
        <v>3691</v>
      </c>
      <c r="G832" s="25" t="s">
        <v>1678</v>
      </c>
      <c r="H832" s="24" t="s">
        <v>6</v>
      </c>
      <c r="I832" s="24" t="s">
        <v>1988</v>
      </c>
      <c r="J832" s="24" t="s">
        <v>216</v>
      </c>
      <c r="K832" s="24" t="s">
        <v>2002</v>
      </c>
      <c r="L832" s="80"/>
      <c r="M832" s="24" t="s">
        <v>2329</v>
      </c>
      <c r="N832" s="24"/>
      <c r="O832" s="24"/>
    </row>
    <row r="833" spans="1:15" hidden="1">
      <c r="A833" s="23" t="str">
        <f>CONCATENATE(표1[[#This Row],[대분류]],표1[[#This Row],[중분류]],표1[[#This Row],[소분류]],표1[[#This Row],[단계]])</f>
        <v>IT운영체제RedHat선택과정</v>
      </c>
      <c r="B833" s="23" t="str">
        <f>CONCATENATE($A833,
IF(COUNTIF($A$2:$A833,A833)&lt;10,CONCATENATE("000",COUNTIF($A$2:$A833,A833)),
IF(COUNTIF($A$2:$A833,A833)&lt;100,CONCATENATE("00",COUNTIF($A$2:$A833,A833)),
IF(COUNTIF($A$2:$A833,A833)&lt;1000,CONCATENATE("0",COUNTIF($A$2:$A833,A833)),COUNTIF($A$2:$A833,A833))
)))</f>
        <v>IT운영체제RedHat선택과정0023</v>
      </c>
      <c r="C833" s="23" t="s">
        <v>4565</v>
      </c>
      <c r="E833" s="23" t="str">
        <f>CONCATENATE(표1[[#This Row],[교육기관명]],표1[[#This Row],[중분류]])</f>
        <v>패스트레인정보통신학원운영체제</v>
      </c>
      <c r="F833" s="24" t="s">
        <v>3691</v>
      </c>
      <c r="G833" s="25" t="s">
        <v>1679</v>
      </c>
      <c r="H833" s="24" t="s">
        <v>6</v>
      </c>
      <c r="I833" s="24" t="s">
        <v>1988</v>
      </c>
      <c r="J833" s="24" t="s">
        <v>216</v>
      </c>
      <c r="K833" s="24" t="s">
        <v>2002</v>
      </c>
      <c r="L833" s="80"/>
      <c r="M833" s="24" t="s">
        <v>2330</v>
      </c>
      <c r="N833" s="24"/>
      <c r="O833" s="24"/>
    </row>
    <row r="834" spans="1:15" hidden="1">
      <c r="A834" s="23" t="str">
        <f>CONCATENATE(표1[[#This Row],[대분류]],표1[[#This Row],[중분류]],표1[[#This Row],[소분류]],표1[[#This Row],[단계]])</f>
        <v>IT운영체제RedHat선택과정</v>
      </c>
      <c r="B834" s="23" t="str">
        <f>CONCATENATE($A834,
IF(COUNTIF($A$2:$A834,A834)&lt;10,CONCATENATE("000",COUNTIF($A$2:$A834,A834)),
IF(COUNTIF($A$2:$A834,A834)&lt;100,CONCATENATE("00",COUNTIF($A$2:$A834,A834)),
IF(COUNTIF($A$2:$A834,A834)&lt;1000,CONCATENATE("0",COUNTIF($A$2:$A834,A834)),COUNTIF($A$2:$A834,A834))
)))</f>
        <v>IT운영체제RedHat선택과정0024</v>
      </c>
      <c r="C834" s="23" t="s">
        <v>4566</v>
      </c>
      <c r="E834" s="23" t="str">
        <f>CONCATENATE(표1[[#This Row],[교육기관명]],표1[[#This Row],[중분류]])</f>
        <v>패스트레인정보통신학원운영체제</v>
      </c>
      <c r="F834" s="24" t="s">
        <v>3691</v>
      </c>
      <c r="G834" s="25" t="s">
        <v>1680</v>
      </c>
      <c r="H834" s="24" t="s">
        <v>6</v>
      </c>
      <c r="I834" s="24" t="s">
        <v>1988</v>
      </c>
      <c r="J834" s="24" t="s">
        <v>216</v>
      </c>
      <c r="K834" s="24" t="s">
        <v>2002</v>
      </c>
      <c r="L834" s="80"/>
      <c r="M834" s="24" t="s">
        <v>2331</v>
      </c>
      <c r="N834" s="24"/>
      <c r="O834" s="24"/>
    </row>
    <row r="835" spans="1:15" hidden="1">
      <c r="A835" s="23" t="str">
        <f>CONCATENATE(표1[[#This Row],[대분류]],표1[[#This Row],[중분류]],표1[[#This Row],[소분류]],표1[[#This Row],[단계]])</f>
        <v>IT운영체제RedHat선택과정</v>
      </c>
      <c r="B835" s="23" t="str">
        <f>CONCATENATE($A835,
IF(COUNTIF($A$2:$A835,A835)&lt;10,CONCATENATE("000",COUNTIF($A$2:$A835,A835)),
IF(COUNTIF($A$2:$A835,A835)&lt;100,CONCATENATE("00",COUNTIF($A$2:$A835,A835)),
IF(COUNTIF($A$2:$A835,A835)&lt;1000,CONCATENATE("0",COUNTIF($A$2:$A835,A835)),COUNTIF($A$2:$A835,A835))
)))</f>
        <v>IT운영체제RedHat선택과정0025</v>
      </c>
      <c r="C835" s="23" t="s">
        <v>4567</v>
      </c>
      <c r="E835" s="23" t="str">
        <f>CONCATENATE(표1[[#This Row],[교육기관명]],표1[[#This Row],[중분류]])</f>
        <v>패스트레인정보통신학원운영체제</v>
      </c>
      <c r="F835" s="24" t="s">
        <v>3691</v>
      </c>
      <c r="G835" s="25" t="s">
        <v>1522</v>
      </c>
      <c r="H835" s="24" t="s">
        <v>6</v>
      </c>
      <c r="I835" s="24" t="s">
        <v>1988</v>
      </c>
      <c r="J835" s="24" t="s">
        <v>216</v>
      </c>
      <c r="K835" s="24" t="s">
        <v>2002</v>
      </c>
      <c r="L835" s="80"/>
      <c r="M835" s="24" t="s">
        <v>2332</v>
      </c>
      <c r="N835" s="24"/>
      <c r="O835" s="24"/>
    </row>
    <row r="836" spans="1:15" hidden="1">
      <c r="A836" s="23" t="str">
        <f>CONCATENATE(표1[[#This Row],[대분류]],표1[[#This Row],[중분류]],표1[[#This Row],[소분류]],표1[[#This Row],[단계]])</f>
        <v>IT운영체제RedHat선택과정</v>
      </c>
      <c r="B836" s="23" t="str">
        <f>CONCATENATE($A836,
IF(COUNTIF($A$2:$A836,A836)&lt;10,CONCATENATE("000",COUNTIF($A$2:$A836,A836)),
IF(COUNTIF($A$2:$A836,A836)&lt;100,CONCATENATE("00",COUNTIF($A$2:$A836,A836)),
IF(COUNTIF($A$2:$A836,A836)&lt;1000,CONCATENATE("0",COUNTIF($A$2:$A836,A836)),COUNTIF($A$2:$A836,A836))
)))</f>
        <v>IT운영체제RedHat선택과정0026</v>
      </c>
      <c r="C836" s="23" t="s">
        <v>4568</v>
      </c>
      <c r="E836" s="23" t="str">
        <f>CONCATENATE(표1[[#This Row],[교육기관명]],표1[[#This Row],[중분류]])</f>
        <v>패스트레인정보통신학원운영체제</v>
      </c>
      <c r="F836" s="24" t="s">
        <v>3691</v>
      </c>
      <c r="G836" s="25" t="s">
        <v>1524</v>
      </c>
      <c r="H836" s="24" t="s">
        <v>6</v>
      </c>
      <c r="I836" s="24" t="s">
        <v>1988</v>
      </c>
      <c r="J836" s="24" t="s">
        <v>216</v>
      </c>
      <c r="K836" s="24" t="s">
        <v>2002</v>
      </c>
      <c r="L836" s="80"/>
      <c r="M836" s="24" t="s">
        <v>2333</v>
      </c>
      <c r="N836" s="24"/>
      <c r="O836" s="24"/>
    </row>
    <row r="837" spans="1:15" hidden="1">
      <c r="A837" s="23" t="str">
        <f>CONCATENATE(표1[[#This Row],[대분류]],표1[[#This Row],[중분류]],표1[[#This Row],[소분류]],표1[[#This Row],[단계]])</f>
        <v>IT운영체제RedHat선택과정</v>
      </c>
      <c r="B837" s="23" t="str">
        <f>CONCATENATE($A837,
IF(COUNTIF($A$2:$A837,A837)&lt;10,CONCATENATE("000",COUNTIF($A$2:$A837,A837)),
IF(COUNTIF($A$2:$A837,A837)&lt;100,CONCATENATE("00",COUNTIF($A$2:$A837,A837)),
IF(COUNTIF($A$2:$A837,A837)&lt;1000,CONCATENATE("0",COUNTIF($A$2:$A837,A837)),COUNTIF($A$2:$A837,A837))
)))</f>
        <v>IT운영체제RedHat선택과정0027</v>
      </c>
      <c r="C837" s="23" t="s">
        <v>4569</v>
      </c>
      <c r="E837" s="23" t="str">
        <f>CONCATENATE(표1[[#This Row],[교육기관명]],표1[[#This Row],[중분류]])</f>
        <v>패스트레인정보통신학원운영체제</v>
      </c>
      <c r="F837" s="24" t="s">
        <v>3691</v>
      </c>
      <c r="G837" s="25" t="s">
        <v>1525</v>
      </c>
      <c r="H837" s="24" t="s">
        <v>6</v>
      </c>
      <c r="I837" s="24" t="s">
        <v>1988</v>
      </c>
      <c r="J837" s="24" t="s">
        <v>216</v>
      </c>
      <c r="K837" s="24" t="s">
        <v>2002</v>
      </c>
      <c r="L837" s="80"/>
      <c r="M837" s="24" t="s">
        <v>2334</v>
      </c>
      <c r="N837" s="24"/>
      <c r="O837" s="24"/>
    </row>
    <row r="838" spans="1:15" hidden="1">
      <c r="A838" s="23" t="str">
        <f>CONCATENATE(표1[[#This Row],[대분류]],표1[[#This Row],[중분류]],표1[[#This Row],[소분류]],표1[[#This Row],[단계]])</f>
        <v>IT운영체제RedHat선택과정</v>
      </c>
      <c r="B838" s="23" t="str">
        <f>CONCATENATE($A838,
IF(COUNTIF($A$2:$A838,A838)&lt;10,CONCATENATE("000",COUNTIF($A$2:$A838,A838)),
IF(COUNTIF($A$2:$A838,A838)&lt;100,CONCATENATE("00",COUNTIF($A$2:$A838,A838)),
IF(COUNTIF($A$2:$A838,A838)&lt;1000,CONCATENATE("0",COUNTIF($A$2:$A838,A838)),COUNTIF($A$2:$A838,A838))
)))</f>
        <v>IT운영체제RedHat선택과정0028</v>
      </c>
      <c r="C838" s="23" t="s">
        <v>4570</v>
      </c>
      <c r="E838" s="23" t="str">
        <f>CONCATENATE(표1[[#This Row],[교육기관명]],표1[[#This Row],[중분류]])</f>
        <v>패스트레인정보통신학원운영체제</v>
      </c>
      <c r="F838" s="24" t="s">
        <v>3691</v>
      </c>
      <c r="G838" s="25" t="s">
        <v>1690</v>
      </c>
      <c r="H838" s="24" t="s">
        <v>6</v>
      </c>
      <c r="I838" s="24" t="s">
        <v>1988</v>
      </c>
      <c r="J838" s="24" t="s">
        <v>216</v>
      </c>
      <c r="K838" s="24" t="s">
        <v>2002</v>
      </c>
      <c r="L838" s="80"/>
      <c r="M838" s="24" t="s">
        <v>2335</v>
      </c>
      <c r="N838" s="24"/>
      <c r="O838" s="24"/>
    </row>
    <row r="839" spans="1:15" hidden="1">
      <c r="A839" s="23" t="str">
        <f>CONCATENATE(표1[[#This Row],[대분류]],표1[[#This Row],[중분류]],표1[[#This Row],[소분류]],표1[[#This Row],[단계]])</f>
        <v>IT운영체제RedHat선택과정</v>
      </c>
      <c r="B839" s="23" t="str">
        <f>CONCATENATE($A839,
IF(COUNTIF($A$2:$A839,A839)&lt;10,CONCATENATE("000",COUNTIF($A$2:$A839,A839)),
IF(COUNTIF($A$2:$A839,A839)&lt;100,CONCATENATE("00",COUNTIF($A$2:$A839,A839)),
IF(COUNTIF($A$2:$A839,A839)&lt;1000,CONCATENATE("0",COUNTIF($A$2:$A839,A839)),COUNTIF($A$2:$A839,A839))
)))</f>
        <v>IT운영체제RedHat선택과정0029</v>
      </c>
      <c r="C839" s="23" t="s">
        <v>4571</v>
      </c>
      <c r="E839" s="23" t="str">
        <f>CONCATENATE(표1[[#This Row],[교육기관명]],표1[[#This Row],[중분류]])</f>
        <v>패스트레인정보통신학원운영체제</v>
      </c>
      <c r="F839" s="24" t="s">
        <v>3691</v>
      </c>
      <c r="G839" s="25" t="s">
        <v>1691</v>
      </c>
      <c r="H839" s="24" t="s">
        <v>6</v>
      </c>
      <c r="I839" s="24" t="s">
        <v>1988</v>
      </c>
      <c r="J839" s="24" t="s">
        <v>216</v>
      </c>
      <c r="K839" s="24" t="s">
        <v>2002</v>
      </c>
      <c r="L839" s="80"/>
      <c r="M839" s="24" t="s">
        <v>2336</v>
      </c>
      <c r="N839" s="24"/>
      <c r="O839" s="24"/>
    </row>
    <row r="840" spans="1:15" hidden="1">
      <c r="A840" s="23" t="str">
        <f>CONCATENATE(표1[[#This Row],[대분류]],표1[[#This Row],[중분류]],표1[[#This Row],[소분류]],표1[[#This Row],[단계]])</f>
        <v>IT운영체제RedHat전문과정</v>
      </c>
      <c r="B840" s="23" t="str">
        <f>CONCATENATE($A840,
IF(COUNTIF($A$2:$A840,A840)&lt;10,CONCATENATE("000",COUNTIF($A$2:$A840,A840)),
IF(COUNTIF($A$2:$A840,A840)&lt;100,CONCATENATE("00",COUNTIF($A$2:$A840,A840)),
IF(COUNTIF($A$2:$A840,A840)&lt;1000,CONCATENATE("0",COUNTIF($A$2:$A840,A840)),COUNTIF($A$2:$A840,A840))
)))</f>
        <v>IT운영체제RedHat전문과정0001</v>
      </c>
      <c r="C840" s="23" t="s">
        <v>3787</v>
      </c>
      <c r="E840" s="23" t="str">
        <f>CONCATENATE(표1[[#This Row],[교육기관명]],표1[[#This Row],[중분류]])</f>
        <v>HP교육센터운영체제</v>
      </c>
      <c r="F840" s="24" t="s">
        <v>971</v>
      </c>
      <c r="G840" s="25" t="s">
        <v>1001</v>
      </c>
      <c r="H840" s="24" t="s">
        <v>6</v>
      </c>
      <c r="I840" s="24" t="s">
        <v>1988</v>
      </c>
      <c r="J840" s="24" t="s">
        <v>216</v>
      </c>
      <c r="K840" s="24" t="s">
        <v>2000</v>
      </c>
      <c r="L840" s="80"/>
      <c r="M840" s="24" t="s">
        <v>2337</v>
      </c>
      <c r="N840" s="24"/>
      <c r="O840" s="24"/>
    </row>
    <row r="841" spans="1:15" hidden="1">
      <c r="A841" s="23" t="str">
        <f>CONCATENATE(표1[[#This Row],[대분류]],표1[[#This Row],[중분류]],표1[[#This Row],[소분류]],표1[[#This Row],[단계]])</f>
        <v>IT운영체제RedHat전문과정</v>
      </c>
      <c r="B841" s="23" t="str">
        <f>CONCATENATE($A841,
IF(COUNTIF($A$2:$A841,A841)&lt;10,CONCATENATE("000",COUNTIF($A$2:$A841,A841)),
IF(COUNTIF($A$2:$A841,A841)&lt;100,CONCATENATE("00",COUNTIF($A$2:$A841,A841)),
IF(COUNTIF($A$2:$A841,A841)&lt;1000,CONCATENATE("0",COUNTIF($A$2:$A841,A841)),COUNTIF($A$2:$A841,A841))
)))</f>
        <v>IT운영체제RedHat전문과정0002</v>
      </c>
      <c r="C841" s="23" t="s">
        <v>3788</v>
      </c>
      <c r="E841" s="23" t="str">
        <f>CONCATENATE(표1[[#This Row],[교육기관명]],표1[[#This Row],[중분류]])</f>
        <v>HP교육센터운영체제</v>
      </c>
      <c r="F841" s="24" t="s">
        <v>971</v>
      </c>
      <c r="G841" s="25" t="s">
        <v>1003</v>
      </c>
      <c r="H841" s="24" t="s">
        <v>6</v>
      </c>
      <c r="I841" s="24" t="s">
        <v>1988</v>
      </c>
      <c r="J841" s="24" t="s">
        <v>216</v>
      </c>
      <c r="K841" s="24" t="s">
        <v>2000</v>
      </c>
      <c r="L841" s="80"/>
      <c r="M841" s="24" t="s">
        <v>2338</v>
      </c>
      <c r="N841" s="24"/>
      <c r="O841" s="24"/>
    </row>
    <row r="842" spans="1:15" hidden="1">
      <c r="A842" s="23" t="str">
        <f>CONCATENATE(표1[[#This Row],[대분류]],표1[[#This Row],[중분류]],표1[[#This Row],[소분류]],표1[[#This Row],[단계]])</f>
        <v>IT운영체제RedHat전문과정</v>
      </c>
      <c r="B842" s="23" t="str">
        <f>CONCATENATE($A842,
IF(COUNTIF($A$2:$A842,A842)&lt;10,CONCATENATE("000",COUNTIF($A$2:$A842,A842)),
IF(COUNTIF($A$2:$A842,A842)&lt;100,CONCATENATE("00",COUNTIF($A$2:$A842,A842)),
IF(COUNTIF($A$2:$A842,A842)&lt;1000,CONCATENATE("0",COUNTIF($A$2:$A842,A842)),COUNTIF($A$2:$A842,A842))
)))</f>
        <v>IT운영체제RedHat전문과정0003</v>
      </c>
      <c r="C842" s="23" t="s">
        <v>4572</v>
      </c>
      <c r="E842" s="23" t="str">
        <f>CONCATENATE(표1[[#This Row],[교육기관명]],표1[[#This Row],[중분류]])</f>
        <v>패스트레인정보통신학원운영체제</v>
      </c>
      <c r="F842" s="24" t="s">
        <v>3691</v>
      </c>
      <c r="G842" s="25" t="s">
        <v>1259</v>
      </c>
      <c r="H842" s="24" t="s">
        <v>6</v>
      </c>
      <c r="I842" s="24" t="s">
        <v>1988</v>
      </c>
      <c r="J842" s="24" t="s">
        <v>216</v>
      </c>
      <c r="K842" s="24" t="s">
        <v>2000</v>
      </c>
      <c r="L842" s="80"/>
      <c r="M842" s="24" t="s">
        <v>2339</v>
      </c>
      <c r="N842" s="24"/>
      <c r="O842" s="24"/>
    </row>
    <row r="843" spans="1:15" hidden="1">
      <c r="A843" s="23" t="str">
        <f>CONCATENATE(표1[[#This Row],[대분류]],표1[[#This Row],[중분류]],표1[[#This Row],[소분류]],표1[[#This Row],[단계]])</f>
        <v>IT운영체제RedHat전문과정</v>
      </c>
      <c r="B843" s="23" t="str">
        <f>CONCATENATE($A843,
IF(COUNTIF($A$2:$A843,A843)&lt;10,CONCATENATE("000",COUNTIF($A$2:$A843,A843)),
IF(COUNTIF($A$2:$A843,A843)&lt;100,CONCATENATE("00",COUNTIF($A$2:$A843,A843)),
IF(COUNTIF($A$2:$A843,A843)&lt;1000,CONCATENATE("0",COUNTIF($A$2:$A843,A843)),COUNTIF($A$2:$A843,A843))
)))</f>
        <v>IT운영체제RedHat전문과정0004</v>
      </c>
      <c r="C843" s="23" t="s">
        <v>4573</v>
      </c>
      <c r="E843" s="23" t="str">
        <f>CONCATENATE(표1[[#This Row],[교육기관명]],표1[[#This Row],[중분류]])</f>
        <v>패스트레인정보통신학원운영체제</v>
      </c>
      <c r="F843" s="24" t="s">
        <v>3691</v>
      </c>
      <c r="G843" s="25" t="s">
        <v>1262</v>
      </c>
      <c r="H843" s="24" t="s">
        <v>6</v>
      </c>
      <c r="I843" s="24" t="s">
        <v>1988</v>
      </c>
      <c r="J843" s="24" t="s">
        <v>216</v>
      </c>
      <c r="K843" s="24" t="s">
        <v>2000</v>
      </c>
      <c r="L843" s="80"/>
      <c r="M843" s="24" t="s">
        <v>2340</v>
      </c>
      <c r="N843" s="24"/>
      <c r="O843" s="24"/>
    </row>
    <row r="844" spans="1:15" hidden="1">
      <c r="A844" s="23" t="str">
        <f>CONCATENATE(표1[[#This Row],[대분류]],표1[[#This Row],[중분류]],표1[[#This Row],[소분류]],표1[[#This Row],[단계]])</f>
        <v>IT운영체제RedHat전문과정</v>
      </c>
      <c r="B844" s="23" t="str">
        <f>CONCATENATE($A844,
IF(COUNTIF($A$2:$A844,A844)&lt;10,CONCATENATE("000",COUNTIF($A$2:$A844,A844)),
IF(COUNTIF($A$2:$A844,A844)&lt;100,CONCATENATE("00",COUNTIF($A$2:$A844,A844)),
IF(COUNTIF($A$2:$A844,A844)&lt;1000,CONCATENATE("0",COUNTIF($A$2:$A844,A844)),COUNTIF($A$2:$A844,A844))
)))</f>
        <v>IT운영체제RedHat전문과정0005</v>
      </c>
      <c r="C844" s="23" t="s">
        <v>4574</v>
      </c>
      <c r="E844" s="23" t="str">
        <f>CONCATENATE(표1[[#This Row],[교육기관명]],표1[[#This Row],[중분류]])</f>
        <v>패스트레인정보통신학원운영체제</v>
      </c>
      <c r="F844" s="24" t="s">
        <v>3691</v>
      </c>
      <c r="G844" s="25" t="s">
        <v>1263</v>
      </c>
      <c r="H844" s="24" t="s">
        <v>6</v>
      </c>
      <c r="I844" s="24" t="s">
        <v>1988</v>
      </c>
      <c r="J844" s="24" t="s">
        <v>216</v>
      </c>
      <c r="K844" s="24" t="s">
        <v>2000</v>
      </c>
      <c r="L844" s="80"/>
      <c r="M844" s="24" t="s">
        <v>2341</v>
      </c>
      <c r="N844" s="24"/>
      <c r="O844" s="24"/>
    </row>
    <row r="845" spans="1:15" hidden="1">
      <c r="A845" s="23" t="str">
        <f>CONCATENATE(표1[[#This Row],[대분류]],표1[[#This Row],[중분류]],표1[[#This Row],[소분류]],표1[[#This Row],[단계]])</f>
        <v>IT운영체제RedHat전문과정</v>
      </c>
      <c r="B845" s="23" t="str">
        <f>CONCATENATE($A845,
IF(COUNTIF($A$2:$A845,A845)&lt;10,CONCATENATE("000",COUNTIF($A$2:$A845,A845)),
IF(COUNTIF($A$2:$A845,A845)&lt;100,CONCATENATE("00",COUNTIF($A$2:$A845,A845)),
IF(COUNTIF($A$2:$A845,A845)&lt;1000,CONCATENATE("0",COUNTIF($A$2:$A845,A845)),COUNTIF($A$2:$A845,A845))
)))</f>
        <v>IT운영체제RedHat전문과정0006</v>
      </c>
      <c r="C845" s="23" t="s">
        <v>4575</v>
      </c>
      <c r="E845" s="23" t="str">
        <f>CONCATENATE(표1[[#This Row],[교육기관명]],표1[[#This Row],[중분류]])</f>
        <v>패스트레인정보통신학원운영체제</v>
      </c>
      <c r="F845" s="24" t="s">
        <v>3691</v>
      </c>
      <c r="G845" s="25" t="s">
        <v>1264</v>
      </c>
      <c r="H845" s="24" t="s">
        <v>6</v>
      </c>
      <c r="I845" s="24" t="s">
        <v>1988</v>
      </c>
      <c r="J845" s="24" t="s">
        <v>216</v>
      </c>
      <c r="K845" s="24" t="s">
        <v>2000</v>
      </c>
      <c r="L845" s="80"/>
      <c r="M845" s="24" t="s">
        <v>2342</v>
      </c>
      <c r="N845" s="24"/>
      <c r="O845" s="24"/>
    </row>
    <row r="846" spans="1:15" hidden="1">
      <c r="A846" s="23" t="str">
        <f>CONCATENATE(표1[[#This Row],[대분류]],표1[[#This Row],[중분류]],표1[[#This Row],[소분류]],표1[[#This Row],[단계]])</f>
        <v>IT운영체제RedHat전문과정</v>
      </c>
      <c r="B846" s="23" t="str">
        <f>CONCATENATE($A846,
IF(COUNTIF($A$2:$A846,A846)&lt;10,CONCATENATE("000",COUNTIF($A$2:$A846,A846)),
IF(COUNTIF($A$2:$A846,A846)&lt;100,CONCATENATE("00",COUNTIF($A$2:$A846,A846)),
IF(COUNTIF($A$2:$A846,A846)&lt;1000,CONCATENATE("0",COUNTIF($A$2:$A846,A846)),COUNTIF($A$2:$A846,A846))
)))</f>
        <v>IT운영체제RedHat전문과정0007</v>
      </c>
      <c r="C846" s="23" t="s">
        <v>4576</v>
      </c>
      <c r="E846" s="23" t="str">
        <f>CONCATENATE(표1[[#This Row],[교육기관명]],표1[[#This Row],[중분류]])</f>
        <v>패스트레인정보통신학원운영체제</v>
      </c>
      <c r="F846" s="24" t="s">
        <v>3691</v>
      </c>
      <c r="G846" s="25" t="s">
        <v>1265</v>
      </c>
      <c r="H846" s="24" t="s">
        <v>6</v>
      </c>
      <c r="I846" s="24" t="s">
        <v>1988</v>
      </c>
      <c r="J846" s="24" t="s">
        <v>216</v>
      </c>
      <c r="K846" s="24" t="s">
        <v>2000</v>
      </c>
      <c r="L846" s="80"/>
      <c r="M846" s="24" t="s">
        <v>2343</v>
      </c>
      <c r="N846" s="24"/>
      <c r="O846" s="24"/>
    </row>
    <row r="847" spans="1:15" hidden="1">
      <c r="A847" s="23" t="str">
        <f>CONCATENATE(표1[[#This Row],[대분류]],표1[[#This Row],[중분류]],표1[[#This Row],[소분류]],표1[[#This Row],[단계]])</f>
        <v>IT운영체제RedHat전문과정</v>
      </c>
      <c r="B847" s="23" t="str">
        <f>CONCATENATE($A847,
IF(COUNTIF($A$2:$A847,A847)&lt;10,CONCATENATE("000",COUNTIF($A$2:$A847,A847)),
IF(COUNTIF($A$2:$A847,A847)&lt;100,CONCATENATE("00",COUNTIF($A$2:$A847,A847)),
IF(COUNTIF($A$2:$A847,A847)&lt;1000,CONCATENATE("0",COUNTIF($A$2:$A847,A847)),COUNTIF($A$2:$A847,A847))
)))</f>
        <v>IT운영체제RedHat전문과정0008</v>
      </c>
      <c r="C847" s="23" t="s">
        <v>4577</v>
      </c>
      <c r="E847" s="23" t="str">
        <f>CONCATENATE(표1[[#This Row],[교육기관명]],표1[[#This Row],[중분류]])</f>
        <v>패스트레인정보통신학원운영체제</v>
      </c>
      <c r="F847" s="24" t="s">
        <v>3691</v>
      </c>
      <c r="G847" s="25" t="s">
        <v>1266</v>
      </c>
      <c r="H847" s="24" t="s">
        <v>6</v>
      </c>
      <c r="I847" s="24" t="s">
        <v>1988</v>
      </c>
      <c r="J847" s="24" t="s">
        <v>216</v>
      </c>
      <c r="K847" s="24" t="s">
        <v>2000</v>
      </c>
      <c r="L847" s="80"/>
      <c r="M847" s="24" t="s">
        <v>2344</v>
      </c>
      <c r="N847" s="24"/>
      <c r="O847" s="24"/>
    </row>
    <row r="848" spans="1:15" hidden="1">
      <c r="A848" s="23" t="str">
        <f>CONCATENATE(표1[[#This Row],[대분류]],표1[[#This Row],[중분류]],표1[[#This Row],[소분류]],표1[[#This Row],[단계]])</f>
        <v>IT운영체제RedHat전문과정</v>
      </c>
      <c r="B848" s="23" t="str">
        <f>CONCATENATE($A848,
IF(COUNTIF($A$2:$A848,A848)&lt;10,CONCATENATE("000",COUNTIF($A$2:$A848,A848)),
IF(COUNTIF($A$2:$A848,A848)&lt;100,CONCATENATE("00",COUNTIF($A$2:$A848,A848)),
IF(COUNTIF($A$2:$A848,A848)&lt;1000,CONCATENATE("0",COUNTIF($A$2:$A848,A848)),COUNTIF($A$2:$A848,A848))
)))</f>
        <v>IT운영체제RedHat전문과정0009</v>
      </c>
      <c r="C848" s="23" t="s">
        <v>4578</v>
      </c>
      <c r="E848" s="23" t="str">
        <f>CONCATENATE(표1[[#This Row],[교육기관명]],표1[[#This Row],[중분류]])</f>
        <v>패스트레인정보통신학원운영체제</v>
      </c>
      <c r="F848" s="24" t="s">
        <v>3691</v>
      </c>
      <c r="G848" s="25" t="s">
        <v>1267</v>
      </c>
      <c r="H848" s="24" t="s">
        <v>6</v>
      </c>
      <c r="I848" s="24" t="s">
        <v>1988</v>
      </c>
      <c r="J848" s="24" t="s">
        <v>216</v>
      </c>
      <c r="K848" s="24" t="s">
        <v>2000</v>
      </c>
      <c r="L848" s="80"/>
      <c r="M848" s="24" t="s">
        <v>2345</v>
      </c>
      <c r="N848" s="24"/>
      <c r="O848" s="24"/>
    </row>
    <row r="849" spans="1:15" hidden="1">
      <c r="A849" s="23" t="str">
        <f>CONCATENATE(표1[[#This Row],[대분류]],표1[[#This Row],[중분류]],표1[[#This Row],[소분류]],표1[[#This Row],[단계]])</f>
        <v>IT운영체제RedHat전문과정</v>
      </c>
      <c r="B849" s="23" t="str">
        <f>CONCATENATE($A849,
IF(COUNTIF($A$2:$A849,A849)&lt;10,CONCATENATE("000",COUNTIF($A$2:$A849,A849)),
IF(COUNTIF($A$2:$A849,A849)&lt;100,CONCATENATE("00",COUNTIF($A$2:$A849,A849)),
IF(COUNTIF($A$2:$A849,A849)&lt;1000,CONCATENATE("0",COUNTIF($A$2:$A849,A849)),COUNTIF($A$2:$A849,A849))
)))</f>
        <v>IT운영체제RedHat전문과정0010</v>
      </c>
      <c r="C849" s="23" t="s">
        <v>4579</v>
      </c>
      <c r="E849" s="23" t="str">
        <f>CONCATENATE(표1[[#This Row],[교육기관명]],표1[[#This Row],[중분류]])</f>
        <v>패스트레인정보통신학원운영체제</v>
      </c>
      <c r="F849" s="24" t="s">
        <v>3691</v>
      </c>
      <c r="G849" s="25" t="s">
        <v>1268</v>
      </c>
      <c r="H849" s="24" t="s">
        <v>6</v>
      </c>
      <c r="I849" s="24" t="s">
        <v>1988</v>
      </c>
      <c r="J849" s="24" t="s">
        <v>216</v>
      </c>
      <c r="K849" s="24" t="s">
        <v>2000</v>
      </c>
      <c r="L849" s="80"/>
      <c r="M849" s="24" t="s">
        <v>2346</v>
      </c>
      <c r="N849" s="24"/>
      <c r="O849" s="24"/>
    </row>
    <row r="850" spans="1:15" hidden="1">
      <c r="A850" s="23" t="str">
        <f>CONCATENATE(표1[[#This Row],[대분류]],표1[[#This Row],[중분류]],표1[[#This Row],[소분류]],표1[[#This Row],[단계]])</f>
        <v>IT운영체제RedHat전문과정</v>
      </c>
      <c r="B850" s="23" t="str">
        <f>CONCATENATE($A850,
IF(COUNTIF($A$2:$A850,A850)&lt;10,CONCATENATE("000",COUNTIF($A$2:$A850,A850)),
IF(COUNTIF($A$2:$A850,A850)&lt;100,CONCATENATE("00",COUNTIF($A$2:$A850,A850)),
IF(COUNTIF($A$2:$A850,A850)&lt;1000,CONCATENATE("0",COUNTIF($A$2:$A850,A850)),COUNTIF($A$2:$A850,A850))
)))</f>
        <v>IT운영체제RedHat전문과정0011</v>
      </c>
      <c r="C850" s="23" t="s">
        <v>4580</v>
      </c>
      <c r="E850" s="23" t="str">
        <f>CONCATENATE(표1[[#This Row],[교육기관명]],표1[[#This Row],[중분류]])</f>
        <v>패스트레인정보통신학원운영체제</v>
      </c>
      <c r="F850" s="24" t="s">
        <v>3691</v>
      </c>
      <c r="G850" s="25" t="s">
        <v>1476</v>
      </c>
      <c r="H850" s="24" t="s">
        <v>6</v>
      </c>
      <c r="I850" s="24" t="s">
        <v>1988</v>
      </c>
      <c r="J850" s="24" t="s">
        <v>216</v>
      </c>
      <c r="K850" s="24" t="s">
        <v>2000</v>
      </c>
      <c r="L850" s="80"/>
      <c r="M850" s="24" t="s">
        <v>2347</v>
      </c>
      <c r="N850" s="24"/>
      <c r="O850" s="24"/>
    </row>
    <row r="851" spans="1:15" hidden="1">
      <c r="A851" s="23" t="str">
        <f>CONCATENATE(표1[[#This Row],[대분류]],표1[[#This Row],[중분류]],표1[[#This Row],[소분류]],표1[[#This Row],[단계]])</f>
        <v>IT운영체제RedHat전문과정</v>
      </c>
      <c r="B851" s="23" t="str">
        <f>CONCATENATE($A851,
IF(COUNTIF($A$2:$A851,A851)&lt;10,CONCATENATE("000",COUNTIF($A$2:$A851,A851)),
IF(COUNTIF($A$2:$A851,A851)&lt;100,CONCATENATE("00",COUNTIF($A$2:$A851,A851)),
IF(COUNTIF($A$2:$A851,A851)&lt;1000,CONCATENATE("0",COUNTIF($A$2:$A851,A851)),COUNTIF($A$2:$A851,A851))
)))</f>
        <v>IT운영체제RedHat전문과정0012</v>
      </c>
      <c r="C851" s="23" t="s">
        <v>4581</v>
      </c>
      <c r="E851" s="23" t="str">
        <f>CONCATENATE(표1[[#This Row],[교육기관명]],표1[[#This Row],[중분류]])</f>
        <v>패스트레인정보통신학원운영체제</v>
      </c>
      <c r="F851" s="24" t="s">
        <v>3691</v>
      </c>
      <c r="G851" s="25" t="s">
        <v>1270</v>
      </c>
      <c r="H851" s="24" t="s">
        <v>6</v>
      </c>
      <c r="I851" s="24" t="s">
        <v>1988</v>
      </c>
      <c r="J851" s="24" t="s">
        <v>216</v>
      </c>
      <c r="K851" s="24" t="s">
        <v>2000</v>
      </c>
      <c r="L851" s="80"/>
      <c r="M851" s="24" t="s">
        <v>2348</v>
      </c>
      <c r="N851" s="24"/>
      <c r="O851" s="24"/>
    </row>
    <row r="852" spans="1:15" hidden="1">
      <c r="A852" s="23" t="str">
        <f>CONCATENATE(표1[[#This Row],[대분류]],표1[[#This Row],[중분류]],표1[[#This Row],[소분류]],표1[[#This Row],[단계]])</f>
        <v>IT운영체제RedHat전문과정</v>
      </c>
      <c r="B852" s="23" t="str">
        <f>CONCATENATE($A852,
IF(COUNTIF($A$2:$A852,A852)&lt;10,CONCATENATE("000",COUNTIF($A$2:$A852,A852)),
IF(COUNTIF($A$2:$A852,A852)&lt;100,CONCATENATE("00",COUNTIF($A$2:$A852,A852)),
IF(COUNTIF($A$2:$A852,A852)&lt;1000,CONCATENATE("0",COUNTIF($A$2:$A852,A852)),COUNTIF($A$2:$A852,A852))
)))</f>
        <v>IT운영체제RedHat전문과정0013</v>
      </c>
      <c r="C852" s="23" t="s">
        <v>4582</v>
      </c>
      <c r="E852" s="23" t="str">
        <f>CONCATENATE(표1[[#This Row],[교육기관명]],표1[[#This Row],[중분류]])</f>
        <v>패스트레인정보통신학원운영체제</v>
      </c>
      <c r="F852" s="24" t="s">
        <v>3691</v>
      </c>
      <c r="G852" s="25" t="s">
        <v>1279</v>
      </c>
      <c r="H852" s="24" t="s">
        <v>6</v>
      </c>
      <c r="I852" s="24" t="s">
        <v>1988</v>
      </c>
      <c r="J852" s="24" t="s">
        <v>216</v>
      </c>
      <c r="K852" s="24" t="s">
        <v>2000</v>
      </c>
      <c r="L852" s="80"/>
      <c r="M852" s="24" t="s">
        <v>2349</v>
      </c>
      <c r="N852" s="24"/>
      <c r="O852" s="24"/>
    </row>
    <row r="853" spans="1:15" hidden="1">
      <c r="A853" s="23" t="str">
        <f>CONCATENATE(표1[[#This Row],[대분류]],표1[[#This Row],[중분류]],표1[[#This Row],[소분류]],표1[[#This Row],[단계]])</f>
        <v>IT운영체제RedHat전문과정</v>
      </c>
      <c r="B853" s="23" t="str">
        <f>CONCATENATE($A853,
IF(COUNTIF($A$2:$A853,A853)&lt;10,CONCATENATE("000",COUNTIF($A$2:$A853,A853)),
IF(COUNTIF($A$2:$A853,A853)&lt;100,CONCATENATE("00",COUNTIF($A$2:$A853,A853)),
IF(COUNTIF($A$2:$A853,A853)&lt;1000,CONCATENATE("0",COUNTIF($A$2:$A853,A853)),COUNTIF($A$2:$A853,A853))
)))</f>
        <v>IT운영체제RedHat전문과정0014</v>
      </c>
      <c r="C853" s="23" t="s">
        <v>4583</v>
      </c>
      <c r="E853" s="23" t="str">
        <f>CONCATENATE(표1[[#This Row],[교육기관명]],표1[[#This Row],[중분류]])</f>
        <v>패스트레인정보통신학원운영체제</v>
      </c>
      <c r="F853" s="24" t="s">
        <v>3691</v>
      </c>
      <c r="G853" s="25" t="s">
        <v>1288</v>
      </c>
      <c r="H853" s="24" t="s">
        <v>6</v>
      </c>
      <c r="I853" s="24" t="s">
        <v>1988</v>
      </c>
      <c r="J853" s="24" t="s">
        <v>216</v>
      </c>
      <c r="K853" s="24" t="s">
        <v>2000</v>
      </c>
      <c r="L853" s="80"/>
      <c r="M853" s="24" t="s">
        <v>2350</v>
      </c>
      <c r="N853" s="24"/>
      <c r="O853" s="24"/>
    </row>
    <row r="854" spans="1:15" hidden="1">
      <c r="A854" s="23" t="str">
        <f>CONCATENATE(표1[[#This Row],[대분류]],표1[[#This Row],[중분류]],표1[[#This Row],[소분류]],표1[[#This Row],[단계]])</f>
        <v>IT운영체제RedHat전문과정</v>
      </c>
      <c r="B854" s="23" t="str">
        <f>CONCATENATE($A854,
IF(COUNTIF($A$2:$A854,A854)&lt;10,CONCATENATE("000",COUNTIF($A$2:$A854,A854)),
IF(COUNTIF($A$2:$A854,A854)&lt;100,CONCATENATE("00",COUNTIF($A$2:$A854,A854)),
IF(COUNTIF($A$2:$A854,A854)&lt;1000,CONCATENATE("0",COUNTIF($A$2:$A854,A854)),COUNTIF($A$2:$A854,A854))
)))</f>
        <v>IT운영체제RedHat전문과정0015</v>
      </c>
      <c r="C854" s="23" t="s">
        <v>4584</v>
      </c>
      <c r="E854" s="23" t="str">
        <f>CONCATENATE(표1[[#This Row],[교육기관명]],표1[[#This Row],[중분류]])</f>
        <v>패스트레인정보통신학원운영체제</v>
      </c>
      <c r="F854" s="24" t="s">
        <v>3691</v>
      </c>
      <c r="G854" s="25" t="s">
        <v>1289</v>
      </c>
      <c r="H854" s="24" t="s">
        <v>6</v>
      </c>
      <c r="I854" s="24" t="s">
        <v>1988</v>
      </c>
      <c r="J854" s="24" t="s">
        <v>216</v>
      </c>
      <c r="K854" s="24" t="s">
        <v>2000</v>
      </c>
      <c r="L854" s="80"/>
      <c r="M854" s="24" t="s">
        <v>2351</v>
      </c>
      <c r="N854" s="24"/>
      <c r="O854" s="24"/>
    </row>
    <row r="855" spans="1:15" hidden="1">
      <c r="A855" s="23" t="str">
        <f>CONCATENATE(표1[[#This Row],[대분류]],표1[[#This Row],[중분류]],표1[[#This Row],[소분류]],표1[[#This Row],[단계]])</f>
        <v>IT운영체제RedHat전문과정</v>
      </c>
      <c r="B855" s="23" t="str">
        <f>CONCATENATE($A855,
IF(COUNTIF($A$2:$A855,A855)&lt;10,CONCATENATE("000",COUNTIF($A$2:$A855,A855)),
IF(COUNTIF($A$2:$A855,A855)&lt;100,CONCATENATE("00",COUNTIF($A$2:$A855,A855)),
IF(COUNTIF($A$2:$A855,A855)&lt;1000,CONCATENATE("0",COUNTIF($A$2:$A855,A855)),COUNTIF($A$2:$A855,A855))
)))</f>
        <v>IT운영체제RedHat전문과정0016</v>
      </c>
      <c r="C855" s="23" t="s">
        <v>4585</v>
      </c>
      <c r="E855" s="23" t="str">
        <f>CONCATENATE(표1[[#This Row],[교육기관명]],표1[[#This Row],[중분류]])</f>
        <v>패스트레인정보통신학원운영체제</v>
      </c>
      <c r="F855" s="24" t="s">
        <v>3691</v>
      </c>
      <c r="G855" s="25" t="s">
        <v>1290</v>
      </c>
      <c r="H855" s="24" t="s">
        <v>6</v>
      </c>
      <c r="I855" s="24" t="s">
        <v>1988</v>
      </c>
      <c r="J855" s="24" t="s">
        <v>216</v>
      </c>
      <c r="K855" s="24" t="s">
        <v>2000</v>
      </c>
      <c r="L855" s="80"/>
      <c r="M855" s="24" t="s">
        <v>2352</v>
      </c>
      <c r="N855" s="24"/>
      <c r="O855" s="24"/>
    </row>
    <row r="856" spans="1:15" hidden="1">
      <c r="A856" s="23" t="str">
        <f>CONCATENATE(표1[[#This Row],[대분류]],표1[[#This Row],[중분류]],표1[[#This Row],[소분류]],표1[[#This Row],[단계]])</f>
        <v>IT운영체제RedHat전문과정</v>
      </c>
      <c r="B856" s="23" t="str">
        <f>CONCATENATE($A856,
IF(COUNTIF($A$2:$A856,A856)&lt;10,CONCATENATE("000",COUNTIF($A$2:$A856,A856)),
IF(COUNTIF($A$2:$A856,A856)&lt;100,CONCATENATE("00",COUNTIF($A$2:$A856,A856)),
IF(COUNTIF($A$2:$A856,A856)&lt;1000,CONCATENATE("0",COUNTIF($A$2:$A856,A856)),COUNTIF($A$2:$A856,A856))
)))</f>
        <v>IT운영체제RedHat전문과정0017</v>
      </c>
      <c r="C856" s="23" t="s">
        <v>4586</v>
      </c>
      <c r="E856" s="23" t="str">
        <f>CONCATENATE(표1[[#This Row],[교육기관명]],표1[[#This Row],[중분류]])</f>
        <v>패스트레인정보통신학원운영체제</v>
      </c>
      <c r="F856" s="24" t="s">
        <v>3691</v>
      </c>
      <c r="G856" s="25" t="s">
        <v>1291</v>
      </c>
      <c r="H856" s="24" t="s">
        <v>6</v>
      </c>
      <c r="I856" s="24" t="s">
        <v>1988</v>
      </c>
      <c r="J856" s="24" t="s">
        <v>216</v>
      </c>
      <c r="K856" s="24" t="s">
        <v>2000</v>
      </c>
      <c r="L856" s="80"/>
      <c r="M856" s="24" t="s">
        <v>2353</v>
      </c>
      <c r="N856" s="24"/>
      <c r="O856" s="24"/>
    </row>
    <row r="857" spans="1:15" hidden="1">
      <c r="A857" s="23" t="str">
        <f>CONCATENATE(표1[[#This Row],[대분류]],표1[[#This Row],[중분류]],표1[[#This Row],[소분류]],표1[[#This Row],[단계]])</f>
        <v>IT운영체제RedHat전문과정</v>
      </c>
      <c r="B857" s="23" t="str">
        <f>CONCATENATE($A857,
IF(COUNTIF($A$2:$A857,A857)&lt;10,CONCATENATE("000",COUNTIF($A$2:$A857,A857)),
IF(COUNTIF($A$2:$A857,A857)&lt;100,CONCATENATE("00",COUNTIF($A$2:$A857,A857)),
IF(COUNTIF($A$2:$A857,A857)&lt;1000,CONCATENATE("0",COUNTIF($A$2:$A857,A857)),COUNTIF($A$2:$A857,A857))
)))</f>
        <v>IT운영체제RedHat전문과정0018</v>
      </c>
      <c r="C857" s="23" t="s">
        <v>4587</v>
      </c>
      <c r="E857" s="23" t="str">
        <f>CONCATENATE(표1[[#This Row],[교육기관명]],표1[[#This Row],[중분류]])</f>
        <v>패스트레인정보통신학원운영체제</v>
      </c>
      <c r="F857" s="24" t="s">
        <v>3691</v>
      </c>
      <c r="G857" s="25" t="s">
        <v>1292</v>
      </c>
      <c r="H857" s="24" t="s">
        <v>6</v>
      </c>
      <c r="I857" s="24" t="s">
        <v>1988</v>
      </c>
      <c r="J857" s="24" t="s">
        <v>216</v>
      </c>
      <c r="K857" s="24" t="s">
        <v>2000</v>
      </c>
      <c r="L857" s="80"/>
      <c r="M857" s="24" t="s">
        <v>2354</v>
      </c>
      <c r="N857" s="24"/>
      <c r="O857" s="24"/>
    </row>
    <row r="858" spans="1:15" hidden="1">
      <c r="A858" s="23" t="str">
        <f>CONCATENATE(표1[[#This Row],[대분류]],표1[[#This Row],[중분류]],표1[[#This Row],[소분류]],표1[[#This Row],[단계]])</f>
        <v>IT운영체제RedHat전문과정</v>
      </c>
      <c r="B858" s="23" t="str">
        <f>CONCATENATE($A858,
IF(COUNTIF($A$2:$A858,A858)&lt;10,CONCATENATE("000",COUNTIF($A$2:$A858,A858)),
IF(COUNTIF($A$2:$A858,A858)&lt;100,CONCATENATE("00",COUNTIF($A$2:$A858,A858)),
IF(COUNTIF($A$2:$A858,A858)&lt;1000,CONCATENATE("0",COUNTIF($A$2:$A858,A858)),COUNTIF($A$2:$A858,A858))
)))</f>
        <v>IT운영체제RedHat전문과정0019</v>
      </c>
      <c r="C858" s="23" t="s">
        <v>4588</v>
      </c>
      <c r="E858" s="23" t="str">
        <f>CONCATENATE(표1[[#This Row],[교육기관명]],표1[[#This Row],[중분류]])</f>
        <v>패스트레인정보통신학원운영체제</v>
      </c>
      <c r="F858" s="24" t="s">
        <v>3691</v>
      </c>
      <c r="G858" s="25" t="s">
        <v>1293</v>
      </c>
      <c r="H858" s="24" t="s">
        <v>6</v>
      </c>
      <c r="I858" s="24" t="s">
        <v>1988</v>
      </c>
      <c r="J858" s="24" t="s">
        <v>216</v>
      </c>
      <c r="K858" s="24" t="s">
        <v>2000</v>
      </c>
      <c r="L858" s="80"/>
      <c r="M858" s="24" t="s">
        <v>2355</v>
      </c>
      <c r="N858" s="24"/>
      <c r="O858" s="24"/>
    </row>
    <row r="859" spans="1:15" hidden="1">
      <c r="A859" s="23" t="str">
        <f>CONCATENATE(표1[[#This Row],[대분류]],표1[[#This Row],[중분류]],표1[[#This Row],[소분류]],표1[[#This Row],[단계]])</f>
        <v>IT운영체제RedHat전문과정</v>
      </c>
      <c r="B859" s="23" t="str">
        <f>CONCATENATE($A859,
IF(COUNTIF($A$2:$A859,A859)&lt;10,CONCATENATE("000",COUNTIF($A$2:$A859,A859)),
IF(COUNTIF($A$2:$A859,A859)&lt;100,CONCATENATE("00",COUNTIF($A$2:$A859,A859)),
IF(COUNTIF($A$2:$A859,A859)&lt;1000,CONCATENATE("0",COUNTIF($A$2:$A859,A859)),COUNTIF($A$2:$A859,A859))
)))</f>
        <v>IT운영체제RedHat전문과정0020</v>
      </c>
      <c r="C859" s="23" t="s">
        <v>4589</v>
      </c>
      <c r="E859" s="23" t="str">
        <f>CONCATENATE(표1[[#This Row],[교육기관명]],표1[[#This Row],[중분류]])</f>
        <v>패스트레인정보통신학원운영체제</v>
      </c>
      <c r="F859" s="24" t="s">
        <v>3691</v>
      </c>
      <c r="G859" s="25" t="s">
        <v>1294</v>
      </c>
      <c r="H859" s="24" t="s">
        <v>6</v>
      </c>
      <c r="I859" s="24" t="s">
        <v>1988</v>
      </c>
      <c r="J859" s="24" t="s">
        <v>216</v>
      </c>
      <c r="K859" s="24" t="s">
        <v>2000</v>
      </c>
      <c r="L859" s="80"/>
      <c r="M859" s="24" t="s">
        <v>2356</v>
      </c>
      <c r="N859" s="24"/>
      <c r="O859" s="24"/>
    </row>
    <row r="860" spans="1:15" hidden="1">
      <c r="A860" s="23" t="str">
        <f>CONCATENATE(표1[[#This Row],[대분류]],표1[[#This Row],[중분류]],표1[[#This Row],[소분류]],표1[[#This Row],[단계]])</f>
        <v>IT운영체제RedHat전문과정</v>
      </c>
      <c r="B860" s="23" t="str">
        <f>CONCATENATE($A860,
IF(COUNTIF($A$2:$A860,A860)&lt;10,CONCATENATE("000",COUNTIF($A$2:$A860,A860)),
IF(COUNTIF($A$2:$A860,A860)&lt;100,CONCATENATE("00",COUNTIF($A$2:$A860,A860)),
IF(COUNTIF($A$2:$A860,A860)&lt;1000,CONCATENATE("0",COUNTIF($A$2:$A860,A860)),COUNTIF($A$2:$A860,A860))
)))</f>
        <v>IT운영체제RedHat전문과정0021</v>
      </c>
      <c r="C860" s="23" t="s">
        <v>4590</v>
      </c>
      <c r="E860" s="23" t="str">
        <f>CONCATENATE(표1[[#This Row],[교육기관명]],표1[[#This Row],[중분류]])</f>
        <v>패스트레인정보통신학원운영체제</v>
      </c>
      <c r="F860" s="24" t="s">
        <v>3691</v>
      </c>
      <c r="G860" s="25" t="s">
        <v>1515</v>
      </c>
      <c r="H860" s="24" t="s">
        <v>6</v>
      </c>
      <c r="I860" s="24" t="s">
        <v>1988</v>
      </c>
      <c r="J860" s="24" t="s">
        <v>216</v>
      </c>
      <c r="K860" s="24" t="s">
        <v>2000</v>
      </c>
      <c r="L860" s="80"/>
      <c r="M860" s="24" t="s">
        <v>2357</v>
      </c>
      <c r="N860" s="24"/>
      <c r="O860" s="24"/>
    </row>
    <row r="861" spans="1:15" hidden="1">
      <c r="A861" s="23" t="str">
        <f>CONCATENATE(표1[[#This Row],[대분류]],표1[[#This Row],[중분류]],표1[[#This Row],[소분류]],표1[[#This Row],[단계]])</f>
        <v>IT운영체제RedHat전문과정</v>
      </c>
      <c r="B861" s="23" t="str">
        <f>CONCATENATE($A861,
IF(COUNTIF($A$2:$A861,A861)&lt;10,CONCATENATE("000",COUNTIF($A$2:$A861,A861)),
IF(COUNTIF($A$2:$A861,A861)&lt;100,CONCATENATE("00",COUNTIF($A$2:$A861,A861)),
IF(COUNTIF($A$2:$A861,A861)&lt;1000,CONCATENATE("0",COUNTIF($A$2:$A861,A861)),COUNTIF($A$2:$A861,A861))
)))</f>
        <v>IT운영체제RedHat전문과정0022</v>
      </c>
      <c r="C861" s="23" t="s">
        <v>4591</v>
      </c>
      <c r="E861" s="23" t="str">
        <f>CONCATENATE(표1[[#This Row],[교육기관명]],표1[[#This Row],[중분류]])</f>
        <v>패스트레인정보통신학원운영체제</v>
      </c>
      <c r="F861" s="24" t="s">
        <v>3691</v>
      </c>
      <c r="G861" s="25" t="s">
        <v>1295</v>
      </c>
      <c r="H861" s="24" t="s">
        <v>6</v>
      </c>
      <c r="I861" s="24" t="s">
        <v>1988</v>
      </c>
      <c r="J861" s="24" t="s">
        <v>216</v>
      </c>
      <c r="K861" s="24" t="s">
        <v>2000</v>
      </c>
      <c r="L861" s="80"/>
      <c r="M861" s="24" t="s">
        <v>2358</v>
      </c>
      <c r="N861" s="24"/>
      <c r="O861" s="24"/>
    </row>
    <row r="862" spans="1:15" hidden="1">
      <c r="A862" s="23" t="str">
        <f>CONCATENATE(표1[[#This Row],[대분류]],표1[[#This Row],[중분류]],표1[[#This Row],[소분류]],표1[[#This Row],[단계]])</f>
        <v>IT운영체제RedHat전문과정</v>
      </c>
      <c r="B862" s="23" t="str">
        <f>CONCATENATE($A862,
IF(COUNTIF($A$2:$A862,A862)&lt;10,CONCATENATE("000",COUNTIF($A$2:$A862,A862)),
IF(COUNTIF($A$2:$A862,A862)&lt;100,CONCATENATE("00",COUNTIF($A$2:$A862,A862)),
IF(COUNTIF($A$2:$A862,A862)&lt;1000,CONCATENATE("0",COUNTIF($A$2:$A862,A862)),COUNTIF($A$2:$A862,A862))
)))</f>
        <v>IT운영체제RedHat전문과정0023</v>
      </c>
      <c r="C862" s="23" t="s">
        <v>4592</v>
      </c>
      <c r="E862" s="23" t="str">
        <f>CONCATENATE(표1[[#This Row],[교육기관명]],표1[[#This Row],[중분류]])</f>
        <v>패스트레인정보통신학원운영체제</v>
      </c>
      <c r="F862" s="24" t="s">
        <v>3691</v>
      </c>
      <c r="G862" s="25" t="s">
        <v>1296</v>
      </c>
      <c r="H862" s="24" t="s">
        <v>6</v>
      </c>
      <c r="I862" s="24" t="s">
        <v>1988</v>
      </c>
      <c r="J862" s="24" t="s">
        <v>216</v>
      </c>
      <c r="K862" s="24" t="s">
        <v>2000</v>
      </c>
      <c r="L862" s="80"/>
      <c r="M862" s="24" t="s">
        <v>2359</v>
      </c>
      <c r="N862" s="24"/>
      <c r="O862" s="24"/>
    </row>
    <row r="863" spans="1:15" hidden="1">
      <c r="A863" s="23" t="str">
        <f>CONCATENATE(표1[[#This Row],[대분류]],표1[[#This Row],[중분류]],표1[[#This Row],[소분류]],표1[[#This Row],[단계]])</f>
        <v>IT운영체제RedHat전문과정</v>
      </c>
      <c r="B863" s="23" t="str">
        <f>CONCATENATE($A863,
IF(COUNTIF($A$2:$A863,A863)&lt;10,CONCATENATE("000",COUNTIF($A$2:$A863,A863)),
IF(COUNTIF($A$2:$A863,A863)&lt;100,CONCATENATE("00",COUNTIF($A$2:$A863,A863)),
IF(COUNTIF($A$2:$A863,A863)&lt;1000,CONCATENATE("0",COUNTIF($A$2:$A863,A863)),COUNTIF($A$2:$A863,A863))
)))</f>
        <v>IT운영체제RedHat전문과정0024</v>
      </c>
      <c r="C863" s="23" t="s">
        <v>4593</v>
      </c>
      <c r="E863" s="23" t="str">
        <f>CONCATENATE(표1[[#This Row],[교육기관명]],표1[[#This Row],[중분류]])</f>
        <v>패스트레인정보통신학원운영체제</v>
      </c>
      <c r="F863" s="24" t="s">
        <v>3691</v>
      </c>
      <c r="G863" s="25" t="s">
        <v>1297</v>
      </c>
      <c r="H863" s="24" t="s">
        <v>6</v>
      </c>
      <c r="I863" s="24" t="s">
        <v>1988</v>
      </c>
      <c r="J863" s="24" t="s">
        <v>216</v>
      </c>
      <c r="K863" s="24" t="s">
        <v>2000</v>
      </c>
      <c r="L863" s="80"/>
      <c r="M863" s="24" t="s">
        <v>2360</v>
      </c>
      <c r="N863" s="24"/>
      <c r="O863" s="24"/>
    </row>
    <row r="864" spans="1:15" hidden="1">
      <c r="A864" s="23" t="str">
        <f>CONCATENATE(표1[[#This Row],[대분류]],표1[[#This Row],[중분류]],표1[[#This Row],[소분류]],표1[[#This Row],[단계]])</f>
        <v>IT운영체제RedHat전문과정</v>
      </c>
      <c r="B864" s="23" t="str">
        <f>CONCATENATE($A864,
IF(COUNTIF($A$2:$A864,A864)&lt;10,CONCATENATE("000",COUNTIF($A$2:$A864,A864)),
IF(COUNTIF($A$2:$A864,A864)&lt;100,CONCATENATE("00",COUNTIF($A$2:$A864,A864)),
IF(COUNTIF($A$2:$A864,A864)&lt;1000,CONCATENATE("0",COUNTIF($A$2:$A864,A864)),COUNTIF($A$2:$A864,A864))
)))</f>
        <v>IT운영체제RedHat전문과정0025</v>
      </c>
      <c r="C864" s="23" t="s">
        <v>4594</v>
      </c>
      <c r="E864" s="23" t="str">
        <f>CONCATENATE(표1[[#This Row],[교육기관명]],표1[[#This Row],[중분류]])</f>
        <v>패스트레인정보통신학원운영체제</v>
      </c>
      <c r="F864" s="24" t="s">
        <v>3691</v>
      </c>
      <c r="G864" s="25" t="s">
        <v>1298</v>
      </c>
      <c r="H864" s="24" t="s">
        <v>6</v>
      </c>
      <c r="I864" s="24" t="s">
        <v>1988</v>
      </c>
      <c r="J864" s="24" t="s">
        <v>216</v>
      </c>
      <c r="K864" s="24" t="s">
        <v>2000</v>
      </c>
      <c r="L864" s="80"/>
      <c r="M864" s="24" t="s">
        <v>2361</v>
      </c>
      <c r="N864" s="24"/>
      <c r="O864" s="24"/>
    </row>
    <row r="865" spans="1:15" hidden="1">
      <c r="A865" s="23" t="str">
        <f>CONCATENATE(표1[[#This Row],[대분류]],표1[[#This Row],[중분류]],표1[[#This Row],[소분류]],표1[[#This Row],[단계]])</f>
        <v>IT운영체제RedHat전문과정</v>
      </c>
      <c r="B865" s="23" t="str">
        <f>CONCATENATE($A865,
IF(COUNTIF($A$2:$A865,A865)&lt;10,CONCATENATE("000",COUNTIF($A$2:$A865,A865)),
IF(COUNTIF($A$2:$A865,A865)&lt;100,CONCATENATE("00",COUNTIF($A$2:$A865,A865)),
IF(COUNTIF($A$2:$A865,A865)&lt;1000,CONCATENATE("0",COUNTIF($A$2:$A865,A865)),COUNTIF($A$2:$A865,A865))
)))</f>
        <v>IT운영체제RedHat전문과정0026</v>
      </c>
      <c r="C865" s="23" t="s">
        <v>4595</v>
      </c>
      <c r="E865" s="23" t="str">
        <f>CONCATENATE(표1[[#This Row],[교육기관명]],표1[[#This Row],[중분류]])</f>
        <v>패스트레인정보통신학원운영체제</v>
      </c>
      <c r="F865" s="24" t="s">
        <v>3691</v>
      </c>
      <c r="G865" s="25" t="s">
        <v>1299</v>
      </c>
      <c r="H865" s="24" t="s">
        <v>6</v>
      </c>
      <c r="I865" s="24" t="s">
        <v>1988</v>
      </c>
      <c r="J865" s="24" t="s">
        <v>216</v>
      </c>
      <c r="K865" s="24" t="s">
        <v>2000</v>
      </c>
      <c r="L865" s="80"/>
      <c r="M865" s="24" t="s">
        <v>2362</v>
      </c>
      <c r="N865" s="24"/>
      <c r="O865" s="24"/>
    </row>
    <row r="866" spans="1:15" hidden="1">
      <c r="A866" s="23" t="str">
        <f>CONCATENATE(표1[[#This Row],[대분류]],표1[[#This Row],[중분류]],표1[[#This Row],[소분류]],표1[[#This Row],[단계]])</f>
        <v>IT운영체제RedHat전문과정</v>
      </c>
      <c r="B866" s="23" t="str">
        <f>CONCATENATE($A866,
IF(COUNTIF($A$2:$A866,A866)&lt;10,CONCATENATE("000",COUNTIF($A$2:$A866,A866)),
IF(COUNTIF($A$2:$A866,A866)&lt;100,CONCATENATE("00",COUNTIF($A$2:$A866,A866)),
IF(COUNTIF($A$2:$A866,A866)&lt;1000,CONCATENATE("0",COUNTIF($A$2:$A866,A866)),COUNTIF($A$2:$A866,A866))
)))</f>
        <v>IT운영체제RedHat전문과정0027</v>
      </c>
      <c r="C866" s="23" t="s">
        <v>4596</v>
      </c>
      <c r="E866" s="23" t="str">
        <f>CONCATENATE(표1[[#This Row],[교육기관명]],표1[[#This Row],[중분류]])</f>
        <v>패스트레인정보통신학원운영체제</v>
      </c>
      <c r="F866" s="24" t="s">
        <v>3691</v>
      </c>
      <c r="G866" s="25" t="s">
        <v>1517</v>
      </c>
      <c r="H866" s="24" t="s">
        <v>6</v>
      </c>
      <c r="I866" s="24" t="s">
        <v>1988</v>
      </c>
      <c r="J866" s="24" t="s">
        <v>216</v>
      </c>
      <c r="K866" s="24" t="s">
        <v>2000</v>
      </c>
      <c r="L866" s="80"/>
      <c r="M866" s="24" t="s">
        <v>2363</v>
      </c>
      <c r="N866" s="24"/>
      <c r="O866" s="24"/>
    </row>
    <row r="867" spans="1:15" hidden="1">
      <c r="A867" s="23" t="str">
        <f>CONCATENATE(표1[[#This Row],[대분류]],표1[[#This Row],[중분류]],표1[[#This Row],[소분류]],표1[[#This Row],[단계]])</f>
        <v>IT운영체제RedHat전문과정</v>
      </c>
      <c r="B867" s="23" t="str">
        <f>CONCATENATE($A867,
IF(COUNTIF($A$2:$A867,A867)&lt;10,CONCATENATE("000",COUNTIF($A$2:$A867,A867)),
IF(COUNTIF($A$2:$A867,A867)&lt;100,CONCATENATE("00",COUNTIF($A$2:$A867,A867)),
IF(COUNTIF($A$2:$A867,A867)&lt;1000,CONCATENATE("0",COUNTIF($A$2:$A867,A867)),COUNTIF($A$2:$A867,A867))
)))</f>
        <v>IT운영체제RedHat전문과정0028</v>
      </c>
      <c r="C867" s="23" t="s">
        <v>4597</v>
      </c>
      <c r="E867" s="23" t="str">
        <f>CONCATENATE(표1[[#This Row],[교육기관명]],표1[[#This Row],[중분류]])</f>
        <v>패스트레인정보통신학원운영체제</v>
      </c>
      <c r="F867" s="24" t="s">
        <v>3691</v>
      </c>
      <c r="G867" s="25" t="s">
        <v>1518</v>
      </c>
      <c r="H867" s="24" t="s">
        <v>6</v>
      </c>
      <c r="I867" s="24" t="s">
        <v>1988</v>
      </c>
      <c r="J867" s="24" t="s">
        <v>216</v>
      </c>
      <c r="K867" s="24" t="s">
        <v>2000</v>
      </c>
      <c r="L867" s="80"/>
      <c r="M867" s="24" t="s">
        <v>2364</v>
      </c>
      <c r="N867" s="24"/>
      <c r="O867" s="24"/>
    </row>
    <row r="868" spans="1:15" hidden="1">
      <c r="A868" s="23" t="str">
        <f>CONCATENATE(표1[[#This Row],[대분류]],표1[[#This Row],[중분류]],표1[[#This Row],[소분류]],표1[[#This Row],[단계]])</f>
        <v>IT운영체제RedHat전문과정</v>
      </c>
      <c r="B868" s="23" t="str">
        <f>CONCATENATE($A868,
IF(COUNTIF($A$2:$A868,A868)&lt;10,CONCATENATE("000",COUNTIF($A$2:$A868,A868)),
IF(COUNTIF($A$2:$A868,A868)&lt;100,CONCATENATE("00",COUNTIF($A$2:$A868,A868)),
IF(COUNTIF($A$2:$A868,A868)&lt;1000,CONCATENATE("0",COUNTIF($A$2:$A868,A868)),COUNTIF($A$2:$A868,A868))
)))</f>
        <v>IT운영체제RedHat전문과정0029</v>
      </c>
      <c r="C868" s="23" t="s">
        <v>4598</v>
      </c>
      <c r="E868" s="23" t="str">
        <f>CONCATENATE(표1[[#This Row],[교육기관명]],표1[[#This Row],[중분류]])</f>
        <v>패스트레인정보통신학원운영체제</v>
      </c>
      <c r="F868" s="24" t="s">
        <v>3691</v>
      </c>
      <c r="G868" s="25" t="s">
        <v>1519</v>
      </c>
      <c r="H868" s="24" t="s">
        <v>6</v>
      </c>
      <c r="I868" s="24" t="s">
        <v>1988</v>
      </c>
      <c r="J868" s="24" t="s">
        <v>216</v>
      </c>
      <c r="K868" s="24" t="s">
        <v>2000</v>
      </c>
      <c r="L868" s="80"/>
      <c r="M868" s="24" t="s">
        <v>2365</v>
      </c>
      <c r="N868" s="24"/>
      <c r="O868" s="24"/>
    </row>
    <row r="869" spans="1:15" hidden="1">
      <c r="A869" s="23" t="str">
        <f>CONCATENATE(표1[[#This Row],[대분류]],표1[[#This Row],[중분류]],표1[[#This Row],[소분류]],표1[[#This Row],[단계]])</f>
        <v>IT운영체제RedHat전문과정</v>
      </c>
      <c r="B869" s="23" t="str">
        <f>CONCATENATE($A869,
IF(COUNTIF($A$2:$A869,A869)&lt;10,CONCATENATE("000",COUNTIF($A$2:$A869,A869)),
IF(COUNTIF($A$2:$A869,A869)&lt;100,CONCATENATE("00",COUNTIF($A$2:$A869,A869)),
IF(COUNTIF($A$2:$A869,A869)&lt;1000,CONCATENATE("0",COUNTIF($A$2:$A869,A869)),COUNTIF($A$2:$A869,A869))
)))</f>
        <v>IT운영체제RedHat전문과정0030</v>
      </c>
      <c r="C869" s="23" t="s">
        <v>4599</v>
      </c>
      <c r="E869" s="23" t="str">
        <f>CONCATENATE(표1[[#This Row],[교육기관명]],표1[[#This Row],[중분류]])</f>
        <v>패스트레인정보통신학원운영체제</v>
      </c>
      <c r="F869" s="24" t="s">
        <v>3691</v>
      </c>
      <c r="G869" s="25" t="s">
        <v>1520</v>
      </c>
      <c r="H869" s="24" t="s">
        <v>6</v>
      </c>
      <c r="I869" s="24" t="s">
        <v>1988</v>
      </c>
      <c r="J869" s="24" t="s">
        <v>216</v>
      </c>
      <c r="K869" s="24" t="s">
        <v>2000</v>
      </c>
      <c r="L869" s="80"/>
      <c r="M869" s="24" t="s">
        <v>2366</v>
      </c>
      <c r="N869" s="24"/>
      <c r="O869" s="24"/>
    </row>
    <row r="870" spans="1:15" hidden="1">
      <c r="A870" s="23" t="str">
        <f>CONCATENATE(표1[[#This Row],[대분류]],표1[[#This Row],[중분류]],표1[[#This Row],[소분류]],표1[[#This Row],[단계]])</f>
        <v>IT운영체제RedHat전문과정</v>
      </c>
      <c r="B870" s="23" t="str">
        <f>CONCATENATE($A870,
IF(COUNTIF($A$2:$A870,A870)&lt;10,CONCATENATE("000",COUNTIF($A$2:$A870,A870)),
IF(COUNTIF($A$2:$A870,A870)&lt;100,CONCATENATE("00",COUNTIF($A$2:$A870,A870)),
IF(COUNTIF($A$2:$A870,A870)&lt;1000,CONCATENATE("0",COUNTIF($A$2:$A870,A870)),COUNTIF($A$2:$A870,A870))
)))</f>
        <v>IT운영체제RedHat전문과정0031</v>
      </c>
      <c r="C870" s="23" t="s">
        <v>4600</v>
      </c>
      <c r="E870" s="23" t="str">
        <f>CONCATENATE(표1[[#This Row],[교육기관명]],표1[[#This Row],[중분류]])</f>
        <v>패스트레인정보통신학원운영체제</v>
      </c>
      <c r="F870" s="24" t="s">
        <v>3691</v>
      </c>
      <c r="G870" s="25" t="s">
        <v>1521</v>
      </c>
      <c r="H870" s="24" t="s">
        <v>6</v>
      </c>
      <c r="I870" s="24" t="s">
        <v>1988</v>
      </c>
      <c r="J870" s="24" t="s">
        <v>216</v>
      </c>
      <c r="K870" s="24" t="s">
        <v>2000</v>
      </c>
      <c r="L870" s="80"/>
      <c r="M870" s="24" t="s">
        <v>2367</v>
      </c>
      <c r="N870" s="24"/>
      <c r="O870" s="24"/>
    </row>
    <row r="871" spans="1:15" hidden="1">
      <c r="A871" s="23" t="str">
        <f>CONCATENATE(표1[[#This Row],[대분류]],표1[[#This Row],[중분류]],표1[[#This Row],[소분류]],표1[[#This Row],[단계]])</f>
        <v>IT운영체제RedHat전문과정</v>
      </c>
      <c r="B871" s="23" t="str">
        <f>CONCATENATE($A871,
IF(COUNTIF($A$2:$A871,A871)&lt;10,CONCATENATE("000",COUNTIF($A$2:$A871,A871)),
IF(COUNTIF($A$2:$A871,A871)&lt;100,CONCATENATE("00",COUNTIF($A$2:$A871,A871)),
IF(COUNTIF($A$2:$A871,A871)&lt;1000,CONCATENATE("0",COUNTIF($A$2:$A871,A871)),COUNTIF($A$2:$A871,A871))
)))</f>
        <v>IT운영체제RedHat전문과정0032</v>
      </c>
      <c r="C871" s="23" t="s">
        <v>4601</v>
      </c>
      <c r="E871" s="23" t="str">
        <f>CONCATENATE(표1[[#This Row],[교육기관명]],표1[[#This Row],[중분류]])</f>
        <v>패스트레인정보통신학원운영체제</v>
      </c>
      <c r="F871" s="24" t="s">
        <v>3691</v>
      </c>
      <c r="G871" s="25" t="s">
        <v>1523</v>
      </c>
      <c r="H871" s="24" t="s">
        <v>6</v>
      </c>
      <c r="I871" s="24" t="s">
        <v>1988</v>
      </c>
      <c r="J871" s="24" t="s">
        <v>216</v>
      </c>
      <c r="K871" s="24" t="s">
        <v>2000</v>
      </c>
      <c r="L871" s="80"/>
      <c r="M871" s="24" t="s">
        <v>2368</v>
      </c>
      <c r="N871" s="24"/>
      <c r="O871" s="24"/>
    </row>
    <row r="872" spans="1:15" hidden="1">
      <c r="A872" s="23" t="str">
        <f>CONCATENATE(표1[[#This Row],[대분류]],표1[[#This Row],[중분류]],표1[[#This Row],[소분류]],표1[[#This Row],[단계]])</f>
        <v>IT운영체제Unix기본과정</v>
      </c>
      <c r="B872" s="23" t="str">
        <f>CONCATENATE($A872,
IF(COUNTIF($A$2:$A872,A872)&lt;10,CONCATENATE("000",COUNTIF($A$2:$A872,A872)),
IF(COUNTIF($A$2:$A872,A872)&lt;100,CONCATENATE("00",COUNTIF($A$2:$A872,A872)),
IF(COUNTIF($A$2:$A872,A872)&lt;1000,CONCATENATE("0",COUNTIF($A$2:$A872,A872)),COUNTIF($A$2:$A872,A872))
)))</f>
        <v>IT운영체제Unix기본과정0001</v>
      </c>
      <c r="C872" s="23" t="s">
        <v>3977</v>
      </c>
      <c r="E872" s="23" t="str">
        <f>CONCATENATE(표1[[#This Row],[교육기관명]],표1[[#This Row],[중분류]])</f>
        <v>멀티캠퍼스운영체제</v>
      </c>
      <c r="F872" s="24" t="s">
        <v>4</v>
      </c>
      <c r="G872" s="25" t="s">
        <v>198</v>
      </c>
      <c r="H872" s="24" t="s">
        <v>6</v>
      </c>
      <c r="I872" s="24" t="s">
        <v>1988</v>
      </c>
      <c r="J872" s="24" t="s">
        <v>199</v>
      </c>
      <c r="K872" s="24" t="s">
        <v>1998</v>
      </c>
      <c r="L872" s="80"/>
      <c r="M872" s="24" t="s">
        <v>2369</v>
      </c>
      <c r="N872" s="24"/>
      <c r="O872" s="24"/>
    </row>
    <row r="873" spans="1:15" hidden="1">
      <c r="A873" s="23" t="str">
        <f>CONCATENATE(표1[[#This Row],[대분류]],표1[[#This Row],[중분류]],표1[[#This Row],[소분류]],표1[[#This Row],[단계]])</f>
        <v>IT운영체제Unix전문과정</v>
      </c>
      <c r="B873" s="23" t="str">
        <f>CONCATENATE($A873,
IF(COUNTIF($A$2:$A873,A873)&lt;10,CONCATENATE("000",COUNTIF($A$2:$A873,A873)),
IF(COUNTIF($A$2:$A873,A873)&lt;100,CONCATENATE("00",COUNTIF($A$2:$A873,A873)),
IF(COUNTIF($A$2:$A873,A873)&lt;1000,CONCATENATE("0",COUNTIF($A$2:$A873,A873)),COUNTIF($A$2:$A873,A873))
)))</f>
        <v>IT운영체제Unix전문과정0001</v>
      </c>
      <c r="C873" s="23" t="s">
        <v>3789</v>
      </c>
      <c r="E873" s="23" t="str">
        <f>CONCATENATE(표1[[#This Row],[교육기관명]],표1[[#This Row],[중분류]])</f>
        <v>HP교육센터운영체제</v>
      </c>
      <c r="F873" s="24" t="s">
        <v>971</v>
      </c>
      <c r="G873" s="25" t="s">
        <v>972</v>
      </c>
      <c r="H873" s="24" t="s">
        <v>6</v>
      </c>
      <c r="I873" s="24" t="s">
        <v>1988</v>
      </c>
      <c r="J873" s="24" t="s">
        <v>199</v>
      </c>
      <c r="K873" s="24" t="s">
        <v>2000</v>
      </c>
      <c r="L873" s="80"/>
      <c r="M873" s="24" t="s">
        <v>2370</v>
      </c>
      <c r="N873" s="24"/>
      <c r="O873" s="24"/>
    </row>
    <row r="874" spans="1:15" hidden="1">
      <c r="A874" s="23" t="str">
        <f>CONCATENATE(표1[[#This Row],[대분류]],표1[[#This Row],[중분류]],표1[[#This Row],[소분류]],표1[[#This Row],[단계]])</f>
        <v>IT운영체제Unix전문과정</v>
      </c>
      <c r="B874" s="23" t="str">
        <f>CONCATENATE($A874,
IF(COUNTIF($A$2:$A874,A874)&lt;10,CONCATENATE("000",COUNTIF($A$2:$A874,A874)),
IF(COUNTIF($A$2:$A874,A874)&lt;100,CONCATENATE("00",COUNTIF($A$2:$A874,A874)),
IF(COUNTIF($A$2:$A874,A874)&lt;1000,CONCATENATE("0",COUNTIF($A$2:$A874,A874)),COUNTIF($A$2:$A874,A874))
)))</f>
        <v>IT운영체제Unix전문과정0002</v>
      </c>
      <c r="C874" s="23" t="s">
        <v>3978</v>
      </c>
      <c r="D874" s="27" t="s">
        <v>5744</v>
      </c>
      <c r="E874" s="23" t="str">
        <f>CONCATENATE(표1[[#This Row],[교육기관명]],표1[[#This Row],[중분류]])</f>
        <v>멀티캠퍼스운영체제</v>
      </c>
      <c r="F874" s="24" t="s">
        <v>4</v>
      </c>
      <c r="G874" s="25" t="s">
        <v>200</v>
      </c>
      <c r="H874" s="24" t="s">
        <v>6</v>
      </c>
      <c r="I874" s="24" t="s">
        <v>1988</v>
      </c>
      <c r="J874" s="24" t="s">
        <v>199</v>
      </c>
      <c r="K874" s="24" t="s">
        <v>2000</v>
      </c>
      <c r="L874" s="80" t="s">
        <v>5743</v>
      </c>
      <c r="M874" s="24" t="s">
        <v>2371</v>
      </c>
      <c r="N874" s="24" t="s">
        <v>5555</v>
      </c>
      <c r="O874" s="24"/>
    </row>
    <row r="875" spans="1:15" hidden="1">
      <c r="A875" s="23" t="str">
        <f>CONCATENATE(표1[[#This Row],[대분류]],표1[[#This Row],[중분류]],표1[[#This Row],[소분류]],표1[[#This Row],[단계]])</f>
        <v>IT운영체제Unix전문과정</v>
      </c>
      <c r="B875" s="23" t="str">
        <f>CONCATENATE($A875,
IF(COUNTIF($A$2:$A875,A875)&lt;10,CONCATENATE("000",COUNTIF($A$2:$A875,A875)),
IF(COUNTIF($A$2:$A875,A875)&lt;100,CONCATENATE("00",COUNTIF($A$2:$A875,A875)),
IF(COUNTIF($A$2:$A875,A875)&lt;1000,CONCATENATE("0",COUNTIF($A$2:$A875,A875)),COUNTIF($A$2:$A875,A875))
)))</f>
        <v>IT운영체제Unix전문과정0003</v>
      </c>
      <c r="C875" s="23" t="s">
        <v>4850</v>
      </c>
      <c r="E875" s="23" t="str">
        <f>CONCATENATE(표1[[#This Row],[교육기관명]],표1[[#This Row],[중분류]])</f>
        <v>코리아IT아카데미운영체제</v>
      </c>
      <c r="F875" s="24" t="s">
        <v>1895</v>
      </c>
      <c r="G875" s="25" t="s">
        <v>1909</v>
      </c>
      <c r="H875" s="24" t="s">
        <v>6</v>
      </c>
      <c r="I875" s="24" t="s">
        <v>1988</v>
      </c>
      <c r="J875" s="24" t="s">
        <v>199</v>
      </c>
      <c r="K875" s="24" t="s">
        <v>2000</v>
      </c>
      <c r="L875" s="80"/>
      <c r="M875" s="24" t="s">
        <v>2372</v>
      </c>
      <c r="N875" s="24"/>
      <c r="O875" s="24"/>
    </row>
    <row r="876" spans="1:15" hidden="1">
      <c r="A876" s="23" t="str">
        <f>CONCATENATE(표1[[#This Row],[대분류]],표1[[#This Row],[중분류]],표1[[#This Row],[소분류]],표1[[#This Row],[단계]])</f>
        <v>IT인공지능머신러닝/딥러닝기본과정</v>
      </c>
      <c r="B876" s="23" t="str">
        <f>CONCATENATE($A876,
IF(COUNTIF($A$2:$A876,A876)&lt;10,CONCATENATE("000",COUNTIF($A$2:$A876,A876)),
IF(COUNTIF($A$2:$A876,A876)&lt;100,CONCATENATE("00",COUNTIF($A$2:$A876,A876)),
IF(COUNTIF($A$2:$A876,A876)&lt;1000,CONCATENATE("0",COUNTIF($A$2:$A876,A876)),COUNTIF($A$2:$A876,A876))
)))</f>
        <v>IT인공지능머신러닝/딥러닝기본과정0001</v>
      </c>
      <c r="C876" s="23" t="s">
        <v>5195</v>
      </c>
      <c r="D876" s="27" t="s">
        <v>5623</v>
      </c>
      <c r="E876" s="23" t="str">
        <f>CONCATENATE(표1[[#This Row],[교육기관명]],표1[[#This Row],[중분류]])</f>
        <v>멀티캠퍼스인공지능</v>
      </c>
      <c r="F876" s="24" t="s">
        <v>4</v>
      </c>
      <c r="G876" s="25" t="s">
        <v>46</v>
      </c>
      <c r="H876" s="24" t="s">
        <v>6</v>
      </c>
      <c r="I876" s="24" t="s">
        <v>1984</v>
      </c>
      <c r="J876" s="24" t="s">
        <v>2009</v>
      </c>
      <c r="K876" s="24" t="s">
        <v>1998</v>
      </c>
      <c r="L876" s="80" t="s">
        <v>5587</v>
      </c>
      <c r="M876" s="24" t="s">
        <v>2153</v>
      </c>
      <c r="N876" s="24">
        <v>0</v>
      </c>
      <c r="O876" s="24"/>
    </row>
    <row r="877" spans="1:15" hidden="1">
      <c r="A877" s="23" t="str">
        <f>CONCATENATE(표1[[#This Row],[대분류]],표1[[#This Row],[중분류]],표1[[#This Row],[소분류]],표1[[#This Row],[단계]])</f>
        <v>IT인공지능머신러닝/딥러닝선택과정</v>
      </c>
      <c r="B877" s="23" t="str">
        <f>CONCATENATE($A877,
IF(COUNTIF($A$2:$A877,A877)&lt;10,CONCATENATE("000",COUNTIF($A$2:$A877,A877)),
IF(COUNTIF($A$2:$A877,A877)&lt;100,CONCATENATE("00",COUNTIF($A$2:$A877,A877)),
IF(COUNTIF($A$2:$A877,A877)&lt;1000,CONCATENATE("0",COUNTIF($A$2:$A877,A877)),COUNTIF($A$2:$A877,A877))
)))</f>
        <v>IT인공지능머신러닝/딥러닝선택과정0001</v>
      </c>
      <c r="C877" s="23" t="s">
        <v>4446</v>
      </c>
      <c r="E877" s="23" t="str">
        <f>CONCATENATE(표1[[#This Row],[교육기관명]],표1[[#This Row],[중분류]])</f>
        <v>패스트캠퍼스인공지능</v>
      </c>
      <c r="F877" s="24" t="s">
        <v>3687</v>
      </c>
      <c r="G877" s="25" t="s">
        <v>1810</v>
      </c>
      <c r="H877" s="24" t="s">
        <v>6</v>
      </c>
      <c r="I877" s="24" t="s">
        <v>1984</v>
      </c>
      <c r="J877" s="24" t="s">
        <v>2009</v>
      </c>
      <c r="K877" s="24" t="s">
        <v>2002</v>
      </c>
      <c r="L877" s="80"/>
      <c r="M877" s="24" t="s">
        <v>2154</v>
      </c>
      <c r="N877" s="24"/>
      <c r="O877" s="24"/>
    </row>
    <row r="878" spans="1:15" hidden="1">
      <c r="A878" s="23" t="str">
        <f>CONCATENATE(표1[[#This Row],[대분류]],표1[[#This Row],[중분류]],표1[[#This Row],[소분류]],표1[[#This Row],[단계]])</f>
        <v>IT인공지능머신러닝/딥러닝선택과정</v>
      </c>
      <c r="B878" s="23" t="str">
        <f>CONCATENATE($A878,
IF(COUNTIF($A$2:$A878,A878)&lt;10,CONCATENATE("000",COUNTIF($A$2:$A878,A878)),
IF(COUNTIF($A$2:$A878,A878)&lt;100,CONCATENATE("00",COUNTIF($A$2:$A878,A878)),
IF(COUNTIF($A$2:$A878,A878)&lt;1000,CONCATENATE("0",COUNTIF($A$2:$A878,A878)),COUNTIF($A$2:$A878,A878))
)))</f>
        <v>IT인공지능머신러닝/딥러닝선택과정0002</v>
      </c>
      <c r="C878" s="23" t="s">
        <v>4541</v>
      </c>
      <c r="E878" s="23" t="str">
        <f>CONCATENATE(표1[[#This Row],[교육기관명]],표1[[#This Row],[중분류]])</f>
        <v>패스트레인정보통신학원인공지능</v>
      </c>
      <c r="F878" s="24" t="s">
        <v>3692</v>
      </c>
      <c r="G878" s="25" t="s">
        <v>1617</v>
      </c>
      <c r="H878" s="24" t="s">
        <v>6</v>
      </c>
      <c r="I878" s="24" t="s">
        <v>1984</v>
      </c>
      <c r="J878" s="24" t="s">
        <v>2009</v>
      </c>
      <c r="K878" s="24" t="s">
        <v>2002</v>
      </c>
      <c r="L878" s="80"/>
      <c r="M878" s="24" t="s">
        <v>2155</v>
      </c>
      <c r="N878" s="24"/>
      <c r="O878" s="24"/>
    </row>
    <row r="879" spans="1:15" hidden="1">
      <c r="A879" s="23" t="str">
        <f>CONCATENATE(표1[[#This Row],[대분류]],표1[[#This Row],[중분류]],표1[[#This Row],[소분류]],표1[[#This Row],[단계]])</f>
        <v>IT인공지능머신러닝/딥러닝선택과정</v>
      </c>
      <c r="B879" s="23" t="str">
        <f>CONCATENATE($A879,
IF(COUNTIF($A$2:$A879,A879)&lt;10,CONCATENATE("000",COUNTIF($A$2:$A879,A879)),
IF(COUNTIF($A$2:$A879,A879)&lt;100,CONCATENATE("00",COUNTIF($A$2:$A879,A879)),
IF(COUNTIF($A$2:$A879,A879)&lt;1000,CONCATENATE("0",COUNTIF($A$2:$A879,A879)),COUNTIF($A$2:$A879,A879))
)))</f>
        <v>IT인공지능머신러닝/딥러닝선택과정0003</v>
      </c>
      <c r="C879" s="23" t="s">
        <v>4542</v>
      </c>
      <c r="E879" s="23" t="str">
        <f>CONCATENATE(표1[[#This Row],[교육기관명]],표1[[#This Row],[중분류]])</f>
        <v>패스트레인정보통신학원인공지능</v>
      </c>
      <c r="F879" s="24" t="s">
        <v>3691</v>
      </c>
      <c r="G879" s="25" t="s">
        <v>1619</v>
      </c>
      <c r="H879" s="24" t="s">
        <v>6</v>
      </c>
      <c r="I879" s="24" t="s">
        <v>1984</v>
      </c>
      <c r="J879" s="24" t="s">
        <v>2009</v>
      </c>
      <c r="K879" s="24" t="s">
        <v>2002</v>
      </c>
      <c r="L879" s="80"/>
      <c r="M879" s="24" t="s">
        <v>2156</v>
      </c>
      <c r="N879" s="24"/>
      <c r="O879" s="24"/>
    </row>
    <row r="880" spans="1:15" hidden="1">
      <c r="A880" s="23" t="str">
        <f>CONCATENATE(표1[[#This Row],[대분류]],표1[[#This Row],[중분류]],표1[[#This Row],[소분류]],표1[[#This Row],[단계]])</f>
        <v>IT인공지능머신러닝/딥러닝선택과정</v>
      </c>
      <c r="B880" s="23" t="str">
        <f>CONCATENATE($A880,
IF(COUNTIF($A$2:$A880,A880)&lt;10,CONCATENATE("000",COUNTIF($A$2:$A880,A880)),
IF(COUNTIF($A$2:$A880,A880)&lt;100,CONCATENATE("00",COUNTIF($A$2:$A880,A880)),
IF(COUNTIF($A$2:$A880,A880)&lt;1000,CONCATENATE("0",COUNTIF($A$2:$A880,A880)),COUNTIF($A$2:$A880,A880))
)))</f>
        <v>IT인공지능머신러닝/딥러닝선택과정0004</v>
      </c>
      <c r="C880" s="23" t="s">
        <v>4543</v>
      </c>
      <c r="E880" s="23" t="str">
        <f>CONCATENATE(표1[[#This Row],[교육기관명]],표1[[#This Row],[중분류]])</f>
        <v>패스트레인정보통신학원인공지능</v>
      </c>
      <c r="F880" s="24" t="s">
        <v>3691</v>
      </c>
      <c r="G880" s="25" t="s">
        <v>1620</v>
      </c>
      <c r="H880" s="24" t="s">
        <v>6</v>
      </c>
      <c r="I880" s="24" t="s">
        <v>1984</v>
      </c>
      <c r="J880" s="24" t="s">
        <v>2009</v>
      </c>
      <c r="K880" s="24" t="s">
        <v>2002</v>
      </c>
      <c r="L880" s="80"/>
      <c r="M880" s="24" t="s">
        <v>2157</v>
      </c>
      <c r="N880" s="24"/>
      <c r="O880" s="24"/>
    </row>
    <row r="881" spans="1:15" hidden="1">
      <c r="A881" s="23" t="str">
        <f>CONCATENATE(표1[[#This Row],[대분류]],표1[[#This Row],[중분류]],표1[[#This Row],[소분류]],표1[[#This Row],[단계]])</f>
        <v>IT인공지능머신러닝/딥러닝선택과정</v>
      </c>
      <c r="B881" s="23" t="str">
        <f>CONCATENATE($A881,
IF(COUNTIF($A$2:$A881,A881)&lt;10,CONCATENATE("000",COUNTIF($A$2:$A881,A881)),
IF(COUNTIF($A$2:$A881,A881)&lt;100,CONCATENATE("00",COUNTIF($A$2:$A881,A881)),
IF(COUNTIF($A$2:$A881,A881)&lt;1000,CONCATENATE("0",COUNTIF($A$2:$A881,A881)),COUNTIF($A$2:$A881,A881))
)))</f>
        <v>IT인공지능머신러닝/딥러닝선택과정0005</v>
      </c>
      <c r="C881" s="23" t="s">
        <v>4544</v>
      </c>
      <c r="E881" s="23" t="str">
        <f>CONCATENATE(표1[[#This Row],[교육기관명]],표1[[#This Row],[중분류]])</f>
        <v>패스트레인정보통신학원인공지능</v>
      </c>
      <c r="F881" s="24" t="s">
        <v>3691</v>
      </c>
      <c r="G881" s="25" t="s">
        <v>1622</v>
      </c>
      <c r="H881" s="24" t="s">
        <v>6</v>
      </c>
      <c r="I881" s="24" t="s">
        <v>1984</v>
      </c>
      <c r="J881" s="24" t="s">
        <v>2009</v>
      </c>
      <c r="K881" s="24" t="s">
        <v>2002</v>
      </c>
      <c r="L881" s="80"/>
      <c r="M881" s="24" t="s">
        <v>2158</v>
      </c>
      <c r="N881" s="24"/>
      <c r="O881" s="24"/>
    </row>
    <row r="882" spans="1:15" hidden="1">
      <c r="A882" s="23" t="str">
        <f>CONCATENATE(표1[[#This Row],[대분류]],표1[[#This Row],[중분류]],표1[[#This Row],[소분류]],표1[[#This Row],[단계]])</f>
        <v>IT인공지능머신러닝/딥러닝선택과정</v>
      </c>
      <c r="B882" s="23" t="str">
        <f>CONCATENATE($A882,
IF(COUNTIF($A$2:$A882,A882)&lt;10,CONCATENATE("000",COUNTIF($A$2:$A882,A882)),
IF(COUNTIF($A$2:$A882,A882)&lt;100,CONCATENATE("00",COUNTIF($A$2:$A882,A882)),
IF(COUNTIF($A$2:$A882,A882)&lt;1000,CONCATENATE("0",COUNTIF($A$2:$A882,A882)),COUNTIF($A$2:$A882,A882))
)))</f>
        <v>IT인공지능머신러닝/딥러닝선택과정0006</v>
      </c>
      <c r="C882" s="23" t="s">
        <v>4545</v>
      </c>
      <c r="E882" s="23" t="str">
        <f>CONCATENATE(표1[[#This Row],[교육기관명]],표1[[#This Row],[중분류]])</f>
        <v>패스트레인정보통신학원인공지능</v>
      </c>
      <c r="F882" s="24" t="s">
        <v>3691</v>
      </c>
      <c r="G882" s="25" t="s">
        <v>1623</v>
      </c>
      <c r="H882" s="24" t="s">
        <v>6</v>
      </c>
      <c r="I882" s="24" t="s">
        <v>1984</v>
      </c>
      <c r="J882" s="24" t="s">
        <v>2009</v>
      </c>
      <c r="K882" s="24" t="s">
        <v>2002</v>
      </c>
      <c r="L882" s="80"/>
      <c r="M882" s="24" t="s">
        <v>2159</v>
      </c>
      <c r="N882" s="24"/>
      <c r="O882" s="24"/>
    </row>
    <row r="883" spans="1:15" hidden="1">
      <c r="A883" s="23" t="str">
        <f>CONCATENATE(표1[[#This Row],[대분류]],표1[[#This Row],[중분류]],표1[[#This Row],[소분류]],표1[[#This Row],[단계]])</f>
        <v>IT인공지능머신러닝/딥러닝선택과정</v>
      </c>
      <c r="B883" s="23" t="str">
        <f>CONCATENATE($A883,
IF(COUNTIF($A$2:$A883,A883)&lt;10,CONCATENATE("000",COUNTIF($A$2:$A883,A883)),
IF(COUNTIF($A$2:$A883,A883)&lt;100,CONCATENATE("00",COUNTIF($A$2:$A883,A883)),
IF(COUNTIF($A$2:$A883,A883)&lt;1000,CONCATENATE("0",COUNTIF($A$2:$A883,A883)),COUNTIF($A$2:$A883,A883))
)))</f>
        <v>IT인공지능머신러닝/딥러닝선택과정0007</v>
      </c>
      <c r="C883" s="23" t="s">
        <v>4546</v>
      </c>
      <c r="D883" s="27" t="s">
        <v>5624</v>
      </c>
      <c r="E883" s="23" t="str">
        <f>CONCATENATE(표1[[#This Row],[교육기관명]],표1[[#This Row],[중분류]])</f>
        <v>패스트레인정보통신학원인공지능</v>
      </c>
      <c r="F883" s="24" t="s">
        <v>3691</v>
      </c>
      <c r="G883" s="25" t="s">
        <v>19</v>
      </c>
      <c r="H883" s="24" t="s">
        <v>6</v>
      </c>
      <c r="I883" s="24" t="s">
        <v>1984</v>
      </c>
      <c r="J883" s="24" t="s">
        <v>2009</v>
      </c>
      <c r="K883" s="24" t="s">
        <v>2002</v>
      </c>
      <c r="L883" s="80" t="s">
        <v>5587</v>
      </c>
      <c r="M883" s="24" t="s">
        <v>2160</v>
      </c>
      <c r="N883" s="24">
        <v>0</v>
      </c>
      <c r="O883" s="24"/>
    </row>
    <row r="884" spans="1:15" hidden="1">
      <c r="A884" s="23" t="str">
        <f>CONCATENATE(표1[[#This Row],[대분류]],표1[[#This Row],[중분류]],표1[[#This Row],[소분류]],표1[[#This Row],[단계]])</f>
        <v>IT인공지능머신러닝/딥러닝선택과정</v>
      </c>
      <c r="B884" s="23" t="str">
        <f>CONCATENATE($A884,
IF(COUNTIF($A$2:$A884,A884)&lt;10,CONCATENATE("000",COUNTIF($A$2:$A884,A884)),
IF(COUNTIF($A$2:$A884,A884)&lt;100,CONCATENATE("00",COUNTIF($A$2:$A884,A884)),
IF(COUNTIF($A$2:$A884,A884)&lt;1000,CONCATENATE("0",COUNTIF($A$2:$A884,A884)),COUNTIF($A$2:$A884,A884))
)))</f>
        <v>IT인공지능머신러닝/딥러닝선택과정0008</v>
      </c>
      <c r="C884" s="23" t="s">
        <v>4364</v>
      </c>
      <c r="E884" s="23" t="str">
        <f>CONCATENATE(표1[[#This Row],[교육기관명]],표1[[#This Row],[중분류]])</f>
        <v>한국소프트웨어기술진흥협회인공지능</v>
      </c>
      <c r="F884" s="24" t="s">
        <v>659</v>
      </c>
      <c r="G884" s="25" t="s">
        <v>769</v>
      </c>
      <c r="H884" s="24" t="s">
        <v>6</v>
      </c>
      <c r="I884" s="24" t="s">
        <v>1984</v>
      </c>
      <c r="J884" s="24" t="s">
        <v>2009</v>
      </c>
      <c r="K884" s="24" t="s">
        <v>2002</v>
      </c>
      <c r="L884" s="80"/>
      <c r="M884" s="24" t="s">
        <v>3621</v>
      </c>
      <c r="N884" s="24"/>
      <c r="O884" s="24"/>
    </row>
    <row r="885" spans="1:15" hidden="1">
      <c r="A885" s="23" t="str">
        <f>CONCATENATE(표1[[#This Row],[대분류]],표1[[#This Row],[중분류]],표1[[#This Row],[소분류]],표1[[#This Row],[단계]])</f>
        <v>IT인공지능머신러닝/딥러닝선택과정</v>
      </c>
      <c r="B885" s="23" t="str">
        <f>CONCATENATE($A885,
IF(COUNTIF($A$2:$A885,A885)&lt;10,CONCATENATE("000",COUNTIF($A$2:$A885,A885)),
IF(COUNTIF($A$2:$A885,A885)&lt;100,CONCATENATE("00",COUNTIF($A$2:$A885,A885)),
IF(COUNTIF($A$2:$A885,A885)&lt;1000,CONCATENATE("0",COUNTIF($A$2:$A885,A885)),COUNTIF($A$2:$A885,A885))
)))</f>
        <v>IT인공지능머신러닝/딥러닝선택과정0009</v>
      </c>
      <c r="C885" s="23" t="s">
        <v>4365</v>
      </c>
      <c r="E885" s="23" t="str">
        <f>CONCATENATE(표1[[#This Row],[교육기관명]],표1[[#This Row],[중분류]])</f>
        <v>한국소프트웨어기술진흥협회인공지능</v>
      </c>
      <c r="F885" s="24" t="s">
        <v>659</v>
      </c>
      <c r="G885" s="25" t="s">
        <v>771</v>
      </c>
      <c r="H885" s="24" t="s">
        <v>6</v>
      </c>
      <c r="I885" s="24" t="s">
        <v>1984</v>
      </c>
      <c r="J885" s="24" t="s">
        <v>2009</v>
      </c>
      <c r="K885" s="24" t="s">
        <v>2002</v>
      </c>
      <c r="L885" s="80"/>
      <c r="M885" s="24" t="s">
        <v>3621</v>
      </c>
      <c r="N885" s="24"/>
      <c r="O885" s="24"/>
    </row>
    <row r="886" spans="1:15" hidden="1">
      <c r="A886" s="23" t="str">
        <f>CONCATENATE(표1[[#This Row],[대분류]],표1[[#This Row],[중분류]],표1[[#This Row],[소분류]],표1[[#This Row],[단계]])</f>
        <v>IT인공지능머신러닝/딥러닝선택과정</v>
      </c>
      <c r="B886" s="23" t="str">
        <f>CONCATENATE($A886,
IF(COUNTIF($A$2:$A886,A886)&lt;10,CONCATENATE("000",COUNTIF($A$2:$A886,A886)),
IF(COUNTIF($A$2:$A886,A886)&lt;100,CONCATENATE("00",COUNTIF($A$2:$A886,A886)),
IF(COUNTIF($A$2:$A886,A886)&lt;1000,CONCATENATE("0",COUNTIF($A$2:$A886,A886)),COUNTIF($A$2:$A886,A886))
)))</f>
        <v>IT인공지능머신러닝/딥러닝선택과정0010</v>
      </c>
      <c r="C886" s="23" t="s">
        <v>4366</v>
      </c>
      <c r="E886" s="23" t="str">
        <f>CONCATENATE(표1[[#This Row],[교육기관명]],표1[[#This Row],[중분류]])</f>
        <v>한국소프트웨어기술진흥협회인공지능</v>
      </c>
      <c r="F886" s="24" t="s">
        <v>659</v>
      </c>
      <c r="G886" s="25" t="s">
        <v>770</v>
      </c>
      <c r="H886" s="24" t="s">
        <v>6</v>
      </c>
      <c r="I886" s="24" t="s">
        <v>1984</v>
      </c>
      <c r="J886" s="24" t="s">
        <v>2009</v>
      </c>
      <c r="K886" s="24" t="s">
        <v>2002</v>
      </c>
      <c r="L886" s="80"/>
      <c r="M886" s="24" t="s">
        <v>3621</v>
      </c>
      <c r="N886" s="24"/>
      <c r="O886" s="24"/>
    </row>
    <row r="887" spans="1:15" hidden="1">
      <c r="A887" s="23" t="str">
        <f>CONCATENATE(표1[[#This Row],[대분류]],표1[[#This Row],[중분류]],표1[[#This Row],[소분류]],표1[[#This Row],[단계]])</f>
        <v>IT인공지능머신러닝/딥러닝선택과정</v>
      </c>
      <c r="B887" s="23" t="str">
        <f>CONCATENATE($A887,
IF(COUNTIF($A$2:$A887,A887)&lt;10,CONCATENATE("000",COUNTIF($A$2:$A887,A887)),
IF(COUNTIF($A$2:$A887,A887)&lt;100,CONCATENATE("00",COUNTIF($A$2:$A887,A887)),
IF(COUNTIF($A$2:$A887,A887)&lt;1000,CONCATENATE("0",COUNTIF($A$2:$A887,A887)),COUNTIF($A$2:$A887,A887))
)))</f>
        <v>IT인공지능머신러닝/딥러닝선택과정0011</v>
      </c>
      <c r="C887" s="23" t="s">
        <v>4367</v>
      </c>
      <c r="E887" s="23" t="str">
        <f>CONCATENATE(표1[[#This Row],[교육기관명]],표1[[#This Row],[중분류]])</f>
        <v>한국소프트웨어기술진흥협회인공지능</v>
      </c>
      <c r="F887" s="24" t="s">
        <v>659</v>
      </c>
      <c r="G887" s="25" t="s">
        <v>768</v>
      </c>
      <c r="H887" s="24" t="s">
        <v>6</v>
      </c>
      <c r="I887" s="24" t="s">
        <v>1984</v>
      </c>
      <c r="J887" s="24" t="s">
        <v>2009</v>
      </c>
      <c r="K887" s="24" t="s">
        <v>2002</v>
      </c>
      <c r="L887" s="80"/>
      <c r="M887" s="24" t="s">
        <v>3621</v>
      </c>
      <c r="N887" s="24"/>
      <c r="O887" s="24"/>
    </row>
    <row r="888" spans="1:15" hidden="1">
      <c r="A888" s="23" t="str">
        <f>CONCATENATE(표1[[#This Row],[대분류]],표1[[#This Row],[중분류]],표1[[#This Row],[소분류]],표1[[#This Row],[단계]])</f>
        <v>IT인공지능머신러닝/딥러닝선택과정</v>
      </c>
      <c r="B888" s="23" t="str">
        <f>CONCATENATE($A888,
IF(COUNTIF($A$2:$A888,A888)&lt;10,CONCATENATE("000",COUNTIF($A$2:$A888,A888)),
IF(COUNTIF($A$2:$A888,A888)&lt;100,CONCATENATE("00",COUNTIF($A$2:$A888,A888)),
IF(COUNTIF($A$2:$A888,A888)&lt;1000,CONCATENATE("0",COUNTIF($A$2:$A888,A888)),COUNTIF($A$2:$A888,A888))
)))</f>
        <v>IT인공지능머신러닝/딥러닝선택과정0012</v>
      </c>
      <c r="C888" s="23" t="s">
        <v>5813</v>
      </c>
      <c r="D888" s="28" t="s">
        <v>5828</v>
      </c>
      <c r="E888" s="27" t="str">
        <f>CONCATENATE(표1[[#This Row],[교육기관명]],표1[[#This Row],[중분류]])</f>
        <v>t아카데미인공지능</v>
      </c>
      <c r="F888" s="191" t="s">
        <v>5764</v>
      </c>
      <c r="G888" s="25" t="s">
        <v>5788</v>
      </c>
      <c r="H888" s="24" t="s">
        <v>5766</v>
      </c>
      <c r="I888" s="24" t="s">
        <v>5789</v>
      </c>
      <c r="J888" s="24" t="s">
        <v>5785</v>
      </c>
      <c r="K888" s="24" t="s">
        <v>5769</v>
      </c>
      <c r="L888" s="80" t="s">
        <v>5820</v>
      </c>
      <c r="M888" s="192" t="s">
        <v>5790</v>
      </c>
      <c r="N888" s="24">
        <v>0</v>
      </c>
      <c r="O888" s="24"/>
    </row>
    <row r="889" spans="1:15" hidden="1">
      <c r="A889" s="23" t="str">
        <f>CONCATENATE(표1[[#This Row],[대분류]],표1[[#This Row],[중분류]],표1[[#This Row],[소분류]],표1[[#This Row],[단계]])</f>
        <v>IT인공지능머신러닝/딥러닝전문과정</v>
      </c>
      <c r="B889" s="23" t="str">
        <f>CONCATENATE($A889,
IF(COUNTIF($A$2:$A889,A889)&lt;10,CONCATENATE("000",COUNTIF($A$2:$A889,A889)),
IF(COUNTIF($A$2:$A889,A889)&lt;100,CONCATENATE("00",COUNTIF($A$2:$A889,A889)),
IF(COUNTIF($A$2:$A889,A889)&lt;1000,CONCATENATE("0",COUNTIF($A$2:$A889,A889)),COUNTIF($A$2:$A889,A889))
)))</f>
        <v>IT인공지능머신러닝/딥러닝전문과정0001</v>
      </c>
      <c r="C889" s="23" t="s">
        <v>3790</v>
      </c>
      <c r="E889" s="23" t="str">
        <f>CONCATENATE(표1[[#This Row],[교육기관명]],표1[[#This Row],[중분류]])</f>
        <v>HP교육센터인공지능</v>
      </c>
      <c r="F889" s="24" t="s">
        <v>971</v>
      </c>
      <c r="G889" s="25" t="s">
        <v>1117</v>
      </c>
      <c r="H889" s="24" t="s">
        <v>6</v>
      </c>
      <c r="I889" s="24" t="s">
        <v>1984</v>
      </c>
      <c r="J889" s="24" t="s">
        <v>2009</v>
      </c>
      <c r="K889" s="24" t="s">
        <v>2000</v>
      </c>
      <c r="L889" s="80"/>
      <c r="M889" s="24" t="s">
        <v>2161</v>
      </c>
      <c r="N889" s="24"/>
      <c r="O889" s="24"/>
    </row>
    <row r="890" spans="1:15" hidden="1">
      <c r="A890" s="23" t="str">
        <f>CONCATENATE(표1[[#This Row],[대분류]],표1[[#This Row],[중분류]],표1[[#This Row],[소분류]],표1[[#This Row],[단계]])</f>
        <v>IT인공지능머신러닝/딥러닝전문과정</v>
      </c>
      <c r="B890" s="23" t="str">
        <f>CONCATENATE($A890,
IF(COUNTIF($A$2:$A890,A890)&lt;10,CONCATENATE("000",COUNTIF($A$2:$A890,A890)),
IF(COUNTIF($A$2:$A890,A890)&lt;100,CONCATENATE("00",COUNTIF($A$2:$A890,A890)),
IF(COUNTIF($A$2:$A890,A890)&lt;1000,CONCATENATE("0",COUNTIF($A$2:$A890,A890)),COUNTIF($A$2:$A890,A890))
)))</f>
        <v>IT인공지능머신러닝/딥러닝전문과정0002</v>
      </c>
      <c r="C890" s="23" t="s">
        <v>3791</v>
      </c>
      <c r="E890" s="23" t="str">
        <f>CONCATENATE(표1[[#This Row],[교육기관명]],표1[[#This Row],[중분류]])</f>
        <v>HP교육센터인공지능</v>
      </c>
      <c r="F890" s="24" t="s">
        <v>971</v>
      </c>
      <c r="G890" s="25" t="s">
        <v>1118</v>
      </c>
      <c r="H890" s="24" t="s">
        <v>6</v>
      </c>
      <c r="I890" s="24" t="s">
        <v>1984</v>
      </c>
      <c r="J890" s="24" t="s">
        <v>2009</v>
      </c>
      <c r="K890" s="24" t="s">
        <v>2000</v>
      </c>
      <c r="L890" s="80"/>
      <c r="M890" s="24" t="s">
        <v>2162</v>
      </c>
      <c r="N890" s="24"/>
      <c r="O890" s="24"/>
    </row>
    <row r="891" spans="1:15" hidden="1">
      <c r="A891" s="23" t="str">
        <f>CONCATENATE(표1[[#This Row],[대분류]],표1[[#This Row],[중분류]],표1[[#This Row],[소분류]],표1[[#This Row],[단계]])</f>
        <v>IT인공지능머신러닝/딥러닝전문과정</v>
      </c>
      <c r="B891" s="23" t="str">
        <f>CONCATENATE($A891,
IF(COUNTIF($A$2:$A891,A891)&lt;10,CONCATENATE("000",COUNTIF($A$2:$A891,A891)),
IF(COUNTIF($A$2:$A891,A891)&lt;100,CONCATENATE("00",COUNTIF($A$2:$A891,A891)),
IF(COUNTIF($A$2:$A891,A891)&lt;1000,CONCATENATE("0",COUNTIF($A$2:$A891,A891)),COUNTIF($A$2:$A891,A891))
)))</f>
        <v>IT인공지능머신러닝/딥러닝전문과정0003</v>
      </c>
      <c r="C891" s="23" t="s">
        <v>3792</v>
      </c>
      <c r="E891" s="23" t="str">
        <f>CONCATENATE(표1[[#This Row],[교육기관명]],표1[[#This Row],[중분류]])</f>
        <v>HP교육센터인공지능</v>
      </c>
      <c r="F891" s="24" t="s">
        <v>971</v>
      </c>
      <c r="G891" s="25" t="s">
        <v>1113</v>
      </c>
      <c r="H891" s="24" t="s">
        <v>6</v>
      </c>
      <c r="I891" s="24" t="s">
        <v>1984</v>
      </c>
      <c r="J891" s="24" t="s">
        <v>2009</v>
      </c>
      <c r="K891" s="24" t="s">
        <v>2000</v>
      </c>
      <c r="L891" s="80"/>
      <c r="M891" s="24" t="s">
        <v>2163</v>
      </c>
      <c r="N891" s="24"/>
      <c r="O891" s="24"/>
    </row>
    <row r="892" spans="1:15" hidden="1">
      <c r="A892" s="23" t="str">
        <f>CONCATENATE(표1[[#This Row],[대분류]],표1[[#This Row],[중분류]],표1[[#This Row],[소분류]],표1[[#This Row],[단계]])</f>
        <v>IT인공지능머신러닝/딥러닝전문과정</v>
      </c>
      <c r="B892" s="23" t="str">
        <f>CONCATENATE($A892,
IF(COUNTIF($A$2:$A892,A892)&lt;10,CONCATENATE("000",COUNTIF($A$2:$A892,A892)),
IF(COUNTIF($A$2:$A892,A892)&lt;100,CONCATENATE("00",COUNTIF($A$2:$A892,A892)),
IF(COUNTIF($A$2:$A892,A892)&lt;1000,CONCATENATE("0",COUNTIF($A$2:$A892,A892)),COUNTIF($A$2:$A892,A892))
)))</f>
        <v>IT인공지능머신러닝/딥러닝전문과정0004</v>
      </c>
      <c r="C892" s="23" t="s">
        <v>3793</v>
      </c>
      <c r="E892" s="23" t="str">
        <f>CONCATENATE(표1[[#This Row],[교육기관명]],표1[[#This Row],[중분류]])</f>
        <v>HP교육센터인공지능</v>
      </c>
      <c r="F892" s="24" t="s">
        <v>971</v>
      </c>
      <c r="G892" s="25" t="s">
        <v>1015</v>
      </c>
      <c r="H892" s="24" t="s">
        <v>6</v>
      </c>
      <c r="I892" s="24" t="s">
        <v>1984</v>
      </c>
      <c r="J892" s="24" t="s">
        <v>2009</v>
      </c>
      <c r="K892" s="24" t="s">
        <v>2000</v>
      </c>
      <c r="L892" s="80"/>
      <c r="M892" s="24" t="s">
        <v>2164</v>
      </c>
      <c r="N892" s="24"/>
      <c r="O892" s="24"/>
    </row>
    <row r="893" spans="1:15" hidden="1">
      <c r="A893" s="23" t="str">
        <f>CONCATENATE(표1[[#This Row],[대분류]],표1[[#This Row],[중분류]],표1[[#This Row],[소분류]],표1[[#This Row],[단계]])</f>
        <v>IT인공지능머신러닝/딥러닝전문과정</v>
      </c>
      <c r="B893" s="23" t="str">
        <f>CONCATENATE($A893,
IF(COUNTIF($A$2:$A893,A893)&lt;10,CONCATENATE("000",COUNTIF($A$2:$A893,A893)),
IF(COUNTIF($A$2:$A893,A893)&lt;100,CONCATENATE("00",COUNTIF($A$2:$A893,A893)),
IF(COUNTIF($A$2:$A893,A893)&lt;1000,CONCATENATE("0",COUNTIF($A$2:$A893,A893)),COUNTIF($A$2:$A893,A893))
)))</f>
        <v>IT인공지능머신러닝/딥러닝전문과정0005</v>
      </c>
      <c r="C893" s="23" t="s">
        <v>3794</v>
      </c>
      <c r="E893" s="23" t="str">
        <f>CONCATENATE(표1[[#This Row],[교육기관명]],표1[[#This Row],[중분류]])</f>
        <v>HP교육센터인공지능</v>
      </c>
      <c r="F893" s="24" t="s">
        <v>1979</v>
      </c>
      <c r="G893" s="25" t="s">
        <v>1018</v>
      </c>
      <c r="H893" s="24" t="s">
        <v>6</v>
      </c>
      <c r="I893" s="24" t="s">
        <v>1984</v>
      </c>
      <c r="J893" s="24" t="s">
        <v>2009</v>
      </c>
      <c r="K893" s="24" t="s">
        <v>2000</v>
      </c>
      <c r="L893" s="80"/>
      <c r="M893" s="24" t="s">
        <v>2165</v>
      </c>
      <c r="N893" s="24"/>
      <c r="O893" s="24"/>
    </row>
    <row r="894" spans="1:15" hidden="1">
      <c r="A894" s="23" t="str">
        <f>CONCATENATE(표1[[#This Row],[대분류]],표1[[#This Row],[중분류]],표1[[#This Row],[소분류]],표1[[#This Row],[단계]])</f>
        <v>IT인공지능머신러닝/딥러닝전문과정</v>
      </c>
      <c r="B894" s="23" t="str">
        <f>CONCATENATE($A894,
IF(COUNTIF($A$2:$A894,A894)&lt;10,CONCATENATE("000",COUNTIF($A$2:$A894,A894)),
IF(COUNTIF($A$2:$A894,A894)&lt;100,CONCATENATE("00",COUNTIF($A$2:$A894,A894)),
IF(COUNTIF($A$2:$A894,A894)&lt;1000,CONCATENATE("0",COUNTIF($A$2:$A894,A894)),COUNTIF($A$2:$A894,A894))
)))</f>
        <v>IT인공지능머신러닝/딥러닝전문과정0006</v>
      </c>
      <c r="C894" s="23" t="s">
        <v>3795</v>
      </c>
      <c r="E894" s="23" t="str">
        <f>CONCATENATE(표1[[#This Row],[교육기관명]],표1[[#This Row],[중분류]])</f>
        <v>HP교육센터인공지능</v>
      </c>
      <c r="F894" s="24" t="s">
        <v>971</v>
      </c>
      <c r="G894" s="25" t="s">
        <v>1011</v>
      </c>
      <c r="H894" s="24" t="s">
        <v>6</v>
      </c>
      <c r="I894" s="24" t="s">
        <v>1984</v>
      </c>
      <c r="J894" s="24" t="s">
        <v>2009</v>
      </c>
      <c r="K894" s="24" t="s">
        <v>2000</v>
      </c>
      <c r="L894" s="80"/>
      <c r="M894" s="24" t="s">
        <v>2166</v>
      </c>
      <c r="N894" s="24"/>
      <c r="O894" s="24"/>
    </row>
    <row r="895" spans="1:15" hidden="1">
      <c r="A895" s="23" t="str">
        <f>CONCATENATE(표1[[#This Row],[대분류]],표1[[#This Row],[중분류]],표1[[#This Row],[소분류]],표1[[#This Row],[단계]])</f>
        <v>IT인공지능머신러닝/딥러닝전문과정</v>
      </c>
      <c r="B895" s="23" t="str">
        <f>CONCATENATE($A895,
IF(COUNTIF($A$2:$A895,A895)&lt;10,CONCATENATE("000",COUNTIF($A$2:$A895,A895)),
IF(COUNTIF($A$2:$A895,A895)&lt;100,CONCATENATE("00",COUNTIF($A$2:$A895,A895)),
IF(COUNTIF($A$2:$A895,A895)&lt;1000,CONCATENATE("0",COUNTIF($A$2:$A895,A895)),COUNTIF($A$2:$A895,A895))
)))</f>
        <v>IT인공지능머신러닝/딥러닝전문과정0007</v>
      </c>
      <c r="C895" s="23" t="s">
        <v>5196</v>
      </c>
      <c r="E895" s="23" t="str">
        <f>CONCATENATE(표1[[#This Row],[교육기관명]],표1[[#This Row],[중분류]])</f>
        <v>멀티캠퍼스인공지능</v>
      </c>
      <c r="F895" s="24" t="s">
        <v>4</v>
      </c>
      <c r="G895" s="25" t="s">
        <v>27</v>
      </c>
      <c r="H895" s="24" t="s">
        <v>6</v>
      </c>
      <c r="I895" s="24" t="s">
        <v>1984</v>
      </c>
      <c r="J895" s="24" t="s">
        <v>2009</v>
      </c>
      <c r="K895" s="24" t="s">
        <v>2000</v>
      </c>
      <c r="L895" s="80"/>
      <c r="M895" s="24" t="s">
        <v>2167</v>
      </c>
      <c r="N895" s="24"/>
      <c r="O895" s="24"/>
    </row>
    <row r="896" spans="1:15" hidden="1">
      <c r="A896" s="23" t="str">
        <f>CONCATENATE(표1[[#This Row],[대분류]],표1[[#This Row],[중분류]],표1[[#This Row],[소분류]],표1[[#This Row],[단계]])</f>
        <v>IT인공지능머신러닝/딥러닝전문과정</v>
      </c>
      <c r="B896" s="23" t="str">
        <f>CONCATENATE($A896,
IF(COUNTIF($A$2:$A896,A896)&lt;10,CONCATENATE("000",COUNTIF($A$2:$A896,A896)),
IF(COUNTIF($A$2:$A896,A896)&lt;100,CONCATENATE("00",COUNTIF($A$2:$A896,A896)),
IF(COUNTIF($A$2:$A896,A896)&lt;1000,CONCATENATE("0",COUNTIF($A$2:$A896,A896)),COUNTIF($A$2:$A896,A896))
)))</f>
        <v>IT인공지능머신러닝/딥러닝전문과정0008</v>
      </c>
      <c r="C896" s="23" t="s">
        <v>5197</v>
      </c>
      <c r="E896" s="23" t="str">
        <f>CONCATENATE(표1[[#This Row],[교육기관명]],표1[[#This Row],[중분류]])</f>
        <v>멀티캠퍼스인공지능</v>
      </c>
      <c r="F896" s="24" t="s">
        <v>4</v>
      </c>
      <c r="G896" s="25" t="s">
        <v>26</v>
      </c>
      <c r="H896" s="24" t="s">
        <v>6</v>
      </c>
      <c r="I896" s="24" t="s">
        <v>1984</v>
      </c>
      <c r="J896" s="24" t="s">
        <v>2009</v>
      </c>
      <c r="K896" s="24" t="s">
        <v>2000</v>
      </c>
      <c r="L896" s="80"/>
      <c r="M896" s="24" t="s">
        <v>2168</v>
      </c>
      <c r="N896" s="24"/>
      <c r="O896" s="24"/>
    </row>
    <row r="897" spans="1:15" hidden="1">
      <c r="A897" s="23" t="str">
        <f>CONCATENATE(표1[[#This Row],[대분류]],표1[[#This Row],[중분류]],표1[[#This Row],[소분류]],표1[[#This Row],[단계]])</f>
        <v>IT인공지능머신러닝/딥러닝전문과정</v>
      </c>
      <c r="B897" s="23" t="str">
        <f>CONCATENATE($A897,
IF(COUNTIF($A$2:$A897,A897)&lt;10,CONCATENATE("000",COUNTIF($A$2:$A897,A897)),
IF(COUNTIF($A$2:$A897,A897)&lt;100,CONCATENATE("00",COUNTIF($A$2:$A897,A897)),
IF(COUNTIF($A$2:$A897,A897)&lt;1000,CONCATENATE("0",COUNTIF($A$2:$A897,A897)),COUNTIF($A$2:$A897,A897))
)))</f>
        <v>IT인공지능머신러닝/딥러닝전문과정0009</v>
      </c>
      <c r="C897" s="23" t="s">
        <v>5198</v>
      </c>
      <c r="E897" s="23" t="str">
        <f>CONCATENATE(표1[[#This Row],[교육기관명]],표1[[#This Row],[중분류]])</f>
        <v>멀티캠퍼스인공지능</v>
      </c>
      <c r="F897" s="24" t="s">
        <v>4</v>
      </c>
      <c r="G897" s="25" t="s">
        <v>23</v>
      </c>
      <c r="H897" s="24" t="s">
        <v>6</v>
      </c>
      <c r="I897" s="24" t="s">
        <v>1984</v>
      </c>
      <c r="J897" s="24" t="s">
        <v>2009</v>
      </c>
      <c r="K897" s="24" t="s">
        <v>2000</v>
      </c>
      <c r="L897" s="80"/>
      <c r="M897" s="24" t="s">
        <v>2169</v>
      </c>
      <c r="N897" s="24"/>
      <c r="O897" s="24"/>
    </row>
    <row r="898" spans="1:15" ht="16.5" hidden="1">
      <c r="A898" s="23" t="str">
        <f>CONCATENATE(표1[[#This Row],[대분류]],표1[[#This Row],[중분류]],표1[[#This Row],[소분류]],표1[[#This Row],[단계]])</f>
        <v>IT인공지능머신러닝/딥러닝전문과정</v>
      </c>
      <c r="B898" s="23" t="str">
        <f>CONCATENATE($A898,
IF(COUNTIF($A$2:$A898,A898)&lt;10,CONCATENATE("000",COUNTIF($A$2:$A898,A898)),
IF(COUNTIF($A$2:$A898,A898)&lt;100,CONCATENATE("00",COUNTIF($A$2:$A898,A898)),
IF(COUNTIF($A$2:$A898,A898)&lt;1000,CONCATENATE("0",COUNTIF($A$2:$A898,A898)),COUNTIF($A$2:$A898,A898))
)))</f>
        <v>IT인공지능머신러닝/딥러닝전문과정0010</v>
      </c>
      <c r="C898" s="23" t="s">
        <v>5199</v>
      </c>
      <c r="E898" s="23" t="str">
        <f>CONCATENATE(표1[[#This Row],[교육기관명]],표1[[#This Row],[중분류]])</f>
        <v>멀티캠퍼스인공지능</v>
      </c>
      <c r="F898" s="24" t="s">
        <v>4</v>
      </c>
      <c r="G898" s="25" t="s">
        <v>15</v>
      </c>
      <c r="H898" s="24" t="s">
        <v>6</v>
      </c>
      <c r="I898" s="24" t="s">
        <v>1984</v>
      </c>
      <c r="J898" s="24" t="s">
        <v>2009</v>
      </c>
      <c r="K898" s="24" t="s">
        <v>2000</v>
      </c>
      <c r="L898" s="159"/>
      <c r="M898" s="24" t="s">
        <v>2170</v>
      </c>
      <c r="N898" s="24"/>
      <c r="O898" s="24"/>
    </row>
    <row r="899" spans="1:15" hidden="1">
      <c r="A899" s="23" t="str">
        <f>CONCATENATE(표1[[#This Row],[대분류]],표1[[#This Row],[중분류]],표1[[#This Row],[소분류]],표1[[#This Row],[단계]])</f>
        <v>IT인공지능머신러닝/딥러닝전문과정</v>
      </c>
      <c r="B899" s="23" t="str">
        <f>CONCATENATE($A899,
IF(COUNTIF($A$2:$A899,A899)&lt;10,CONCATENATE("000",COUNTIF($A$2:$A899,A899)),
IF(COUNTIF($A$2:$A899,A899)&lt;100,CONCATENATE("00",COUNTIF($A$2:$A899,A899)),
IF(COUNTIF($A$2:$A899,A899)&lt;1000,CONCATENATE("0",COUNTIF($A$2:$A899,A899)),COUNTIF($A$2:$A899,A899))
)))</f>
        <v>IT인공지능머신러닝/딥러닝전문과정0011</v>
      </c>
      <c r="C899" s="23" t="s">
        <v>5200</v>
      </c>
      <c r="E899" s="23" t="str">
        <f>CONCATENATE(표1[[#This Row],[교육기관명]],표1[[#This Row],[중분류]])</f>
        <v>멀티캠퍼스인공지능</v>
      </c>
      <c r="F899" s="24" t="s">
        <v>4</v>
      </c>
      <c r="G899" s="25" t="s">
        <v>49</v>
      </c>
      <c r="H899" s="24" t="s">
        <v>6</v>
      </c>
      <c r="I899" s="24" t="s">
        <v>1984</v>
      </c>
      <c r="J899" s="24" t="s">
        <v>2009</v>
      </c>
      <c r="K899" s="24" t="s">
        <v>2000</v>
      </c>
      <c r="L899" s="80"/>
      <c r="M899" s="24" t="s">
        <v>2171</v>
      </c>
      <c r="N899" s="24"/>
      <c r="O899" s="24"/>
    </row>
    <row r="900" spans="1:15" hidden="1">
      <c r="A900" s="23" t="str">
        <f>CONCATENATE(표1[[#This Row],[대분류]],표1[[#This Row],[중분류]],표1[[#This Row],[소분류]],표1[[#This Row],[단계]])</f>
        <v>IT인공지능머신러닝/딥러닝전문과정</v>
      </c>
      <c r="B900" s="23" t="str">
        <f>CONCATENATE($A900,
IF(COUNTIF($A$2:$A900,A900)&lt;10,CONCATENATE("000",COUNTIF($A$2:$A900,A900)),
IF(COUNTIF($A$2:$A900,A900)&lt;100,CONCATENATE("00",COUNTIF($A$2:$A900,A900)),
IF(COUNTIF($A$2:$A900,A900)&lt;1000,CONCATENATE("0",COUNTIF($A$2:$A900,A900)),COUNTIF($A$2:$A900,A900))
)))</f>
        <v>IT인공지능머신러닝/딥러닝전문과정0012</v>
      </c>
      <c r="C900" s="23" t="s">
        <v>5201</v>
      </c>
      <c r="E900" s="23" t="str">
        <f>CONCATENATE(표1[[#This Row],[교육기관명]],표1[[#This Row],[중분류]])</f>
        <v>멀티캠퍼스인공지능</v>
      </c>
      <c r="F900" s="24" t="s">
        <v>4</v>
      </c>
      <c r="G900" s="25" t="s">
        <v>39</v>
      </c>
      <c r="H900" s="24" t="s">
        <v>6</v>
      </c>
      <c r="I900" s="24" t="s">
        <v>1984</v>
      </c>
      <c r="J900" s="24" t="s">
        <v>2009</v>
      </c>
      <c r="K900" s="24" t="s">
        <v>2000</v>
      </c>
      <c r="L900" s="80"/>
      <c r="M900" s="24" t="s">
        <v>2172</v>
      </c>
      <c r="N900" s="24"/>
      <c r="O900" s="24"/>
    </row>
    <row r="901" spans="1:15" hidden="1">
      <c r="A901" s="23" t="str">
        <f>CONCATENATE(표1[[#This Row],[대분류]],표1[[#This Row],[중분류]],표1[[#This Row],[소분류]],표1[[#This Row],[단계]])</f>
        <v>IT인공지능머신러닝/딥러닝전문과정</v>
      </c>
      <c r="B901" s="23" t="str">
        <f>CONCATENATE($A901,
IF(COUNTIF($A$2:$A901,A901)&lt;10,CONCATENATE("000",COUNTIF($A$2:$A901,A901)),
IF(COUNTIF($A$2:$A901,A901)&lt;100,CONCATENATE("00",COUNTIF($A$2:$A901,A901)),
IF(COUNTIF($A$2:$A901,A901)&lt;1000,CONCATENATE("0",COUNTIF($A$2:$A901,A901)),COUNTIF($A$2:$A901,A901))
)))</f>
        <v>IT인공지능머신러닝/딥러닝전문과정0013</v>
      </c>
      <c r="C901" s="23" t="s">
        <v>5202</v>
      </c>
      <c r="E901" s="23" t="str">
        <f>CONCATENATE(표1[[#This Row],[교육기관명]],표1[[#This Row],[중분류]])</f>
        <v>멀티캠퍼스인공지능</v>
      </c>
      <c r="F901" s="24" t="s">
        <v>4</v>
      </c>
      <c r="G901" s="25" t="s">
        <v>40</v>
      </c>
      <c r="H901" s="24" t="s">
        <v>6</v>
      </c>
      <c r="I901" s="24" t="s">
        <v>1984</v>
      </c>
      <c r="J901" s="24" t="s">
        <v>2009</v>
      </c>
      <c r="K901" s="24" t="s">
        <v>2000</v>
      </c>
      <c r="L901" s="80"/>
      <c r="M901" s="24" t="s">
        <v>2173</v>
      </c>
      <c r="N901" s="24"/>
      <c r="O901" s="24"/>
    </row>
    <row r="902" spans="1:15" hidden="1">
      <c r="A902" s="23" t="str">
        <f>CONCATENATE(표1[[#This Row],[대분류]],표1[[#This Row],[중분류]],표1[[#This Row],[소분류]],표1[[#This Row],[단계]])</f>
        <v>IT인공지능머신러닝/딥러닝전문과정</v>
      </c>
      <c r="B902" s="23" t="str">
        <f>CONCATENATE($A902,
IF(COUNTIF($A$2:$A902,A902)&lt;10,CONCATENATE("000",COUNTIF($A$2:$A902,A902)),
IF(COUNTIF($A$2:$A902,A902)&lt;100,CONCATENATE("00",COUNTIF($A$2:$A902,A902)),
IF(COUNTIF($A$2:$A902,A902)&lt;1000,CONCATENATE("0",COUNTIF($A$2:$A902,A902)),COUNTIF($A$2:$A902,A902))
)))</f>
        <v>IT인공지능머신러닝/딥러닝전문과정0014</v>
      </c>
      <c r="C902" s="23" t="s">
        <v>5203</v>
      </c>
      <c r="E902" s="23" t="str">
        <f>CONCATENATE(표1[[#This Row],[교육기관명]],표1[[#This Row],[중분류]])</f>
        <v>멀티캠퍼스인공지능</v>
      </c>
      <c r="F902" s="24" t="s">
        <v>4</v>
      </c>
      <c r="G902" s="25" t="s">
        <v>41</v>
      </c>
      <c r="H902" s="24" t="s">
        <v>6</v>
      </c>
      <c r="I902" s="24" t="s">
        <v>1984</v>
      </c>
      <c r="J902" s="24" t="s">
        <v>2009</v>
      </c>
      <c r="K902" s="24" t="s">
        <v>2000</v>
      </c>
      <c r="L902" s="80"/>
      <c r="M902" s="24" t="s">
        <v>2174</v>
      </c>
      <c r="N902" s="24"/>
      <c r="O902" s="24"/>
    </row>
    <row r="903" spans="1:15" hidden="1">
      <c r="A903" s="23" t="str">
        <f>CONCATENATE(표1[[#This Row],[대분류]],표1[[#This Row],[중분류]],표1[[#This Row],[소분류]],표1[[#This Row],[단계]])</f>
        <v>IT인공지능머신러닝/딥러닝전문과정</v>
      </c>
      <c r="B903" s="23" t="str">
        <f>CONCATENATE($A903,
IF(COUNTIF($A$2:$A903,A903)&lt;10,CONCATENATE("000",COUNTIF($A$2:$A903,A903)),
IF(COUNTIF($A$2:$A903,A903)&lt;100,CONCATENATE("00",COUNTIF($A$2:$A903,A903)),
IF(COUNTIF($A$2:$A903,A903)&lt;1000,CONCATENATE("0",COUNTIF($A$2:$A903,A903)),COUNTIF($A$2:$A903,A903))
)))</f>
        <v>IT인공지능머신러닝/딥러닝전문과정0015</v>
      </c>
      <c r="C903" s="23" t="s">
        <v>5204</v>
      </c>
      <c r="E903" s="23" t="str">
        <f>CONCATENATE(표1[[#This Row],[교육기관명]],표1[[#This Row],[중분류]])</f>
        <v>멀티캠퍼스인공지능</v>
      </c>
      <c r="F903" s="24" t="s">
        <v>4</v>
      </c>
      <c r="G903" s="25" t="s">
        <v>38</v>
      </c>
      <c r="H903" s="24" t="s">
        <v>6</v>
      </c>
      <c r="I903" s="24" t="s">
        <v>1984</v>
      </c>
      <c r="J903" s="24" t="s">
        <v>2009</v>
      </c>
      <c r="K903" s="24" t="s">
        <v>2000</v>
      </c>
      <c r="L903" s="80"/>
      <c r="M903" s="24" t="s">
        <v>2175</v>
      </c>
      <c r="N903" s="24"/>
      <c r="O903" s="24"/>
    </row>
    <row r="904" spans="1:15" hidden="1">
      <c r="A904" s="23" t="str">
        <f>CONCATENATE(표1[[#This Row],[대분류]],표1[[#This Row],[중분류]],표1[[#This Row],[소분류]],표1[[#This Row],[단계]])</f>
        <v>IT인공지능머신러닝/딥러닝전문과정</v>
      </c>
      <c r="B904" s="23" t="str">
        <f>CONCATENATE($A904,
IF(COUNTIF($A$2:$A904,A904)&lt;10,CONCATENATE("000",COUNTIF($A$2:$A904,A904)),
IF(COUNTIF($A$2:$A904,A904)&lt;100,CONCATENATE("00",COUNTIF($A$2:$A904,A904)),
IF(COUNTIF($A$2:$A904,A904)&lt;1000,CONCATENATE("0",COUNTIF($A$2:$A904,A904)),COUNTIF($A$2:$A904,A904))
)))</f>
        <v>IT인공지능머신러닝/딥러닝전문과정0016</v>
      </c>
      <c r="C904" s="23" t="s">
        <v>5205</v>
      </c>
      <c r="E904" s="23" t="str">
        <f>CONCATENATE(표1[[#This Row],[교육기관명]],표1[[#This Row],[중분류]])</f>
        <v>멀티캠퍼스인공지능</v>
      </c>
      <c r="F904" s="24" t="s">
        <v>4</v>
      </c>
      <c r="G904" s="25" t="s">
        <v>19</v>
      </c>
      <c r="H904" s="24" t="s">
        <v>6</v>
      </c>
      <c r="I904" s="24" t="s">
        <v>1984</v>
      </c>
      <c r="J904" s="24" t="s">
        <v>2009</v>
      </c>
      <c r="K904" s="24" t="s">
        <v>2000</v>
      </c>
      <c r="L904" s="80"/>
      <c r="M904" s="24" t="s">
        <v>2160</v>
      </c>
      <c r="N904" s="24"/>
      <c r="O904" s="24"/>
    </row>
    <row r="905" spans="1:15" hidden="1">
      <c r="A905" s="23" t="str">
        <f>CONCATENATE(표1[[#This Row],[대분류]],표1[[#This Row],[중분류]],표1[[#This Row],[소분류]],표1[[#This Row],[단계]])</f>
        <v>IT인공지능머신러닝/딥러닝전문과정</v>
      </c>
      <c r="B905" s="23" t="str">
        <f>CONCATENATE($A905,
IF(COUNTIF($A$2:$A905,A905)&lt;10,CONCATENATE("000",COUNTIF($A$2:$A905,A905)),
IF(COUNTIF($A$2:$A905,A905)&lt;100,CONCATENATE("00",COUNTIF($A$2:$A905,A905)),
IF(COUNTIF($A$2:$A905,A905)&lt;1000,CONCATENATE("0",COUNTIF($A$2:$A905,A905)),COUNTIF($A$2:$A905,A905))
)))</f>
        <v>IT인공지능머신러닝/딥러닝전문과정0017</v>
      </c>
      <c r="C905" s="23" t="s">
        <v>5206</v>
      </c>
      <c r="E905" s="23" t="str">
        <f>CONCATENATE(표1[[#This Row],[교육기관명]],표1[[#This Row],[중분류]])</f>
        <v>멀티캠퍼스인공지능</v>
      </c>
      <c r="F905" s="24" t="s">
        <v>4</v>
      </c>
      <c r="G905" s="25" t="s">
        <v>17</v>
      </c>
      <c r="H905" s="24" t="s">
        <v>6</v>
      </c>
      <c r="I905" s="24" t="s">
        <v>1984</v>
      </c>
      <c r="J905" s="24" t="s">
        <v>2009</v>
      </c>
      <c r="K905" s="24" t="s">
        <v>2000</v>
      </c>
      <c r="L905" s="80"/>
      <c r="M905" s="24" t="s">
        <v>2176</v>
      </c>
      <c r="N905" s="24"/>
      <c r="O905" s="24"/>
    </row>
    <row r="906" spans="1:15" hidden="1">
      <c r="A906" s="23" t="str">
        <f>CONCATENATE(표1[[#This Row],[대분류]],표1[[#This Row],[중분류]],표1[[#This Row],[소분류]],표1[[#This Row],[단계]])</f>
        <v>IT인공지능머신러닝/딥러닝전문과정</v>
      </c>
      <c r="B906" s="23" t="str">
        <f>CONCATENATE($A906,
IF(COUNTIF($A$2:$A906,A906)&lt;10,CONCATENATE("000",COUNTIF($A$2:$A906,A906)),
IF(COUNTIF($A$2:$A906,A906)&lt;100,CONCATENATE("00",COUNTIF($A$2:$A906,A906)),
IF(COUNTIF($A$2:$A906,A906)&lt;1000,CONCATENATE("0",COUNTIF($A$2:$A906,A906)),COUNTIF($A$2:$A906,A906))
)))</f>
        <v>IT인공지능머신러닝/딥러닝전문과정0018</v>
      </c>
      <c r="C906" s="23" t="s">
        <v>5207</v>
      </c>
      <c r="E906" s="23" t="str">
        <f>CONCATENATE(표1[[#This Row],[교육기관명]],표1[[#This Row],[중분류]])</f>
        <v>멀티캠퍼스인공지능</v>
      </c>
      <c r="F906" s="24" t="s">
        <v>4</v>
      </c>
      <c r="G906" s="25" t="s">
        <v>18</v>
      </c>
      <c r="H906" s="24" t="s">
        <v>6</v>
      </c>
      <c r="I906" s="24" t="s">
        <v>1984</v>
      </c>
      <c r="J906" s="24" t="s">
        <v>2009</v>
      </c>
      <c r="K906" s="24" t="s">
        <v>2000</v>
      </c>
      <c r="L906" s="80"/>
      <c r="M906" s="24" t="s">
        <v>2177</v>
      </c>
      <c r="N906" s="24"/>
      <c r="O906" s="24"/>
    </row>
    <row r="907" spans="1:15" hidden="1">
      <c r="A907" s="23" t="str">
        <f>CONCATENATE(표1[[#This Row],[대분류]],표1[[#This Row],[중분류]],표1[[#This Row],[소분류]],표1[[#This Row],[단계]])</f>
        <v>IT인공지능머신러닝/딥러닝전문과정</v>
      </c>
      <c r="B907" s="23" t="str">
        <f>CONCATENATE($A907,
IF(COUNTIF($A$2:$A907,A907)&lt;10,CONCATENATE("000",COUNTIF($A$2:$A907,A907)),
IF(COUNTIF($A$2:$A907,A907)&lt;100,CONCATENATE("00",COUNTIF($A$2:$A907,A907)),
IF(COUNTIF($A$2:$A907,A907)&lt;1000,CONCATENATE("0",COUNTIF($A$2:$A907,A907)),COUNTIF($A$2:$A907,A907))
)))</f>
        <v>IT인공지능머신러닝/딥러닝전문과정0019</v>
      </c>
      <c r="C907" s="23" t="s">
        <v>4920</v>
      </c>
      <c r="E907" s="23" t="str">
        <f>CONCATENATE(표1[[#This Row],[교육기관명]],표1[[#This Row],[중분류]])</f>
        <v>오라클자바교육센터인공지능</v>
      </c>
      <c r="F907" s="24" t="s">
        <v>802</v>
      </c>
      <c r="G907" s="25" t="s">
        <v>823</v>
      </c>
      <c r="H907" s="24" t="s">
        <v>6</v>
      </c>
      <c r="I907" s="24" t="s">
        <v>1984</v>
      </c>
      <c r="J907" s="24" t="s">
        <v>2009</v>
      </c>
      <c r="K907" s="24" t="s">
        <v>2000</v>
      </c>
      <c r="L907" s="80"/>
      <c r="M907" s="24" t="s">
        <v>3622</v>
      </c>
      <c r="N907" s="24"/>
      <c r="O907" s="24"/>
    </row>
    <row r="908" spans="1:15" hidden="1">
      <c r="A908" s="23" t="str">
        <f>CONCATENATE(표1[[#This Row],[대분류]],표1[[#This Row],[중분류]],표1[[#This Row],[소분류]],표1[[#This Row],[단계]])</f>
        <v>IT인공지능머신러닝/딥러닝전문과정</v>
      </c>
      <c r="B908" s="23" t="str">
        <f>CONCATENATE($A908,
IF(COUNTIF($A$2:$A908,A908)&lt;10,CONCATENATE("000",COUNTIF($A$2:$A908,A908)),
IF(COUNTIF($A$2:$A908,A908)&lt;100,CONCATENATE("00",COUNTIF($A$2:$A908,A908)),
IF(COUNTIF($A$2:$A908,A908)&lt;1000,CONCATENATE("0",COUNTIF($A$2:$A908,A908)),COUNTIF($A$2:$A908,A908))
)))</f>
        <v>IT인공지능머신러닝/딥러닝전문과정0020</v>
      </c>
      <c r="C908" s="23" t="s">
        <v>4921</v>
      </c>
      <c r="E908" s="23" t="str">
        <f>CONCATENATE(표1[[#This Row],[교육기관명]],표1[[#This Row],[중분류]])</f>
        <v>오라클자바교육센터인공지능</v>
      </c>
      <c r="F908" s="24" t="s">
        <v>802</v>
      </c>
      <c r="G908" s="25" t="s">
        <v>830</v>
      </c>
      <c r="H908" s="24" t="s">
        <v>6</v>
      </c>
      <c r="I908" s="24" t="s">
        <v>1984</v>
      </c>
      <c r="J908" s="24" t="s">
        <v>2009</v>
      </c>
      <c r="K908" s="24" t="s">
        <v>2000</v>
      </c>
      <c r="L908" s="80"/>
      <c r="M908" s="24" t="s">
        <v>3622</v>
      </c>
      <c r="N908" s="24"/>
      <c r="O908" s="24"/>
    </row>
    <row r="909" spans="1:15" hidden="1">
      <c r="A909" s="23" t="str">
        <f>CONCATENATE(표1[[#This Row],[대분류]],표1[[#This Row],[중분류]],표1[[#This Row],[소분류]],표1[[#This Row],[단계]])</f>
        <v>IT인공지능머신러닝/딥러닝전문과정</v>
      </c>
      <c r="B909" s="23" t="str">
        <f>CONCATENATE($A909,
IF(COUNTIF($A$2:$A909,A909)&lt;10,CONCATENATE("000",COUNTIF($A$2:$A909,A909)),
IF(COUNTIF($A$2:$A909,A909)&lt;100,CONCATENATE("00",COUNTIF($A$2:$A909,A909)),
IF(COUNTIF($A$2:$A909,A909)&lt;1000,CONCATENATE("0",COUNTIF($A$2:$A909,A909)),COUNTIF($A$2:$A909,A909))
)))</f>
        <v>IT인공지능머신러닝/딥러닝전문과정0021</v>
      </c>
      <c r="C909" s="23" t="s">
        <v>4879</v>
      </c>
      <c r="E909" s="23" t="str">
        <f>CONCATENATE(표1[[#This Row],[교육기관명]],표1[[#This Row],[중분류]])</f>
        <v>중앙정보처리학원인공지능</v>
      </c>
      <c r="F909" s="24" t="s">
        <v>1177</v>
      </c>
      <c r="G909" s="25" t="s">
        <v>1194</v>
      </c>
      <c r="H909" s="24" t="s">
        <v>6</v>
      </c>
      <c r="I909" s="24" t="s">
        <v>1984</v>
      </c>
      <c r="J909" s="24" t="s">
        <v>2009</v>
      </c>
      <c r="K909" s="24" t="s">
        <v>2000</v>
      </c>
      <c r="L909" s="80"/>
      <c r="M909" s="24" t="s">
        <v>2149</v>
      </c>
      <c r="N909" s="24"/>
      <c r="O909" s="24"/>
    </row>
    <row r="910" spans="1:15" hidden="1">
      <c r="A910" s="23" t="str">
        <f>CONCATENATE(표1[[#This Row],[대분류]],표1[[#This Row],[중분류]],표1[[#This Row],[소분류]],표1[[#This Row],[단계]])</f>
        <v>IT인공지능머신러닝/딥러닝전문과정</v>
      </c>
      <c r="B910" s="23" t="str">
        <f>CONCATENATE($A910,
IF(COUNTIF($A$2:$A910,A910)&lt;10,CONCATENATE("000",COUNTIF($A$2:$A910,A910)),
IF(COUNTIF($A$2:$A910,A910)&lt;100,CONCATENATE("00",COUNTIF($A$2:$A910,A910)),
IF(COUNTIF($A$2:$A910,A910)&lt;1000,CONCATENATE("0",COUNTIF($A$2:$A910,A910)),COUNTIF($A$2:$A910,A910))
)))</f>
        <v>IT인공지능머신러닝/딥러닝전문과정0022</v>
      </c>
      <c r="C910" s="23" t="s">
        <v>4880</v>
      </c>
      <c r="E910" s="23" t="str">
        <f>CONCATENATE(표1[[#This Row],[교육기관명]],표1[[#This Row],[중분류]])</f>
        <v>중앙정보처리학원인공지능</v>
      </c>
      <c r="F910" s="24" t="s">
        <v>1177</v>
      </c>
      <c r="G910" s="25" t="s">
        <v>1193</v>
      </c>
      <c r="H910" s="24" t="s">
        <v>6</v>
      </c>
      <c r="I910" s="24" t="s">
        <v>1984</v>
      </c>
      <c r="J910" s="24" t="s">
        <v>2009</v>
      </c>
      <c r="K910" s="24" t="s">
        <v>2000</v>
      </c>
      <c r="L910" s="80"/>
      <c r="M910" s="24" t="s">
        <v>2149</v>
      </c>
      <c r="N910" s="24"/>
      <c r="O910" s="24"/>
    </row>
    <row r="911" spans="1:15" hidden="1">
      <c r="A911" s="23" t="str">
        <f>CONCATENATE(표1[[#This Row],[대분류]],표1[[#This Row],[중분류]],표1[[#This Row],[소분류]],표1[[#This Row],[단계]])</f>
        <v>IT인공지능머신러닝/딥러닝전문과정</v>
      </c>
      <c r="B911" s="23" t="str">
        <f>CONCATENATE($A911,
IF(COUNTIF($A$2:$A911,A911)&lt;10,CONCATENATE("000",COUNTIF($A$2:$A911,A911)),
IF(COUNTIF($A$2:$A911,A911)&lt;100,CONCATENATE("00",COUNTIF($A$2:$A911,A911)),
IF(COUNTIF($A$2:$A911,A911)&lt;1000,CONCATENATE("0",COUNTIF($A$2:$A911,A911)),COUNTIF($A$2:$A911,A911))
)))</f>
        <v>IT인공지능머신러닝/딥러닝전문과정0023</v>
      </c>
      <c r="C911" s="23" t="s">
        <v>4881</v>
      </c>
      <c r="E911" s="23" t="str">
        <f>CONCATENATE(표1[[#This Row],[교육기관명]],표1[[#This Row],[중분류]])</f>
        <v>중앙정보처리학원인공지능</v>
      </c>
      <c r="F911" s="24" t="s">
        <v>1177</v>
      </c>
      <c r="G911" s="25" t="s">
        <v>1188</v>
      </c>
      <c r="H911" s="24" t="s">
        <v>6</v>
      </c>
      <c r="I911" s="24" t="s">
        <v>1984</v>
      </c>
      <c r="J911" s="24" t="s">
        <v>2009</v>
      </c>
      <c r="K911" s="24" t="s">
        <v>2000</v>
      </c>
      <c r="L911" s="80"/>
      <c r="M911" s="24" t="s">
        <v>2149</v>
      </c>
      <c r="N911" s="24"/>
      <c r="O911" s="24"/>
    </row>
    <row r="912" spans="1:15" hidden="1">
      <c r="A912" s="23" t="str">
        <f>CONCATENATE(표1[[#This Row],[대분류]],표1[[#This Row],[중분류]],표1[[#This Row],[소분류]],표1[[#This Row],[단계]])</f>
        <v>IT인공지능머신러닝/딥러닝전문과정</v>
      </c>
      <c r="B912" s="23" t="str">
        <f>CONCATENATE($A912,
IF(COUNTIF($A$2:$A912,A912)&lt;10,CONCATENATE("000",COUNTIF($A$2:$A912,A912)),
IF(COUNTIF($A$2:$A912,A912)&lt;100,CONCATENATE("00",COUNTIF($A$2:$A912,A912)),
IF(COUNTIF($A$2:$A912,A912)&lt;1000,CONCATENATE("0",COUNTIF($A$2:$A912,A912)),COUNTIF($A$2:$A912,A912))
)))</f>
        <v>IT인공지능머신러닝/딥러닝전문과정0024</v>
      </c>
      <c r="C912" s="23" t="s">
        <v>4447</v>
      </c>
      <c r="E912" s="23" t="str">
        <f>CONCATENATE(표1[[#This Row],[교육기관명]],표1[[#This Row],[중분류]])</f>
        <v>패스트캠퍼스인공지능</v>
      </c>
      <c r="F912" s="24" t="s">
        <v>3687</v>
      </c>
      <c r="G912" s="25" t="s">
        <v>1714</v>
      </c>
      <c r="H912" s="24" t="s">
        <v>6</v>
      </c>
      <c r="I912" s="24" t="s">
        <v>1984</v>
      </c>
      <c r="J912" s="24" t="s">
        <v>2009</v>
      </c>
      <c r="K912" s="24" t="s">
        <v>2000</v>
      </c>
      <c r="L912" s="80"/>
      <c r="M912" s="24" t="s">
        <v>2178</v>
      </c>
      <c r="N912" s="24"/>
      <c r="O912" s="24"/>
    </row>
    <row r="913" spans="1:15" hidden="1">
      <c r="A913" s="23" t="str">
        <f>CONCATENATE(표1[[#This Row],[대분류]],표1[[#This Row],[중분류]],표1[[#This Row],[소분류]],표1[[#This Row],[단계]])</f>
        <v>IT인공지능머신러닝/딥러닝전문과정</v>
      </c>
      <c r="B913" s="23" t="str">
        <f>CONCATENATE($A913,
IF(COUNTIF($A$2:$A913,A913)&lt;10,CONCATENATE("000",COUNTIF($A$2:$A913,A913)),
IF(COUNTIF($A$2:$A913,A913)&lt;100,CONCATENATE("00",COUNTIF($A$2:$A913,A913)),
IF(COUNTIF($A$2:$A913,A913)&lt;1000,CONCATENATE("0",COUNTIF($A$2:$A913,A913)),COUNTIF($A$2:$A913,A913))
)))</f>
        <v>IT인공지능머신러닝/딥러닝전문과정0025</v>
      </c>
      <c r="C913" s="23" t="s">
        <v>4448</v>
      </c>
      <c r="E913" s="23" t="str">
        <f>CONCATENATE(표1[[#This Row],[교육기관명]],표1[[#This Row],[중분류]])</f>
        <v>패스트캠퍼스인공지능</v>
      </c>
      <c r="F913" s="24" t="s">
        <v>3687</v>
      </c>
      <c r="G913" s="25" t="s">
        <v>1809</v>
      </c>
      <c r="H913" s="24" t="s">
        <v>6</v>
      </c>
      <c r="I913" s="24" t="s">
        <v>1984</v>
      </c>
      <c r="J913" s="24" t="s">
        <v>2009</v>
      </c>
      <c r="K913" s="24" t="s">
        <v>2000</v>
      </c>
      <c r="L913" s="80"/>
      <c r="M913" s="24" t="s">
        <v>2179</v>
      </c>
      <c r="N913" s="24"/>
      <c r="O913" s="24"/>
    </row>
    <row r="914" spans="1:15" hidden="1">
      <c r="A914" s="23" t="str">
        <f>CONCATENATE(표1[[#This Row],[대분류]],표1[[#This Row],[중분류]],표1[[#This Row],[소분류]],표1[[#This Row],[단계]])</f>
        <v>IT인공지능머신러닝/딥러닝전문과정</v>
      </c>
      <c r="B914" s="23" t="str">
        <f>CONCATENATE($A914,
IF(COUNTIF($A$2:$A914,A914)&lt;10,CONCATENATE("000",COUNTIF($A$2:$A914,A914)),
IF(COUNTIF($A$2:$A914,A914)&lt;100,CONCATENATE("00",COUNTIF($A$2:$A914,A914)),
IF(COUNTIF($A$2:$A914,A914)&lt;1000,CONCATENATE("0",COUNTIF($A$2:$A914,A914)),COUNTIF($A$2:$A914,A914))
)))</f>
        <v>IT인공지능머신러닝/딥러닝전문과정0026</v>
      </c>
      <c r="C914" s="23" t="s">
        <v>4449</v>
      </c>
      <c r="E914" s="23" t="str">
        <f>CONCATENATE(표1[[#This Row],[교육기관명]],표1[[#This Row],[중분류]])</f>
        <v>패스트캠퍼스인공지능</v>
      </c>
      <c r="F914" s="24" t="s">
        <v>3687</v>
      </c>
      <c r="G914" s="25" t="s">
        <v>1735</v>
      </c>
      <c r="H914" s="24" t="s">
        <v>6</v>
      </c>
      <c r="I914" s="24" t="s">
        <v>1984</v>
      </c>
      <c r="J914" s="24" t="s">
        <v>2009</v>
      </c>
      <c r="K914" s="24" t="s">
        <v>2000</v>
      </c>
      <c r="L914" s="80"/>
      <c r="M914" s="24" t="s">
        <v>2180</v>
      </c>
      <c r="N914" s="24"/>
      <c r="O914" s="24"/>
    </row>
    <row r="915" spans="1:15" hidden="1">
      <c r="A915" s="23" t="str">
        <f>CONCATENATE(표1[[#This Row],[대분류]],표1[[#This Row],[중분류]],표1[[#This Row],[소분류]],표1[[#This Row],[단계]])</f>
        <v>IT인공지능머신러닝/딥러닝전문과정</v>
      </c>
      <c r="B915" s="23" t="str">
        <f>CONCATENATE($A915,
IF(COUNTIF($A$2:$A915,A915)&lt;10,CONCATENATE("000",COUNTIF($A$2:$A915,A915)),
IF(COUNTIF($A$2:$A915,A915)&lt;100,CONCATENATE("00",COUNTIF($A$2:$A915,A915)),
IF(COUNTIF($A$2:$A915,A915)&lt;1000,CONCATENATE("0",COUNTIF($A$2:$A915,A915)),COUNTIF($A$2:$A915,A915))
)))</f>
        <v>IT인공지능머신러닝/딥러닝전문과정0027</v>
      </c>
      <c r="C915" s="23" t="s">
        <v>4450</v>
      </c>
      <c r="E915" s="23" t="str">
        <f>CONCATENATE(표1[[#This Row],[교육기관명]],표1[[#This Row],[중분류]])</f>
        <v>패스트캠퍼스인공지능</v>
      </c>
      <c r="F915" s="24" t="s">
        <v>3687</v>
      </c>
      <c r="G915" s="25" t="s">
        <v>1713</v>
      </c>
      <c r="H915" s="24" t="s">
        <v>6</v>
      </c>
      <c r="I915" s="24" t="s">
        <v>1984</v>
      </c>
      <c r="J915" s="24" t="s">
        <v>2009</v>
      </c>
      <c r="K915" s="24" t="s">
        <v>2000</v>
      </c>
      <c r="L915" s="80"/>
      <c r="M915" s="24" t="s">
        <v>2181</v>
      </c>
      <c r="N915" s="24"/>
      <c r="O915" s="24"/>
    </row>
    <row r="916" spans="1:15" hidden="1">
      <c r="A916" s="23" t="str">
        <f>CONCATENATE(표1[[#This Row],[대분류]],표1[[#This Row],[중분류]],표1[[#This Row],[소분류]],표1[[#This Row],[단계]])</f>
        <v>IT인공지능머신러닝/딥러닝전문과정</v>
      </c>
      <c r="B916" s="23" t="str">
        <f>CONCATENATE($A916,
IF(COUNTIF($A$2:$A916,A916)&lt;10,CONCATENATE("000",COUNTIF($A$2:$A916,A916)),
IF(COUNTIF($A$2:$A916,A916)&lt;100,CONCATENATE("00",COUNTIF($A$2:$A916,A916)),
IF(COUNTIF($A$2:$A916,A916)&lt;1000,CONCATENATE("0",COUNTIF($A$2:$A916,A916)),COUNTIF($A$2:$A916,A916))
)))</f>
        <v>IT인공지능머신러닝/딥러닝전문과정0028</v>
      </c>
      <c r="C916" s="23" t="s">
        <v>4451</v>
      </c>
      <c r="E916" s="23" t="str">
        <f>CONCATENATE(표1[[#This Row],[교육기관명]],표1[[#This Row],[중분류]])</f>
        <v>패스트캠퍼스인공지능</v>
      </c>
      <c r="F916" s="24" t="s">
        <v>3687</v>
      </c>
      <c r="G916" s="25" t="s">
        <v>1737</v>
      </c>
      <c r="H916" s="24" t="s">
        <v>6</v>
      </c>
      <c r="I916" s="24" t="s">
        <v>1984</v>
      </c>
      <c r="J916" s="24" t="s">
        <v>2009</v>
      </c>
      <c r="K916" s="24" t="s">
        <v>2000</v>
      </c>
      <c r="L916" s="80"/>
      <c r="M916" s="24" t="s">
        <v>2182</v>
      </c>
      <c r="N916" s="24"/>
      <c r="O916" s="24"/>
    </row>
    <row r="917" spans="1:15" hidden="1">
      <c r="A917" s="23" t="str">
        <f>CONCATENATE(표1[[#This Row],[대분류]],표1[[#This Row],[중분류]],표1[[#This Row],[소분류]],표1[[#This Row],[단계]])</f>
        <v>IT인공지능머신러닝/딥러닝전문과정</v>
      </c>
      <c r="B917" s="23" t="str">
        <f>CONCATENATE($A917,
IF(COUNTIF($A$2:$A917,A917)&lt;10,CONCATENATE("000",COUNTIF($A$2:$A917,A917)),
IF(COUNTIF($A$2:$A917,A917)&lt;100,CONCATENATE("00",COUNTIF($A$2:$A917,A917)),
IF(COUNTIF($A$2:$A917,A917)&lt;1000,CONCATENATE("0",COUNTIF($A$2:$A917,A917)),COUNTIF($A$2:$A917,A917))
)))</f>
        <v>IT인공지능머신러닝/딥러닝전문과정0029</v>
      </c>
      <c r="C917" s="23" t="s">
        <v>4547</v>
      </c>
      <c r="E917" s="23" t="str">
        <f>CONCATENATE(표1[[#This Row],[교육기관명]],표1[[#This Row],[중분류]])</f>
        <v>패스트레인정보통신학원인공지능</v>
      </c>
      <c r="F917" s="24" t="s">
        <v>3691</v>
      </c>
      <c r="G917" s="25" t="s">
        <v>1306</v>
      </c>
      <c r="H917" s="24" t="s">
        <v>6</v>
      </c>
      <c r="I917" s="24" t="s">
        <v>1984</v>
      </c>
      <c r="J917" s="24" t="s">
        <v>2009</v>
      </c>
      <c r="K917" s="24" t="s">
        <v>2000</v>
      </c>
      <c r="L917" s="80"/>
      <c r="M917" s="24" t="s">
        <v>2183</v>
      </c>
      <c r="N917" s="24"/>
      <c r="O917" s="24"/>
    </row>
    <row r="918" spans="1:15" hidden="1">
      <c r="A918" s="23" t="str">
        <f>CONCATENATE(표1[[#This Row],[대분류]],표1[[#This Row],[중분류]],표1[[#This Row],[소분류]],표1[[#This Row],[단계]])</f>
        <v>IT인공지능머신러닝/딥러닝전문과정</v>
      </c>
      <c r="B918" s="23" t="str">
        <f>CONCATENATE($A918,
IF(COUNTIF($A$2:$A918,A918)&lt;10,CONCATENATE("000",COUNTIF($A$2:$A918,A918)),
IF(COUNTIF($A$2:$A918,A918)&lt;100,CONCATENATE("00",COUNTIF($A$2:$A918,A918)),
IF(COUNTIF($A$2:$A918,A918)&lt;1000,CONCATENATE("0",COUNTIF($A$2:$A918,A918)),COUNTIF($A$2:$A918,A918))
)))</f>
        <v>IT인공지능머신러닝/딥러닝전문과정0030</v>
      </c>
      <c r="C918" s="23" t="s">
        <v>4548</v>
      </c>
      <c r="E918" s="23" t="str">
        <f>CONCATENATE(표1[[#This Row],[교육기관명]],표1[[#This Row],[중분류]])</f>
        <v>패스트레인정보통신학원인공지능</v>
      </c>
      <c r="F918" s="24" t="s">
        <v>3691</v>
      </c>
      <c r="G918" s="25" t="s">
        <v>1413</v>
      </c>
      <c r="H918" s="24" t="s">
        <v>6</v>
      </c>
      <c r="I918" s="24" t="s">
        <v>1984</v>
      </c>
      <c r="J918" s="24" t="s">
        <v>2009</v>
      </c>
      <c r="K918" s="24" t="s">
        <v>2000</v>
      </c>
      <c r="L918" s="80"/>
      <c r="M918" s="24" t="s">
        <v>2184</v>
      </c>
      <c r="N918" s="24"/>
      <c r="O918" s="24"/>
    </row>
    <row r="919" spans="1:15" hidden="1">
      <c r="A919" s="23" t="str">
        <f>CONCATENATE(표1[[#This Row],[대분류]],표1[[#This Row],[중분류]],표1[[#This Row],[소분류]],표1[[#This Row],[단계]])</f>
        <v>IT인공지능머신러닝/딥러닝전문과정</v>
      </c>
      <c r="B919" s="23" t="str">
        <f>CONCATENATE($A919,
IF(COUNTIF($A$2:$A919,A919)&lt;10,CONCATENATE("000",COUNTIF($A$2:$A919,A919)),
IF(COUNTIF($A$2:$A919,A919)&lt;100,CONCATENATE("00",COUNTIF($A$2:$A919,A919)),
IF(COUNTIF($A$2:$A919,A919)&lt;1000,CONCATENATE("0",COUNTIF($A$2:$A919,A919)),COUNTIF($A$2:$A919,A919))
)))</f>
        <v>IT인공지능머신러닝/딥러닝전문과정0031</v>
      </c>
      <c r="C919" s="23" t="s">
        <v>4368</v>
      </c>
      <c r="E919" s="23" t="str">
        <f>CONCATENATE(표1[[#This Row],[교육기관명]],표1[[#This Row],[중분류]])</f>
        <v>한국소프트웨어기술진흥협회인공지능</v>
      </c>
      <c r="F919" s="24" t="s">
        <v>659</v>
      </c>
      <c r="G919" s="25" t="s">
        <v>691</v>
      </c>
      <c r="H919" s="24" t="s">
        <v>6</v>
      </c>
      <c r="I919" s="24" t="s">
        <v>1984</v>
      </c>
      <c r="J919" s="24" t="s">
        <v>2009</v>
      </c>
      <c r="K919" s="24" t="s">
        <v>2000</v>
      </c>
      <c r="L919" s="80"/>
      <c r="M919" s="24" t="s">
        <v>3621</v>
      </c>
      <c r="N919" s="24"/>
      <c r="O919" s="24"/>
    </row>
    <row r="920" spans="1:15" hidden="1">
      <c r="A920" s="23" t="str">
        <f>CONCATENATE(표1[[#This Row],[대분류]],표1[[#This Row],[중분류]],표1[[#This Row],[소분류]],표1[[#This Row],[단계]])</f>
        <v>IT인공지능머신러닝/딥러닝전문과정</v>
      </c>
      <c r="B920" s="23" t="str">
        <f>CONCATENATE($A920,
IF(COUNTIF($A$2:$A920,A920)&lt;10,CONCATENATE("000",COUNTIF($A$2:$A920,A920)),
IF(COUNTIF($A$2:$A920,A920)&lt;100,CONCATENATE("00",COUNTIF($A$2:$A920,A920)),
IF(COUNTIF($A$2:$A920,A920)&lt;1000,CONCATENATE("0",COUNTIF($A$2:$A920,A920)),COUNTIF($A$2:$A920,A920))
)))</f>
        <v>IT인공지능머신러닝/딥러닝전문과정0032</v>
      </c>
      <c r="C920" s="23" t="s">
        <v>4369</v>
      </c>
      <c r="E920" s="23" t="str">
        <f>CONCATENATE(표1[[#This Row],[교육기관명]],표1[[#This Row],[중분류]])</f>
        <v>한국소프트웨어기술진흥협회인공지능</v>
      </c>
      <c r="F920" s="24" t="s">
        <v>659</v>
      </c>
      <c r="G920" s="25" t="s">
        <v>694</v>
      </c>
      <c r="H920" s="24" t="s">
        <v>6</v>
      </c>
      <c r="I920" s="24" t="s">
        <v>1984</v>
      </c>
      <c r="J920" s="24" t="s">
        <v>2009</v>
      </c>
      <c r="K920" s="24" t="s">
        <v>2000</v>
      </c>
      <c r="L920" s="80"/>
      <c r="M920" s="24" t="s">
        <v>3621</v>
      </c>
      <c r="N920" s="24"/>
      <c r="O920" s="24"/>
    </row>
    <row r="921" spans="1:15" hidden="1">
      <c r="A921" s="23" t="str">
        <f>CONCATENATE(표1[[#This Row],[대분류]],표1[[#This Row],[중분류]],표1[[#This Row],[소분류]],표1[[#This Row],[단계]])</f>
        <v>IT인공지능머신러닝/딥러닝전문과정</v>
      </c>
      <c r="B921" s="23" t="str">
        <f>CONCATENATE($A921,
IF(COUNTIF($A$2:$A921,A921)&lt;10,CONCATENATE("000",COUNTIF($A$2:$A921,A921)),
IF(COUNTIF($A$2:$A921,A921)&lt;100,CONCATENATE("00",COUNTIF($A$2:$A921,A921)),
IF(COUNTIF($A$2:$A921,A921)&lt;1000,CONCATENATE("0",COUNTIF($A$2:$A921,A921)),COUNTIF($A$2:$A921,A921))
)))</f>
        <v>IT인공지능머신러닝/딥러닝전문과정0033</v>
      </c>
      <c r="C921" s="23" t="s">
        <v>4370</v>
      </c>
      <c r="E921" s="23" t="str">
        <f>CONCATENATE(표1[[#This Row],[교육기관명]],표1[[#This Row],[중분류]])</f>
        <v>한국소프트웨어기술진흥협회인공지능</v>
      </c>
      <c r="F921" s="24" t="s">
        <v>659</v>
      </c>
      <c r="G921" s="25" t="s">
        <v>695</v>
      </c>
      <c r="H921" s="24" t="s">
        <v>6</v>
      </c>
      <c r="I921" s="24" t="s">
        <v>1984</v>
      </c>
      <c r="J921" s="24" t="s">
        <v>2009</v>
      </c>
      <c r="K921" s="24" t="s">
        <v>2000</v>
      </c>
      <c r="L921" s="80"/>
      <c r="M921" s="24" t="s">
        <v>3621</v>
      </c>
      <c r="N921" s="24"/>
      <c r="O921" s="24"/>
    </row>
    <row r="922" spans="1:15" ht="16.5" hidden="1">
      <c r="A922" s="23" t="str">
        <f>CONCATENATE(표1[[#This Row],[대분류]],표1[[#This Row],[중분류]],표1[[#This Row],[소분류]],표1[[#This Row],[단계]])</f>
        <v>IT인공지능머신러닝/딥러닝전문과정</v>
      </c>
      <c r="B922" s="23" t="str">
        <f>CONCATENATE($A922,
IF(COUNTIF($A$2:$A922,A922)&lt;10,CONCATENATE("000",COUNTIF($A$2:$A922,A922)),
IF(COUNTIF($A$2:$A922,A922)&lt;100,CONCATENATE("00",COUNTIF($A$2:$A922,A922)),
IF(COUNTIF($A$2:$A922,A922)&lt;1000,CONCATENATE("0",COUNTIF($A$2:$A922,A922)),COUNTIF($A$2:$A922,A922))
)))</f>
        <v>IT인공지능머신러닝/딥러닝전문과정0034</v>
      </c>
      <c r="C922" s="23" t="s">
        <v>4286</v>
      </c>
      <c r="E922" s="23" t="str">
        <f>CONCATENATE(표1[[#This Row],[교육기관명]],표1[[#This Row],[중분류]])</f>
        <v>한국정보기술연구원인공지능</v>
      </c>
      <c r="F922" s="24" t="s">
        <v>877</v>
      </c>
      <c r="G922" s="25" t="s">
        <v>879</v>
      </c>
      <c r="H922" s="24" t="s">
        <v>6</v>
      </c>
      <c r="I922" s="24" t="s">
        <v>1984</v>
      </c>
      <c r="J922" s="24" t="s">
        <v>2009</v>
      </c>
      <c r="K922" s="24" t="s">
        <v>2000</v>
      </c>
      <c r="L922" s="80"/>
      <c r="M922" s="36" t="s">
        <v>3626</v>
      </c>
      <c r="N922" s="24"/>
      <c r="O922" s="24"/>
    </row>
    <row r="923" spans="1:15" hidden="1">
      <c r="A923" s="23" t="str">
        <f>CONCATENATE(표1[[#This Row],[대분류]],표1[[#This Row],[중분류]],표1[[#This Row],[소분류]],표1[[#This Row],[단계]])</f>
        <v>IT인공지능머신러닝/딥러닝전문과정</v>
      </c>
      <c r="B923" s="23" t="str">
        <f>CONCATENATE($A923,
IF(COUNTIF($A$2:$A923,A923)&lt;10,CONCATENATE("000",COUNTIF($A$2:$A923,A923)),
IF(COUNTIF($A$2:$A923,A923)&lt;100,CONCATENATE("00",COUNTIF($A$2:$A923,A923)),
IF(COUNTIF($A$2:$A923,A923)&lt;1000,CONCATENATE("0",COUNTIF($A$2:$A923,A923)),COUNTIF($A$2:$A923,A923))
)))</f>
        <v>IT인공지능머신러닝/딥러닝전문과정0035</v>
      </c>
      <c r="C923" s="23" t="s">
        <v>4287</v>
      </c>
      <c r="E923" s="23" t="str">
        <f>CONCATENATE(표1[[#This Row],[교육기관명]],표1[[#This Row],[중분류]])</f>
        <v>한국정보기술연구원인공지능</v>
      </c>
      <c r="F923" s="24" t="s">
        <v>877</v>
      </c>
      <c r="G923" s="25" t="s">
        <v>893</v>
      </c>
      <c r="H923" s="24" t="s">
        <v>6</v>
      </c>
      <c r="I923" s="24" t="s">
        <v>1984</v>
      </c>
      <c r="J923" s="24" t="s">
        <v>2009</v>
      </c>
      <c r="K923" s="24" t="s">
        <v>2000</v>
      </c>
      <c r="L923" s="80"/>
      <c r="M923" s="24" t="s">
        <v>3623</v>
      </c>
      <c r="N923" s="24"/>
      <c r="O923" s="24"/>
    </row>
    <row r="924" spans="1:15" hidden="1">
      <c r="A924" s="23" t="str">
        <f>CONCATENATE(표1[[#This Row],[대분류]],표1[[#This Row],[중분류]],표1[[#This Row],[소분류]],표1[[#This Row],[단계]])</f>
        <v>IT인공지능머신러닝/딥러닝전문과정</v>
      </c>
      <c r="B924" s="23" t="str">
        <f>CONCATENATE($A924,
IF(COUNTIF($A$2:$A924,A924)&lt;10,CONCATENATE("000",COUNTIF($A$2:$A924,A924)),
IF(COUNTIF($A$2:$A924,A924)&lt;100,CONCATENATE("00",COUNTIF($A$2:$A924,A924)),
IF(COUNTIF($A$2:$A924,A924)&lt;1000,CONCATENATE("0",COUNTIF($A$2:$A924,A924)),COUNTIF($A$2:$A924,A924))
)))</f>
        <v>IT인공지능머신러닝/딥러닝전문과정0036</v>
      </c>
      <c r="C924" s="23" t="s">
        <v>5812</v>
      </c>
      <c r="D924" s="28" t="s">
        <v>5827</v>
      </c>
      <c r="E924" s="27" t="str">
        <f>CONCATENATE(표1[[#This Row],[교육기관명]],표1[[#This Row],[중분류]])</f>
        <v>코쎄라인공지능</v>
      </c>
      <c r="F924" s="191" t="s">
        <v>5782</v>
      </c>
      <c r="G924" s="25" t="s">
        <v>5783</v>
      </c>
      <c r="H924" s="24" t="s">
        <v>5778</v>
      </c>
      <c r="I924" s="24" t="s">
        <v>5784</v>
      </c>
      <c r="J924" s="24" t="s">
        <v>5785</v>
      </c>
      <c r="K924" s="24" t="s">
        <v>5786</v>
      </c>
      <c r="L924" s="80" t="s">
        <v>5820</v>
      </c>
      <c r="M924" s="192" t="s">
        <v>5787</v>
      </c>
      <c r="N924" s="24">
        <v>0</v>
      </c>
      <c r="O924" s="24"/>
    </row>
    <row r="925" spans="1:15" hidden="1">
      <c r="A925" s="23" t="str">
        <f>CONCATENATE(표1[[#This Row],[대분류]],표1[[#This Row],[중분류]],표1[[#This Row],[소분류]],표1[[#This Row],[단계]])</f>
        <v>IT인공지능일반선택과정</v>
      </c>
      <c r="B925" s="23" t="str">
        <f>CONCATENATE($A925,
IF(COUNTIF($A$2:$A925,A925)&lt;10,CONCATENATE("000",COUNTIF($A$2:$A925,A925)),
IF(COUNTIF($A$2:$A925,A925)&lt;100,CONCATENATE("00",COUNTIF($A$2:$A925,A925)),
IF(COUNTIF($A$2:$A925,A925)&lt;1000,CONCATENATE("0",COUNTIF($A$2:$A925,A925)),COUNTIF($A$2:$A925,A925))
)))</f>
        <v>IT인공지능일반선택과정0001</v>
      </c>
      <c r="C925" s="23" t="s">
        <v>4549</v>
      </c>
      <c r="E925" s="23" t="str">
        <f>CONCATENATE(표1[[#This Row],[교육기관명]],표1[[#This Row],[중분류]])</f>
        <v>패스트레인정보통신학원인공지능</v>
      </c>
      <c r="F925" s="24" t="s">
        <v>3691</v>
      </c>
      <c r="G925" s="25" t="s">
        <v>1411</v>
      </c>
      <c r="H925" s="24" t="s">
        <v>6</v>
      </c>
      <c r="I925" s="24" t="s">
        <v>1984</v>
      </c>
      <c r="J925" s="24" t="s">
        <v>48</v>
      </c>
      <c r="K925" s="24" t="s">
        <v>2002</v>
      </c>
      <c r="L925" s="80"/>
      <c r="M925" s="24" t="s">
        <v>2185</v>
      </c>
      <c r="N925" s="24"/>
      <c r="O925" s="24"/>
    </row>
    <row r="926" spans="1:15" hidden="1">
      <c r="A926" s="23" t="str">
        <f>CONCATENATE(표1[[#This Row],[대분류]],표1[[#This Row],[중분류]],표1[[#This Row],[소분류]],표1[[#This Row],[단계]])</f>
        <v>IT인공지능일반선택과정</v>
      </c>
      <c r="B926" s="23" t="str">
        <f>CONCATENATE($A926,
IF(COUNTIF($A$2:$A926,A926)&lt;10,CONCATENATE("000",COUNTIF($A$2:$A926,A926)),
IF(COUNTIF($A$2:$A926,A926)&lt;100,CONCATENATE("00",COUNTIF($A$2:$A926,A926)),
IF(COUNTIF($A$2:$A926,A926)&lt;1000,CONCATENATE("0",COUNTIF($A$2:$A926,A926)),COUNTIF($A$2:$A926,A926))
)))</f>
        <v>IT인공지능일반선택과정0002</v>
      </c>
      <c r="C926" s="23" t="s">
        <v>4371</v>
      </c>
      <c r="E926" s="23" t="str">
        <f>CONCATENATE(표1[[#This Row],[교육기관명]],표1[[#This Row],[중분류]])</f>
        <v>한국소프트웨어기술진흥협회인공지능</v>
      </c>
      <c r="F926" s="24" t="s">
        <v>659</v>
      </c>
      <c r="G926" s="25" t="s">
        <v>767</v>
      </c>
      <c r="H926" s="24" t="s">
        <v>6</v>
      </c>
      <c r="I926" s="24" t="s">
        <v>1984</v>
      </c>
      <c r="J926" s="24" t="s">
        <v>48</v>
      </c>
      <c r="K926" s="24" t="s">
        <v>2002</v>
      </c>
      <c r="L926" s="80"/>
      <c r="M926" s="24" t="s">
        <v>3621</v>
      </c>
      <c r="N926" s="24"/>
      <c r="O926" s="24"/>
    </row>
    <row r="927" spans="1:15" hidden="1">
      <c r="A927" s="23" t="str">
        <f>CONCATENATE(표1[[#This Row],[대분류]],표1[[#This Row],[중분류]],표1[[#This Row],[소분류]],표1[[#This Row],[단계]])</f>
        <v>IT인공지능일반선택과정</v>
      </c>
      <c r="B927" s="23" t="str">
        <f>CONCATENATE($A927,
IF(COUNTIF($A$2:$A927,A927)&lt;10,CONCATENATE("000",COUNTIF($A$2:$A927,A927)),
IF(COUNTIF($A$2:$A927,A927)&lt;100,CONCATENATE("00",COUNTIF($A$2:$A927,A927)),
IF(COUNTIF($A$2:$A927,A927)&lt;1000,CONCATENATE("0",COUNTIF($A$2:$A927,A927)),COUNTIF($A$2:$A927,A927))
)))</f>
        <v>IT인공지능일반선택과정0003</v>
      </c>
      <c r="C927" s="23" t="s">
        <v>4372</v>
      </c>
      <c r="E927" s="23" t="str">
        <f>CONCATENATE(표1[[#This Row],[교육기관명]],표1[[#This Row],[중분류]])</f>
        <v>한국소프트웨어기술진흥협회인공지능</v>
      </c>
      <c r="F927" s="24" t="s">
        <v>659</v>
      </c>
      <c r="G927" s="25" t="s">
        <v>766</v>
      </c>
      <c r="H927" s="24" t="s">
        <v>6</v>
      </c>
      <c r="I927" s="24" t="s">
        <v>1984</v>
      </c>
      <c r="J927" s="24" t="s">
        <v>48</v>
      </c>
      <c r="K927" s="24" t="s">
        <v>2002</v>
      </c>
      <c r="L927" s="80"/>
      <c r="M927" s="24" t="s">
        <v>3621</v>
      </c>
      <c r="N927" s="24"/>
      <c r="O927" s="24"/>
    </row>
    <row r="928" spans="1:15" hidden="1">
      <c r="A928" s="23" t="str">
        <f>CONCATENATE(표1[[#This Row],[대분류]],표1[[#This Row],[중분류]],표1[[#This Row],[소분류]],표1[[#This Row],[단계]])</f>
        <v>IT인공지능일반전문과정</v>
      </c>
      <c r="B928" s="23" t="str">
        <f>CONCATENATE($A928,
IF(COUNTIF($A$2:$A928,A928)&lt;10,CONCATENATE("000",COUNTIF($A$2:$A928,A928)),
IF(COUNTIF($A$2:$A928,A928)&lt;100,CONCATENATE("00",COUNTIF($A$2:$A928,A928)),
IF(COUNTIF($A$2:$A928,A928)&lt;1000,CONCATENATE("0",COUNTIF($A$2:$A928,A928)),COUNTIF($A$2:$A928,A928))
)))</f>
        <v>IT인공지능일반전문과정0001</v>
      </c>
      <c r="C928" s="23" t="s">
        <v>5208</v>
      </c>
      <c r="D928" s="27" t="s">
        <v>5625</v>
      </c>
      <c r="E928" s="23" t="str">
        <f>CONCATENATE(표1[[#This Row],[교육기관명]],표1[[#This Row],[중분류]])</f>
        <v>멀티캠퍼스인공지능</v>
      </c>
      <c r="F928" s="24" t="s">
        <v>4</v>
      </c>
      <c r="G928" s="25" t="s">
        <v>47</v>
      </c>
      <c r="H928" s="24" t="s">
        <v>6</v>
      </c>
      <c r="I928" s="24" t="s">
        <v>1984</v>
      </c>
      <c r="J928" s="24" t="s">
        <v>48</v>
      </c>
      <c r="K928" s="24" t="s">
        <v>2000</v>
      </c>
      <c r="L928" s="80" t="s">
        <v>5587</v>
      </c>
      <c r="M928" s="24" t="s">
        <v>2186</v>
      </c>
      <c r="N928" s="24">
        <v>0</v>
      </c>
      <c r="O928" s="24"/>
    </row>
    <row r="929" spans="1:15" hidden="1">
      <c r="A929" s="23" t="str">
        <f>CONCATENATE(표1[[#This Row],[대분류]],표1[[#This Row],[중분류]],표1[[#This Row],[소분류]],표1[[#This Row],[단계]])</f>
        <v>IT인공지능일반전문과정</v>
      </c>
      <c r="B929" s="23" t="str">
        <f>CONCATENATE($A929,
IF(COUNTIF($A$2:$A929,A929)&lt;10,CONCATENATE("000",COUNTIF($A$2:$A929,A929)),
IF(COUNTIF($A$2:$A929,A929)&lt;100,CONCATENATE("00",COUNTIF($A$2:$A929,A929)),
IF(COUNTIF($A$2:$A929,A929)&lt;1000,CONCATENATE("0",COUNTIF($A$2:$A929,A929)),COUNTIF($A$2:$A929,A929))
)))</f>
        <v>IT인공지능일반전문과정0002</v>
      </c>
      <c r="C929" s="23" t="s">
        <v>4373</v>
      </c>
      <c r="D929" s="27" t="s">
        <v>5654</v>
      </c>
      <c r="E929" s="23" t="str">
        <f>CONCATENATE(표1[[#This Row],[교육기관명]],표1[[#This Row],[중분류]])</f>
        <v>한국소프트웨어기술진흥협회인공지능</v>
      </c>
      <c r="F929" s="24" t="s">
        <v>659</v>
      </c>
      <c r="G929" s="25" t="s">
        <v>692</v>
      </c>
      <c r="H929" s="24" t="s">
        <v>6</v>
      </c>
      <c r="I929" s="24" t="s">
        <v>1984</v>
      </c>
      <c r="J929" s="24" t="s">
        <v>48</v>
      </c>
      <c r="K929" s="24" t="s">
        <v>2000</v>
      </c>
      <c r="L929" s="80" t="s">
        <v>5554</v>
      </c>
      <c r="M929" s="24" t="s">
        <v>3621</v>
      </c>
      <c r="N929" s="24" t="s">
        <v>5555</v>
      </c>
      <c r="O929" s="24"/>
    </row>
    <row r="930" spans="1:15" hidden="1">
      <c r="A930" s="23" t="str">
        <f>CONCATENATE(표1[[#This Row],[대분류]],표1[[#This Row],[중분류]],표1[[#This Row],[소분류]],표1[[#This Row],[단계]])</f>
        <v>IT인공지능일반전문과정</v>
      </c>
      <c r="B930" s="23" t="str">
        <f>CONCATENATE($A930,
IF(COUNTIF($A$2:$A930,A930)&lt;10,CONCATENATE("000",COUNTIF($A$2:$A930,A930)),
IF(COUNTIF($A$2:$A930,A930)&lt;100,CONCATENATE("00",COUNTIF($A$2:$A930,A930)),
IF(COUNTIF($A$2:$A930,A930)&lt;1000,CONCATENATE("0",COUNTIF($A$2:$A930,A930)),COUNTIF($A$2:$A930,A930))
)))</f>
        <v>IT인공지능일반전문과정0003</v>
      </c>
      <c r="C930" s="23" t="s">
        <v>4374</v>
      </c>
      <c r="E930" s="23" t="str">
        <f>CONCATENATE(표1[[#This Row],[교육기관명]],표1[[#This Row],[중분류]])</f>
        <v>한국소프트웨어기술진흥협회인공지능</v>
      </c>
      <c r="F930" s="24" t="s">
        <v>659</v>
      </c>
      <c r="G930" s="25" t="s">
        <v>693</v>
      </c>
      <c r="H930" s="24" t="s">
        <v>6</v>
      </c>
      <c r="I930" s="24" t="s">
        <v>1984</v>
      </c>
      <c r="J930" s="24" t="s">
        <v>48</v>
      </c>
      <c r="K930" s="24" t="s">
        <v>2000</v>
      </c>
      <c r="L930" s="80"/>
      <c r="M930" s="24" t="s">
        <v>3621</v>
      </c>
      <c r="N930" s="24"/>
      <c r="O930" s="24"/>
    </row>
    <row r="931" spans="1:15" hidden="1">
      <c r="A931" s="23" t="str">
        <f>CONCATENATE(표1[[#This Row],[대분류]],표1[[#This Row],[중분류]],표1[[#This Row],[소분류]],표1[[#This Row],[단계]])</f>
        <v>IT인공지능일반전문과정</v>
      </c>
      <c r="B931" s="23" t="str">
        <f>CONCATENATE($A931,
IF(COUNTIF($A$2:$A931,A931)&lt;10,CONCATENATE("000",COUNTIF($A$2:$A931,A931)),
IF(COUNTIF($A$2:$A931,A931)&lt;100,CONCATENATE("00",COUNTIF($A$2:$A931,A931)),
IF(COUNTIF($A$2:$A931,A931)&lt;1000,CONCATENATE("0",COUNTIF($A$2:$A931,A931)),COUNTIF($A$2:$A931,A931))
)))</f>
        <v>IT인공지능일반전문과정0004</v>
      </c>
      <c r="C931" s="23" t="s">
        <v>4375</v>
      </c>
      <c r="E931" s="23" t="str">
        <f>CONCATENATE(표1[[#This Row],[교육기관명]],표1[[#This Row],[중분류]])</f>
        <v>한국소프트웨어기술진흥협회인공지능</v>
      </c>
      <c r="F931" s="24" t="s">
        <v>659</v>
      </c>
      <c r="G931" s="25" t="s">
        <v>696</v>
      </c>
      <c r="H931" s="24" t="s">
        <v>6</v>
      </c>
      <c r="I931" s="24" t="s">
        <v>1984</v>
      </c>
      <c r="J931" s="24" t="s">
        <v>48</v>
      </c>
      <c r="K931" s="24" t="s">
        <v>2000</v>
      </c>
      <c r="L931" s="80"/>
      <c r="M931" s="24" t="s">
        <v>3621</v>
      </c>
      <c r="N931" s="24"/>
      <c r="O931" s="24"/>
    </row>
    <row r="932" spans="1:15" hidden="1">
      <c r="A932" s="23" t="str">
        <f>CONCATENATE(표1[[#This Row],[대분류]],표1[[#This Row],[중분류]],표1[[#This Row],[소분류]],표1[[#This Row],[단계]])</f>
        <v>IT인공지능일반전문과정</v>
      </c>
      <c r="B932" s="23" t="str">
        <f>CONCATENATE($A932,
IF(COUNTIF($A$2:$A932,A932)&lt;10,CONCATENATE("000",COUNTIF($A$2:$A932,A932)),
IF(COUNTIF($A$2:$A932,A932)&lt;100,CONCATENATE("00",COUNTIF($A$2:$A932,A932)),
IF(COUNTIF($A$2:$A932,A932)&lt;1000,CONCATENATE("0",COUNTIF($A$2:$A932,A932)),COUNTIF($A$2:$A932,A932))
)))</f>
        <v>IT인공지능일반전문과정0005</v>
      </c>
      <c r="C932" s="23" t="s">
        <v>4376</v>
      </c>
      <c r="E932" s="23" t="str">
        <f>CONCATENATE(표1[[#This Row],[교육기관명]],표1[[#This Row],[중분류]])</f>
        <v>한국소프트웨어기술진흥협회인공지능</v>
      </c>
      <c r="F932" s="24" t="s">
        <v>659</v>
      </c>
      <c r="G932" s="25" t="s">
        <v>697</v>
      </c>
      <c r="H932" s="24" t="s">
        <v>6</v>
      </c>
      <c r="I932" s="24" t="s">
        <v>1984</v>
      </c>
      <c r="J932" s="24" t="s">
        <v>48</v>
      </c>
      <c r="K932" s="24" t="s">
        <v>2000</v>
      </c>
      <c r="L932" s="80"/>
      <c r="M932" s="24" t="s">
        <v>3621</v>
      </c>
      <c r="N932" s="24"/>
      <c r="O932" s="24"/>
    </row>
    <row r="933" spans="1:15" hidden="1">
      <c r="A933" s="23" t="str">
        <f>CONCATENATE(표1[[#This Row],[대분류]],표1[[#This Row],[중분류]],표1[[#This Row],[소분류]],표1[[#This Row],[단계]])</f>
        <v>IT인공지능일반전문과정</v>
      </c>
      <c r="B933" s="23" t="str">
        <f>CONCATENATE($A933,
IF(COUNTIF($A$2:$A933,A933)&lt;10,CONCATENATE("000",COUNTIF($A$2:$A933,A933)),
IF(COUNTIF($A$2:$A933,A933)&lt;100,CONCATENATE("00",COUNTIF($A$2:$A933,A933)),
IF(COUNTIF($A$2:$A933,A933)&lt;1000,CONCATENATE("0",COUNTIF($A$2:$A933,A933)),COUNTIF($A$2:$A933,A933))
)))</f>
        <v>IT인공지능일반전문과정0006</v>
      </c>
      <c r="C933" s="23" t="s">
        <v>4377</v>
      </c>
      <c r="E933" s="23" t="str">
        <f>CONCATENATE(표1[[#This Row],[교육기관명]],표1[[#This Row],[중분류]])</f>
        <v>한국소프트웨어기술진흥협회인공지능</v>
      </c>
      <c r="F933" s="24" t="s">
        <v>659</v>
      </c>
      <c r="G933" s="25" t="s">
        <v>698</v>
      </c>
      <c r="H933" s="24" t="s">
        <v>6</v>
      </c>
      <c r="I933" s="24" t="s">
        <v>1984</v>
      </c>
      <c r="J933" s="24" t="s">
        <v>48</v>
      </c>
      <c r="K933" s="24" t="s">
        <v>2000</v>
      </c>
      <c r="L933" s="80"/>
      <c r="M933" s="24" t="s">
        <v>3621</v>
      </c>
      <c r="N933" s="24"/>
      <c r="O933" s="24"/>
    </row>
    <row r="934" spans="1:15" hidden="1">
      <c r="A934" s="23" t="str">
        <f>CONCATENATE(표1[[#This Row],[대분류]],표1[[#This Row],[중분류]],표1[[#This Row],[소분류]],표1[[#This Row],[단계]])</f>
        <v>IT인공지능챗봇기본과정</v>
      </c>
      <c r="B934" s="23" t="str">
        <f>CONCATENATE($A934,
IF(COUNTIF($A$2:$A934,A934)&lt;10,CONCATENATE("000",COUNTIF($A$2:$A934,A934)),
IF(COUNTIF($A$2:$A934,A934)&lt;100,CONCATENATE("00",COUNTIF($A$2:$A934,A934)),
IF(COUNTIF($A$2:$A934,A934)&lt;1000,CONCATENATE("0",COUNTIF($A$2:$A934,A934)),COUNTIF($A$2:$A934,A934))
)))</f>
        <v>IT인공지능챗봇기본과정0001</v>
      </c>
      <c r="C934" s="23" t="s">
        <v>5209</v>
      </c>
      <c r="E934" s="23" t="str">
        <f>CONCATENATE(표1[[#This Row],[교육기관명]],표1[[#This Row],[중분류]])</f>
        <v>멀티캠퍼스인공지능</v>
      </c>
      <c r="F934" s="24" t="s">
        <v>4</v>
      </c>
      <c r="G934" s="25" t="s">
        <v>50</v>
      </c>
      <c r="H934" s="24" t="s">
        <v>6</v>
      </c>
      <c r="I934" s="24" t="s">
        <v>1984</v>
      </c>
      <c r="J934" s="24" t="s">
        <v>36</v>
      </c>
      <c r="K934" s="24" t="s">
        <v>1998</v>
      </c>
      <c r="L934" s="80"/>
      <c r="M934" s="24" t="s">
        <v>2187</v>
      </c>
      <c r="N934" s="24"/>
      <c r="O934" s="24"/>
    </row>
    <row r="935" spans="1:15" hidden="1">
      <c r="A935" s="23" t="str">
        <f>CONCATENATE(표1[[#This Row],[대분류]],표1[[#This Row],[중분류]],표1[[#This Row],[소분류]],표1[[#This Row],[단계]])</f>
        <v>IT인공지능챗봇기본과정</v>
      </c>
      <c r="B935" s="23" t="str">
        <f>CONCATENATE($A935,
IF(COUNTIF($A$2:$A935,A935)&lt;10,CONCATENATE("000",COUNTIF($A$2:$A935,A935)),
IF(COUNTIF($A$2:$A935,A935)&lt;100,CONCATENATE("00",COUNTIF($A$2:$A935,A935)),
IF(COUNTIF($A$2:$A935,A935)&lt;1000,CONCATENATE("0",COUNTIF($A$2:$A935,A935)),COUNTIF($A$2:$A935,A935))
)))</f>
        <v>IT인공지능챗봇기본과정0002</v>
      </c>
      <c r="C935" s="23" t="s">
        <v>4882</v>
      </c>
      <c r="E935" s="23" t="str">
        <f>CONCATENATE(표1[[#This Row],[교육기관명]],표1[[#This Row],[중분류]])</f>
        <v>중앙정보처리학원인공지능</v>
      </c>
      <c r="F935" s="24" t="s">
        <v>1177</v>
      </c>
      <c r="G935" s="25" t="s">
        <v>1192</v>
      </c>
      <c r="H935" s="24" t="s">
        <v>6</v>
      </c>
      <c r="I935" s="24" t="s">
        <v>1984</v>
      </c>
      <c r="J935" s="24" t="s">
        <v>36</v>
      </c>
      <c r="K935" s="24" t="s">
        <v>1998</v>
      </c>
      <c r="L935" s="80"/>
      <c r="M935" s="24" t="s">
        <v>2149</v>
      </c>
      <c r="N935" s="24"/>
      <c r="O935" s="24"/>
    </row>
    <row r="936" spans="1:15" hidden="1">
      <c r="A936" s="23" t="str">
        <f>CONCATENATE(표1[[#This Row],[대분류]],표1[[#This Row],[중분류]],표1[[#This Row],[소분류]],표1[[#This Row],[단계]])</f>
        <v>IT인공지능챗봇전문과정</v>
      </c>
      <c r="B936" s="23" t="str">
        <f>CONCATENATE($A936,
IF(COUNTIF($A$2:$A936,A936)&lt;10,CONCATENATE("000",COUNTIF($A$2:$A936,A936)),
IF(COUNTIF($A$2:$A936,A936)&lt;100,CONCATENATE("00",COUNTIF($A$2:$A936,A936)),
IF(COUNTIF($A$2:$A936,A936)&lt;1000,CONCATENATE("0",COUNTIF($A$2:$A936,A936)),COUNTIF($A$2:$A936,A936))
)))</f>
        <v>IT인공지능챗봇전문과정0001</v>
      </c>
      <c r="C936" s="23" t="s">
        <v>5210</v>
      </c>
      <c r="E936" s="23" t="str">
        <f>CONCATENATE(표1[[#This Row],[교육기관명]],표1[[#This Row],[중분류]])</f>
        <v>멀티캠퍼스인공지능</v>
      </c>
      <c r="F936" s="24" t="s">
        <v>4</v>
      </c>
      <c r="G936" s="25" t="s">
        <v>42</v>
      </c>
      <c r="H936" s="24" t="s">
        <v>6</v>
      </c>
      <c r="I936" s="24" t="s">
        <v>1984</v>
      </c>
      <c r="J936" s="24" t="s">
        <v>36</v>
      </c>
      <c r="K936" s="24" t="s">
        <v>2000</v>
      </c>
      <c r="L936" s="80"/>
      <c r="M936" s="24" t="s">
        <v>2188</v>
      </c>
      <c r="N936" s="24"/>
      <c r="O936" s="24"/>
    </row>
    <row r="937" spans="1:15" hidden="1">
      <c r="A937" s="23" t="str">
        <f>CONCATENATE(표1[[#This Row],[대분류]],표1[[#This Row],[중분류]],표1[[#This Row],[소분류]],표1[[#This Row],[단계]])</f>
        <v>IT인공지능챗봇전문과정</v>
      </c>
      <c r="B937" s="23" t="str">
        <f>CONCATENATE($A937,
IF(COUNTIF($A$2:$A937,A937)&lt;10,CONCATENATE("000",COUNTIF($A$2:$A937,A937)),
IF(COUNTIF($A$2:$A937,A937)&lt;100,CONCATENATE("00",COUNTIF($A$2:$A937,A937)),
IF(COUNTIF($A$2:$A937,A937)&lt;1000,CONCATENATE("0",COUNTIF($A$2:$A937,A937)),COUNTIF($A$2:$A937,A937))
)))</f>
        <v>IT인공지능챗봇전문과정0002</v>
      </c>
      <c r="C937" s="23" t="s">
        <v>5211</v>
      </c>
      <c r="E937" s="23" t="str">
        <f>CONCATENATE(표1[[#This Row],[교육기관명]],표1[[#This Row],[중분류]])</f>
        <v>멀티캠퍼스인공지능</v>
      </c>
      <c r="F937" s="24" t="s">
        <v>4</v>
      </c>
      <c r="G937" s="25" t="s">
        <v>43</v>
      </c>
      <c r="H937" s="24" t="s">
        <v>6</v>
      </c>
      <c r="I937" s="24" t="s">
        <v>1984</v>
      </c>
      <c r="J937" s="24" t="s">
        <v>36</v>
      </c>
      <c r="K937" s="24" t="s">
        <v>2000</v>
      </c>
      <c r="L937" s="80"/>
      <c r="M937" s="24" t="s">
        <v>2189</v>
      </c>
      <c r="N937" s="24"/>
      <c r="O937" s="24"/>
    </row>
    <row r="938" spans="1:15" hidden="1">
      <c r="A938" s="23" t="str">
        <f>CONCATENATE(표1[[#This Row],[대분류]],표1[[#This Row],[중분류]],표1[[#This Row],[소분류]],표1[[#This Row],[단계]])</f>
        <v>IT인공지능챗봇전문과정</v>
      </c>
      <c r="B938" s="23" t="str">
        <f>CONCATENATE($A938,
IF(COUNTIF($A$2:$A938,A938)&lt;10,CONCATENATE("000",COUNTIF($A$2:$A938,A938)),
IF(COUNTIF($A$2:$A938,A938)&lt;100,CONCATENATE("00",COUNTIF($A$2:$A938,A938)),
IF(COUNTIF($A$2:$A938,A938)&lt;1000,CONCATENATE("0",COUNTIF($A$2:$A938,A938)),COUNTIF($A$2:$A938,A938))
)))</f>
        <v>IT인공지능챗봇전문과정0003</v>
      </c>
      <c r="C938" s="23" t="s">
        <v>5212</v>
      </c>
      <c r="E938" s="23" t="str">
        <f>CONCATENATE(표1[[#This Row],[교육기관명]],표1[[#This Row],[중분류]])</f>
        <v>멀티캠퍼스인공지능</v>
      </c>
      <c r="F938" s="24" t="s">
        <v>4</v>
      </c>
      <c r="G938" s="25" t="s">
        <v>35</v>
      </c>
      <c r="H938" s="24" t="s">
        <v>6</v>
      </c>
      <c r="I938" s="24" t="s">
        <v>1984</v>
      </c>
      <c r="J938" s="24" t="s">
        <v>36</v>
      </c>
      <c r="K938" s="24" t="s">
        <v>2000</v>
      </c>
      <c r="L938" s="80"/>
      <c r="M938" s="24" t="s">
        <v>2190</v>
      </c>
      <c r="N938" s="24"/>
      <c r="O938" s="24"/>
    </row>
    <row r="939" spans="1:15" hidden="1">
      <c r="A939" s="23" t="str">
        <f>CONCATENATE(표1[[#This Row],[대분류]],표1[[#This Row],[중분류]],표1[[#This Row],[소분류]],표1[[#This Row],[단계]])</f>
        <v>IT클라우드AWS선택과정</v>
      </c>
      <c r="B939" s="23" t="str">
        <f>CONCATENATE($A939,
IF(COUNTIF($A$2:$A939,A939)&lt;10,CONCATENATE("000",COUNTIF($A$2:$A939,A939)),
IF(COUNTIF($A$2:$A939,A939)&lt;100,CONCATENATE("00",COUNTIF($A$2:$A939,A939)),
IF(COUNTIF($A$2:$A939,A939)&lt;1000,CONCATENATE("0",COUNTIF($A$2:$A939,A939)),COUNTIF($A$2:$A939,A939))
)))</f>
        <v>IT클라우드AWS선택과정0001</v>
      </c>
      <c r="C939" s="23" t="s">
        <v>5149</v>
      </c>
      <c r="E939" s="23" t="str">
        <f>CONCATENATE(표1[[#This Row],[교육기관명]],표1[[#This Row],[중분류]])</f>
        <v>멀티캠퍼스클라우드</v>
      </c>
      <c r="F939" s="24" t="s">
        <v>4</v>
      </c>
      <c r="G939" s="25" t="s">
        <v>72</v>
      </c>
      <c r="H939" s="24" t="s">
        <v>6</v>
      </c>
      <c r="I939" s="24" t="s">
        <v>54</v>
      </c>
      <c r="J939" s="24" t="s">
        <v>71</v>
      </c>
      <c r="K939" s="24" t="s">
        <v>2002</v>
      </c>
      <c r="L939" s="80"/>
      <c r="M939" s="24" t="s">
        <v>2899</v>
      </c>
      <c r="N939" s="24"/>
      <c r="O939" s="24"/>
    </row>
    <row r="940" spans="1:15" hidden="1">
      <c r="A940" s="23" t="str">
        <f>CONCATENATE(표1[[#This Row],[대분류]],표1[[#This Row],[중분류]],표1[[#This Row],[소분류]],표1[[#This Row],[단계]])</f>
        <v>IT클라우드AWS선택과정</v>
      </c>
      <c r="B940" s="23" t="str">
        <f>CONCATENATE($A940,
IF(COUNTIF($A$2:$A940,A940)&lt;10,CONCATENATE("000",COUNTIF($A$2:$A940,A940)),
IF(COUNTIF($A$2:$A940,A940)&lt;100,CONCATENATE("00",COUNTIF($A$2:$A940,A940)),
IF(COUNTIF($A$2:$A940,A940)&lt;1000,CONCATENATE("0",COUNTIF($A$2:$A940,A940)),COUNTIF($A$2:$A940,A940))
)))</f>
        <v>IT클라우드AWS선택과정0002</v>
      </c>
      <c r="C940" s="23" t="s">
        <v>5150</v>
      </c>
      <c r="E940" s="23" t="str">
        <f>CONCATENATE(표1[[#This Row],[교육기관명]],표1[[#This Row],[중분류]])</f>
        <v>멀티캠퍼스클라우드</v>
      </c>
      <c r="F940" s="24" t="s">
        <v>4</v>
      </c>
      <c r="G940" s="25" t="s">
        <v>77</v>
      </c>
      <c r="H940" s="24" t="s">
        <v>6</v>
      </c>
      <c r="I940" s="24" t="s">
        <v>54</v>
      </c>
      <c r="J940" s="24" t="s">
        <v>71</v>
      </c>
      <c r="K940" s="24" t="s">
        <v>2002</v>
      </c>
      <c r="L940" s="80"/>
      <c r="M940" s="24" t="s">
        <v>2900</v>
      </c>
      <c r="N940" s="24"/>
      <c r="O940" s="24"/>
    </row>
    <row r="941" spans="1:15" hidden="1">
      <c r="A941" s="23" t="str">
        <f>CONCATENATE(표1[[#This Row],[대분류]],표1[[#This Row],[중분류]],표1[[#This Row],[소분류]],표1[[#This Row],[단계]])</f>
        <v>IT클라우드AWS선택과정</v>
      </c>
      <c r="B941" s="23" t="str">
        <f>CONCATENATE($A941,
IF(COUNTIF($A$2:$A941,A941)&lt;10,CONCATENATE("000",COUNTIF($A$2:$A941,A941)),
IF(COUNTIF($A$2:$A941,A941)&lt;100,CONCATENATE("00",COUNTIF($A$2:$A941,A941)),
IF(COUNTIF($A$2:$A941,A941)&lt;1000,CONCATENATE("0",COUNTIF($A$2:$A941,A941)),COUNTIF($A$2:$A941,A941))
)))</f>
        <v>IT클라우드AWS선택과정0003</v>
      </c>
      <c r="C941" s="23" t="s">
        <v>5151</v>
      </c>
      <c r="E941" s="23" t="str">
        <f>CONCATENATE(표1[[#This Row],[교육기관명]],표1[[#This Row],[중분류]])</f>
        <v>멀티캠퍼스클라우드</v>
      </c>
      <c r="F941" s="24" t="s">
        <v>4</v>
      </c>
      <c r="G941" s="25" t="s">
        <v>78</v>
      </c>
      <c r="H941" s="24" t="s">
        <v>6</v>
      </c>
      <c r="I941" s="24" t="s">
        <v>54</v>
      </c>
      <c r="J941" s="24" t="s">
        <v>71</v>
      </c>
      <c r="K941" s="24" t="s">
        <v>2002</v>
      </c>
      <c r="L941" s="80"/>
      <c r="M941" s="24" t="s">
        <v>2901</v>
      </c>
      <c r="N941" s="24"/>
      <c r="O941" s="24"/>
    </row>
    <row r="942" spans="1:15" hidden="1">
      <c r="A942" s="23" t="str">
        <f>CONCATENATE(표1[[#This Row],[대분류]],표1[[#This Row],[중분류]],표1[[#This Row],[소분류]],표1[[#This Row],[단계]])</f>
        <v>IT클라우드AWS선택과정</v>
      </c>
      <c r="B942" s="23" t="str">
        <f>CONCATENATE($A942,
IF(COUNTIF($A$2:$A942,A942)&lt;10,CONCATENATE("000",COUNTIF($A$2:$A942,A942)),
IF(COUNTIF($A$2:$A942,A942)&lt;100,CONCATENATE("00",COUNTIF($A$2:$A942,A942)),
IF(COUNTIF($A$2:$A942,A942)&lt;1000,CONCATENATE("0",COUNTIF($A$2:$A942,A942)),COUNTIF($A$2:$A942,A942))
)))</f>
        <v>IT클라우드AWS선택과정0004</v>
      </c>
      <c r="C942" s="23" t="s">
        <v>5152</v>
      </c>
      <c r="E942" s="23" t="str">
        <f>CONCATENATE(표1[[#This Row],[교육기관명]],표1[[#This Row],[중분류]])</f>
        <v>멀티캠퍼스클라우드</v>
      </c>
      <c r="F942" s="24" t="s">
        <v>4</v>
      </c>
      <c r="G942" s="25" t="s">
        <v>79</v>
      </c>
      <c r="H942" s="24" t="s">
        <v>6</v>
      </c>
      <c r="I942" s="24" t="s">
        <v>54</v>
      </c>
      <c r="J942" s="24" t="s">
        <v>71</v>
      </c>
      <c r="K942" s="24" t="s">
        <v>2002</v>
      </c>
      <c r="L942" s="80"/>
      <c r="M942" s="24" t="s">
        <v>2902</v>
      </c>
      <c r="N942" s="24"/>
      <c r="O942" s="24"/>
    </row>
    <row r="943" spans="1:15" hidden="1">
      <c r="A943" s="23" t="str">
        <f>CONCATENATE(표1[[#This Row],[대분류]],표1[[#This Row],[중분류]],표1[[#This Row],[소분류]],표1[[#This Row],[단계]])</f>
        <v>IT클라우드AWS선택과정</v>
      </c>
      <c r="B943" s="23" t="str">
        <f>CONCATENATE($A943,
IF(COUNTIF($A$2:$A943,A943)&lt;10,CONCATENATE("000",COUNTIF($A$2:$A943,A943)),
IF(COUNTIF($A$2:$A943,A943)&lt;100,CONCATENATE("00",COUNTIF($A$2:$A943,A943)),
IF(COUNTIF($A$2:$A943,A943)&lt;1000,CONCATENATE("0",COUNTIF($A$2:$A943,A943)),COUNTIF($A$2:$A943,A943))
)))</f>
        <v>IT클라우드AWS선택과정0005</v>
      </c>
      <c r="C943" s="23" t="s">
        <v>5153</v>
      </c>
      <c r="E943" s="23" t="str">
        <f>CONCATENATE(표1[[#This Row],[교육기관명]],표1[[#This Row],[중분류]])</f>
        <v>멀티캠퍼스클라우드</v>
      </c>
      <c r="F943" s="24" t="s">
        <v>4</v>
      </c>
      <c r="G943" s="25" t="s">
        <v>80</v>
      </c>
      <c r="H943" s="24" t="s">
        <v>6</v>
      </c>
      <c r="I943" s="24" t="s">
        <v>54</v>
      </c>
      <c r="J943" s="24" t="s">
        <v>71</v>
      </c>
      <c r="K943" s="24" t="s">
        <v>2002</v>
      </c>
      <c r="L943" s="80"/>
      <c r="M943" s="24" t="s">
        <v>2903</v>
      </c>
      <c r="N943" s="24"/>
      <c r="O943" s="24"/>
    </row>
    <row r="944" spans="1:15" hidden="1">
      <c r="A944" s="23" t="str">
        <f>CONCATENATE(표1[[#This Row],[대분류]],표1[[#This Row],[중분류]],표1[[#This Row],[소분류]],표1[[#This Row],[단계]])</f>
        <v>IT클라우드AWS선택과정</v>
      </c>
      <c r="B944" s="23" t="str">
        <f>CONCATENATE($A944,
IF(COUNTIF($A$2:$A944,A944)&lt;10,CONCATENATE("000",COUNTIF($A$2:$A944,A944)),
IF(COUNTIF($A$2:$A944,A944)&lt;100,CONCATENATE("00",COUNTIF($A$2:$A944,A944)),
IF(COUNTIF($A$2:$A944,A944)&lt;1000,CONCATENATE("0",COUNTIF($A$2:$A944,A944)),COUNTIF($A$2:$A944,A944))
)))</f>
        <v>IT클라우드AWS선택과정0006</v>
      </c>
      <c r="C944" s="23" t="s">
        <v>5154</v>
      </c>
      <c r="E944" s="23" t="str">
        <f>CONCATENATE(표1[[#This Row],[교육기관명]],표1[[#This Row],[중분류]])</f>
        <v>멀티캠퍼스클라우드</v>
      </c>
      <c r="F944" s="24" t="s">
        <v>4</v>
      </c>
      <c r="G944" s="25" t="s">
        <v>81</v>
      </c>
      <c r="H944" s="24" t="s">
        <v>6</v>
      </c>
      <c r="I944" s="24" t="s">
        <v>54</v>
      </c>
      <c r="J944" s="24" t="s">
        <v>71</v>
      </c>
      <c r="K944" s="24" t="s">
        <v>2002</v>
      </c>
      <c r="L944" s="80"/>
      <c r="M944" s="24" t="s">
        <v>2904</v>
      </c>
      <c r="N944" s="24"/>
      <c r="O944" s="24"/>
    </row>
    <row r="945" spans="1:15" hidden="1">
      <c r="A945" s="23" t="str">
        <f>CONCATENATE(표1[[#This Row],[대분류]],표1[[#This Row],[중분류]],표1[[#This Row],[소분류]],표1[[#This Row],[단계]])</f>
        <v>IT클라우드AWS선택과정</v>
      </c>
      <c r="B945" s="23" t="str">
        <f>CONCATENATE($A945,
IF(COUNTIF($A$2:$A945,A945)&lt;10,CONCATENATE("000",COUNTIF($A$2:$A945,A945)),
IF(COUNTIF($A$2:$A945,A945)&lt;100,CONCATENATE("00",COUNTIF($A$2:$A945,A945)),
IF(COUNTIF($A$2:$A945,A945)&lt;1000,CONCATENATE("0",COUNTIF($A$2:$A945,A945)),COUNTIF($A$2:$A945,A945))
)))</f>
        <v>IT클라우드AWS선택과정0007</v>
      </c>
      <c r="C945" s="23" t="s">
        <v>5155</v>
      </c>
      <c r="E945" s="23" t="str">
        <f>CONCATENATE(표1[[#This Row],[교육기관명]],표1[[#This Row],[중분류]])</f>
        <v>멀티캠퍼스클라우드</v>
      </c>
      <c r="F945" s="24" t="s">
        <v>4</v>
      </c>
      <c r="G945" s="25" t="s">
        <v>74</v>
      </c>
      <c r="H945" s="24" t="s">
        <v>6</v>
      </c>
      <c r="I945" s="24" t="s">
        <v>54</v>
      </c>
      <c r="J945" s="24" t="s">
        <v>71</v>
      </c>
      <c r="K945" s="24" t="s">
        <v>2002</v>
      </c>
      <c r="L945" s="80"/>
      <c r="M945" s="24" t="s">
        <v>2905</v>
      </c>
      <c r="N945" s="24"/>
      <c r="O945" s="24"/>
    </row>
    <row r="946" spans="1:15" hidden="1">
      <c r="A946" s="23" t="str">
        <f>CONCATENATE(표1[[#This Row],[대분류]],표1[[#This Row],[중분류]],표1[[#This Row],[소분류]],표1[[#This Row],[단계]])</f>
        <v>IT클라우드AWS선택과정</v>
      </c>
      <c r="B946" s="23" t="str">
        <f>CONCATENATE($A946,
IF(COUNTIF($A$2:$A946,A946)&lt;10,CONCATENATE("000",COUNTIF($A$2:$A946,A946)),
IF(COUNTIF($A$2:$A946,A946)&lt;100,CONCATENATE("00",COUNTIF($A$2:$A946,A946)),
IF(COUNTIF($A$2:$A946,A946)&lt;1000,CONCATENATE("0",COUNTIF($A$2:$A946,A946)),COUNTIF($A$2:$A946,A946))
)))</f>
        <v>IT클라우드AWS선택과정0008</v>
      </c>
      <c r="C946" s="23" t="s">
        <v>5156</v>
      </c>
      <c r="E946" s="23" t="str">
        <f>CONCATENATE(표1[[#This Row],[교육기관명]],표1[[#This Row],[중분류]])</f>
        <v>멀티캠퍼스클라우드</v>
      </c>
      <c r="F946" s="24" t="s">
        <v>4</v>
      </c>
      <c r="G946" s="25" t="s">
        <v>73</v>
      </c>
      <c r="H946" s="24" t="s">
        <v>6</v>
      </c>
      <c r="I946" s="24" t="s">
        <v>54</v>
      </c>
      <c r="J946" s="24" t="s">
        <v>71</v>
      </c>
      <c r="K946" s="24" t="s">
        <v>2002</v>
      </c>
      <c r="L946" s="80"/>
      <c r="M946" s="24" t="s">
        <v>2906</v>
      </c>
      <c r="N946" s="24"/>
      <c r="O946" s="24"/>
    </row>
    <row r="947" spans="1:15" hidden="1">
      <c r="A947" s="23" t="str">
        <f>CONCATENATE(표1[[#This Row],[대분류]],표1[[#This Row],[중분류]],표1[[#This Row],[소분류]],표1[[#This Row],[단계]])</f>
        <v>IT클라우드AWS선택과정</v>
      </c>
      <c r="B947" s="23" t="str">
        <f>CONCATENATE($A947,
IF(COUNTIF($A$2:$A947,A947)&lt;10,CONCATENATE("000",COUNTIF($A$2:$A947,A947)),
IF(COUNTIF($A$2:$A947,A947)&lt;100,CONCATENATE("00",COUNTIF($A$2:$A947,A947)),
IF(COUNTIF($A$2:$A947,A947)&lt;1000,CONCATENATE("0",COUNTIF($A$2:$A947,A947)),COUNTIF($A$2:$A947,A947))
)))</f>
        <v>IT클라우드AWS선택과정0009</v>
      </c>
      <c r="C947" s="23" t="s">
        <v>5157</v>
      </c>
      <c r="E947" s="23" t="str">
        <f>CONCATENATE(표1[[#This Row],[교육기관명]],표1[[#This Row],[중분류]])</f>
        <v>멀티캠퍼스클라우드</v>
      </c>
      <c r="F947" s="24" t="s">
        <v>4</v>
      </c>
      <c r="G947" s="25" t="s">
        <v>70</v>
      </c>
      <c r="H947" s="24" t="s">
        <v>6</v>
      </c>
      <c r="I947" s="24" t="s">
        <v>54</v>
      </c>
      <c r="J947" s="24" t="s">
        <v>71</v>
      </c>
      <c r="K947" s="24" t="s">
        <v>2002</v>
      </c>
      <c r="L947" s="80"/>
      <c r="M947" s="24" t="s">
        <v>2907</v>
      </c>
      <c r="N947" s="24"/>
      <c r="O947" s="24"/>
    </row>
    <row r="948" spans="1:15" hidden="1">
      <c r="A948" s="23" t="str">
        <f>CONCATENATE(표1[[#This Row],[대분류]],표1[[#This Row],[중분류]],표1[[#This Row],[소분류]],표1[[#This Row],[단계]])</f>
        <v>IT클라우드AWS선택과정</v>
      </c>
      <c r="B948" s="23" t="str">
        <f>CONCATENATE($A948,
IF(COUNTIF($A$2:$A948,A948)&lt;10,CONCATENATE("000",COUNTIF($A$2:$A948,A948)),
IF(COUNTIF($A$2:$A948,A948)&lt;100,CONCATENATE("00",COUNTIF($A$2:$A948,A948)),
IF(COUNTIF($A$2:$A948,A948)&lt;1000,CONCATENATE("0",COUNTIF($A$2:$A948,A948)),COUNTIF($A$2:$A948,A948))
)))</f>
        <v>IT클라우드AWS선택과정0010</v>
      </c>
      <c r="C948" s="23" t="s">
        <v>5158</v>
      </c>
      <c r="E948" s="23" t="str">
        <f>CONCATENATE(표1[[#This Row],[교육기관명]],표1[[#This Row],[중분류]])</f>
        <v>멀티캠퍼스클라우드</v>
      </c>
      <c r="F948" s="24" t="s">
        <v>4</v>
      </c>
      <c r="G948" s="25" t="s">
        <v>76</v>
      </c>
      <c r="H948" s="24" t="s">
        <v>6</v>
      </c>
      <c r="I948" s="24" t="s">
        <v>54</v>
      </c>
      <c r="J948" s="24" t="s">
        <v>71</v>
      </c>
      <c r="K948" s="24" t="s">
        <v>2002</v>
      </c>
      <c r="L948" s="80"/>
      <c r="M948" s="24" t="s">
        <v>2908</v>
      </c>
      <c r="N948" s="24"/>
      <c r="O948" s="24"/>
    </row>
    <row r="949" spans="1:15" hidden="1">
      <c r="A949" s="23" t="str">
        <f>CONCATENATE(표1[[#This Row],[대분류]],표1[[#This Row],[중분류]],표1[[#This Row],[소분류]],표1[[#This Row],[단계]])</f>
        <v>IT클라우드AWS선택과정</v>
      </c>
      <c r="B949" s="23" t="str">
        <f>CONCATENATE($A949,
IF(COUNTIF($A$2:$A949,A949)&lt;10,CONCATENATE("000",COUNTIF($A$2:$A949,A949)),
IF(COUNTIF($A$2:$A949,A949)&lt;100,CONCATENATE("00",COUNTIF($A$2:$A949,A949)),
IF(COUNTIF($A$2:$A949,A949)&lt;1000,CONCATENATE("0",COUNTIF($A$2:$A949,A949)),COUNTIF($A$2:$A949,A949))
)))</f>
        <v>IT클라우드AWS선택과정0011</v>
      </c>
      <c r="C949" s="23" t="s">
        <v>5159</v>
      </c>
      <c r="E949" s="23" t="str">
        <f>CONCATENATE(표1[[#This Row],[교육기관명]],표1[[#This Row],[중분류]])</f>
        <v>멀티캠퍼스클라우드</v>
      </c>
      <c r="F949" s="24" t="s">
        <v>4</v>
      </c>
      <c r="G949" s="25" t="s">
        <v>75</v>
      </c>
      <c r="H949" s="24" t="s">
        <v>6</v>
      </c>
      <c r="I949" s="24" t="s">
        <v>54</v>
      </c>
      <c r="J949" s="24" t="s">
        <v>71</v>
      </c>
      <c r="K949" s="24" t="s">
        <v>2002</v>
      </c>
      <c r="L949" s="80"/>
      <c r="M949" s="24" t="s">
        <v>2909</v>
      </c>
      <c r="N949" s="24"/>
      <c r="O949" s="24"/>
    </row>
    <row r="950" spans="1:15" hidden="1">
      <c r="A950" s="23" t="str">
        <f>CONCATENATE(표1[[#This Row],[대분류]],표1[[#This Row],[중분류]],표1[[#This Row],[소분류]],표1[[#This Row],[단계]])</f>
        <v>IT클라우드AWS선택과정</v>
      </c>
      <c r="B950" s="23" t="str">
        <f>CONCATENATE($A950,
IF(COUNTIF($A$2:$A950,A950)&lt;10,CONCATENATE("000",COUNTIF($A$2:$A950,A950)),
IF(COUNTIF($A$2:$A950,A950)&lt;100,CONCATENATE("00",COUNTIF($A$2:$A950,A950)),
IF(COUNTIF($A$2:$A950,A950)&lt;1000,CONCATENATE("0",COUNTIF($A$2:$A950,A950)),COUNTIF($A$2:$A950,A950))
)))</f>
        <v>IT클라우드AWS선택과정0012</v>
      </c>
      <c r="C950" s="23" t="s">
        <v>4961</v>
      </c>
      <c r="E950" s="23" t="str">
        <f>CONCATENATE(표1[[#This Row],[교육기관명]],표1[[#This Row],[중분류]])</f>
        <v>비트교육센터클라우드</v>
      </c>
      <c r="F950" s="24" t="s">
        <v>3689</v>
      </c>
      <c r="G950" s="25" t="s">
        <v>851</v>
      </c>
      <c r="H950" s="24" t="s">
        <v>6</v>
      </c>
      <c r="I950" s="24" t="s">
        <v>54</v>
      </c>
      <c r="J950" s="24" t="s">
        <v>71</v>
      </c>
      <c r="K950" s="24" t="s">
        <v>2002</v>
      </c>
      <c r="L950" s="80"/>
      <c r="M950" s="24" t="s">
        <v>2145</v>
      </c>
      <c r="N950" s="24"/>
      <c r="O950" s="24"/>
    </row>
    <row r="951" spans="1:15" hidden="1">
      <c r="A951" s="23" t="str">
        <f>CONCATENATE(표1[[#This Row],[대분류]],표1[[#This Row],[중분류]],표1[[#This Row],[소분류]],표1[[#This Row],[단계]])</f>
        <v>IT클라우드AWS전문과정</v>
      </c>
      <c r="B951" s="23" t="str">
        <f>CONCATENATE($A951,
IF(COUNTIF($A$2:$A951,A951)&lt;10,CONCATENATE("000",COUNTIF($A$2:$A951,A951)),
IF(COUNTIF($A$2:$A951,A951)&lt;100,CONCATENATE("00",COUNTIF($A$2:$A951,A951)),
IF(COUNTIF($A$2:$A951,A951)&lt;1000,CONCATENATE("0",COUNTIF($A$2:$A951,A951)),COUNTIF($A$2:$A951,A951))
)))</f>
        <v>IT클라우드AWS전문과정0001</v>
      </c>
      <c r="C951" s="23" t="s">
        <v>4420</v>
      </c>
      <c r="E951" s="23" t="str">
        <f>CONCATENATE(표1[[#This Row],[교육기관명]],표1[[#This Row],[중분류]])</f>
        <v>패스트캠퍼스클라우드</v>
      </c>
      <c r="F951" s="24" t="s">
        <v>3687</v>
      </c>
      <c r="G951" s="25" t="s">
        <v>1693</v>
      </c>
      <c r="H951" s="24" t="s">
        <v>6</v>
      </c>
      <c r="I951" s="24" t="s">
        <v>54</v>
      </c>
      <c r="J951" s="24" t="s">
        <v>71</v>
      </c>
      <c r="K951" s="24" t="s">
        <v>2000</v>
      </c>
      <c r="L951" s="80"/>
      <c r="M951" s="24" t="s">
        <v>2910</v>
      </c>
      <c r="N951" s="24"/>
      <c r="O951" s="24"/>
    </row>
    <row r="952" spans="1:15" hidden="1">
      <c r="A952" s="23" t="str">
        <f>CONCATENATE(표1[[#This Row],[대분류]],표1[[#This Row],[중분류]],표1[[#This Row],[소분류]],표1[[#This Row],[단계]])</f>
        <v>IT클라우드AWS전문과정</v>
      </c>
      <c r="B952" s="23" t="str">
        <f>CONCATENATE($A952,
IF(COUNTIF($A$2:$A952,A952)&lt;10,CONCATENATE("000",COUNTIF($A$2:$A952,A952)),
IF(COUNTIF($A$2:$A952,A952)&lt;100,CONCATENATE("00",COUNTIF($A$2:$A952,A952)),
IF(COUNTIF($A$2:$A952,A952)&lt;1000,CONCATENATE("0",COUNTIF($A$2:$A952,A952)),COUNTIF($A$2:$A952,A952))
)))</f>
        <v>IT클라우드AWS전문과정0002</v>
      </c>
      <c r="C952" s="23" t="s">
        <v>3979</v>
      </c>
      <c r="E952" s="23" t="str">
        <f>CONCATENATE(표1[[#This Row],[교육기관명]],표1[[#This Row],[중분류]])</f>
        <v>패스트레인정보통신학원클라우드</v>
      </c>
      <c r="F952" s="24" t="s">
        <v>3691</v>
      </c>
      <c r="G952" s="25" t="s">
        <v>1399</v>
      </c>
      <c r="H952" s="24" t="s">
        <v>6</v>
      </c>
      <c r="I952" s="24" t="s">
        <v>54</v>
      </c>
      <c r="J952" s="24" t="s">
        <v>71</v>
      </c>
      <c r="K952" s="24" t="s">
        <v>2000</v>
      </c>
      <c r="L952" s="80"/>
      <c r="M952" s="24" t="s">
        <v>2911</v>
      </c>
      <c r="N952" s="24"/>
      <c r="O952" s="24"/>
    </row>
    <row r="953" spans="1:15" hidden="1">
      <c r="A953" s="23" t="str">
        <f>CONCATENATE(표1[[#This Row],[대분류]],표1[[#This Row],[중분류]],표1[[#This Row],[소분류]],표1[[#This Row],[단계]])</f>
        <v>IT클라우드Azure선택과정</v>
      </c>
      <c r="B953" s="23" t="str">
        <f>CONCATENATE($A953,
IF(COUNTIF($A$2:$A953,A953)&lt;10,CONCATENATE("000",COUNTIF($A$2:$A953,A953)),
IF(COUNTIF($A$2:$A953,A953)&lt;100,CONCATENATE("00",COUNTIF($A$2:$A953,A953)),
IF(COUNTIF($A$2:$A953,A953)&lt;1000,CONCATENATE("0",COUNTIF($A$2:$A953,A953)),COUNTIF($A$2:$A953,A953))
)))</f>
        <v>IT클라우드Azure선택과정0001</v>
      </c>
      <c r="C953" s="23" t="s">
        <v>5160</v>
      </c>
      <c r="E953" s="23" t="str">
        <f>CONCATENATE(표1[[#This Row],[교육기관명]],표1[[#This Row],[중분류]])</f>
        <v>멀티캠퍼스클라우드</v>
      </c>
      <c r="F953" s="24" t="s">
        <v>4</v>
      </c>
      <c r="G953" s="25" t="s">
        <v>69</v>
      </c>
      <c r="H953" s="24" t="s">
        <v>6</v>
      </c>
      <c r="I953" s="24" t="s">
        <v>54</v>
      </c>
      <c r="J953" s="24" t="s">
        <v>67</v>
      </c>
      <c r="K953" s="24" t="s">
        <v>2002</v>
      </c>
      <c r="L953" s="80"/>
      <c r="M953" s="24" t="s">
        <v>2912</v>
      </c>
      <c r="N953" s="24"/>
      <c r="O953" s="24"/>
    </row>
    <row r="954" spans="1:15" hidden="1">
      <c r="A954" s="23" t="str">
        <f>CONCATENATE(표1[[#This Row],[대분류]],표1[[#This Row],[중분류]],표1[[#This Row],[소분류]],표1[[#This Row],[단계]])</f>
        <v>IT클라우드Azure선택과정</v>
      </c>
      <c r="B954" s="23" t="str">
        <f>CONCATENATE($A954,
IF(COUNTIF($A$2:$A954,A954)&lt;10,CONCATENATE("000",COUNTIF($A$2:$A954,A954)),
IF(COUNTIF($A$2:$A954,A954)&lt;100,CONCATENATE("00",COUNTIF($A$2:$A954,A954)),
IF(COUNTIF($A$2:$A954,A954)&lt;1000,CONCATENATE("0",COUNTIF($A$2:$A954,A954)),COUNTIF($A$2:$A954,A954))
)))</f>
        <v>IT클라우드Azure선택과정0002</v>
      </c>
      <c r="C954" s="23" t="s">
        <v>5161</v>
      </c>
      <c r="E954" s="23" t="str">
        <f>CONCATENATE(표1[[#This Row],[교육기관명]],표1[[#This Row],[중분류]])</f>
        <v>멀티캠퍼스클라우드</v>
      </c>
      <c r="F954" s="24" t="s">
        <v>4</v>
      </c>
      <c r="G954" s="25" t="s">
        <v>68</v>
      </c>
      <c r="H954" s="24" t="s">
        <v>6</v>
      </c>
      <c r="I954" s="24" t="s">
        <v>54</v>
      </c>
      <c r="J954" s="24" t="s">
        <v>67</v>
      </c>
      <c r="K954" s="24" t="s">
        <v>2002</v>
      </c>
      <c r="L954" s="80"/>
      <c r="M954" s="24" t="s">
        <v>2913</v>
      </c>
      <c r="N954" s="24"/>
      <c r="O954" s="24"/>
    </row>
    <row r="955" spans="1:15" hidden="1">
      <c r="A955" s="23" t="str">
        <f>CONCATENATE(표1[[#This Row],[대분류]],표1[[#This Row],[중분류]],표1[[#This Row],[소분류]],표1[[#This Row],[단계]])</f>
        <v>IT클라우드Azure선택과정</v>
      </c>
      <c r="B955" s="23" t="str">
        <f>CONCATENATE($A955,
IF(COUNTIF($A$2:$A955,A955)&lt;10,CONCATENATE("000",COUNTIF($A$2:$A955,A955)),
IF(COUNTIF($A$2:$A955,A955)&lt;100,CONCATENATE("00",COUNTIF($A$2:$A955,A955)),
IF(COUNTIF($A$2:$A955,A955)&lt;1000,CONCATENATE("0",COUNTIF($A$2:$A955,A955)),COUNTIF($A$2:$A955,A955))
)))</f>
        <v>IT클라우드Azure선택과정0003</v>
      </c>
      <c r="C955" s="23" t="s">
        <v>5162</v>
      </c>
      <c r="E955" s="23" t="str">
        <f>CONCATENATE(표1[[#This Row],[교육기관명]],표1[[#This Row],[중분류]])</f>
        <v>멀티캠퍼스클라우드</v>
      </c>
      <c r="F955" s="24" t="s">
        <v>3662</v>
      </c>
      <c r="G955" s="25" t="s">
        <v>66</v>
      </c>
      <c r="H955" s="24" t="s">
        <v>6</v>
      </c>
      <c r="I955" s="24" t="s">
        <v>54</v>
      </c>
      <c r="J955" s="24" t="s">
        <v>67</v>
      </c>
      <c r="K955" s="24" t="s">
        <v>2002</v>
      </c>
      <c r="L955" s="80"/>
      <c r="M955" s="24" t="s">
        <v>2914</v>
      </c>
      <c r="N955" s="24"/>
      <c r="O955" s="24"/>
    </row>
    <row r="956" spans="1:15" hidden="1">
      <c r="A956" s="23" t="str">
        <f>CONCATENATE(표1[[#This Row],[대분류]],표1[[#This Row],[중분류]],표1[[#This Row],[소분류]],표1[[#This Row],[단계]])</f>
        <v>IT클라우드DevOps전문과정</v>
      </c>
      <c r="B956" s="23" t="str">
        <f>CONCATENATE($A956,
IF(COUNTIF($A$2:$A956,A956)&lt;10,CONCATENATE("000",COUNTIF($A$2:$A956,A956)),
IF(COUNTIF($A$2:$A956,A956)&lt;100,CONCATENATE("00",COUNTIF($A$2:$A956,A956)),
IF(COUNTIF($A$2:$A956,A956)&lt;1000,CONCATENATE("0",COUNTIF($A$2:$A956,A956)),COUNTIF($A$2:$A956,A956))
)))</f>
        <v>IT클라우드DevOps전문과정0001</v>
      </c>
      <c r="C956" s="23" t="s">
        <v>4421</v>
      </c>
      <c r="E956" s="23" t="str">
        <f>CONCATENATE(표1[[#This Row],[교육기관명]],표1[[#This Row],[중분류]])</f>
        <v>패스트캠퍼스클라우드</v>
      </c>
      <c r="F956" s="24" t="s">
        <v>3687</v>
      </c>
      <c r="G956" s="25" t="s">
        <v>1763</v>
      </c>
      <c r="H956" s="24" t="s">
        <v>6</v>
      </c>
      <c r="I956" s="24" t="s">
        <v>54</v>
      </c>
      <c r="J956" s="24" t="s">
        <v>700</v>
      </c>
      <c r="K956" s="24" t="s">
        <v>2000</v>
      </c>
      <c r="L956" s="80"/>
      <c r="M956" s="24" t="s">
        <v>2915</v>
      </c>
      <c r="N956" s="24"/>
      <c r="O956" s="24"/>
    </row>
    <row r="957" spans="1:15" hidden="1">
      <c r="A957" s="23" t="str">
        <f>CONCATENATE(표1[[#This Row],[대분류]],표1[[#This Row],[중분류]],표1[[#This Row],[소분류]],표1[[#This Row],[단계]])</f>
        <v>IT클라우드DevOps전문과정</v>
      </c>
      <c r="B957" s="23" t="str">
        <f>CONCATENATE($A957,
IF(COUNTIF($A$2:$A957,A957)&lt;10,CONCATENATE("000",COUNTIF($A$2:$A957,A957)),
IF(COUNTIF($A$2:$A957,A957)&lt;100,CONCATENATE("00",COUNTIF($A$2:$A957,A957)),
IF(COUNTIF($A$2:$A957,A957)&lt;1000,CONCATENATE("0",COUNTIF($A$2:$A957,A957)),COUNTIF($A$2:$A957,A957))
)))</f>
        <v>IT클라우드DevOps전문과정0002</v>
      </c>
      <c r="C957" s="23" t="s">
        <v>4422</v>
      </c>
      <c r="E957" s="23" t="str">
        <f>CONCATENATE(표1[[#This Row],[교육기관명]],표1[[#This Row],[중분류]])</f>
        <v>패스트캠퍼스클라우드</v>
      </c>
      <c r="F957" s="24" t="s">
        <v>3687</v>
      </c>
      <c r="G957" s="25" t="s">
        <v>1764</v>
      </c>
      <c r="H957" s="24" t="s">
        <v>6</v>
      </c>
      <c r="I957" s="24" t="s">
        <v>54</v>
      </c>
      <c r="J957" s="24" t="s">
        <v>700</v>
      </c>
      <c r="K957" s="24" t="s">
        <v>2000</v>
      </c>
      <c r="L957" s="80"/>
      <c r="M957" s="24" t="s">
        <v>2916</v>
      </c>
      <c r="N957" s="24"/>
      <c r="O957" s="24"/>
    </row>
    <row r="958" spans="1:15" hidden="1">
      <c r="A958" s="23" t="str">
        <f>CONCATENATE(표1[[#This Row],[대분류]],표1[[#This Row],[중분류]],표1[[#This Row],[소분류]],표1[[#This Row],[단계]])</f>
        <v>IT클라우드Hybrid선택과정</v>
      </c>
      <c r="B958" s="23" t="str">
        <f>CONCATENATE($A958,
IF(COUNTIF($A$2:$A958,A958)&lt;10,CONCATENATE("000",COUNTIF($A$2:$A958,A958)),
IF(COUNTIF($A$2:$A958,A958)&lt;100,CONCATENATE("00",COUNTIF($A$2:$A958,A958)),
IF(COUNTIF($A$2:$A958,A958)&lt;1000,CONCATENATE("0",COUNTIF($A$2:$A958,A958)),COUNTIF($A$2:$A958,A958))
)))</f>
        <v>IT클라우드Hybrid선택과정0001</v>
      </c>
      <c r="C958" s="23" t="s">
        <v>3980</v>
      </c>
      <c r="E958" s="23" t="str">
        <f>CONCATENATE(표1[[#This Row],[교육기관명]],표1[[#This Row],[중분류]])</f>
        <v>패스트레인정보통신학원클라우드</v>
      </c>
      <c r="F958" s="24" t="s">
        <v>3691</v>
      </c>
      <c r="G958" s="25" t="s">
        <v>1454</v>
      </c>
      <c r="H958" s="24" t="s">
        <v>6</v>
      </c>
      <c r="I958" s="24" t="s">
        <v>54</v>
      </c>
      <c r="J958" s="24" t="s">
        <v>1121</v>
      </c>
      <c r="K958" s="24" t="s">
        <v>2002</v>
      </c>
      <c r="L958" s="80"/>
      <c r="M958" s="24" t="s">
        <v>2917</v>
      </c>
      <c r="N958" s="24"/>
      <c r="O958" s="24"/>
    </row>
    <row r="959" spans="1:15" hidden="1">
      <c r="A959" s="23" t="str">
        <f>CONCATENATE(표1[[#This Row],[대분류]],표1[[#This Row],[중분류]],표1[[#This Row],[소분류]],표1[[#This Row],[단계]])</f>
        <v>IT클라우드Hybrid선택과정</v>
      </c>
      <c r="B959" s="23" t="str">
        <f>CONCATENATE($A959,
IF(COUNTIF($A$2:$A959,A959)&lt;10,CONCATENATE("000",COUNTIF($A$2:$A959,A959)),
IF(COUNTIF($A$2:$A959,A959)&lt;100,CONCATENATE("00",COUNTIF($A$2:$A959,A959)),
IF(COUNTIF($A$2:$A959,A959)&lt;1000,CONCATENATE("0",COUNTIF($A$2:$A959,A959)),COUNTIF($A$2:$A959,A959))
)))</f>
        <v>IT클라우드Hybrid선택과정0002</v>
      </c>
      <c r="C959" s="23" t="s">
        <v>3981</v>
      </c>
      <c r="E959" s="23" t="str">
        <f>CONCATENATE(표1[[#This Row],[교육기관명]],표1[[#This Row],[중분류]])</f>
        <v>패스트레인정보통신학원클라우드</v>
      </c>
      <c r="F959" s="24" t="s">
        <v>3691</v>
      </c>
      <c r="G959" s="25" t="s">
        <v>1455</v>
      </c>
      <c r="H959" s="24" t="s">
        <v>6</v>
      </c>
      <c r="I959" s="24" t="s">
        <v>54</v>
      </c>
      <c r="J959" s="24" t="s">
        <v>1121</v>
      </c>
      <c r="K959" s="24" t="s">
        <v>2002</v>
      </c>
      <c r="L959" s="80"/>
      <c r="M959" s="24" t="s">
        <v>2918</v>
      </c>
      <c r="N959" s="24"/>
      <c r="O959" s="24"/>
    </row>
    <row r="960" spans="1:15" hidden="1">
      <c r="A960" s="23" t="str">
        <f>CONCATENATE(표1[[#This Row],[대분류]],표1[[#This Row],[중분류]],표1[[#This Row],[소분류]],표1[[#This Row],[단계]])</f>
        <v>IT클라우드Hybrid전문과정</v>
      </c>
      <c r="B960" s="23" t="str">
        <f>CONCATENATE($A960,
IF(COUNTIF($A$2:$A960,A960)&lt;10,CONCATENATE("000",COUNTIF($A$2:$A960,A960)),
IF(COUNTIF($A$2:$A960,A960)&lt;100,CONCATENATE("00",COUNTIF($A$2:$A960,A960)),
IF(COUNTIF($A$2:$A960,A960)&lt;1000,CONCATENATE("0",COUNTIF($A$2:$A960,A960)),COUNTIF($A$2:$A960,A960))
)))</f>
        <v>IT클라우드Hybrid전문과정0001</v>
      </c>
      <c r="C960" s="23" t="s">
        <v>3982</v>
      </c>
      <c r="E960" s="23" t="str">
        <f>CONCATENATE(표1[[#This Row],[교육기관명]],표1[[#This Row],[중분류]])</f>
        <v>패스트레인정보통신학원클라우드</v>
      </c>
      <c r="F960" s="24" t="s">
        <v>3691</v>
      </c>
      <c r="G960" s="25" t="s">
        <v>1261</v>
      </c>
      <c r="H960" s="24" t="s">
        <v>6</v>
      </c>
      <c r="I960" s="24" t="s">
        <v>54</v>
      </c>
      <c r="J960" s="24" t="s">
        <v>1121</v>
      </c>
      <c r="K960" s="24" t="s">
        <v>2000</v>
      </c>
      <c r="L960" s="80"/>
      <c r="M960" s="24" t="s">
        <v>2919</v>
      </c>
      <c r="N960" s="24"/>
      <c r="O960" s="24"/>
    </row>
    <row r="961" spans="1:15" hidden="1">
      <c r="A961" s="23" t="str">
        <f>CONCATENATE(표1[[#This Row],[대분류]],표1[[#This Row],[중분류]],표1[[#This Row],[소분류]],표1[[#This Row],[단계]])</f>
        <v>IT클라우드OpenStack선택과정</v>
      </c>
      <c r="B961" s="23" t="str">
        <f>CONCATENATE($A961,
IF(COUNTIF($A$2:$A961,A961)&lt;10,CONCATENATE("000",COUNTIF($A$2:$A961,A961)),
IF(COUNTIF($A$2:$A961,A961)&lt;100,CONCATENATE("00",COUNTIF($A$2:$A961,A961)),
IF(COUNTIF($A$2:$A961,A961)&lt;1000,CONCATENATE("0",COUNTIF($A$2:$A961,A961)),COUNTIF($A$2:$A961,A961))
)))</f>
        <v>IT클라우드OpenStack선택과정0001</v>
      </c>
      <c r="C961" s="23" t="s">
        <v>5443</v>
      </c>
      <c r="E961" s="23" t="str">
        <f>CONCATENATE(표1[[#This Row],[교육기관명]],표1[[#This Row],[중분류]])</f>
        <v>HP교육센터클라우드</v>
      </c>
      <c r="F961" s="24" t="s">
        <v>971</v>
      </c>
      <c r="G961" s="25" t="s">
        <v>1055</v>
      </c>
      <c r="H961" s="24" t="s">
        <v>6</v>
      </c>
      <c r="I961" s="24" t="s">
        <v>54</v>
      </c>
      <c r="J961" s="24" t="s">
        <v>62</v>
      </c>
      <c r="K961" s="24" t="s">
        <v>2002</v>
      </c>
      <c r="L961" s="80"/>
      <c r="M961" s="24" t="s">
        <v>2920</v>
      </c>
      <c r="N961" s="24"/>
      <c r="O961" s="24"/>
    </row>
    <row r="962" spans="1:15" hidden="1">
      <c r="A962" s="23" t="str">
        <f>CONCATENATE(표1[[#This Row],[대분류]],표1[[#This Row],[중분류]],표1[[#This Row],[소분류]],표1[[#This Row],[단계]])</f>
        <v>IT클라우드OpenStack선택과정</v>
      </c>
      <c r="B962" s="23" t="str">
        <f>CONCATENATE($A962,
IF(COUNTIF($A$2:$A962,A962)&lt;10,CONCATENATE("000",COUNTIF($A$2:$A962,A962)),
IF(COUNTIF($A$2:$A962,A962)&lt;100,CONCATENATE("00",COUNTIF($A$2:$A962,A962)),
IF(COUNTIF($A$2:$A962,A962)&lt;1000,CONCATENATE("0",COUNTIF($A$2:$A962,A962)),COUNTIF($A$2:$A962,A962))
)))</f>
        <v>IT클라우드OpenStack선택과정0002</v>
      </c>
      <c r="C962" s="23" t="s">
        <v>5163</v>
      </c>
      <c r="E962" s="23" t="str">
        <f>CONCATENATE(표1[[#This Row],[교육기관명]],표1[[#This Row],[중분류]])</f>
        <v>멀티캠퍼스클라우드</v>
      </c>
      <c r="F962" s="24" t="s">
        <v>4</v>
      </c>
      <c r="G962" s="25" t="s">
        <v>85</v>
      </c>
      <c r="H962" s="24" t="s">
        <v>6</v>
      </c>
      <c r="I962" s="24" t="s">
        <v>54</v>
      </c>
      <c r="J962" s="24" t="s">
        <v>62</v>
      </c>
      <c r="K962" s="24" t="s">
        <v>2002</v>
      </c>
      <c r="L962" s="80"/>
      <c r="M962" s="24" t="s">
        <v>2921</v>
      </c>
      <c r="N962" s="24"/>
      <c r="O962" s="24"/>
    </row>
    <row r="963" spans="1:15" hidden="1">
      <c r="A963" s="23" t="str">
        <f>CONCATENATE(표1[[#This Row],[대분류]],표1[[#This Row],[중분류]],표1[[#This Row],[소분류]],표1[[#This Row],[단계]])</f>
        <v>IT클라우드OpenStack선택과정</v>
      </c>
      <c r="B963" s="23" t="str">
        <f>CONCATENATE($A963,
IF(COUNTIF($A$2:$A963,A963)&lt;10,CONCATENATE("000",COUNTIF($A$2:$A963,A963)),
IF(COUNTIF($A$2:$A963,A963)&lt;100,CONCATENATE("00",COUNTIF($A$2:$A963,A963)),
IF(COUNTIF($A$2:$A963,A963)&lt;1000,CONCATENATE("0",COUNTIF($A$2:$A963,A963)),COUNTIF($A$2:$A963,A963))
)))</f>
        <v>IT클라우드OpenStack선택과정0003</v>
      </c>
      <c r="C963" s="23" t="s">
        <v>3983</v>
      </c>
      <c r="E963" s="23" t="str">
        <f>CONCATENATE(표1[[#This Row],[교육기관명]],표1[[#This Row],[중분류]])</f>
        <v>패스트레인정보통신학원클라우드</v>
      </c>
      <c r="F963" s="24" t="s">
        <v>3691</v>
      </c>
      <c r="G963" s="25" t="s">
        <v>1241</v>
      </c>
      <c r="H963" s="24" t="s">
        <v>6</v>
      </c>
      <c r="I963" s="24" t="s">
        <v>54</v>
      </c>
      <c r="J963" s="24" t="s">
        <v>62</v>
      </c>
      <c r="K963" s="24" t="s">
        <v>2002</v>
      </c>
      <c r="L963" s="80"/>
      <c r="M963" s="24" t="s">
        <v>2922</v>
      </c>
      <c r="N963" s="24"/>
      <c r="O963" s="24"/>
    </row>
    <row r="964" spans="1:15" hidden="1">
      <c r="A964" s="23" t="str">
        <f>CONCATENATE(표1[[#This Row],[대분류]],표1[[#This Row],[중분류]],표1[[#This Row],[소분류]],표1[[#This Row],[단계]])</f>
        <v>IT클라우드OpenStack선택과정</v>
      </c>
      <c r="B964" s="23" t="str">
        <f>CONCATENATE($A964,
IF(COUNTIF($A$2:$A964,A964)&lt;10,CONCATENATE("000",COUNTIF($A$2:$A964,A964)),
IF(COUNTIF($A$2:$A964,A964)&lt;100,CONCATENATE("00",COUNTIF($A$2:$A964,A964)),
IF(COUNTIF($A$2:$A964,A964)&lt;1000,CONCATENATE("0",COUNTIF($A$2:$A964,A964)),COUNTIF($A$2:$A964,A964))
)))</f>
        <v>IT클라우드OpenStack선택과정0004</v>
      </c>
      <c r="C964" s="23" t="s">
        <v>3984</v>
      </c>
      <c r="E964" s="23" t="str">
        <f>CONCATENATE(표1[[#This Row],[교육기관명]],표1[[#This Row],[중분류]])</f>
        <v>패스트레인정보통신학원클라우드</v>
      </c>
      <c r="F964" s="24" t="s">
        <v>3691</v>
      </c>
      <c r="G964" s="25" t="s">
        <v>1242</v>
      </c>
      <c r="H964" s="24" t="s">
        <v>6</v>
      </c>
      <c r="I964" s="24" t="s">
        <v>54</v>
      </c>
      <c r="J964" s="24" t="s">
        <v>62</v>
      </c>
      <c r="K964" s="24" t="s">
        <v>2002</v>
      </c>
      <c r="L964" s="80"/>
      <c r="M964" s="24" t="s">
        <v>2923</v>
      </c>
      <c r="N964" s="24"/>
      <c r="O964" s="24"/>
    </row>
    <row r="965" spans="1:15" hidden="1">
      <c r="A965" s="23" t="str">
        <f>CONCATENATE(표1[[#This Row],[대분류]],표1[[#This Row],[중분류]],표1[[#This Row],[소분류]],표1[[#This Row],[단계]])</f>
        <v>IT클라우드OpenStack선택과정</v>
      </c>
      <c r="B965" s="23" t="str">
        <f>CONCATENATE($A965,
IF(COUNTIF($A$2:$A965,A965)&lt;10,CONCATENATE("000",COUNTIF($A$2:$A965,A965)),
IF(COUNTIF($A$2:$A965,A965)&lt;100,CONCATENATE("00",COUNTIF($A$2:$A965,A965)),
IF(COUNTIF($A$2:$A965,A965)&lt;1000,CONCATENATE("0",COUNTIF($A$2:$A965,A965)),COUNTIF($A$2:$A965,A965))
)))</f>
        <v>IT클라우드OpenStack선택과정0005</v>
      </c>
      <c r="C965" s="23" t="s">
        <v>3985</v>
      </c>
      <c r="E965" s="23" t="str">
        <f>CONCATENATE(표1[[#This Row],[교육기관명]],표1[[#This Row],[중분류]])</f>
        <v>패스트레인정보통신학원클라우드</v>
      </c>
      <c r="F965" s="24" t="s">
        <v>3691</v>
      </c>
      <c r="G965" s="25" t="s">
        <v>1243</v>
      </c>
      <c r="H965" s="24" t="s">
        <v>6</v>
      </c>
      <c r="I965" s="24" t="s">
        <v>54</v>
      </c>
      <c r="J965" s="24" t="s">
        <v>62</v>
      </c>
      <c r="K965" s="24" t="s">
        <v>2002</v>
      </c>
      <c r="L965" s="80"/>
      <c r="M965" s="24" t="s">
        <v>2924</v>
      </c>
      <c r="N965" s="24"/>
      <c r="O965" s="24"/>
    </row>
    <row r="966" spans="1:15" hidden="1">
      <c r="A966" s="23" t="str">
        <f>CONCATENATE(표1[[#This Row],[대분류]],표1[[#This Row],[중분류]],표1[[#This Row],[소분류]],표1[[#This Row],[단계]])</f>
        <v>IT클라우드OpenStack선택과정</v>
      </c>
      <c r="B966" s="23" t="str">
        <f>CONCATENATE($A966,
IF(COUNTIF($A$2:$A966,A966)&lt;10,CONCATENATE("000",COUNTIF($A$2:$A966,A966)),
IF(COUNTIF($A$2:$A966,A966)&lt;100,CONCATENATE("00",COUNTIF($A$2:$A966,A966)),
IF(COUNTIF($A$2:$A966,A966)&lt;1000,CONCATENATE("0",COUNTIF($A$2:$A966,A966)),COUNTIF($A$2:$A966,A966))
)))</f>
        <v>IT클라우드OpenStack선택과정0006</v>
      </c>
      <c r="C966" s="23" t="s">
        <v>3986</v>
      </c>
      <c r="E966" s="23" t="str">
        <f>CONCATENATE(표1[[#This Row],[교육기관명]],표1[[#This Row],[중분류]])</f>
        <v>패스트레인정보통신학원클라우드</v>
      </c>
      <c r="F966" s="24" t="s">
        <v>3691</v>
      </c>
      <c r="G966" s="25" t="s">
        <v>1244</v>
      </c>
      <c r="H966" s="24" t="s">
        <v>6</v>
      </c>
      <c r="I966" s="24" t="s">
        <v>54</v>
      </c>
      <c r="J966" s="24" t="s">
        <v>62</v>
      </c>
      <c r="K966" s="24" t="s">
        <v>2002</v>
      </c>
      <c r="L966" s="80"/>
      <c r="M966" s="24" t="s">
        <v>2925</v>
      </c>
      <c r="N966" s="24"/>
      <c r="O966" s="24"/>
    </row>
    <row r="967" spans="1:15" hidden="1">
      <c r="A967" s="23" t="str">
        <f>CONCATENATE(표1[[#This Row],[대분류]],표1[[#This Row],[중분류]],표1[[#This Row],[소분류]],표1[[#This Row],[단계]])</f>
        <v>IT클라우드OpenStack선택과정</v>
      </c>
      <c r="B967" s="23" t="str">
        <f>CONCATENATE($A967,
IF(COUNTIF($A$2:$A967,A967)&lt;10,CONCATENATE("000",COUNTIF($A$2:$A967,A967)),
IF(COUNTIF($A$2:$A967,A967)&lt;100,CONCATENATE("00",COUNTIF($A$2:$A967,A967)),
IF(COUNTIF($A$2:$A967,A967)&lt;1000,CONCATENATE("0",COUNTIF($A$2:$A967,A967)),COUNTIF($A$2:$A967,A967))
)))</f>
        <v>IT클라우드OpenStack선택과정0007</v>
      </c>
      <c r="C967" s="23" t="s">
        <v>3987</v>
      </c>
      <c r="E967" s="23" t="str">
        <f>CONCATENATE(표1[[#This Row],[교육기관명]],표1[[#This Row],[중분류]])</f>
        <v>패스트레인정보통신학원클라우드</v>
      </c>
      <c r="F967" s="24" t="s">
        <v>3691</v>
      </c>
      <c r="G967" s="25" t="s">
        <v>1456</v>
      </c>
      <c r="H967" s="24" t="s">
        <v>6</v>
      </c>
      <c r="I967" s="24" t="s">
        <v>54</v>
      </c>
      <c r="J967" s="24" t="s">
        <v>62</v>
      </c>
      <c r="K967" s="24" t="s">
        <v>2002</v>
      </c>
      <c r="L967" s="80"/>
      <c r="M967" s="24" t="s">
        <v>2926</v>
      </c>
      <c r="N967" s="24"/>
      <c r="O967" s="24"/>
    </row>
    <row r="968" spans="1:15" hidden="1">
      <c r="A968" s="23" t="str">
        <f>CONCATENATE(표1[[#This Row],[대분류]],표1[[#This Row],[중분류]],표1[[#This Row],[소분류]],표1[[#This Row],[단계]])</f>
        <v>IT클라우드OpenStack선택과정</v>
      </c>
      <c r="B968" s="23" t="str">
        <f>CONCATENATE($A968,
IF(COUNTIF($A$2:$A968,A968)&lt;10,CONCATENATE("000",COUNTIF($A$2:$A968,A968)),
IF(COUNTIF($A$2:$A968,A968)&lt;100,CONCATENATE("00",COUNTIF($A$2:$A968,A968)),
IF(COUNTIF($A$2:$A968,A968)&lt;1000,CONCATENATE("0",COUNTIF($A$2:$A968,A968)),COUNTIF($A$2:$A968,A968))
)))</f>
        <v>IT클라우드OpenStack선택과정0008</v>
      </c>
      <c r="C968" s="23" t="s">
        <v>3988</v>
      </c>
      <c r="D968" s="27" t="s">
        <v>5633</v>
      </c>
      <c r="E968" s="23" t="str">
        <f>CONCATENATE(표1[[#This Row],[교육기관명]],표1[[#This Row],[중분류]])</f>
        <v>패스트레인정보통신학원클라우드</v>
      </c>
      <c r="F968" s="24" t="s">
        <v>3691</v>
      </c>
      <c r="G968" s="25" t="s">
        <v>1572</v>
      </c>
      <c r="H968" s="24" t="s">
        <v>6</v>
      </c>
      <c r="I968" s="24" t="s">
        <v>54</v>
      </c>
      <c r="J968" s="24" t="s">
        <v>62</v>
      </c>
      <c r="K968" s="24" t="s">
        <v>2002</v>
      </c>
      <c r="L968" s="80" t="s">
        <v>5582</v>
      </c>
      <c r="M968" s="24" t="s">
        <v>2927</v>
      </c>
      <c r="N968" s="24">
        <v>0</v>
      </c>
      <c r="O968" s="24"/>
    </row>
    <row r="969" spans="1:15" hidden="1">
      <c r="A969" s="23" t="str">
        <f>CONCATENATE(표1[[#This Row],[대분류]],표1[[#This Row],[중분류]],표1[[#This Row],[소분류]],표1[[#This Row],[단계]])</f>
        <v>IT클라우드OpenStack선택과정</v>
      </c>
      <c r="B969" s="23" t="str">
        <f>CONCATENATE($A969,
IF(COUNTIF($A$2:$A969,A969)&lt;10,CONCATENATE("000",COUNTIF($A$2:$A969,A969)),
IF(COUNTIF($A$2:$A969,A969)&lt;100,CONCATENATE("00",COUNTIF($A$2:$A969,A969)),
IF(COUNTIF($A$2:$A969,A969)&lt;1000,CONCATENATE("0",COUNTIF($A$2:$A969,A969)),COUNTIF($A$2:$A969,A969))
)))</f>
        <v>IT클라우드OpenStack선택과정0009</v>
      </c>
      <c r="C969" s="23" t="s">
        <v>3989</v>
      </c>
      <c r="D969" s="27" t="s">
        <v>5634</v>
      </c>
      <c r="E969" s="23" t="str">
        <f>CONCATENATE(표1[[#This Row],[교육기관명]],표1[[#This Row],[중분류]])</f>
        <v>패스트레인정보통신학원클라우드</v>
      </c>
      <c r="F969" s="24" t="s">
        <v>3691</v>
      </c>
      <c r="G969" s="25" t="s">
        <v>1634</v>
      </c>
      <c r="H969" s="24" t="s">
        <v>6</v>
      </c>
      <c r="I969" s="24" t="s">
        <v>54</v>
      </c>
      <c r="J969" s="24" t="s">
        <v>62</v>
      </c>
      <c r="K969" s="24" t="s">
        <v>2002</v>
      </c>
      <c r="L969" s="80" t="s">
        <v>5582</v>
      </c>
      <c r="M969" s="24" t="s">
        <v>2928</v>
      </c>
      <c r="N969" s="24">
        <v>0</v>
      </c>
      <c r="O969" s="24"/>
    </row>
    <row r="970" spans="1:15" hidden="1">
      <c r="A970" s="23" t="str">
        <f>CONCATENATE(표1[[#This Row],[대분류]],표1[[#This Row],[중분류]],표1[[#This Row],[소분류]],표1[[#This Row],[단계]])</f>
        <v>IT클라우드OpenStack전문과정</v>
      </c>
      <c r="B970" s="23" t="str">
        <f>CONCATENATE($A970,
IF(COUNTIF($A$2:$A970,A970)&lt;10,CONCATENATE("000",COUNTIF($A$2:$A970,A970)),
IF(COUNTIF($A$2:$A970,A970)&lt;100,CONCATENATE("00",COUNTIF($A$2:$A970,A970)),
IF(COUNTIF($A$2:$A970,A970)&lt;1000,CONCATENATE("0",COUNTIF($A$2:$A970,A970)),COUNTIF($A$2:$A970,A970))
)))</f>
        <v>IT클라우드OpenStack전문과정0001</v>
      </c>
      <c r="C970" s="23" t="s">
        <v>5444</v>
      </c>
      <c r="E970" s="23" t="str">
        <f>CONCATENATE(표1[[#This Row],[교육기관명]],표1[[#This Row],[중분류]])</f>
        <v>HP교육센터클라우드</v>
      </c>
      <c r="F970" s="24" t="s">
        <v>971</v>
      </c>
      <c r="G970" s="25" t="s">
        <v>1059</v>
      </c>
      <c r="H970" s="24" t="s">
        <v>6</v>
      </c>
      <c r="I970" s="24" t="s">
        <v>54</v>
      </c>
      <c r="J970" s="24" t="s">
        <v>62</v>
      </c>
      <c r="K970" s="24" t="s">
        <v>2000</v>
      </c>
      <c r="L970" s="80"/>
      <c r="M970" s="24" t="s">
        <v>2929</v>
      </c>
      <c r="N970" s="24"/>
      <c r="O970" s="24"/>
    </row>
    <row r="971" spans="1:15" hidden="1">
      <c r="A971" s="23" t="str">
        <f>CONCATENATE(표1[[#This Row],[대분류]],표1[[#This Row],[중분류]],표1[[#This Row],[소분류]],표1[[#This Row],[단계]])</f>
        <v>IT클라우드OpenStack전문과정</v>
      </c>
      <c r="B971" s="23" t="str">
        <f>CONCATENATE($A971,
IF(COUNTIF($A$2:$A971,A971)&lt;10,CONCATENATE("000",COUNTIF($A$2:$A971,A971)),
IF(COUNTIF($A$2:$A971,A971)&lt;100,CONCATENATE("00",COUNTIF($A$2:$A971,A971)),
IF(COUNTIF($A$2:$A971,A971)&lt;1000,CONCATENATE("0",COUNTIF($A$2:$A971,A971)),COUNTIF($A$2:$A971,A971))
)))</f>
        <v>IT클라우드OpenStack전문과정0002</v>
      </c>
      <c r="C971" s="23" t="s">
        <v>5164</v>
      </c>
      <c r="E971" s="23" t="str">
        <f>CONCATENATE(표1[[#This Row],[교육기관명]],표1[[#This Row],[중분류]])</f>
        <v>멀티캠퍼스클라우드</v>
      </c>
      <c r="F971" s="24" t="s">
        <v>4</v>
      </c>
      <c r="G971" s="25" t="s">
        <v>61</v>
      </c>
      <c r="H971" s="24" t="s">
        <v>6</v>
      </c>
      <c r="I971" s="24" t="s">
        <v>54</v>
      </c>
      <c r="J971" s="24" t="s">
        <v>62</v>
      </c>
      <c r="K971" s="24" t="s">
        <v>2000</v>
      </c>
      <c r="L971" s="80"/>
      <c r="M971" s="24" t="s">
        <v>2930</v>
      </c>
      <c r="N971" s="24"/>
      <c r="O971" s="24"/>
    </row>
    <row r="972" spans="1:15" hidden="1">
      <c r="A972" s="23" t="str">
        <f>CONCATENATE(표1[[#This Row],[대분류]],표1[[#This Row],[중분류]],표1[[#This Row],[소분류]],표1[[#This Row],[단계]])</f>
        <v>IT클라우드OpenStack전문과정</v>
      </c>
      <c r="B972" s="23" t="str">
        <f>CONCATENATE($A972,
IF(COUNTIF($A$2:$A972,A972)&lt;10,CONCATENATE("000",COUNTIF($A$2:$A972,A972)),
IF(COUNTIF($A$2:$A972,A972)&lt;100,CONCATENATE("00",COUNTIF($A$2:$A972,A972)),
IF(COUNTIF($A$2:$A972,A972)&lt;1000,CONCATENATE("0",COUNTIF($A$2:$A972,A972)),COUNTIF($A$2:$A972,A972))
)))</f>
        <v>IT클라우드OpenStack전문과정0003</v>
      </c>
      <c r="C972" s="23" t="s">
        <v>3990</v>
      </c>
      <c r="E972" s="23" t="str">
        <f>CONCATENATE(표1[[#This Row],[교육기관명]],표1[[#This Row],[중분류]])</f>
        <v>패스트레인정보통신학원클라우드</v>
      </c>
      <c r="F972" s="24" t="s">
        <v>3691</v>
      </c>
      <c r="G972" s="25" t="s">
        <v>1236</v>
      </c>
      <c r="H972" s="24" t="s">
        <v>6</v>
      </c>
      <c r="I972" s="24" t="s">
        <v>54</v>
      </c>
      <c r="J972" s="24" t="s">
        <v>62</v>
      </c>
      <c r="K972" s="24" t="s">
        <v>2000</v>
      </c>
      <c r="L972" s="80"/>
      <c r="M972" s="24" t="s">
        <v>2931</v>
      </c>
      <c r="N972" s="24"/>
      <c r="O972" s="24"/>
    </row>
    <row r="973" spans="1:15" hidden="1">
      <c r="A973" s="23" t="str">
        <f>CONCATENATE(표1[[#This Row],[대분류]],표1[[#This Row],[중분류]],표1[[#This Row],[소분류]],표1[[#This Row],[단계]])</f>
        <v>IT클라우드OpenStack전문과정</v>
      </c>
      <c r="B973" s="23" t="str">
        <f>CONCATENATE($A973,
IF(COUNTIF($A$2:$A973,A973)&lt;10,CONCATENATE("000",COUNTIF($A$2:$A973,A973)),
IF(COUNTIF($A$2:$A973,A973)&lt;100,CONCATENATE("00",COUNTIF($A$2:$A973,A973)),
IF(COUNTIF($A$2:$A973,A973)&lt;1000,CONCATENATE("0",COUNTIF($A$2:$A973,A973)),COUNTIF($A$2:$A973,A973))
)))</f>
        <v>IT클라우드OpenStack전문과정0004</v>
      </c>
      <c r="C973" s="23" t="s">
        <v>3991</v>
      </c>
      <c r="E973" s="23" t="str">
        <f>CONCATENATE(표1[[#This Row],[교육기관명]],표1[[#This Row],[중분류]])</f>
        <v>패스트레인정보통신학원클라우드</v>
      </c>
      <c r="F973" s="24" t="s">
        <v>3691</v>
      </c>
      <c r="G973" s="25" t="s">
        <v>1260</v>
      </c>
      <c r="H973" s="24" t="s">
        <v>6</v>
      </c>
      <c r="I973" s="24" t="s">
        <v>54</v>
      </c>
      <c r="J973" s="24" t="s">
        <v>62</v>
      </c>
      <c r="K973" s="24" t="s">
        <v>2000</v>
      </c>
      <c r="L973" s="80"/>
      <c r="M973" s="24" t="s">
        <v>2932</v>
      </c>
      <c r="N973" s="24"/>
      <c r="O973" s="24"/>
    </row>
    <row r="974" spans="1:15" hidden="1">
      <c r="A974" s="23" t="str">
        <f>CONCATENATE(표1[[#This Row],[대분류]],표1[[#This Row],[중분류]],표1[[#This Row],[소분류]],표1[[#This Row],[단계]])</f>
        <v>IT클라우드Salesforce선택과정</v>
      </c>
      <c r="B974" s="23" t="str">
        <f>CONCATENATE($A974,
IF(COUNTIF($A$2:$A974,A974)&lt;10,CONCATENATE("000",COUNTIF($A$2:$A974,A974)),
IF(COUNTIF($A$2:$A974,A974)&lt;100,CONCATENATE("00",COUNTIF($A$2:$A974,A974)),
IF(COUNTIF($A$2:$A974,A974)&lt;1000,CONCATENATE("0",COUNTIF($A$2:$A974,A974)),COUNTIF($A$2:$A974,A974))
)))</f>
        <v>IT클라우드Salesforce선택과정0001</v>
      </c>
      <c r="C974" s="23" t="s">
        <v>3992</v>
      </c>
      <c r="E974" s="23" t="str">
        <f>CONCATENATE(표1[[#This Row],[교육기관명]],표1[[#This Row],[중분류]])</f>
        <v>패스트레인정보통신학원클라우드</v>
      </c>
      <c r="F974" s="24" t="s">
        <v>3691</v>
      </c>
      <c r="G974" s="25" t="s">
        <v>1438</v>
      </c>
      <c r="H974" s="24" t="s">
        <v>6</v>
      </c>
      <c r="I974" s="24" t="s">
        <v>54</v>
      </c>
      <c r="J974" s="24" t="s">
        <v>1233</v>
      </c>
      <c r="K974" s="24" t="s">
        <v>2002</v>
      </c>
      <c r="L974" s="80"/>
      <c r="M974" s="24" t="s">
        <v>2933</v>
      </c>
      <c r="N974" s="24"/>
      <c r="O974" s="24"/>
    </row>
    <row r="975" spans="1:15" hidden="1">
      <c r="A975" s="23" t="str">
        <f>CONCATENATE(표1[[#This Row],[대분류]],표1[[#This Row],[중분류]],표1[[#This Row],[소분류]],표1[[#This Row],[단계]])</f>
        <v>IT클라우드Salesforce선택과정</v>
      </c>
      <c r="B975" s="23" t="str">
        <f>CONCATENATE($A975,
IF(COUNTIF($A$2:$A975,A975)&lt;10,CONCATENATE("000",COUNTIF($A$2:$A975,A975)),
IF(COUNTIF($A$2:$A975,A975)&lt;100,CONCATENATE("00",COUNTIF($A$2:$A975,A975)),
IF(COUNTIF($A$2:$A975,A975)&lt;1000,CONCATENATE("0",COUNTIF($A$2:$A975,A975)),COUNTIF($A$2:$A975,A975))
)))</f>
        <v>IT클라우드Salesforce선택과정0002</v>
      </c>
      <c r="C975" s="23" t="s">
        <v>3993</v>
      </c>
      <c r="E975" s="23" t="str">
        <f>CONCATENATE(표1[[#This Row],[교육기관명]],표1[[#This Row],[중분류]])</f>
        <v>패스트레인정보통신학원클라우드</v>
      </c>
      <c r="F975" s="24" t="s">
        <v>3691</v>
      </c>
      <c r="G975" s="25" t="s">
        <v>1232</v>
      </c>
      <c r="H975" s="24" t="s">
        <v>6</v>
      </c>
      <c r="I975" s="24" t="s">
        <v>54</v>
      </c>
      <c r="J975" s="24" t="s">
        <v>1233</v>
      </c>
      <c r="K975" s="24" t="s">
        <v>2002</v>
      </c>
      <c r="L975" s="80"/>
      <c r="M975" s="24" t="s">
        <v>2934</v>
      </c>
      <c r="N975" s="24"/>
      <c r="O975" s="24"/>
    </row>
    <row r="976" spans="1:15" hidden="1">
      <c r="A976" s="23" t="str">
        <f>CONCATENATE(표1[[#This Row],[대분류]],표1[[#This Row],[중분류]],표1[[#This Row],[소분류]],표1[[#This Row],[단계]])</f>
        <v>IT클라우드Salesforce선택과정</v>
      </c>
      <c r="B976" s="23" t="str">
        <f>CONCATENATE($A976,
IF(COUNTIF($A$2:$A976,A976)&lt;10,CONCATENATE("000",COUNTIF($A$2:$A976,A976)),
IF(COUNTIF($A$2:$A976,A976)&lt;100,CONCATENATE("00",COUNTIF($A$2:$A976,A976)),
IF(COUNTIF($A$2:$A976,A976)&lt;1000,CONCATENATE("0",COUNTIF($A$2:$A976,A976)),COUNTIF($A$2:$A976,A976))
)))</f>
        <v>IT클라우드Salesforce선택과정0003</v>
      </c>
      <c r="C976" s="23" t="s">
        <v>3994</v>
      </c>
      <c r="E976" s="23" t="str">
        <f>CONCATENATE(표1[[#This Row],[교육기관명]],표1[[#This Row],[중분류]])</f>
        <v>패스트레인정보통신학원클라우드</v>
      </c>
      <c r="F976" s="24" t="s">
        <v>3691</v>
      </c>
      <c r="G976" s="25" t="s">
        <v>1234</v>
      </c>
      <c r="H976" s="24" t="s">
        <v>6</v>
      </c>
      <c r="I976" s="24" t="s">
        <v>54</v>
      </c>
      <c r="J976" s="24" t="s">
        <v>1233</v>
      </c>
      <c r="K976" s="24" t="s">
        <v>2002</v>
      </c>
      <c r="L976" s="80"/>
      <c r="M976" s="24" t="s">
        <v>2935</v>
      </c>
      <c r="N976" s="24"/>
      <c r="O976" s="24"/>
    </row>
    <row r="977" spans="1:15" hidden="1">
      <c r="A977" s="23" t="str">
        <f>CONCATENATE(표1[[#This Row],[대분류]],표1[[#This Row],[중분류]],표1[[#This Row],[소분류]],표1[[#This Row],[단계]])</f>
        <v>IT클라우드Salesforce선택과정</v>
      </c>
      <c r="B977" s="23" t="str">
        <f>CONCATENATE($A977,
IF(COUNTIF($A$2:$A977,A977)&lt;10,CONCATENATE("000",COUNTIF($A$2:$A977,A977)),
IF(COUNTIF($A$2:$A977,A977)&lt;100,CONCATENATE("00",COUNTIF($A$2:$A977,A977)),
IF(COUNTIF($A$2:$A977,A977)&lt;1000,CONCATENATE("0",COUNTIF($A$2:$A977,A977)),COUNTIF($A$2:$A977,A977))
)))</f>
        <v>IT클라우드Salesforce선택과정0004</v>
      </c>
      <c r="C977" s="23" t="s">
        <v>3995</v>
      </c>
      <c r="E977" s="23" t="str">
        <f>CONCATENATE(표1[[#This Row],[교육기관명]],표1[[#This Row],[중분류]])</f>
        <v>패스트레인정보통신학원클라우드</v>
      </c>
      <c r="F977" s="24" t="s">
        <v>3691</v>
      </c>
      <c r="G977" s="25" t="s">
        <v>1566</v>
      </c>
      <c r="H977" s="24" t="s">
        <v>6</v>
      </c>
      <c r="I977" s="24" t="s">
        <v>54</v>
      </c>
      <c r="J977" s="24" t="s">
        <v>1233</v>
      </c>
      <c r="K977" s="24" t="s">
        <v>2002</v>
      </c>
      <c r="L977" s="80"/>
      <c r="M977" s="24" t="s">
        <v>2936</v>
      </c>
      <c r="N977" s="24"/>
      <c r="O977" s="24"/>
    </row>
    <row r="978" spans="1:15" hidden="1">
      <c r="A978" s="23" t="str">
        <f>CONCATENATE(표1[[#This Row],[대분류]],표1[[#This Row],[중분류]],표1[[#This Row],[소분류]],표1[[#This Row],[단계]])</f>
        <v>IT클라우드가상화전문과정</v>
      </c>
      <c r="B978" s="23" t="str">
        <f>CONCATENATE($A978,
IF(COUNTIF($A$2:$A978,A978)&lt;10,CONCATENATE("000",COUNTIF($A$2:$A978,A978)),
IF(COUNTIF($A$2:$A978,A978)&lt;100,CONCATENATE("00",COUNTIF($A$2:$A978,A978)),
IF(COUNTIF($A$2:$A978,A978)&lt;1000,CONCATENATE("0",COUNTIF($A$2:$A978,A978)),COUNTIF($A$2:$A978,A978))
)))</f>
        <v>IT클라우드가상화전문과정0001</v>
      </c>
      <c r="C978" s="23" t="s">
        <v>5445</v>
      </c>
      <c r="E978" s="23" t="str">
        <f>CONCATENATE(표1[[#This Row],[교육기관명]],표1[[#This Row],[중분류]])</f>
        <v>HP교육센터클라우드</v>
      </c>
      <c r="F978" s="24" t="s">
        <v>971</v>
      </c>
      <c r="G978" s="25" t="s">
        <v>1057</v>
      </c>
      <c r="H978" s="24" t="s">
        <v>6</v>
      </c>
      <c r="I978" s="24" t="s">
        <v>54</v>
      </c>
      <c r="J978" s="24" t="s">
        <v>235</v>
      </c>
      <c r="K978" s="24" t="s">
        <v>2000</v>
      </c>
      <c r="L978" s="80"/>
      <c r="M978" s="24" t="s">
        <v>2937</v>
      </c>
      <c r="N978" s="24"/>
      <c r="O978" s="24"/>
    </row>
    <row r="979" spans="1:15" hidden="1">
      <c r="A979" s="23" t="str">
        <f>CONCATENATE(표1[[#This Row],[대분류]],표1[[#This Row],[중분류]],표1[[#This Row],[소분류]],표1[[#This Row],[단계]])</f>
        <v>IT클라우드구축/운영선택과정</v>
      </c>
      <c r="B979" s="23" t="str">
        <f>CONCATENATE($A979,
IF(COUNTIF($A$2:$A979,A979)&lt;10,CONCATENATE("000",COUNTIF($A$2:$A979,A979)),
IF(COUNTIF($A$2:$A979,A979)&lt;100,CONCATENATE("00",COUNTIF($A$2:$A979,A979)),
IF(COUNTIF($A$2:$A979,A979)&lt;1000,CONCATENATE("0",COUNTIF($A$2:$A979,A979)),COUNTIF($A$2:$A979,A979))
)))</f>
        <v>IT클라우드구축/운영선택과정0001</v>
      </c>
      <c r="C979" s="23" t="s">
        <v>5446</v>
      </c>
      <c r="E979" s="23" t="str">
        <f>CONCATENATE(표1[[#This Row],[교육기관명]],표1[[#This Row],[중분류]])</f>
        <v>HP교육센터클라우드</v>
      </c>
      <c r="F979" s="24" t="s">
        <v>971</v>
      </c>
      <c r="G979" s="25" t="s">
        <v>1053</v>
      </c>
      <c r="H979" s="24" t="s">
        <v>6</v>
      </c>
      <c r="I979" s="24" t="s">
        <v>54</v>
      </c>
      <c r="J979" s="24" t="s">
        <v>64</v>
      </c>
      <c r="K979" s="24" t="s">
        <v>2002</v>
      </c>
      <c r="L979" s="80"/>
      <c r="M979" s="24" t="s">
        <v>2938</v>
      </c>
      <c r="N979" s="24"/>
      <c r="O979" s="24"/>
    </row>
    <row r="980" spans="1:15" hidden="1">
      <c r="A980" s="23" t="str">
        <f>CONCATENATE(표1[[#This Row],[대분류]],표1[[#This Row],[중분류]],표1[[#This Row],[소분류]],표1[[#This Row],[단계]])</f>
        <v>IT클라우드구축/운영선택과정</v>
      </c>
      <c r="B980" s="23" t="str">
        <f>CONCATENATE($A980,
IF(COUNTIF($A$2:$A980,A980)&lt;10,CONCATENATE("000",COUNTIF($A$2:$A980,A980)),
IF(COUNTIF($A$2:$A980,A980)&lt;100,CONCATENATE("00",COUNTIF($A$2:$A980,A980)),
IF(COUNTIF($A$2:$A980,A980)&lt;1000,CONCATENATE("0",COUNTIF($A$2:$A980,A980)),COUNTIF($A$2:$A980,A980))
)))</f>
        <v>IT클라우드구축/운영선택과정0002</v>
      </c>
      <c r="C980" s="23" t="s">
        <v>5165</v>
      </c>
      <c r="E980" s="23" t="str">
        <f>CONCATENATE(표1[[#This Row],[교육기관명]],표1[[#This Row],[중분류]])</f>
        <v>멀티캠퍼스클라우드</v>
      </c>
      <c r="F980" s="24" t="s">
        <v>4</v>
      </c>
      <c r="G980" s="25" t="s">
        <v>86</v>
      </c>
      <c r="H980" s="24" t="s">
        <v>6</v>
      </c>
      <c r="I980" s="24" t="s">
        <v>54</v>
      </c>
      <c r="J980" s="24" t="s">
        <v>64</v>
      </c>
      <c r="K980" s="24" t="s">
        <v>2002</v>
      </c>
      <c r="L980" s="80"/>
      <c r="M980" s="24" t="s">
        <v>2939</v>
      </c>
      <c r="N980" s="24"/>
      <c r="O980" s="24"/>
    </row>
    <row r="981" spans="1:15" hidden="1">
      <c r="A981" s="23" t="str">
        <f>CONCATENATE(표1[[#This Row],[대분류]],표1[[#This Row],[중분류]],표1[[#This Row],[소분류]],표1[[#This Row],[단계]])</f>
        <v>IT클라우드구축/운영선택과정</v>
      </c>
      <c r="B981" s="23" t="str">
        <f>CONCATENATE($A981,
IF(COUNTIF($A$2:$A981,A981)&lt;10,CONCATENATE("000",COUNTIF($A$2:$A981,A981)),
IF(COUNTIF($A$2:$A981,A981)&lt;100,CONCATENATE("00",COUNTIF($A$2:$A981,A981)),
IF(COUNTIF($A$2:$A981,A981)&lt;1000,CONCATENATE("0",COUNTIF($A$2:$A981,A981)),COUNTIF($A$2:$A981,A981))
)))</f>
        <v>IT클라우드구축/운영선택과정0003</v>
      </c>
      <c r="C981" s="23" t="s">
        <v>5166</v>
      </c>
      <c r="E981" s="23" t="str">
        <f>CONCATENATE(표1[[#This Row],[교육기관명]],표1[[#This Row],[중분류]])</f>
        <v>멀티캠퍼스클라우드</v>
      </c>
      <c r="F981" s="24" t="s">
        <v>4</v>
      </c>
      <c r="G981" s="25" t="s">
        <v>82</v>
      </c>
      <c r="H981" s="24" t="s">
        <v>6</v>
      </c>
      <c r="I981" s="24" t="s">
        <v>54</v>
      </c>
      <c r="J981" s="24" t="s">
        <v>64</v>
      </c>
      <c r="K981" s="24" t="s">
        <v>2002</v>
      </c>
      <c r="L981" s="80"/>
      <c r="M981" s="24" t="s">
        <v>2940</v>
      </c>
      <c r="N981" s="24"/>
      <c r="O981" s="24"/>
    </row>
    <row r="982" spans="1:15" hidden="1">
      <c r="A982" s="23" t="str">
        <f>CONCATENATE(표1[[#This Row],[대분류]],표1[[#This Row],[중분류]],표1[[#This Row],[소분류]],표1[[#This Row],[단계]])</f>
        <v>IT클라우드구축/운영선택과정</v>
      </c>
      <c r="B982" s="23" t="str">
        <f>CONCATENATE($A982,
IF(COUNTIF($A$2:$A982,A982)&lt;10,CONCATENATE("000",COUNTIF($A$2:$A982,A982)),
IF(COUNTIF($A$2:$A982,A982)&lt;100,CONCATENATE("00",COUNTIF($A$2:$A982,A982)),
IF(COUNTIF($A$2:$A982,A982)&lt;1000,CONCATENATE("0",COUNTIF($A$2:$A982,A982)),COUNTIF($A$2:$A982,A982))
)))</f>
        <v>IT클라우드구축/운영선택과정0004</v>
      </c>
      <c r="C982" s="23" t="s">
        <v>3996</v>
      </c>
      <c r="E982" s="23" t="str">
        <f>CONCATENATE(표1[[#This Row],[교육기관명]],표1[[#This Row],[중분류]])</f>
        <v>패스트레인정보통신학원클라우드</v>
      </c>
      <c r="F982" s="24" t="s">
        <v>3691</v>
      </c>
      <c r="G982" s="25" t="s">
        <v>1468</v>
      </c>
      <c r="H982" s="24" t="s">
        <v>6</v>
      </c>
      <c r="I982" s="24" t="s">
        <v>54</v>
      </c>
      <c r="J982" s="24" t="s">
        <v>64</v>
      </c>
      <c r="K982" s="24" t="s">
        <v>2002</v>
      </c>
      <c r="L982" s="80"/>
      <c r="M982" s="24" t="s">
        <v>2941</v>
      </c>
      <c r="N982" s="24"/>
      <c r="O982" s="24"/>
    </row>
    <row r="983" spans="1:15" hidden="1">
      <c r="A983" s="23" t="str">
        <f>CONCATENATE(표1[[#This Row],[대분류]],표1[[#This Row],[중분류]],표1[[#This Row],[소분류]],표1[[#This Row],[단계]])</f>
        <v>IT클라우드구축/운영선택과정</v>
      </c>
      <c r="B983" s="23" t="str">
        <f>CONCATENATE($A983,
IF(COUNTIF($A$2:$A983,A983)&lt;10,CONCATENATE("000",COUNTIF($A$2:$A983,A983)),
IF(COUNTIF($A$2:$A983,A983)&lt;100,CONCATENATE("00",COUNTIF($A$2:$A983,A983)),
IF(COUNTIF($A$2:$A983,A983)&lt;1000,CONCATENATE("0",COUNTIF($A$2:$A983,A983)),COUNTIF($A$2:$A983,A983))
)))</f>
        <v>IT클라우드구축/운영선택과정0005</v>
      </c>
      <c r="C983" s="23" t="s">
        <v>3997</v>
      </c>
      <c r="E983" s="23" t="str">
        <f>CONCATENATE(표1[[#This Row],[교육기관명]],표1[[#This Row],[중분류]])</f>
        <v>패스트레인정보통신학원클라우드</v>
      </c>
      <c r="F983" s="24" t="s">
        <v>3691</v>
      </c>
      <c r="G983" s="25" t="s">
        <v>1249</v>
      </c>
      <c r="H983" s="24" t="s">
        <v>6</v>
      </c>
      <c r="I983" s="24" t="s">
        <v>54</v>
      </c>
      <c r="J983" s="24" t="s">
        <v>64</v>
      </c>
      <c r="K983" s="24" t="s">
        <v>2002</v>
      </c>
      <c r="L983" s="80"/>
      <c r="M983" s="24" t="s">
        <v>2942</v>
      </c>
      <c r="N983" s="24"/>
      <c r="O983" s="24"/>
    </row>
    <row r="984" spans="1:15" hidden="1">
      <c r="A984" s="23" t="str">
        <f>CONCATENATE(표1[[#This Row],[대분류]],표1[[#This Row],[중분류]],표1[[#This Row],[소분류]],표1[[#This Row],[단계]])</f>
        <v>IT클라우드구축/운영선택과정</v>
      </c>
      <c r="B984" s="23" t="str">
        <f>CONCATENATE($A984,
IF(COUNTIF($A$2:$A984,A984)&lt;10,CONCATENATE("000",COUNTIF($A$2:$A984,A984)),
IF(COUNTIF($A$2:$A984,A984)&lt;100,CONCATENATE("00",COUNTIF($A$2:$A984,A984)),
IF(COUNTIF($A$2:$A984,A984)&lt;1000,CONCATENATE("0",COUNTIF($A$2:$A984,A984)),COUNTIF($A$2:$A984,A984))
)))</f>
        <v>IT클라우드구축/운영선택과정0006</v>
      </c>
      <c r="C984" s="23" t="s">
        <v>3998</v>
      </c>
      <c r="E984" s="23" t="str">
        <f>CONCATENATE(표1[[#This Row],[교육기관명]],표1[[#This Row],[중분류]])</f>
        <v>패스트레인정보통신학원클라우드</v>
      </c>
      <c r="F984" s="24" t="s">
        <v>3691</v>
      </c>
      <c r="G984" s="25" t="s">
        <v>1469</v>
      </c>
      <c r="H984" s="24" t="s">
        <v>6</v>
      </c>
      <c r="I984" s="24" t="s">
        <v>54</v>
      </c>
      <c r="J984" s="24" t="s">
        <v>64</v>
      </c>
      <c r="K984" s="24" t="s">
        <v>2002</v>
      </c>
      <c r="L984" s="80"/>
      <c r="M984" s="24" t="s">
        <v>2943</v>
      </c>
      <c r="N984" s="24"/>
      <c r="O984" s="24"/>
    </row>
    <row r="985" spans="1:15" hidden="1">
      <c r="A985" s="23" t="str">
        <f>CONCATENATE(표1[[#This Row],[대분류]],표1[[#This Row],[중분류]],표1[[#This Row],[소분류]],표1[[#This Row],[단계]])</f>
        <v>IT클라우드구축/운영선택과정</v>
      </c>
      <c r="B985" s="23" t="str">
        <f>CONCATENATE($A985,
IF(COUNTIF($A$2:$A985,A985)&lt;10,CONCATENATE("000",COUNTIF($A$2:$A985,A985)),
IF(COUNTIF($A$2:$A985,A985)&lt;100,CONCATENATE("00",COUNTIF($A$2:$A985,A985)),
IF(COUNTIF($A$2:$A985,A985)&lt;1000,CONCATENATE("0",COUNTIF($A$2:$A985,A985)),COUNTIF($A$2:$A985,A985))
)))</f>
        <v>IT클라우드구축/운영선택과정0007</v>
      </c>
      <c r="C985" s="23" t="s">
        <v>3999</v>
      </c>
      <c r="E985" s="23" t="str">
        <f>CONCATENATE(표1[[#This Row],[교육기관명]],표1[[#This Row],[중분류]])</f>
        <v>패스트레인정보통신학원클라우드</v>
      </c>
      <c r="F985" s="24" t="s">
        <v>3691</v>
      </c>
      <c r="G985" s="25" t="s">
        <v>1474</v>
      </c>
      <c r="H985" s="24" t="s">
        <v>6</v>
      </c>
      <c r="I985" s="24" t="s">
        <v>54</v>
      </c>
      <c r="J985" s="24" t="s">
        <v>64</v>
      </c>
      <c r="K985" s="24" t="s">
        <v>2002</v>
      </c>
      <c r="L985" s="80"/>
      <c r="M985" s="24" t="s">
        <v>2944</v>
      </c>
      <c r="N985" s="24"/>
      <c r="O985" s="24"/>
    </row>
    <row r="986" spans="1:15" hidden="1">
      <c r="A986" s="23" t="str">
        <f>CONCATENATE(표1[[#This Row],[대분류]],표1[[#This Row],[중분류]],표1[[#This Row],[소분류]],표1[[#This Row],[단계]])</f>
        <v>IT클라우드구축/운영선택과정</v>
      </c>
      <c r="B986" s="23" t="str">
        <f>CONCATENATE($A986,
IF(COUNTIF($A$2:$A986,A986)&lt;10,CONCATENATE("000",COUNTIF($A$2:$A986,A986)),
IF(COUNTIF($A$2:$A986,A986)&lt;100,CONCATENATE("00",COUNTIF($A$2:$A986,A986)),
IF(COUNTIF($A$2:$A986,A986)&lt;1000,CONCATENATE("0",COUNTIF($A$2:$A986,A986)),COUNTIF($A$2:$A986,A986))
)))</f>
        <v>IT클라우드구축/운영선택과정0008</v>
      </c>
      <c r="C986" s="23" t="s">
        <v>4000</v>
      </c>
      <c r="E986" s="23" t="str">
        <f>CONCATENATE(표1[[#This Row],[교육기관명]],표1[[#This Row],[중분류]])</f>
        <v>패스트레인정보통신학원클라우드</v>
      </c>
      <c r="F986" s="24" t="s">
        <v>3691</v>
      </c>
      <c r="G986" s="25" t="s">
        <v>1475</v>
      </c>
      <c r="H986" s="24" t="s">
        <v>6</v>
      </c>
      <c r="I986" s="24" t="s">
        <v>54</v>
      </c>
      <c r="J986" s="24" t="s">
        <v>64</v>
      </c>
      <c r="K986" s="24" t="s">
        <v>2002</v>
      </c>
      <c r="L986" s="80"/>
      <c r="M986" s="24" t="s">
        <v>2945</v>
      </c>
      <c r="N986" s="24"/>
      <c r="O986" s="24"/>
    </row>
    <row r="987" spans="1:15" hidden="1">
      <c r="A987" s="23" t="str">
        <f>CONCATENATE(표1[[#This Row],[대분류]],표1[[#This Row],[중분류]],표1[[#This Row],[소분류]],표1[[#This Row],[단계]])</f>
        <v>IT클라우드구축/운영선택과정</v>
      </c>
      <c r="B987" s="23" t="str">
        <f>CONCATENATE($A987,
IF(COUNTIF($A$2:$A987,A987)&lt;10,CONCATENATE("000",COUNTIF($A$2:$A987,A987)),
IF(COUNTIF($A$2:$A987,A987)&lt;100,CONCATENATE("00",COUNTIF($A$2:$A987,A987)),
IF(COUNTIF($A$2:$A987,A987)&lt;1000,CONCATENATE("0",COUNTIF($A$2:$A987,A987)),COUNTIF($A$2:$A987,A987))
)))</f>
        <v>IT클라우드구축/운영선택과정0009</v>
      </c>
      <c r="C987" s="23" t="s">
        <v>4354</v>
      </c>
      <c r="E987" s="23" t="str">
        <f>CONCATENATE(표1[[#This Row],[교육기관명]],표1[[#This Row],[중분류]])</f>
        <v>한국소프트웨어기술진흥협회클라우드</v>
      </c>
      <c r="F987" s="24" t="s">
        <v>659</v>
      </c>
      <c r="G987" s="25" t="s">
        <v>747</v>
      </c>
      <c r="H987" s="24" t="s">
        <v>6</v>
      </c>
      <c r="I987" s="24" t="s">
        <v>54</v>
      </c>
      <c r="J987" s="24" t="s">
        <v>64</v>
      </c>
      <c r="K987" s="24" t="s">
        <v>2002</v>
      </c>
      <c r="L987" s="80"/>
      <c r="M987" s="24" t="s">
        <v>3621</v>
      </c>
      <c r="N987" s="24"/>
      <c r="O987" s="24"/>
    </row>
    <row r="988" spans="1:15" hidden="1">
      <c r="A988" s="23" t="str">
        <f>CONCATENATE(표1[[#This Row],[대분류]],표1[[#This Row],[중분류]],표1[[#This Row],[소분류]],표1[[#This Row],[단계]])</f>
        <v>IT클라우드구축/운영선택과정</v>
      </c>
      <c r="B988" s="23" t="str">
        <f>CONCATENATE($A988,
IF(COUNTIF($A$2:$A988,A988)&lt;10,CONCATENATE("000",COUNTIF($A$2:$A988,A988)),
IF(COUNTIF($A$2:$A988,A988)&lt;100,CONCATENATE("00",COUNTIF($A$2:$A988,A988)),
IF(COUNTIF($A$2:$A988,A988)&lt;1000,CONCATENATE("0",COUNTIF($A$2:$A988,A988)),COUNTIF($A$2:$A988,A988))
)))</f>
        <v>IT클라우드구축/운영선택과정0010</v>
      </c>
      <c r="C988" s="23" t="s">
        <v>4355</v>
      </c>
      <c r="D988" s="27" t="s">
        <v>5635</v>
      </c>
      <c r="E988" s="23" t="str">
        <f>CONCATENATE(표1[[#This Row],[교육기관명]],표1[[#This Row],[중분류]])</f>
        <v>한국소프트웨어기술진흥협회클라우드</v>
      </c>
      <c r="F988" s="24" t="s">
        <v>659</v>
      </c>
      <c r="G988" s="25" t="s">
        <v>746</v>
      </c>
      <c r="H988" s="24" t="s">
        <v>6</v>
      </c>
      <c r="I988" s="24" t="s">
        <v>54</v>
      </c>
      <c r="J988" s="24" t="s">
        <v>64</v>
      </c>
      <c r="K988" s="24" t="s">
        <v>2002</v>
      </c>
      <c r="L988" s="80" t="s">
        <v>5582</v>
      </c>
      <c r="M988" s="24" t="s">
        <v>3621</v>
      </c>
      <c r="N988" s="24">
        <v>0</v>
      </c>
      <c r="O988" s="24"/>
    </row>
    <row r="989" spans="1:15" hidden="1">
      <c r="A989" s="23" t="str">
        <f>CONCATENATE(표1[[#This Row],[대분류]],표1[[#This Row],[중분류]],표1[[#This Row],[소분류]],표1[[#This Row],[단계]])</f>
        <v>IT클라우드구축/운영선택과정</v>
      </c>
      <c r="B989" s="23" t="str">
        <f>CONCATENATE($A989,
IF(COUNTIF($A$2:$A989,A989)&lt;10,CONCATENATE("000",COUNTIF($A$2:$A989,A989)),
IF(COUNTIF($A$2:$A989,A989)&lt;100,CONCATENATE("00",COUNTIF($A$2:$A989,A989)),
IF(COUNTIF($A$2:$A989,A989)&lt;1000,CONCATENATE("0",COUNTIF($A$2:$A989,A989)),COUNTIF($A$2:$A989,A989))
)))</f>
        <v>IT클라우드구축/운영선택과정0011</v>
      </c>
      <c r="C989" s="23" t="s">
        <v>4356</v>
      </c>
      <c r="E989" s="23" t="str">
        <f>CONCATENATE(표1[[#This Row],[교육기관명]],표1[[#This Row],[중분류]])</f>
        <v>한국소프트웨어기술진흥협회클라우드</v>
      </c>
      <c r="F989" s="24" t="s">
        <v>659</v>
      </c>
      <c r="G989" s="25" t="s">
        <v>753</v>
      </c>
      <c r="H989" s="24" t="s">
        <v>6</v>
      </c>
      <c r="I989" s="24" t="s">
        <v>54</v>
      </c>
      <c r="J989" s="24" t="s">
        <v>64</v>
      </c>
      <c r="K989" s="24" t="s">
        <v>2002</v>
      </c>
      <c r="L989" s="80"/>
      <c r="M989" s="24" t="s">
        <v>3621</v>
      </c>
      <c r="N989" s="24"/>
      <c r="O989" s="24"/>
    </row>
    <row r="990" spans="1:15" hidden="1">
      <c r="A990" s="23" t="str">
        <f>CONCATENATE(표1[[#This Row],[대분류]],표1[[#This Row],[중분류]],표1[[#This Row],[소분류]],표1[[#This Row],[단계]])</f>
        <v>IT클라우드구축/운영선택과정</v>
      </c>
      <c r="B990" s="23" t="str">
        <f>CONCATENATE($A990,
IF(COUNTIF($A$2:$A990,A990)&lt;10,CONCATENATE("000",COUNTIF($A$2:$A990,A990)),
IF(COUNTIF($A$2:$A990,A990)&lt;100,CONCATENATE("00",COUNTIF($A$2:$A990,A990)),
IF(COUNTIF($A$2:$A990,A990)&lt;1000,CONCATENATE("0",COUNTIF($A$2:$A990,A990)),COUNTIF($A$2:$A990,A990))
)))</f>
        <v>IT클라우드구축/운영선택과정0012</v>
      </c>
      <c r="C990" s="23" t="s">
        <v>4357</v>
      </c>
      <c r="E990" s="23" t="str">
        <f>CONCATENATE(표1[[#This Row],[교육기관명]],표1[[#This Row],[중분류]])</f>
        <v>한국소프트웨어기술진흥협회클라우드</v>
      </c>
      <c r="F990" s="24" t="s">
        <v>659</v>
      </c>
      <c r="G990" s="25" t="s">
        <v>752</v>
      </c>
      <c r="H990" s="24" t="s">
        <v>6</v>
      </c>
      <c r="I990" s="24" t="s">
        <v>54</v>
      </c>
      <c r="J990" s="24" t="s">
        <v>64</v>
      </c>
      <c r="K990" s="24" t="s">
        <v>2002</v>
      </c>
      <c r="L990" s="80"/>
      <c r="M990" s="24" t="s">
        <v>3621</v>
      </c>
      <c r="N990" s="24"/>
      <c r="O990" s="24"/>
    </row>
    <row r="991" spans="1:15" hidden="1">
      <c r="A991" s="23" t="str">
        <f>CONCATENATE(표1[[#This Row],[대분류]],표1[[#This Row],[중분류]],표1[[#This Row],[소분류]],표1[[#This Row],[단계]])</f>
        <v>IT클라우드구축/운영전문과정</v>
      </c>
      <c r="B991" s="23" t="str">
        <f>CONCATENATE($A991,
IF(COUNTIF($A$2:$A991,A991)&lt;10,CONCATENATE("000",COUNTIF($A$2:$A991,A991)),
IF(COUNTIF($A$2:$A991,A991)&lt;100,CONCATENATE("00",COUNTIF($A$2:$A991,A991)),
IF(COUNTIF($A$2:$A991,A991)&lt;1000,CONCATENATE("0",COUNTIF($A$2:$A991,A991)),COUNTIF($A$2:$A991,A991))
)))</f>
        <v>IT클라우드구축/운영전문과정0001</v>
      </c>
      <c r="C991" s="23" t="s">
        <v>5447</v>
      </c>
      <c r="E991" s="23" t="str">
        <f>CONCATENATE(표1[[#This Row],[교육기관명]],표1[[#This Row],[중분류]])</f>
        <v>HP교육센터클라우드</v>
      </c>
      <c r="F991" s="24" t="s">
        <v>971</v>
      </c>
      <c r="G991" s="25" t="s">
        <v>1054</v>
      </c>
      <c r="H991" s="24" t="s">
        <v>6</v>
      </c>
      <c r="I991" s="24" t="s">
        <v>54</v>
      </c>
      <c r="J991" s="24" t="s">
        <v>64</v>
      </c>
      <c r="K991" s="24" t="s">
        <v>2000</v>
      </c>
      <c r="L991" s="80"/>
      <c r="M991" s="24" t="s">
        <v>2946</v>
      </c>
      <c r="N991" s="24"/>
      <c r="O991" s="24"/>
    </row>
    <row r="992" spans="1:15" hidden="1">
      <c r="A992" s="23" t="str">
        <f>CONCATENATE(표1[[#This Row],[대분류]],표1[[#This Row],[중분류]],표1[[#This Row],[소분류]],표1[[#This Row],[단계]])</f>
        <v>IT클라우드구축/운영전문과정</v>
      </c>
      <c r="B992" s="23" t="str">
        <f>CONCATENATE($A992,
IF(COUNTIF($A$2:$A992,A992)&lt;10,CONCATENATE("000",COUNTIF($A$2:$A992,A992)),
IF(COUNTIF($A$2:$A992,A992)&lt;100,CONCATENATE("00",COUNTIF($A$2:$A992,A992)),
IF(COUNTIF($A$2:$A992,A992)&lt;1000,CONCATENATE("0",COUNTIF($A$2:$A992,A992)),COUNTIF($A$2:$A992,A992))
)))</f>
        <v>IT클라우드구축/운영전문과정0002</v>
      </c>
      <c r="C992" s="23" t="s">
        <v>5448</v>
      </c>
      <c r="E992" s="23" t="str">
        <f>CONCATENATE(표1[[#This Row],[교육기관명]],표1[[#This Row],[중분류]])</f>
        <v>HP교육센터클라우드</v>
      </c>
      <c r="F992" s="24" t="s">
        <v>971</v>
      </c>
      <c r="G992" s="25" t="s">
        <v>1051</v>
      </c>
      <c r="H992" s="24" t="s">
        <v>6</v>
      </c>
      <c r="I992" s="24" t="s">
        <v>54</v>
      </c>
      <c r="J992" s="24" t="s">
        <v>64</v>
      </c>
      <c r="K992" s="24" t="s">
        <v>2000</v>
      </c>
      <c r="L992" s="80"/>
      <c r="M992" s="24" t="s">
        <v>2947</v>
      </c>
      <c r="N992" s="24"/>
      <c r="O992" s="24"/>
    </row>
    <row r="993" spans="1:15" hidden="1">
      <c r="A993" s="23" t="str">
        <f>CONCATENATE(표1[[#This Row],[대분류]],표1[[#This Row],[중분류]],표1[[#This Row],[소분류]],표1[[#This Row],[단계]])</f>
        <v>IT클라우드구축/운영전문과정</v>
      </c>
      <c r="B993" s="23" t="str">
        <f>CONCATENATE($A993,
IF(COUNTIF($A$2:$A993,A993)&lt;10,CONCATENATE("000",COUNTIF($A$2:$A993,A993)),
IF(COUNTIF($A$2:$A993,A993)&lt;100,CONCATENATE("00",COUNTIF($A$2:$A993,A993)),
IF(COUNTIF($A$2:$A993,A993)&lt;1000,CONCATENATE("0",COUNTIF($A$2:$A993,A993)),COUNTIF($A$2:$A993,A993))
)))</f>
        <v>IT클라우드구축/운영전문과정0003</v>
      </c>
      <c r="C993" s="23" t="s">
        <v>5449</v>
      </c>
      <c r="E993" s="23" t="str">
        <f>CONCATENATE(표1[[#This Row],[교육기관명]],표1[[#This Row],[중분류]])</f>
        <v>HP교육센터클라우드</v>
      </c>
      <c r="F993" s="24" t="s">
        <v>971</v>
      </c>
      <c r="G993" s="25" t="s">
        <v>1050</v>
      </c>
      <c r="H993" s="24" t="s">
        <v>6</v>
      </c>
      <c r="I993" s="24" t="s">
        <v>54</v>
      </c>
      <c r="J993" s="24" t="s">
        <v>64</v>
      </c>
      <c r="K993" s="24" t="s">
        <v>2000</v>
      </c>
      <c r="L993" s="80"/>
      <c r="M993" s="24" t="s">
        <v>2948</v>
      </c>
      <c r="N993" s="24"/>
      <c r="O993" s="24"/>
    </row>
    <row r="994" spans="1:15" hidden="1">
      <c r="A994" s="23" t="str">
        <f>CONCATENATE(표1[[#This Row],[대분류]],표1[[#This Row],[중분류]],표1[[#This Row],[소분류]],표1[[#This Row],[단계]])</f>
        <v>IT클라우드구축/운영전문과정</v>
      </c>
      <c r="B994" s="23" t="str">
        <f>CONCATENATE($A994,
IF(COUNTIF($A$2:$A994,A994)&lt;10,CONCATENATE("000",COUNTIF($A$2:$A994,A994)),
IF(COUNTIF($A$2:$A994,A994)&lt;100,CONCATENATE("00",COUNTIF($A$2:$A994,A994)),
IF(COUNTIF($A$2:$A994,A994)&lt;1000,CONCATENATE("0",COUNTIF($A$2:$A994,A994)),COUNTIF($A$2:$A994,A994))
)))</f>
        <v>IT클라우드구축/운영전문과정0004</v>
      </c>
      <c r="C994" s="23" t="s">
        <v>5450</v>
      </c>
      <c r="E994" s="23" t="str">
        <f>CONCATENATE(표1[[#This Row],[교육기관명]],표1[[#This Row],[중분류]])</f>
        <v>HP교육센터클라우드</v>
      </c>
      <c r="F994" s="24" t="s">
        <v>971</v>
      </c>
      <c r="G994" s="25" t="s">
        <v>1049</v>
      </c>
      <c r="H994" s="24" t="s">
        <v>6</v>
      </c>
      <c r="I994" s="24" t="s">
        <v>54</v>
      </c>
      <c r="J994" s="24" t="s">
        <v>64</v>
      </c>
      <c r="K994" s="24" t="s">
        <v>2000</v>
      </c>
      <c r="L994" s="80"/>
      <c r="M994" s="24" t="s">
        <v>2949</v>
      </c>
      <c r="N994" s="24"/>
      <c r="O994" s="24"/>
    </row>
    <row r="995" spans="1:15" hidden="1">
      <c r="A995" s="23" t="str">
        <f>CONCATENATE(표1[[#This Row],[대분류]],표1[[#This Row],[중분류]],표1[[#This Row],[소분류]],표1[[#This Row],[단계]])</f>
        <v>IT클라우드구축/운영전문과정</v>
      </c>
      <c r="B995" s="23" t="str">
        <f>CONCATENATE($A995,
IF(COUNTIF($A$2:$A995,A995)&lt;10,CONCATENATE("000",COUNTIF($A$2:$A995,A995)),
IF(COUNTIF($A$2:$A995,A995)&lt;100,CONCATENATE("00",COUNTIF($A$2:$A995,A995)),
IF(COUNTIF($A$2:$A995,A995)&lt;1000,CONCATENATE("0",COUNTIF($A$2:$A995,A995)),COUNTIF($A$2:$A995,A995))
)))</f>
        <v>IT클라우드구축/운영전문과정0005</v>
      </c>
      <c r="C995" s="23" t="s">
        <v>5451</v>
      </c>
      <c r="E995" s="23" t="str">
        <f>CONCATENATE(표1[[#This Row],[교육기관명]],표1[[#This Row],[중분류]])</f>
        <v>HP교육센터클라우드</v>
      </c>
      <c r="F995" s="24" t="s">
        <v>971</v>
      </c>
      <c r="G995" s="25" t="s">
        <v>1052</v>
      </c>
      <c r="H995" s="24" t="s">
        <v>6</v>
      </c>
      <c r="I995" s="24" t="s">
        <v>54</v>
      </c>
      <c r="J995" s="24" t="s">
        <v>64</v>
      </c>
      <c r="K995" s="24" t="s">
        <v>2000</v>
      </c>
      <c r="L995" s="80"/>
      <c r="M995" s="24" t="s">
        <v>2950</v>
      </c>
      <c r="N995" s="24"/>
      <c r="O995" s="24"/>
    </row>
    <row r="996" spans="1:15" hidden="1">
      <c r="A996" s="23" t="str">
        <f>CONCATENATE(표1[[#This Row],[대분류]],표1[[#This Row],[중분류]],표1[[#This Row],[소분류]],표1[[#This Row],[단계]])</f>
        <v>IT클라우드구축/운영전문과정</v>
      </c>
      <c r="B996" s="23" t="str">
        <f>CONCATENATE($A996,
IF(COUNTIF($A$2:$A996,A996)&lt;10,CONCATENATE("000",COUNTIF($A$2:$A996,A996)),
IF(COUNTIF($A$2:$A996,A996)&lt;100,CONCATENATE("00",COUNTIF($A$2:$A996,A996)),
IF(COUNTIF($A$2:$A996,A996)&lt;1000,CONCATENATE("0",COUNTIF($A$2:$A996,A996)),COUNTIF($A$2:$A996,A996))
)))</f>
        <v>IT클라우드구축/운영전문과정0006</v>
      </c>
      <c r="C996" s="23" t="s">
        <v>5452</v>
      </c>
      <c r="E996" s="23" t="str">
        <f>CONCATENATE(표1[[#This Row],[교육기관명]],표1[[#This Row],[중분류]])</f>
        <v>HP교육센터클라우드</v>
      </c>
      <c r="F996" s="24" t="s">
        <v>971</v>
      </c>
      <c r="G996" s="25" t="s">
        <v>1048</v>
      </c>
      <c r="H996" s="24" t="s">
        <v>6</v>
      </c>
      <c r="I996" s="24" t="s">
        <v>54</v>
      </c>
      <c r="J996" s="24" t="s">
        <v>64</v>
      </c>
      <c r="K996" s="24" t="s">
        <v>2000</v>
      </c>
      <c r="L996" s="80"/>
      <c r="M996" s="24" t="s">
        <v>2951</v>
      </c>
      <c r="N996" s="24"/>
      <c r="O996" s="24"/>
    </row>
    <row r="997" spans="1:15" hidden="1">
      <c r="A997" s="23" t="str">
        <f>CONCATENATE(표1[[#This Row],[대분류]],표1[[#This Row],[중분류]],표1[[#This Row],[소분류]],표1[[#This Row],[단계]])</f>
        <v>IT클라우드구축/운영전문과정</v>
      </c>
      <c r="B997" s="23" t="str">
        <f>CONCATENATE($A997,
IF(COUNTIF($A$2:$A997,A997)&lt;10,CONCATENATE("000",COUNTIF($A$2:$A997,A997)),
IF(COUNTIF($A$2:$A997,A997)&lt;100,CONCATENATE("00",COUNTIF($A$2:$A997,A997)),
IF(COUNTIF($A$2:$A997,A997)&lt;1000,CONCATENATE("0",COUNTIF($A$2:$A997,A997)),COUNTIF($A$2:$A997,A997))
)))</f>
        <v>IT클라우드구축/운영전문과정0007</v>
      </c>
      <c r="C997" s="23" t="s">
        <v>5167</v>
      </c>
      <c r="E997" s="23" t="str">
        <f>CONCATENATE(표1[[#This Row],[교육기관명]],표1[[#This Row],[중분류]])</f>
        <v>멀티캠퍼스클라우드</v>
      </c>
      <c r="F997" s="24" t="s">
        <v>4</v>
      </c>
      <c r="G997" s="25" t="s">
        <v>65</v>
      </c>
      <c r="H997" s="24" t="s">
        <v>6</v>
      </c>
      <c r="I997" s="24" t="s">
        <v>54</v>
      </c>
      <c r="J997" s="24" t="s">
        <v>64</v>
      </c>
      <c r="K997" s="24" t="s">
        <v>2000</v>
      </c>
      <c r="L997" s="80"/>
      <c r="M997" s="24" t="s">
        <v>2952</v>
      </c>
      <c r="N997" s="24"/>
      <c r="O997" s="24"/>
    </row>
    <row r="998" spans="1:15" hidden="1">
      <c r="A998" s="23" t="str">
        <f>CONCATENATE(표1[[#This Row],[대분류]],표1[[#This Row],[중분류]],표1[[#This Row],[소분류]],표1[[#This Row],[단계]])</f>
        <v>IT클라우드구축/운영전문과정</v>
      </c>
      <c r="B998" s="23" t="str">
        <f>CONCATENATE($A998,
IF(COUNTIF($A$2:$A998,A998)&lt;10,CONCATENATE("000",COUNTIF($A$2:$A998,A998)),
IF(COUNTIF($A$2:$A998,A998)&lt;100,CONCATENATE("00",COUNTIF($A$2:$A998,A998)),
IF(COUNTIF($A$2:$A998,A998)&lt;1000,CONCATENATE("0",COUNTIF($A$2:$A998,A998)),COUNTIF($A$2:$A998,A998))
)))</f>
        <v>IT클라우드구축/운영전문과정0008</v>
      </c>
      <c r="C998" s="23" t="s">
        <v>5168</v>
      </c>
      <c r="E998" s="23" t="str">
        <f>CONCATENATE(표1[[#This Row],[교육기관명]],표1[[#This Row],[중분류]])</f>
        <v>멀티캠퍼스클라우드</v>
      </c>
      <c r="F998" s="24" t="s">
        <v>4</v>
      </c>
      <c r="G998" s="25" t="s">
        <v>63</v>
      </c>
      <c r="H998" s="24" t="s">
        <v>6</v>
      </c>
      <c r="I998" s="24" t="s">
        <v>54</v>
      </c>
      <c r="J998" s="24" t="s">
        <v>64</v>
      </c>
      <c r="K998" s="24" t="s">
        <v>2000</v>
      </c>
      <c r="L998" s="80"/>
      <c r="M998" s="24" t="s">
        <v>2953</v>
      </c>
      <c r="N998" s="24"/>
      <c r="O998" s="24"/>
    </row>
    <row r="999" spans="1:15" hidden="1">
      <c r="A999" s="23" t="str">
        <f>CONCATENATE(표1[[#This Row],[대분류]],표1[[#This Row],[중분류]],표1[[#This Row],[소분류]],표1[[#This Row],[단계]])</f>
        <v>IT클라우드구축/운영전문과정</v>
      </c>
      <c r="B999" s="23" t="str">
        <f>CONCATENATE($A999,
IF(COUNTIF($A$2:$A999,A999)&lt;10,CONCATENATE("000",COUNTIF($A$2:$A999,A999)),
IF(COUNTIF($A$2:$A999,A999)&lt;100,CONCATENATE("00",COUNTIF($A$2:$A999,A999)),
IF(COUNTIF($A$2:$A999,A999)&lt;1000,CONCATENATE("0",COUNTIF($A$2:$A999,A999)),COUNTIF($A$2:$A999,A999))
)))</f>
        <v>IT클라우드구축/운영전문과정0009</v>
      </c>
      <c r="C999" s="23" t="s">
        <v>4423</v>
      </c>
      <c r="E999" s="23" t="str">
        <f>CONCATENATE(표1[[#This Row],[교육기관명]],표1[[#This Row],[중분류]])</f>
        <v>패스트캠퍼스클라우드</v>
      </c>
      <c r="F999" s="24" t="s">
        <v>3687</v>
      </c>
      <c r="G999" s="25" t="s">
        <v>1753</v>
      </c>
      <c r="H999" s="24" t="s">
        <v>6</v>
      </c>
      <c r="I999" s="24" t="s">
        <v>54</v>
      </c>
      <c r="J999" s="24" t="s">
        <v>64</v>
      </c>
      <c r="K999" s="24" t="s">
        <v>2000</v>
      </c>
      <c r="L999" s="80"/>
      <c r="M999" s="24" t="s">
        <v>2915</v>
      </c>
      <c r="N999" s="24"/>
      <c r="O999" s="24"/>
    </row>
    <row r="1000" spans="1:15" hidden="1">
      <c r="A1000" s="23" t="str">
        <f>CONCATENATE(표1[[#This Row],[대분류]],표1[[#This Row],[중분류]],표1[[#This Row],[소분류]],표1[[#This Row],[단계]])</f>
        <v>IT클라우드구축/운영전문과정</v>
      </c>
      <c r="B1000" s="23" t="str">
        <f>CONCATENATE($A1000,
IF(COUNTIF($A$2:$A1000,A1000)&lt;10,CONCATENATE("000",COUNTIF($A$2:$A1000,A1000)),
IF(COUNTIF($A$2:$A1000,A1000)&lt;100,CONCATENATE("00",COUNTIF($A$2:$A1000,A1000)),
IF(COUNTIF($A$2:$A1000,A1000)&lt;1000,CONCATENATE("0",COUNTIF($A$2:$A1000,A1000)),COUNTIF($A$2:$A1000,A1000))
)))</f>
        <v>IT클라우드구축/운영전문과정0010</v>
      </c>
      <c r="C1000" s="23" t="s">
        <v>4001</v>
      </c>
      <c r="E1000" s="23" t="str">
        <f>CONCATENATE(표1[[#This Row],[교육기관명]],표1[[#This Row],[중분류]])</f>
        <v>패스트레인정보통신학원클라우드</v>
      </c>
      <c r="F1000" s="24" t="s">
        <v>3691</v>
      </c>
      <c r="G1000" s="25" t="s">
        <v>1237</v>
      </c>
      <c r="H1000" s="24" t="s">
        <v>6</v>
      </c>
      <c r="I1000" s="24" t="s">
        <v>54</v>
      </c>
      <c r="J1000" s="24" t="s">
        <v>64</v>
      </c>
      <c r="K1000" s="24" t="s">
        <v>2000</v>
      </c>
      <c r="L1000" s="80"/>
      <c r="M1000" s="24" t="s">
        <v>2954</v>
      </c>
      <c r="N1000" s="24"/>
      <c r="O1000" s="24"/>
    </row>
    <row r="1001" spans="1:15" hidden="1">
      <c r="A1001" s="23" t="str">
        <f>CONCATENATE(표1[[#This Row],[대분류]],표1[[#This Row],[중분류]],표1[[#This Row],[소분류]],표1[[#This Row],[단계]])</f>
        <v>IT클라우드구축/운영전문과정</v>
      </c>
      <c r="B1001" s="23" t="str">
        <f>CONCATENATE($A1001,
IF(COUNTIF($A$2:$A1001,A1001)&lt;10,CONCATENATE("000",COUNTIF($A$2:$A1001,A1001)),
IF(COUNTIF($A$2:$A1001,A1001)&lt;100,CONCATENATE("00",COUNTIF($A$2:$A1001,A1001)),
IF(COUNTIF($A$2:$A1001,A1001)&lt;1000,CONCATENATE("0",COUNTIF($A$2:$A1001,A1001)),COUNTIF($A$2:$A1001,A1001))
)))</f>
        <v>IT클라우드구축/운영전문과정0011</v>
      </c>
      <c r="C1001" s="23" t="s">
        <v>4002</v>
      </c>
      <c r="E1001" s="23" t="str">
        <f>CONCATENATE(표1[[#This Row],[교육기관명]],표1[[#This Row],[중분류]])</f>
        <v>패스트레인정보통신학원클라우드</v>
      </c>
      <c r="F1001" s="24" t="s">
        <v>3691</v>
      </c>
      <c r="G1001" s="25" t="s">
        <v>1238</v>
      </c>
      <c r="H1001" s="24" t="s">
        <v>6</v>
      </c>
      <c r="I1001" s="24" t="s">
        <v>54</v>
      </c>
      <c r="J1001" s="24" t="s">
        <v>64</v>
      </c>
      <c r="K1001" s="24" t="s">
        <v>2000</v>
      </c>
      <c r="L1001" s="80"/>
      <c r="M1001" s="24" t="s">
        <v>2955</v>
      </c>
      <c r="N1001" s="24"/>
      <c r="O1001" s="24"/>
    </row>
    <row r="1002" spans="1:15" hidden="1">
      <c r="A1002" s="23" t="str">
        <f>CONCATENATE(표1[[#This Row],[대분류]],표1[[#This Row],[중분류]],표1[[#This Row],[소분류]],표1[[#This Row],[단계]])</f>
        <v>IT클라우드구축/운영전문과정</v>
      </c>
      <c r="B1002" s="23" t="str">
        <f>CONCATENATE($A1002,
IF(COUNTIF($A$2:$A1002,A1002)&lt;10,CONCATENATE("000",COUNTIF($A$2:$A1002,A1002)),
IF(COUNTIF($A$2:$A1002,A1002)&lt;100,CONCATENATE("00",COUNTIF($A$2:$A1002,A1002)),
IF(COUNTIF($A$2:$A1002,A1002)&lt;1000,CONCATENATE("0",COUNTIF($A$2:$A1002,A1002)),COUNTIF($A$2:$A1002,A1002))
)))</f>
        <v>IT클라우드구축/운영전문과정0012</v>
      </c>
      <c r="C1002" s="23" t="s">
        <v>4003</v>
      </c>
      <c r="E1002" s="23" t="str">
        <f>CONCATENATE(표1[[#This Row],[교육기관명]],표1[[#This Row],[중분류]])</f>
        <v>패스트레인정보통신학원클라우드</v>
      </c>
      <c r="F1002" s="24" t="s">
        <v>3691</v>
      </c>
      <c r="G1002" s="25" t="s">
        <v>1245</v>
      </c>
      <c r="H1002" s="24" t="s">
        <v>6</v>
      </c>
      <c r="I1002" s="24" t="s">
        <v>54</v>
      </c>
      <c r="J1002" s="24" t="s">
        <v>64</v>
      </c>
      <c r="K1002" s="24" t="s">
        <v>2000</v>
      </c>
      <c r="L1002" s="80"/>
      <c r="M1002" s="24" t="s">
        <v>2956</v>
      </c>
      <c r="N1002" s="24"/>
      <c r="O1002" s="24"/>
    </row>
    <row r="1003" spans="1:15" hidden="1">
      <c r="A1003" s="23" t="str">
        <f>CONCATENATE(표1[[#This Row],[대분류]],표1[[#This Row],[중분류]],표1[[#This Row],[소분류]],표1[[#This Row],[단계]])</f>
        <v>IT클라우드구축/운영전문과정</v>
      </c>
      <c r="B1003" s="23" t="str">
        <f>CONCATENATE($A1003,
IF(COUNTIF($A$2:$A1003,A1003)&lt;10,CONCATENATE("000",COUNTIF($A$2:$A1003,A1003)),
IF(COUNTIF($A$2:$A1003,A1003)&lt;100,CONCATENATE("00",COUNTIF($A$2:$A1003,A1003)),
IF(COUNTIF($A$2:$A1003,A1003)&lt;1000,CONCATENATE("0",COUNTIF($A$2:$A1003,A1003)),COUNTIF($A$2:$A1003,A1003))
)))</f>
        <v>IT클라우드구축/운영전문과정0013</v>
      </c>
      <c r="C1003" s="23" t="s">
        <v>4004</v>
      </c>
      <c r="E1003" s="23" t="str">
        <f>CONCATENATE(표1[[#This Row],[교육기관명]],표1[[#This Row],[중분류]])</f>
        <v>패스트레인정보통신학원클라우드</v>
      </c>
      <c r="F1003" s="24" t="s">
        <v>3691</v>
      </c>
      <c r="G1003" s="25" t="s">
        <v>1671</v>
      </c>
      <c r="H1003" s="24" t="s">
        <v>6</v>
      </c>
      <c r="I1003" s="24" t="s">
        <v>54</v>
      </c>
      <c r="J1003" s="24" t="s">
        <v>64</v>
      </c>
      <c r="K1003" s="24" t="s">
        <v>2000</v>
      </c>
      <c r="L1003" s="80"/>
      <c r="M1003" s="24" t="s">
        <v>2957</v>
      </c>
      <c r="N1003" s="24"/>
      <c r="O1003" s="24"/>
    </row>
    <row r="1004" spans="1:15" hidden="1">
      <c r="A1004" s="23" t="str">
        <f>CONCATENATE(표1[[#This Row],[대분류]],표1[[#This Row],[중분류]],표1[[#This Row],[소분류]],표1[[#This Row],[단계]])</f>
        <v>IT클라우드구축/운영전문과정</v>
      </c>
      <c r="B1004" s="23" t="str">
        <f>CONCATENATE($A1004,
IF(COUNTIF($A$2:$A1004,A1004)&lt;10,CONCATENATE("000",COUNTIF($A$2:$A1004,A1004)),
IF(COUNTIF($A$2:$A1004,A1004)&lt;100,CONCATENATE("00",COUNTIF($A$2:$A1004,A1004)),
IF(COUNTIF($A$2:$A1004,A1004)&lt;1000,CONCATENATE("0",COUNTIF($A$2:$A1004,A1004)),COUNTIF($A$2:$A1004,A1004))
)))</f>
        <v>IT클라우드구축/운영전문과정0014</v>
      </c>
      <c r="C1004" s="23" t="s">
        <v>4005</v>
      </c>
      <c r="E1004" s="23" t="str">
        <f>CONCATENATE(표1[[#This Row],[교육기관명]],표1[[#This Row],[중분류]])</f>
        <v>패스트레인정보통신학원클라우드</v>
      </c>
      <c r="F1004" s="24" t="s">
        <v>3691</v>
      </c>
      <c r="G1004" s="25" t="s">
        <v>1246</v>
      </c>
      <c r="H1004" s="24" t="s">
        <v>6</v>
      </c>
      <c r="I1004" s="24" t="s">
        <v>54</v>
      </c>
      <c r="J1004" s="24" t="s">
        <v>64</v>
      </c>
      <c r="K1004" s="24" t="s">
        <v>2000</v>
      </c>
      <c r="L1004" s="80"/>
      <c r="M1004" s="24" t="s">
        <v>2958</v>
      </c>
      <c r="N1004" s="24"/>
      <c r="O1004" s="24"/>
    </row>
    <row r="1005" spans="1:15" hidden="1">
      <c r="A1005" s="23" t="str">
        <f>CONCATENATE(표1[[#This Row],[대분류]],표1[[#This Row],[중분류]],표1[[#This Row],[소분류]],표1[[#This Row],[단계]])</f>
        <v>IT클라우드구축/운영전문과정</v>
      </c>
      <c r="B1005" s="23" t="str">
        <f>CONCATENATE($A1005,
IF(COUNTIF($A$2:$A1005,A1005)&lt;10,CONCATENATE("000",COUNTIF($A$2:$A1005,A1005)),
IF(COUNTIF($A$2:$A1005,A1005)&lt;100,CONCATENATE("00",COUNTIF($A$2:$A1005,A1005)),
IF(COUNTIF($A$2:$A1005,A1005)&lt;1000,CONCATENATE("0",COUNTIF($A$2:$A1005,A1005)),COUNTIF($A$2:$A1005,A1005))
)))</f>
        <v>IT클라우드구축/운영전문과정0015</v>
      </c>
      <c r="C1005" s="23" t="s">
        <v>4006</v>
      </c>
      <c r="E1005" s="23" t="str">
        <f>CONCATENATE(표1[[#This Row],[교육기관명]],표1[[#This Row],[중분류]])</f>
        <v>패스트레인정보통신학원클라우드</v>
      </c>
      <c r="F1005" s="24" t="s">
        <v>3691</v>
      </c>
      <c r="G1005" s="25" t="s">
        <v>1247</v>
      </c>
      <c r="H1005" s="24" t="s">
        <v>6</v>
      </c>
      <c r="I1005" s="24" t="s">
        <v>54</v>
      </c>
      <c r="J1005" s="24" t="s">
        <v>64</v>
      </c>
      <c r="K1005" s="24" t="s">
        <v>2000</v>
      </c>
      <c r="L1005" s="80"/>
      <c r="M1005" s="24" t="s">
        <v>2959</v>
      </c>
      <c r="N1005" s="24"/>
      <c r="O1005" s="24"/>
    </row>
    <row r="1006" spans="1:15" hidden="1">
      <c r="A1006" s="23" t="str">
        <f>CONCATENATE(표1[[#This Row],[대분류]],표1[[#This Row],[중분류]],표1[[#This Row],[소분류]],표1[[#This Row],[단계]])</f>
        <v>IT클라우드구축/운영전문과정</v>
      </c>
      <c r="B1006" s="23" t="str">
        <f>CONCATENATE($A1006,
IF(COUNTIF($A$2:$A1006,A1006)&lt;10,CONCATENATE("000",COUNTIF($A$2:$A1006,A1006)),
IF(COUNTIF($A$2:$A1006,A1006)&lt;100,CONCATENATE("00",COUNTIF($A$2:$A1006,A1006)),
IF(COUNTIF($A$2:$A1006,A1006)&lt;1000,CONCATENATE("0",COUNTIF($A$2:$A1006,A1006)),COUNTIF($A$2:$A1006,A1006))
)))</f>
        <v>IT클라우드구축/운영전문과정0016</v>
      </c>
      <c r="C1006" s="23" t="s">
        <v>4007</v>
      </c>
      <c r="E1006" s="23" t="str">
        <f>CONCATENATE(표1[[#This Row],[교육기관명]],표1[[#This Row],[중분류]])</f>
        <v>패스트레인정보통신학원클라우드</v>
      </c>
      <c r="F1006" s="24" t="s">
        <v>3691</v>
      </c>
      <c r="G1006" s="25" t="s">
        <v>1672</v>
      </c>
      <c r="H1006" s="24" t="s">
        <v>6</v>
      </c>
      <c r="I1006" s="24" t="s">
        <v>54</v>
      </c>
      <c r="J1006" s="24" t="s">
        <v>64</v>
      </c>
      <c r="K1006" s="24" t="s">
        <v>2000</v>
      </c>
      <c r="L1006" s="80"/>
      <c r="M1006" s="24" t="s">
        <v>2960</v>
      </c>
      <c r="N1006" s="24"/>
      <c r="O1006" s="24"/>
    </row>
    <row r="1007" spans="1:15" hidden="1">
      <c r="A1007" s="23" t="str">
        <f>CONCATENATE(표1[[#This Row],[대분류]],표1[[#This Row],[중분류]],표1[[#This Row],[소분류]],표1[[#This Row],[단계]])</f>
        <v>IT클라우드구축/운영전문과정</v>
      </c>
      <c r="B1007" s="23" t="str">
        <f>CONCATENATE($A1007,
IF(COUNTIF($A$2:$A1007,A1007)&lt;10,CONCATENATE("000",COUNTIF($A$2:$A1007,A1007)),
IF(COUNTIF($A$2:$A1007,A1007)&lt;100,CONCATENATE("00",COUNTIF($A$2:$A1007,A1007)),
IF(COUNTIF($A$2:$A1007,A1007)&lt;1000,CONCATENATE("0",COUNTIF($A$2:$A1007,A1007)),COUNTIF($A$2:$A1007,A1007))
)))</f>
        <v>IT클라우드구축/운영전문과정0017</v>
      </c>
      <c r="C1007" s="23" t="s">
        <v>4008</v>
      </c>
      <c r="E1007" s="23" t="str">
        <f>CONCATENATE(표1[[#This Row],[교육기관명]],표1[[#This Row],[중분류]])</f>
        <v>패스트레인정보통신학원클라우드</v>
      </c>
      <c r="F1007" s="24" t="s">
        <v>3691</v>
      </c>
      <c r="G1007" s="25" t="s">
        <v>1248</v>
      </c>
      <c r="H1007" s="24" t="s">
        <v>6</v>
      </c>
      <c r="I1007" s="24" t="s">
        <v>54</v>
      </c>
      <c r="J1007" s="24" t="s">
        <v>64</v>
      </c>
      <c r="K1007" s="24" t="s">
        <v>2000</v>
      </c>
      <c r="L1007" s="80"/>
      <c r="M1007" s="24" t="s">
        <v>2961</v>
      </c>
      <c r="N1007" s="24"/>
      <c r="O1007" s="24"/>
    </row>
    <row r="1008" spans="1:15" hidden="1">
      <c r="A1008" s="23" t="str">
        <f>CONCATENATE(표1[[#This Row],[대분류]],표1[[#This Row],[중분류]],표1[[#This Row],[소분류]],표1[[#This Row],[단계]])</f>
        <v>IT클라우드구축/운영전문과정</v>
      </c>
      <c r="B1008" s="23" t="str">
        <f>CONCATENATE($A1008,
IF(COUNTIF($A$2:$A1008,A1008)&lt;10,CONCATENATE("000",COUNTIF($A$2:$A1008,A1008)),
IF(COUNTIF($A$2:$A1008,A1008)&lt;100,CONCATENATE("00",COUNTIF($A$2:$A1008,A1008)),
IF(COUNTIF($A$2:$A1008,A1008)&lt;1000,CONCATENATE("0",COUNTIF($A$2:$A1008,A1008)),COUNTIF($A$2:$A1008,A1008))
)))</f>
        <v>IT클라우드구축/운영전문과정0018</v>
      </c>
      <c r="C1008" s="23" t="s">
        <v>4009</v>
      </c>
      <c r="E1008" s="23" t="str">
        <f>CONCATENATE(표1[[#This Row],[교육기관명]],표1[[#This Row],[중분류]])</f>
        <v>패스트레인정보통신학원클라우드</v>
      </c>
      <c r="F1008" s="24" t="s">
        <v>3691</v>
      </c>
      <c r="G1008" s="25" t="s">
        <v>1250</v>
      </c>
      <c r="H1008" s="24" t="s">
        <v>6</v>
      </c>
      <c r="I1008" s="24" t="s">
        <v>54</v>
      </c>
      <c r="J1008" s="24" t="s">
        <v>64</v>
      </c>
      <c r="K1008" s="24" t="s">
        <v>2000</v>
      </c>
      <c r="L1008" s="80"/>
      <c r="M1008" s="24" t="s">
        <v>2962</v>
      </c>
      <c r="N1008" s="24"/>
      <c r="O1008" s="24"/>
    </row>
    <row r="1009" spans="1:15" hidden="1">
      <c r="A1009" s="23" t="str">
        <f>CONCATENATE(표1[[#This Row],[대분류]],표1[[#This Row],[중분류]],표1[[#This Row],[소분류]],표1[[#This Row],[단계]])</f>
        <v>IT클라우드구축/운영전문과정</v>
      </c>
      <c r="B1009" s="23" t="str">
        <f>CONCATENATE($A1009,
IF(COUNTIF($A$2:$A1009,A1009)&lt;10,CONCATENATE("000",COUNTIF($A$2:$A1009,A1009)),
IF(COUNTIF($A$2:$A1009,A1009)&lt;100,CONCATENATE("00",COUNTIF($A$2:$A1009,A1009)),
IF(COUNTIF($A$2:$A1009,A1009)&lt;1000,CONCATENATE("0",COUNTIF($A$2:$A1009,A1009)),COUNTIF($A$2:$A1009,A1009))
)))</f>
        <v>IT클라우드구축/운영전문과정0019</v>
      </c>
      <c r="C1009" s="23" t="s">
        <v>4010</v>
      </c>
      <c r="E1009" s="23" t="str">
        <f>CONCATENATE(표1[[#This Row],[교육기관명]],표1[[#This Row],[중분류]])</f>
        <v>패스트레인정보통신학원클라우드</v>
      </c>
      <c r="F1009" s="24" t="s">
        <v>3691</v>
      </c>
      <c r="G1009" s="25" t="s">
        <v>1251</v>
      </c>
      <c r="H1009" s="24" t="s">
        <v>6</v>
      </c>
      <c r="I1009" s="24" t="s">
        <v>54</v>
      </c>
      <c r="J1009" s="24" t="s">
        <v>64</v>
      </c>
      <c r="K1009" s="24" t="s">
        <v>2000</v>
      </c>
      <c r="L1009" s="80"/>
      <c r="M1009" s="24" t="s">
        <v>2963</v>
      </c>
      <c r="N1009" s="24"/>
      <c r="O1009" s="24"/>
    </row>
    <row r="1010" spans="1:15" hidden="1">
      <c r="A1010" s="23" t="str">
        <f>CONCATENATE(표1[[#This Row],[대분류]],표1[[#This Row],[중분류]],표1[[#This Row],[소분류]],표1[[#This Row],[단계]])</f>
        <v>IT클라우드구축/운영전문과정</v>
      </c>
      <c r="B1010" s="23" t="str">
        <f>CONCATENATE($A1010,
IF(COUNTIF($A$2:$A1010,A1010)&lt;10,CONCATENATE("000",COUNTIF($A$2:$A1010,A1010)),
IF(COUNTIF($A$2:$A1010,A1010)&lt;100,CONCATENATE("00",COUNTIF($A$2:$A1010,A1010)),
IF(COUNTIF($A$2:$A1010,A1010)&lt;1000,CONCATENATE("0",COUNTIF($A$2:$A1010,A1010)),COUNTIF($A$2:$A1010,A1010))
)))</f>
        <v>IT클라우드구축/운영전문과정0020</v>
      </c>
      <c r="C1010" s="23" t="s">
        <v>4011</v>
      </c>
      <c r="E1010" s="23" t="str">
        <f>CONCATENATE(표1[[#This Row],[교육기관명]],표1[[#This Row],[중분류]])</f>
        <v>패스트레인정보통신학원클라우드</v>
      </c>
      <c r="F1010" s="24" t="s">
        <v>3691</v>
      </c>
      <c r="G1010" s="25" t="s">
        <v>1258</v>
      </c>
      <c r="H1010" s="24" t="s">
        <v>6</v>
      </c>
      <c r="I1010" s="24" t="s">
        <v>54</v>
      </c>
      <c r="J1010" s="24" t="s">
        <v>64</v>
      </c>
      <c r="K1010" s="24" t="s">
        <v>2000</v>
      </c>
      <c r="L1010" s="80"/>
      <c r="M1010" s="24" t="s">
        <v>2964</v>
      </c>
      <c r="N1010" s="24"/>
      <c r="O1010" s="24"/>
    </row>
    <row r="1011" spans="1:15" hidden="1">
      <c r="A1011" s="23" t="str">
        <f>CONCATENATE(표1[[#This Row],[대분류]],표1[[#This Row],[중분류]],표1[[#This Row],[소분류]],표1[[#This Row],[단계]])</f>
        <v>IT클라우드구축/운영전문과정</v>
      </c>
      <c r="B1011" s="23" t="str">
        <f>CONCATENATE($A1011,
IF(COUNTIF($A$2:$A1011,A1011)&lt;10,CONCATENATE("000",COUNTIF($A$2:$A1011,A1011)),
IF(COUNTIF($A$2:$A1011,A1011)&lt;100,CONCATENATE("00",COUNTIF($A$2:$A1011,A1011)),
IF(COUNTIF($A$2:$A1011,A1011)&lt;1000,CONCATENATE("0",COUNTIF($A$2:$A1011,A1011)),COUNTIF($A$2:$A1011,A1011))
)))</f>
        <v>IT클라우드구축/운영전문과정0021</v>
      </c>
      <c r="C1011" s="23" t="s">
        <v>4358</v>
      </c>
      <c r="E1011" s="23" t="str">
        <f>CONCATENATE(표1[[#This Row],[교육기관명]],표1[[#This Row],[중분류]])</f>
        <v>한국소프트웨어기술진흥협회클라우드</v>
      </c>
      <c r="F1011" s="24" t="s">
        <v>659</v>
      </c>
      <c r="G1011" s="25" t="s">
        <v>701</v>
      </c>
      <c r="H1011" s="24" t="s">
        <v>6</v>
      </c>
      <c r="I1011" s="24" t="s">
        <v>54</v>
      </c>
      <c r="J1011" s="24" t="s">
        <v>64</v>
      </c>
      <c r="K1011" s="24" t="s">
        <v>2000</v>
      </c>
      <c r="L1011" s="80"/>
      <c r="M1011" s="24" t="s">
        <v>3621</v>
      </c>
      <c r="N1011" s="24"/>
      <c r="O1011" s="24"/>
    </row>
    <row r="1012" spans="1:15" hidden="1">
      <c r="A1012" s="23" t="str">
        <f>CONCATENATE(표1[[#This Row],[대분류]],표1[[#This Row],[중분류]],표1[[#This Row],[소분류]],표1[[#This Row],[단계]])</f>
        <v>IT클라우드구축/운영전문과정</v>
      </c>
      <c r="B1012" s="23" t="str">
        <f>CONCATENATE($A1012,
IF(COUNTIF($A$2:$A1012,A1012)&lt;10,CONCATENATE("000",COUNTIF($A$2:$A1012,A1012)),
IF(COUNTIF($A$2:$A1012,A1012)&lt;100,CONCATENATE("00",COUNTIF($A$2:$A1012,A1012)),
IF(COUNTIF($A$2:$A1012,A1012)&lt;1000,CONCATENATE("0",COUNTIF($A$2:$A1012,A1012)),COUNTIF($A$2:$A1012,A1012))
)))</f>
        <v>IT클라우드구축/운영전문과정0022</v>
      </c>
      <c r="C1012" s="23" t="s">
        <v>4359</v>
      </c>
      <c r="E1012" s="23" t="str">
        <f>CONCATENATE(표1[[#This Row],[교육기관명]],표1[[#This Row],[중분류]])</f>
        <v>한국소프트웨어기술진흥협회클라우드</v>
      </c>
      <c r="F1012" s="24" t="s">
        <v>659</v>
      </c>
      <c r="G1012" s="25" t="s">
        <v>705</v>
      </c>
      <c r="H1012" s="24" t="s">
        <v>6</v>
      </c>
      <c r="I1012" s="24" t="s">
        <v>54</v>
      </c>
      <c r="J1012" s="24" t="s">
        <v>64</v>
      </c>
      <c r="K1012" s="24" t="s">
        <v>2000</v>
      </c>
      <c r="L1012" s="80"/>
      <c r="M1012" s="24" t="s">
        <v>3621</v>
      </c>
      <c r="N1012" s="24"/>
      <c r="O1012" s="24"/>
    </row>
    <row r="1013" spans="1:15" hidden="1">
      <c r="A1013" s="23" t="str">
        <f>CONCATENATE(표1[[#This Row],[대분류]],표1[[#This Row],[중분류]],표1[[#This Row],[소분류]],표1[[#This Row],[단계]])</f>
        <v>IT클라우드구축/운영전문과정</v>
      </c>
      <c r="B1013" s="23" t="str">
        <f>CONCATENATE($A1013,
IF(COUNTIF($A$2:$A1013,A1013)&lt;10,CONCATENATE("000",COUNTIF($A$2:$A1013,A1013)),
IF(COUNTIF($A$2:$A1013,A1013)&lt;100,CONCATENATE("00",COUNTIF($A$2:$A1013,A1013)),
IF(COUNTIF($A$2:$A1013,A1013)&lt;1000,CONCATENATE("0",COUNTIF($A$2:$A1013,A1013)),COUNTIF($A$2:$A1013,A1013))
)))</f>
        <v>IT클라우드구축/운영전문과정0023</v>
      </c>
      <c r="C1013" s="23" t="s">
        <v>4360</v>
      </c>
      <c r="E1013" s="23" t="str">
        <f>CONCATENATE(표1[[#This Row],[교육기관명]],표1[[#This Row],[중분류]])</f>
        <v>한국소프트웨어기술진흥협회클라우드</v>
      </c>
      <c r="F1013" s="24" t="s">
        <v>659</v>
      </c>
      <c r="G1013" s="25" t="s">
        <v>707</v>
      </c>
      <c r="H1013" s="24" t="s">
        <v>6</v>
      </c>
      <c r="I1013" s="24" t="s">
        <v>54</v>
      </c>
      <c r="J1013" s="24" t="s">
        <v>64</v>
      </c>
      <c r="K1013" s="24" t="s">
        <v>2000</v>
      </c>
      <c r="L1013" s="80"/>
      <c r="M1013" s="24" t="s">
        <v>3621</v>
      </c>
      <c r="N1013" s="24"/>
      <c r="O1013" s="24"/>
    </row>
    <row r="1014" spans="1:15" hidden="1">
      <c r="A1014" s="23" t="str">
        <f>CONCATENATE(표1[[#This Row],[대분류]],표1[[#This Row],[중분류]],표1[[#This Row],[소분류]],표1[[#This Row],[단계]])</f>
        <v>IT클라우드구축/운영전문과정</v>
      </c>
      <c r="B1014" s="23" t="str">
        <f>CONCATENATE($A1014,
IF(COUNTIF($A$2:$A1014,A1014)&lt;10,CONCATENATE("000",COUNTIF($A$2:$A1014,A1014)),
IF(COUNTIF($A$2:$A1014,A1014)&lt;100,CONCATENATE("00",COUNTIF($A$2:$A1014,A1014)),
IF(COUNTIF($A$2:$A1014,A1014)&lt;1000,CONCATENATE("0",COUNTIF($A$2:$A1014,A1014)),COUNTIF($A$2:$A1014,A1014))
)))</f>
        <v>IT클라우드구축/운영전문과정0024</v>
      </c>
      <c r="C1014" s="23" t="s">
        <v>4361</v>
      </c>
      <c r="E1014" s="23" t="str">
        <f>CONCATENATE(표1[[#This Row],[교육기관명]],표1[[#This Row],[중분류]])</f>
        <v>한국소프트웨어기술진흥협회클라우드</v>
      </c>
      <c r="F1014" s="24" t="s">
        <v>659</v>
      </c>
      <c r="G1014" s="25" t="s">
        <v>706</v>
      </c>
      <c r="H1014" s="24" t="s">
        <v>6</v>
      </c>
      <c r="I1014" s="24" t="s">
        <v>54</v>
      </c>
      <c r="J1014" s="24" t="s">
        <v>64</v>
      </c>
      <c r="K1014" s="24" t="s">
        <v>2000</v>
      </c>
      <c r="L1014" s="80"/>
      <c r="M1014" s="24" t="s">
        <v>3621</v>
      </c>
      <c r="N1014" s="24"/>
      <c r="O1014" s="24"/>
    </row>
    <row r="1015" spans="1:15" hidden="1">
      <c r="A1015" s="23" t="str">
        <f>CONCATENATE(표1[[#This Row],[대분류]],표1[[#This Row],[중분류]],표1[[#This Row],[소분류]],표1[[#This Row],[단계]])</f>
        <v>IT클라우드구축/운영전문과정</v>
      </c>
      <c r="B1015" s="23" t="str">
        <f>CONCATENATE($A1015,
IF(COUNTIF($A$2:$A1015,A1015)&lt;10,CONCATENATE("000",COUNTIF($A$2:$A1015,A1015)),
IF(COUNTIF($A$2:$A1015,A1015)&lt;100,CONCATENATE("00",COUNTIF($A$2:$A1015,A1015)),
IF(COUNTIF($A$2:$A1015,A1015)&lt;1000,CONCATENATE("0",COUNTIF($A$2:$A1015,A1015)),COUNTIF($A$2:$A1015,A1015))
)))</f>
        <v>IT클라우드구축/운영전문과정0025</v>
      </c>
      <c r="C1015" s="23" t="s">
        <v>4282</v>
      </c>
      <c r="E1015" s="23" t="str">
        <f>CONCATENATE(표1[[#This Row],[교육기관명]],표1[[#This Row],[중분류]])</f>
        <v>한국정보기술연구원클라우드</v>
      </c>
      <c r="F1015" s="24" t="s">
        <v>877</v>
      </c>
      <c r="G1015" s="25" t="s">
        <v>906</v>
      </c>
      <c r="H1015" s="24" t="s">
        <v>6</v>
      </c>
      <c r="I1015" s="24" t="s">
        <v>54</v>
      </c>
      <c r="J1015" s="24" t="s">
        <v>64</v>
      </c>
      <c r="K1015" s="24" t="s">
        <v>2000</v>
      </c>
      <c r="L1015" s="80"/>
      <c r="M1015" s="24" t="s">
        <v>3623</v>
      </c>
      <c r="N1015" s="24"/>
      <c r="O1015" s="24"/>
    </row>
    <row r="1016" spans="1:15" hidden="1">
      <c r="A1016" s="23" t="str">
        <f>CONCATENATE(표1[[#This Row],[대분류]],표1[[#This Row],[중분류]],표1[[#This Row],[소분류]],표1[[#This Row],[단계]])</f>
        <v>IT클라우드구축/운영전문과정</v>
      </c>
      <c r="B1016" s="23" t="str">
        <f>CONCATENATE($A1016,
IF(COUNTIF($A$2:$A1016,A1016)&lt;10,CONCATENATE("000",COUNTIF($A$2:$A1016,A1016)),
IF(COUNTIF($A$2:$A1016,A1016)&lt;100,CONCATENATE("00",COUNTIF($A$2:$A1016,A1016)),
IF(COUNTIF($A$2:$A1016,A1016)&lt;1000,CONCATENATE("0",COUNTIF($A$2:$A1016,A1016)),COUNTIF($A$2:$A1016,A1016))
)))</f>
        <v>IT클라우드구축/운영전문과정0026</v>
      </c>
      <c r="C1016" s="23" t="s">
        <v>4283</v>
      </c>
      <c r="E1016" s="23" t="str">
        <f>CONCATENATE(표1[[#This Row],[교육기관명]],표1[[#This Row],[중분류]])</f>
        <v>한국정보기술연구원클라우드</v>
      </c>
      <c r="F1016" s="24" t="s">
        <v>877</v>
      </c>
      <c r="G1016" s="25" t="s">
        <v>2141</v>
      </c>
      <c r="H1016" s="24" t="s">
        <v>6</v>
      </c>
      <c r="I1016" s="24" t="s">
        <v>54</v>
      </c>
      <c r="J1016" s="24" t="s">
        <v>64</v>
      </c>
      <c r="K1016" s="24" t="s">
        <v>2000</v>
      </c>
      <c r="L1016" s="80"/>
      <c r="M1016" s="24" t="s">
        <v>3623</v>
      </c>
      <c r="N1016" s="24"/>
      <c r="O1016" s="24"/>
    </row>
    <row r="1017" spans="1:15" hidden="1">
      <c r="A1017" s="23" t="str">
        <f>CONCATENATE(표1[[#This Row],[대분류]],표1[[#This Row],[중분류]],표1[[#This Row],[소분류]],표1[[#This Row],[단계]])</f>
        <v>IT클라우드구축/운영전문과정</v>
      </c>
      <c r="B1017" s="23" t="str">
        <f>CONCATENATE($A1017,
IF(COUNTIF($A$2:$A1017,A1017)&lt;10,CONCATENATE("000",COUNTIF($A$2:$A1017,A1017)),
IF(COUNTIF($A$2:$A1017,A1017)&lt;100,CONCATENATE("00",COUNTIF($A$2:$A1017,A1017)),
IF(COUNTIF($A$2:$A1017,A1017)&lt;1000,CONCATENATE("0",COUNTIF($A$2:$A1017,A1017)),COUNTIF($A$2:$A1017,A1017))
)))</f>
        <v>IT클라우드구축/운영전문과정0027</v>
      </c>
      <c r="C1017" s="23" t="s">
        <v>4284</v>
      </c>
      <c r="E1017" s="23" t="str">
        <f>CONCATENATE(표1[[#This Row],[교육기관명]],표1[[#This Row],[중분류]])</f>
        <v>한국정보기술연구원클라우드</v>
      </c>
      <c r="F1017" s="24" t="s">
        <v>877</v>
      </c>
      <c r="G1017" s="25" t="s">
        <v>904</v>
      </c>
      <c r="H1017" s="24" t="s">
        <v>6</v>
      </c>
      <c r="I1017" s="24" t="s">
        <v>54</v>
      </c>
      <c r="J1017" s="24" t="s">
        <v>64</v>
      </c>
      <c r="K1017" s="24" t="s">
        <v>2000</v>
      </c>
      <c r="L1017" s="80"/>
      <c r="M1017" s="24" t="s">
        <v>3623</v>
      </c>
      <c r="N1017" s="24"/>
      <c r="O1017" s="24"/>
    </row>
    <row r="1018" spans="1:15" hidden="1">
      <c r="A1018" s="23" t="str">
        <f>CONCATENATE(표1[[#This Row],[대분류]],표1[[#This Row],[중분류]],표1[[#This Row],[소분류]],표1[[#This Row],[단계]])</f>
        <v>IT클라우드네트워크전문과정</v>
      </c>
      <c r="B1018" s="23" t="str">
        <f>CONCATENATE($A1018,
IF(COUNTIF($A$2:$A1018,A1018)&lt;10,CONCATENATE("000",COUNTIF($A$2:$A1018,A1018)),
IF(COUNTIF($A$2:$A1018,A1018)&lt;100,CONCATENATE("00",COUNTIF($A$2:$A1018,A1018)),
IF(COUNTIF($A$2:$A1018,A1018)&lt;1000,CONCATENATE("0",COUNTIF($A$2:$A1018,A1018)),COUNTIF($A$2:$A1018,A1018))
)))</f>
        <v>IT클라우드네트워크전문과정0001</v>
      </c>
      <c r="C1018" s="23" t="s">
        <v>5453</v>
      </c>
      <c r="E1018" s="23" t="str">
        <f>CONCATENATE(표1[[#This Row],[교육기관명]],표1[[#This Row],[중분류]])</f>
        <v>HP교육센터클라우드</v>
      </c>
      <c r="F1018" s="24" t="s">
        <v>971</v>
      </c>
      <c r="G1018" s="25" t="s">
        <v>1058</v>
      </c>
      <c r="H1018" s="24" t="s">
        <v>6</v>
      </c>
      <c r="I1018" s="24" t="s">
        <v>54</v>
      </c>
      <c r="J1018" s="24" t="s">
        <v>131</v>
      </c>
      <c r="K1018" s="24" t="s">
        <v>2000</v>
      </c>
      <c r="L1018" s="80"/>
      <c r="M1018" s="24" t="s">
        <v>2965</v>
      </c>
      <c r="N1018" s="24"/>
      <c r="O1018" s="24"/>
    </row>
    <row r="1019" spans="1:15" hidden="1">
      <c r="A1019" s="23" t="str">
        <f>CONCATENATE(표1[[#This Row],[대분류]],표1[[#This Row],[중분류]],표1[[#This Row],[소분류]],표1[[#This Row],[단계]])</f>
        <v>IT클라우드분석/설계전문과정</v>
      </c>
      <c r="B1019" s="23" t="str">
        <f>CONCATENATE($A1019,
IF(COUNTIF($A$2:$A1019,A1019)&lt;10,CONCATENATE("000",COUNTIF($A$2:$A1019,A1019)),
IF(COUNTIF($A$2:$A1019,A1019)&lt;100,CONCATENATE("00",COUNTIF($A$2:$A1019,A1019)),
IF(COUNTIF($A$2:$A1019,A1019)&lt;1000,CONCATENATE("0",COUNTIF($A$2:$A1019,A1019)),COUNTIF($A$2:$A1019,A1019))
)))</f>
        <v>IT클라우드분석/설계전문과정0001</v>
      </c>
      <c r="C1019" s="23" t="s">
        <v>5169</v>
      </c>
      <c r="E1019" s="23" t="str">
        <f>CONCATENATE(표1[[#This Row],[교육기관명]],표1[[#This Row],[중분류]])</f>
        <v>멀티캠퍼스클라우드</v>
      </c>
      <c r="F1019" s="24" t="s">
        <v>4</v>
      </c>
      <c r="G1019" s="25" t="s">
        <v>57</v>
      </c>
      <c r="H1019" s="24" t="s">
        <v>6</v>
      </c>
      <c r="I1019" s="24" t="s">
        <v>54</v>
      </c>
      <c r="J1019" s="24" t="s">
        <v>58</v>
      </c>
      <c r="K1019" s="24" t="s">
        <v>2000</v>
      </c>
      <c r="L1019" s="80"/>
      <c r="M1019" s="24" t="s">
        <v>2966</v>
      </c>
      <c r="N1019" s="24"/>
      <c r="O1019" s="24"/>
    </row>
    <row r="1020" spans="1:15" hidden="1">
      <c r="A1020" s="23" t="str">
        <f>CONCATENATE(표1[[#This Row],[대분류]],표1[[#This Row],[중분류]],표1[[#This Row],[소분류]],표1[[#This Row],[단계]])</f>
        <v>IT클라우드분석/설계전문과정</v>
      </c>
      <c r="B1020" s="23" t="str">
        <f>CONCATENATE($A1020,
IF(COUNTIF($A$2:$A1020,A1020)&lt;10,CONCATENATE("000",COUNTIF($A$2:$A1020,A1020)),
IF(COUNTIF($A$2:$A1020,A1020)&lt;100,CONCATENATE("00",COUNTIF($A$2:$A1020,A1020)),
IF(COUNTIF($A$2:$A1020,A1020)&lt;1000,CONCATENATE("0",COUNTIF($A$2:$A1020,A1020)),COUNTIF($A$2:$A1020,A1020))
)))</f>
        <v>IT클라우드분석/설계전문과정0002</v>
      </c>
      <c r="C1020" s="23" t="s">
        <v>5170</v>
      </c>
      <c r="E1020" s="23" t="str">
        <f>CONCATENATE(표1[[#This Row],[교육기관명]],표1[[#This Row],[중분류]])</f>
        <v>멀티캠퍼스클라우드</v>
      </c>
      <c r="F1020" s="24" t="s">
        <v>4</v>
      </c>
      <c r="G1020" s="25" t="s">
        <v>59</v>
      </c>
      <c r="H1020" s="24" t="s">
        <v>6</v>
      </c>
      <c r="I1020" s="24" t="s">
        <v>54</v>
      </c>
      <c r="J1020" s="24" t="s">
        <v>58</v>
      </c>
      <c r="K1020" s="24" t="s">
        <v>2000</v>
      </c>
      <c r="L1020" s="80"/>
      <c r="M1020" s="24" t="s">
        <v>2967</v>
      </c>
      <c r="N1020" s="24"/>
      <c r="O1020" s="24"/>
    </row>
    <row r="1021" spans="1:15" hidden="1">
      <c r="A1021" s="23" t="str">
        <f>CONCATENATE(표1[[#This Row],[대분류]],표1[[#This Row],[중분류]],표1[[#This Row],[소분류]],표1[[#This Row],[단계]])</f>
        <v>IT클라우드분석/설계전문과정</v>
      </c>
      <c r="B1021" s="23" t="str">
        <f>CONCATENATE($A1021,
IF(COUNTIF($A$2:$A1021,A1021)&lt;10,CONCATENATE("000",COUNTIF($A$2:$A1021,A1021)),
IF(COUNTIF($A$2:$A1021,A1021)&lt;100,CONCATENATE("00",COUNTIF($A$2:$A1021,A1021)),
IF(COUNTIF($A$2:$A1021,A1021)&lt;1000,CONCATENATE("0",COUNTIF($A$2:$A1021,A1021)),COUNTIF($A$2:$A1021,A1021))
)))</f>
        <v>IT클라우드분석/설계전문과정0003</v>
      </c>
      <c r="C1021" s="23" t="s">
        <v>4285</v>
      </c>
      <c r="E1021" s="23" t="str">
        <f>CONCATENATE(표1[[#This Row],[교육기관명]],표1[[#This Row],[중분류]])</f>
        <v>한국정보기술연구원클라우드</v>
      </c>
      <c r="F1021" s="24" t="s">
        <v>877</v>
      </c>
      <c r="G1021" s="25" t="s">
        <v>902</v>
      </c>
      <c r="H1021" s="24" t="s">
        <v>6</v>
      </c>
      <c r="I1021" s="24" t="s">
        <v>54</v>
      </c>
      <c r="J1021" s="24" t="s">
        <v>58</v>
      </c>
      <c r="K1021" s="24" t="s">
        <v>2000</v>
      </c>
      <c r="L1021" s="80"/>
      <c r="M1021" s="24" t="s">
        <v>3623</v>
      </c>
      <c r="N1021" s="24"/>
      <c r="O1021" s="24"/>
    </row>
    <row r="1022" spans="1:15" hidden="1">
      <c r="A1022" s="23" t="str">
        <f>CONCATENATE(표1[[#This Row],[대분류]],표1[[#This Row],[중분류]],표1[[#This Row],[소분류]],표1[[#This Row],[단계]])</f>
        <v>IT클라우드알리바바 클라우드선택과정</v>
      </c>
      <c r="B1022" s="23" t="str">
        <f>CONCATENATE($A1022,
IF(COUNTIF($A$2:$A1022,A1022)&lt;10,CONCATENATE("000",COUNTIF($A$2:$A1022,A1022)),
IF(COUNTIF($A$2:$A1022,A1022)&lt;100,CONCATENATE("00",COUNTIF($A$2:$A1022,A1022)),
IF(COUNTIF($A$2:$A1022,A1022)&lt;1000,CONCATENATE("0",COUNTIF($A$2:$A1022,A1022)),COUNTIF($A$2:$A1022,A1022))
)))</f>
        <v>IT클라우드알리바바 클라우드선택과정0001</v>
      </c>
      <c r="C1022" s="23" t="s">
        <v>5171</v>
      </c>
      <c r="E1022" s="23" t="str">
        <f>CONCATENATE(표1[[#This Row],[교육기관명]],표1[[#This Row],[중분류]])</f>
        <v>멀티캠퍼스클라우드</v>
      </c>
      <c r="F1022" s="24" t="s">
        <v>4</v>
      </c>
      <c r="G1022" s="25" t="s">
        <v>89</v>
      </c>
      <c r="H1022" s="24" t="s">
        <v>6</v>
      </c>
      <c r="I1022" s="24" t="s">
        <v>54</v>
      </c>
      <c r="J1022" s="24" t="s">
        <v>88</v>
      </c>
      <c r="K1022" s="24" t="s">
        <v>2002</v>
      </c>
      <c r="L1022" s="80"/>
      <c r="M1022" s="24" t="s">
        <v>2968</v>
      </c>
      <c r="N1022" s="24"/>
      <c r="O1022" s="24"/>
    </row>
    <row r="1023" spans="1:15" hidden="1">
      <c r="A1023" s="23" t="str">
        <f>CONCATENATE(표1[[#This Row],[대분류]],표1[[#This Row],[중분류]],표1[[#This Row],[소분류]],표1[[#This Row],[단계]])</f>
        <v>IT클라우드알리바바 클라우드선택과정</v>
      </c>
      <c r="B1023" s="23" t="str">
        <f>CONCATENATE($A1023,
IF(COUNTIF($A$2:$A1023,A1023)&lt;10,CONCATENATE("000",COUNTIF($A$2:$A1023,A1023)),
IF(COUNTIF($A$2:$A1023,A1023)&lt;100,CONCATENATE("00",COUNTIF($A$2:$A1023,A1023)),
IF(COUNTIF($A$2:$A1023,A1023)&lt;1000,CONCATENATE("0",COUNTIF($A$2:$A1023,A1023)),COUNTIF($A$2:$A1023,A1023))
)))</f>
        <v>IT클라우드알리바바 클라우드선택과정0002</v>
      </c>
      <c r="C1023" s="23" t="s">
        <v>5172</v>
      </c>
      <c r="E1023" s="23" t="str">
        <f>CONCATENATE(표1[[#This Row],[교육기관명]],표1[[#This Row],[중분류]])</f>
        <v>멀티캠퍼스클라우드</v>
      </c>
      <c r="F1023" s="24" t="s">
        <v>4</v>
      </c>
      <c r="G1023" s="25" t="s">
        <v>87</v>
      </c>
      <c r="H1023" s="24" t="s">
        <v>6</v>
      </c>
      <c r="I1023" s="24" t="s">
        <v>54</v>
      </c>
      <c r="J1023" s="24" t="s">
        <v>88</v>
      </c>
      <c r="K1023" s="24" t="s">
        <v>2002</v>
      </c>
      <c r="L1023" s="80"/>
      <c r="M1023" s="24" t="s">
        <v>2969</v>
      </c>
      <c r="N1023" s="24"/>
      <c r="O1023" s="24"/>
    </row>
    <row r="1024" spans="1:15" hidden="1">
      <c r="A1024" s="23" t="str">
        <f>CONCATENATE(표1[[#This Row],[대분류]],표1[[#This Row],[중분류]],표1[[#This Row],[소분류]],표1[[#This Row],[단계]])</f>
        <v>IT클라우드일반기본과정</v>
      </c>
      <c r="B1024" s="23" t="str">
        <f>CONCATENATE($A1024,
IF(COUNTIF($A$2:$A1024,A1024)&lt;10,CONCATENATE("000",COUNTIF($A$2:$A1024,A1024)),
IF(COUNTIF($A$2:$A1024,A1024)&lt;100,CONCATENATE("00",COUNTIF($A$2:$A1024,A1024)),
IF(COUNTIF($A$2:$A1024,A1024)&lt;1000,CONCATENATE("0",COUNTIF($A$2:$A1024,A1024)),COUNTIF($A$2:$A1024,A1024))
)))</f>
        <v>IT클라우드일반기본과정0001</v>
      </c>
      <c r="C1024" s="23" t="s">
        <v>5173</v>
      </c>
      <c r="E1024" s="23" t="str">
        <f>CONCATENATE(표1[[#This Row],[교육기관명]],표1[[#This Row],[중분류]])</f>
        <v>멀티캠퍼스클라우드</v>
      </c>
      <c r="F1024" s="24" t="s">
        <v>4</v>
      </c>
      <c r="G1024" s="25" t="s">
        <v>53</v>
      </c>
      <c r="H1024" s="24" t="s">
        <v>6</v>
      </c>
      <c r="I1024" s="24" t="s">
        <v>54</v>
      </c>
      <c r="J1024" s="24" t="s">
        <v>48</v>
      </c>
      <c r="K1024" s="24" t="s">
        <v>1998</v>
      </c>
      <c r="L1024" s="80"/>
      <c r="M1024" s="24" t="s">
        <v>2970</v>
      </c>
      <c r="N1024" s="24"/>
      <c r="O1024" s="24"/>
    </row>
    <row r="1025" spans="1:15" hidden="1">
      <c r="A1025" s="23" t="str">
        <f>CONCATENATE(표1[[#This Row],[대분류]],표1[[#This Row],[중분류]],표1[[#This Row],[소분류]],표1[[#This Row],[단계]])</f>
        <v>IT클라우드일반기본과정</v>
      </c>
      <c r="B1025" s="23" t="str">
        <f>CONCATENATE($A1025,
IF(COUNTIF($A$2:$A1025,A1025)&lt;10,CONCATENATE("000",COUNTIF($A$2:$A1025,A1025)),
IF(COUNTIF($A$2:$A1025,A1025)&lt;100,CONCATENATE("00",COUNTIF($A$2:$A1025,A1025)),
IF(COUNTIF($A$2:$A1025,A1025)&lt;1000,CONCATENATE("0",COUNTIF($A$2:$A1025,A1025)),COUNTIF($A$2:$A1025,A1025))
)))</f>
        <v>IT클라우드일반기본과정0002</v>
      </c>
      <c r="C1025" s="23" t="s">
        <v>5174</v>
      </c>
      <c r="E1025" s="23" t="str">
        <f>CONCATENATE(표1[[#This Row],[교육기관명]],표1[[#This Row],[중분류]])</f>
        <v>멀티캠퍼스클라우드</v>
      </c>
      <c r="F1025" s="24" t="s">
        <v>4</v>
      </c>
      <c r="G1025" s="25" t="s">
        <v>55</v>
      </c>
      <c r="H1025" s="24" t="s">
        <v>6</v>
      </c>
      <c r="I1025" s="24" t="s">
        <v>54</v>
      </c>
      <c r="J1025" s="24" t="s">
        <v>48</v>
      </c>
      <c r="K1025" s="24" t="s">
        <v>1998</v>
      </c>
      <c r="L1025" s="80"/>
      <c r="M1025" s="24" t="s">
        <v>2971</v>
      </c>
      <c r="N1025" s="24"/>
      <c r="O1025" s="24"/>
    </row>
    <row r="1026" spans="1:15" hidden="1">
      <c r="A1026" s="23" t="str">
        <f>CONCATENATE(표1[[#This Row],[대분류]],표1[[#This Row],[중분류]],표1[[#This Row],[소분류]],표1[[#This Row],[단계]])</f>
        <v>IT클라우드일반기본과정</v>
      </c>
      <c r="B1026" s="23" t="str">
        <f>CONCATENATE($A1026,
IF(COUNTIF($A$2:$A1026,A1026)&lt;10,CONCATENATE("000",COUNTIF($A$2:$A1026,A1026)),
IF(COUNTIF($A$2:$A1026,A1026)&lt;100,CONCATENATE("00",COUNTIF($A$2:$A1026,A1026)),
IF(COUNTIF($A$2:$A1026,A1026)&lt;1000,CONCATENATE("0",COUNTIF($A$2:$A1026,A1026)),COUNTIF($A$2:$A1026,A1026))
)))</f>
        <v>IT클라우드일반기본과정0003</v>
      </c>
      <c r="C1026" s="23" t="s">
        <v>4012</v>
      </c>
      <c r="E1026" s="23" t="str">
        <f>CONCATENATE(표1[[#This Row],[교육기관명]],표1[[#This Row],[중분류]])</f>
        <v>패스트레인정보통신학원클라우드</v>
      </c>
      <c r="F1026" s="24" t="s">
        <v>3691</v>
      </c>
      <c r="G1026" s="25" t="s">
        <v>1226</v>
      </c>
      <c r="H1026" s="24" t="s">
        <v>6</v>
      </c>
      <c r="I1026" s="24" t="s">
        <v>54</v>
      </c>
      <c r="J1026" s="24" t="s">
        <v>48</v>
      </c>
      <c r="K1026" s="24" t="s">
        <v>1998</v>
      </c>
      <c r="L1026" s="80"/>
      <c r="M1026" s="24" t="s">
        <v>2972</v>
      </c>
      <c r="N1026" s="24"/>
      <c r="O1026" s="24"/>
    </row>
    <row r="1027" spans="1:15" hidden="1">
      <c r="A1027" s="23" t="str">
        <f>CONCATENATE(표1[[#This Row],[대분류]],표1[[#This Row],[중분류]],표1[[#This Row],[소분류]],표1[[#This Row],[단계]])</f>
        <v>IT클라우드일반기본과정</v>
      </c>
      <c r="B1027" s="23" t="str">
        <f>CONCATENATE($A1027,
IF(COUNTIF($A$2:$A1027,A1027)&lt;10,CONCATENATE("000",COUNTIF($A$2:$A1027,A1027)),
IF(COUNTIF($A$2:$A1027,A1027)&lt;100,CONCATENATE("00",COUNTIF($A$2:$A1027,A1027)),
IF(COUNTIF($A$2:$A1027,A1027)&lt;1000,CONCATENATE("0",COUNTIF($A$2:$A1027,A1027)),COUNTIF($A$2:$A1027,A1027))
)))</f>
        <v>IT클라우드일반기본과정0004</v>
      </c>
      <c r="C1027" s="23" t="s">
        <v>4013</v>
      </c>
      <c r="E1027" s="23" t="str">
        <f>CONCATENATE(표1[[#This Row],[교육기관명]],표1[[#This Row],[중분류]])</f>
        <v>패스트레인정보통신학원클라우드</v>
      </c>
      <c r="F1027" s="24" t="s">
        <v>3691</v>
      </c>
      <c r="G1027" s="25" t="s">
        <v>1227</v>
      </c>
      <c r="H1027" s="24" t="s">
        <v>6</v>
      </c>
      <c r="I1027" s="24" t="s">
        <v>54</v>
      </c>
      <c r="J1027" s="24" t="s">
        <v>48</v>
      </c>
      <c r="K1027" s="24" t="s">
        <v>1998</v>
      </c>
      <c r="L1027" s="80"/>
      <c r="M1027" s="24" t="s">
        <v>2973</v>
      </c>
      <c r="N1027" s="24"/>
      <c r="O1027" s="24"/>
    </row>
    <row r="1028" spans="1:15" hidden="1">
      <c r="A1028" s="23" t="str">
        <f>CONCATENATE(표1[[#This Row],[대분류]],표1[[#This Row],[중분류]],표1[[#This Row],[소분류]],표1[[#This Row],[단계]])</f>
        <v>IT클라우드일반선택과정</v>
      </c>
      <c r="B1028" s="23" t="str">
        <f>CONCATENATE($A1028,
IF(COUNTIF($A$2:$A1028,A1028)&lt;10,CONCATENATE("000",COUNTIF($A$2:$A1028,A1028)),
IF(COUNTIF($A$2:$A1028,A1028)&lt;100,CONCATENATE("00",COUNTIF($A$2:$A1028,A1028)),
IF(COUNTIF($A$2:$A1028,A1028)&lt;1000,CONCATENATE("0",COUNTIF($A$2:$A1028,A1028)),COUNTIF($A$2:$A1028,A1028))
)))</f>
        <v>IT클라우드일반선택과정0001</v>
      </c>
      <c r="C1028" s="23" t="s">
        <v>5454</v>
      </c>
      <c r="E1028" s="23" t="str">
        <f>CONCATENATE(표1[[#This Row],[교육기관명]],표1[[#This Row],[중분류]])</f>
        <v>HP교육센터클라우드</v>
      </c>
      <c r="F1028" s="24" t="s">
        <v>971</v>
      </c>
      <c r="G1028" s="25" t="s">
        <v>1056</v>
      </c>
      <c r="H1028" s="24" t="s">
        <v>6</v>
      </c>
      <c r="I1028" s="24" t="s">
        <v>54</v>
      </c>
      <c r="J1028" s="24" t="s">
        <v>48</v>
      </c>
      <c r="K1028" s="24" t="s">
        <v>2002</v>
      </c>
      <c r="L1028" s="80"/>
      <c r="M1028" s="24" t="s">
        <v>2974</v>
      </c>
      <c r="N1028" s="24"/>
      <c r="O1028" s="24"/>
    </row>
    <row r="1029" spans="1:15" hidden="1">
      <c r="A1029" s="23" t="str">
        <f>CONCATENATE(표1[[#This Row],[대분류]],표1[[#This Row],[중분류]],표1[[#This Row],[소분류]],표1[[#This Row],[단계]])</f>
        <v>IT클라우드일반전문과정</v>
      </c>
      <c r="B1029" s="23" t="str">
        <f>CONCATENATE($A1029,
IF(COUNTIF($A$2:$A1029,A1029)&lt;10,CONCATENATE("000",COUNTIF($A$2:$A1029,A1029)),
IF(COUNTIF($A$2:$A1029,A1029)&lt;100,CONCATENATE("00",COUNTIF($A$2:$A1029,A1029)),
IF(COUNTIF($A$2:$A1029,A1029)&lt;1000,CONCATENATE("0",COUNTIF($A$2:$A1029,A1029)),COUNTIF($A$2:$A1029,A1029))
)))</f>
        <v>IT클라우드일반전문과정0001</v>
      </c>
      <c r="C1029" s="23" t="s">
        <v>5175</v>
      </c>
      <c r="E1029" s="23" t="str">
        <f>CONCATENATE(표1[[#This Row],[교육기관명]],표1[[#This Row],[중분류]])</f>
        <v>멀티캠퍼스클라우드</v>
      </c>
      <c r="F1029" s="24" t="s">
        <v>4</v>
      </c>
      <c r="G1029" s="25" t="s">
        <v>56</v>
      </c>
      <c r="H1029" s="24" t="s">
        <v>6</v>
      </c>
      <c r="I1029" s="24" t="s">
        <v>54</v>
      </c>
      <c r="J1029" s="24" t="s">
        <v>48</v>
      </c>
      <c r="K1029" s="24" t="s">
        <v>2000</v>
      </c>
      <c r="L1029" s="80"/>
      <c r="M1029" s="24" t="s">
        <v>2975</v>
      </c>
      <c r="N1029" s="24"/>
      <c r="O1029" s="24"/>
    </row>
    <row r="1030" spans="1:15" hidden="1">
      <c r="A1030" s="23" t="str">
        <f>CONCATENATE(표1[[#This Row],[대분류]],표1[[#This Row],[중분류]],표1[[#This Row],[소분류]],표1[[#This Row],[단계]])</f>
        <v>IT클라우드일반전문과정</v>
      </c>
      <c r="B1030" s="23" t="str">
        <f>CONCATENATE($A1030,
IF(COUNTIF($A$2:$A1030,A1030)&lt;10,CONCATENATE("000",COUNTIF($A$2:$A1030,A1030)),
IF(COUNTIF($A$2:$A1030,A1030)&lt;100,CONCATENATE("00",COUNTIF($A$2:$A1030,A1030)),
IF(COUNTIF($A$2:$A1030,A1030)&lt;1000,CONCATENATE("0",COUNTIF($A$2:$A1030,A1030)),COUNTIF($A$2:$A1030,A1030))
)))</f>
        <v>IT클라우드일반전문과정0002</v>
      </c>
      <c r="C1030" s="23" t="s">
        <v>5176</v>
      </c>
      <c r="E1030" s="23" t="str">
        <f>CONCATENATE(표1[[#This Row],[교육기관명]],표1[[#This Row],[중분류]])</f>
        <v>멀티캠퍼스클라우드</v>
      </c>
      <c r="F1030" s="24" t="s">
        <v>4</v>
      </c>
      <c r="G1030" s="25" t="s">
        <v>60</v>
      </c>
      <c r="H1030" s="24" t="s">
        <v>6</v>
      </c>
      <c r="I1030" s="24" t="s">
        <v>54</v>
      </c>
      <c r="J1030" s="24" t="s">
        <v>48</v>
      </c>
      <c r="K1030" s="24" t="s">
        <v>2000</v>
      </c>
      <c r="L1030" s="80"/>
      <c r="M1030" s="24" t="s">
        <v>2976</v>
      </c>
      <c r="N1030" s="24"/>
      <c r="O1030" s="24"/>
    </row>
    <row r="1031" spans="1:15" hidden="1">
      <c r="A1031" s="23" t="str">
        <f>CONCATENATE(표1[[#This Row],[대분류]],표1[[#This Row],[중분류]],표1[[#This Row],[소분류]],표1[[#This Row],[단계]])</f>
        <v>IT클라우드일반전문과정</v>
      </c>
      <c r="B1031" s="23" t="str">
        <f>CONCATENATE($A1031,
IF(COUNTIF($A$2:$A1031,A1031)&lt;10,CONCATENATE("000",COUNTIF($A$2:$A1031,A1031)),
IF(COUNTIF($A$2:$A1031,A1031)&lt;100,CONCATENATE("00",COUNTIF($A$2:$A1031,A1031)),
IF(COUNTIF($A$2:$A1031,A1031)&lt;1000,CONCATENATE("0",COUNTIF($A$2:$A1031,A1031)),COUNTIF($A$2:$A1031,A1031))
)))</f>
        <v>IT클라우드일반전문과정0003</v>
      </c>
      <c r="C1031" s="23" t="s">
        <v>4362</v>
      </c>
      <c r="E1031" s="23" t="str">
        <f>CONCATENATE(표1[[#This Row],[교육기관명]],표1[[#This Row],[중분류]])</f>
        <v>한국소프트웨어기술진흥협회클라우드</v>
      </c>
      <c r="F1031" s="24" t="s">
        <v>659</v>
      </c>
      <c r="G1031" s="25" t="s">
        <v>703</v>
      </c>
      <c r="H1031" s="24" t="s">
        <v>6</v>
      </c>
      <c r="I1031" s="24" t="s">
        <v>54</v>
      </c>
      <c r="J1031" s="24" t="s">
        <v>48</v>
      </c>
      <c r="K1031" s="24" t="s">
        <v>2000</v>
      </c>
      <c r="L1031" s="80"/>
      <c r="M1031" s="24" t="s">
        <v>3621</v>
      </c>
      <c r="N1031" s="24"/>
      <c r="O1031" s="24"/>
    </row>
    <row r="1032" spans="1:15" hidden="1">
      <c r="A1032" s="23" t="str">
        <f>CONCATENATE(표1[[#This Row],[대분류]],표1[[#This Row],[중분류]],표1[[#This Row],[소분류]],표1[[#This Row],[단계]])</f>
        <v>IT클라우드일반전문과정</v>
      </c>
      <c r="B1032" s="23" t="str">
        <f>CONCATENATE($A1032,
IF(COUNTIF($A$2:$A1032,A1032)&lt;10,CONCATENATE("000",COUNTIF($A$2:$A1032,A1032)),
IF(COUNTIF($A$2:$A1032,A1032)&lt;100,CONCATENATE("00",COUNTIF($A$2:$A1032,A1032)),
IF(COUNTIF($A$2:$A1032,A1032)&lt;1000,CONCATENATE("0",COUNTIF($A$2:$A1032,A1032)),COUNTIF($A$2:$A1032,A1032))
)))</f>
        <v>IT클라우드일반전문과정0004</v>
      </c>
      <c r="C1032" s="23" t="s">
        <v>4363</v>
      </c>
      <c r="E1032" s="23" t="str">
        <f>CONCATENATE(표1[[#This Row],[교육기관명]],표1[[#This Row],[중분류]])</f>
        <v>한국소프트웨어기술진흥협회클라우드</v>
      </c>
      <c r="F1032" s="24" t="s">
        <v>659</v>
      </c>
      <c r="G1032" s="25" t="s">
        <v>704</v>
      </c>
      <c r="H1032" s="24" t="s">
        <v>6</v>
      </c>
      <c r="I1032" s="24" t="s">
        <v>54</v>
      </c>
      <c r="J1032" s="24" t="s">
        <v>48</v>
      </c>
      <c r="K1032" s="24" t="s">
        <v>2000</v>
      </c>
      <c r="L1032" s="80"/>
      <c r="M1032" s="24" t="s">
        <v>3621</v>
      </c>
      <c r="N1032" s="24"/>
      <c r="O1032" s="24"/>
    </row>
    <row r="1033" spans="1:15" hidden="1">
      <c r="A1033" s="23" t="str">
        <f>CONCATENATE(표1[[#This Row],[대분류]],표1[[#This Row],[중분류]],표1[[#This Row],[소분류]],표1[[#This Row],[단계]])</f>
        <v>IT품질WAS/웹전문과정</v>
      </c>
      <c r="B1033" s="23" t="str">
        <f>CONCATENATE($A1033,
IF(COUNTIF($A$2:$A1033,A1033)&lt;10,CONCATENATE("000",COUNTIF($A$2:$A1033,A1033)),
IF(COUNTIF($A$2:$A1033,A1033)&lt;100,CONCATENATE("00",COUNTIF($A$2:$A1033,A1033)),
IF(COUNTIF($A$2:$A1033,A1033)&lt;1000,CONCATENATE("0",COUNTIF($A$2:$A1033,A1033)),COUNTIF($A$2:$A1033,A1033))
)))</f>
        <v>IT품질WAS/웹전문과정0001</v>
      </c>
      <c r="C1033" s="23" t="s">
        <v>4014</v>
      </c>
      <c r="E1033" s="23" t="str">
        <f>CONCATENATE(표1[[#This Row],[교육기관명]],표1[[#This Row],[중분류]])</f>
        <v>패스트레인정보통신학원품질</v>
      </c>
      <c r="F1033" s="24" t="s">
        <v>3691</v>
      </c>
      <c r="G1033" s="25" t="s">
        <v>1431</v>
      </c>
      <c r="H1033" s="24" t="s">
        <v>6</v>
      </c>
      <c r="I1033" s="24" t="s">
        <v>1272</v>
      </c>
      <c r="J1033" s="24" t="s">
        <v>1432</v>
      </c>
      <c r="K1033" s="24" t="s">
        <v>2000</v>
      </c>
      <c r="L1033" s="80"/>
      <c r="M1033" s="24" t="s">
        <v>2977</v>
      </c>
      <c r="N1033" s="24"/>
      <c r="O1033" s="24"/>
    </row>
    <row r="1034" spans="1:15" hidden="1">
      <c r="A1034" s="23" t="str">
        <f>CONCATENATE(표1[[#This Row],[대분류]],표1[[#This Row],[중분류]],표1[[#This Row],[소분류]],표1[[#This Row],[단계]])</f>
        <v>IT품질성능튜닝전문과정</v>
      </c>
      <c r="B1034" s="23" t="str">
        <f>CONCATENATE($A1034,
IF(COUNTIF($A$2:$A1034,A1034)&lt;10,CONCATENATE("000",COUNTIF($A$2:$A1034,A1034)),
IF(COUNTIF($A$2:$A1034,A1034)&lt;100,CONCATENATE("00",COUNTIF($A$2:$A1034,A1034)),
IF(COUNTIF($A$2:$A1034,A1034)&lt;1000,CONCATENATE("0",COUNTIF($A$2:$A1034,A1034)),COUNTIF($A$2:$A1034,A1034))
)))</f>
        <v>IT품질성능튜닝전문과정0001</v>
      </c>
      <c r="C1034" s="23" t="s">
        <v>4015</v>
      </c>
      <c r="E1034" s="23" t="str">
        <f>CONCATENATE(표1[[#This Row],[교육기관명]],표1[[#This Row],[중분류]])</f>
        <v>패스트레인정보통신학원품질</v>
      </c>
      <c r="F1034" s="24" t="s">
        <v>3691</v>
      </c>
      <c r="G1034" s="25" t="s">
        <v>1271</v>
      </c>
      <c r="H1034" s="24" t="s">
        <v>6</v>
      </c>
      <c r="I1034" s="24" t="s">
        <v>1272</v>
      </c>
      <c r="J1034" s="24" t="s">
        <v>1273</v>
      </c>
      <c r="K1034" s="24" t="s">
        <v>2000</v>
      </c>
      <c r="L1034" s="80"/>
      <c r="M1034" s="24" t="s">
        <v>2978</v>
      </c>
      <c r="N1034" s="24"/>
      <c r="O1034" s="24"/>
    </row>
    <row r="1035" spans="1:15" hidden="1">
      <c r="A1035" s="23" t="str">
        <f>CONCATENATE(표1[[#This Row],[대분류]],표1[[#This Row],[중분류]],표1[[#This Row],[소분류]],표1[[#This Row],[단계]])</f>
        <v>IT품질성능튜닝전문과정</v>
      </c>
      <c r="B1035" s="23" t="str">
        <f>CONCATENATE($A1035,
IF(COUNTIF($A$2:$A1035,A1035)&lt;10,CONCATENATE("000",COUNTIF($A$2:$A1035,A1035)),
IF(COUNTIF($A$2:$A1035,A1035)&lt;100,CONCATENATE("00",COUNTIF($A$2:$A1035,A1035)),
IF(COUNTIF($A$2:$A1035,A1035)&lt;1000,CONCATENATE("0",COUNTIF($A$2:$A1035,A1035)),COUNTIF($A$2:$A1035,A1035))
)))</f>
        <v>IT품질성능튜닝전문과정0002</v>
      </c>
      <c r="C1035" s="23" t="s">
        <v>4016</v>
      </c>
      <c r="E1035" s="23" t="str">
        <f>CONCATENATE(표1[[#This Row],[교육기관명]],표1[[#This Row],[중분류]])</f>
        <v>패스트레인정보통신학원품질</v>
      </c>
      <c r="F1035" s="24" t="s">
        <v>3691</v>
      </c>
      <c r="G1035" s="25" t="s">
        <v>1304</v>
      </c>
      <c r="H1035" s="24" t="s">
        <v>6</v>
      </c>
      <c r="I1035" s="24" t="s">
        <v>1272</v>
      </c>
      <c r="J1035" s="24" t="s">
        <v>1273</v>
      </c>
      <c r="K1035" s="24" t="s">
        <v>2000</v>
      </c>
      <c r="L1035" s="80"/>
      <c r="M1035" s="24" t="s">
        <v>2979</v>
      </c>
      <c r="N1035" s="24"/>
      <c r="O1035" s="24"/>
    </row>
    <row r="1036" spans="1:15" hidden="1">
      <c r="A1036" s="23" t="str">
        <f>CONCATENATE(표1[[#This Row],[대분류]],표1[[#This Row],[중분류]],표1[[#This Row],[소분류]],표1[[#This Row],[단계]])</f>
        <v>IT품질성능튜닝전문과정</v>
      </c>
      <c r="B1036" s="23" t="str">
        <f>CONCATENATE($A1036,
IF(COUNTIF($A$2:$A1036,A1036)&lt;10,CONCATENATE("000",COUNTIF($A$2:$A1036,A1036)),
IF(COUNTIF($A$2:$A1036,A1036)&lt;100,CONCATENATE("00",COUNTIF($A$2:$A1036,A1036)),
IF(COUNTIF($A$2:$A1036,A1036)&lt;1000,CONCATENATE("0",COUNTIF($A$2:$A1036,A1036)),COUNTIF($A$2:$A1036,A1036))
)))</f>
        <v>IT품질성능튜닝전문과정0003</v>
      </c>
      <c r="C1036" s="23" t="s">
        <v>4017</v>
      </c>
      <c r="E1036" s="23" t="str">
        <f>CONCATENATE(표1[[#This Row],[교육기관명]],표1[[#This Row],[중분류]])</f>
        <v>패스트레인정보통신학원품질</v>
      </c>
      <c r="F1036" s="24" t="s">
        <v>3691</v>
      </c>
      <c r="G1036" s="25" t="s">
        <v>1305</v>
      </c>
      <c r="H1036" s="24" t="s">
        <v>6</v>
      </c>
      <c r="I1036" s="24" t="s">
        <v>1272</v>
      </c>
      <c r="J1036" s="24" t="s">
        <v>1273</v>
      </c>
      <c r="K1036" s="24" t="s">
        <v>2000</v>
      </c>
      <c r="L1036" s="80"/>
      <c r="M1036" s="24" t="s">
        <v>2980</v>
      </c>
      <c r="N1036" s="24"/>
      <c r="O1036" s="24"/>
    </row>
    <row r="1037" spans="1:15" hidden="1">
      <c r="A1037" s="23" t="str">
        <f>CONCATENATE(표1[[#This Row],[대분류]],표1[[#This Row],[중분류]],표1[[#This Row],[소분류]],표1[[#This Row],[단계]])</f>
        <v>IT프로그래밍 Java선택과정</v>
      </c>
      <c r="B1037" s="23" t="str">
        <f>CONCATENATE($A1037,
IF(COUNTIF($A$2:$A1037,A1037)&lt;10,CONCATENATE("000",COUNTIF($A$2:$A1037,A1037)),
IF(COUNTIF($A$2:$A1037,A1037)&lt;100,CONCATENATE("00",COUNTIF($A$2:$A1037,A1037)),
IF(COUNTIF($A$2:$A1037,A1037)&lt;1000,CONCATENATE("0",COUNTIF($A$2:$A1037,A1037)),COUNTIF($A$2:$A1037,A1037))
)))</f>
        <v>IT프로그래밍 Java선택과정0001</v>
      </c>
      <c r="C1037" s="23" t="s">
        <v>4321</v>
      </c>
      <c r="E1037" s="23" t="str">
        <f>CONCATENATE(표1[[#This Row],[교육기관명]],표1[[#This Row],[중분류]])</f>
        <v>한국소프트웨어기술진흥협회프로그래밍</v>
      </c>
      <c r="F1037" s="24" t="s">
        <v>659</v>
      </c>
      <c r="G1037" s="25" t="s">
        <v>724</v>
      </c>
      <c r="H1037" s="24" t="s">
        <v>6</v>
      </c>
      <c r="I1037" s="24" t="s">
        <v>137</v>
      </c>
      <c r="J1037" s="24" t="s">
        <v>725</v>
      </c>
      <c r="K1037" s="24" t="s">
        <v>2002</v>
      </c>
      <c r="L1037" s="80"/>
      <c r="M1037" s="24" t="s">
        <v>3621</v>
      </c>
      <c r="N1037" s="24"/>
      <c r="O1037" s="24"/>
    </row>
    <row r="1038" spans="1:15" hidden="1">
      <c r="A1038" s="23" t="str">
        <f>CONCATENATE(표1[[#This Row],[대분류]],표1[[#This Row],[중분류]],표1[[#This Row],[소분류]],표1[[#This Row],[단계]])</f>
        <v>IT프로그래밍.NET기본과정</v>
      </c>
      <c r="B1038" s="23" t="str">
        <f>CONCATENATE($A1038,
IF(COUNTIF($A$2:$A1038,A1038)&lt;10,CONCATENATE("000",COUNTIF($A$2:$A1038,A1038)),
IF(COUNTIF($A$2:$A1038,A1038)&lt;100,CONCATENATE("00",COUNTIF($A$2:$A1038,A1038)),
IF(COUNTIF($A$2:$A1038,A1038)&lt;1000,CONCATENATE("0",COUNTIF($A$2:$A1038,A1038)),COUNTIF($A$2:$A1038,A1038))
)))</f>
        <v>IT프로그래밍.NET기본과정0001</v>
      </c>
      <c r="C1038" s="23" t="s">
        <v>4900</v>
      </c>
      <c r="E1038" s="23" t="str">
        <f>CONCATENATE(표1[[#This Row],[교육기관명]],표1[[#This Row],[중분류]])</f>
        <v>오라클자바교육센터프로그래밍</v>
      </c>
      <c r="F1038" s="24" t="s">
        <v>802</v>
      </c>
      <c r="G1038" s="25" t="s">
        <v>821</v>
      </c>
      <c r="H1038" s="24" t="s">
        <v>6</v>
      </c>
      <c r="I1038" s="24" t="s">
        <v>137</v>
      </c>
      <c r="J1038" s="24" t="s">
        <v>352</v>
      </c>
      <c r="K1038" s="24" t="s">
        <v>1998</v>
      </c>
      <c r="L1038" s="80"/>
      <c r="M1038" s="24" t="s">
        <v>3622</v>
      </c>
      <c r="N1038" s="24"/>
      <c r="O1038" s="24"/>
    </row>
    <row r="1039" spans="1:15" hidden="1">
      <c r="A1039" s="23" t="str">
        <f>CONCATENATE(표1[[#This Row],[대분류]],표1[[#This Row],[중분류]],표1[[#This Row],[소분류]],표1[[#This Row],[단계]])</f>
        <v>IT프로그래밍.NET전문과정</v>
      </c>
      <c r="B1039" s="23" t="str">
        <f>CONCATENATE($A1039,
IF(COUNTIF($A$2:$A1039,A1039)&lt;10,CONCATENATE("000",COUNTIF($A$2:$A1039,A1039)),
IF(COUNTIF($A$2:$A1039,A1039)&lt;100,CONCATENATE("00",COUNTIF($A$2:$A1039,A1039)),
IF(COUNTIF($A$2:$A1039,A1039)&lt;1000,CONCATENATE("0",COUNTIF($A$2:$A1039,A1039)),COUNTIF($A$2:$A1039,A1039))
)))</f>
        <v>IT프로그래밍.NET전문과정0001</v>
      </c>
      <c r="C1039" s="23" t="s">
        <v>4988</v>
      </c>
      <c r="E1039" s="23" t="str">
        <f>CONCATENATE(표1[[#This Row],[교육기관명]],표1[[#This Row],[중분류]])</f>
        <v>멀티캠퍼스프로그래밍</v>
      </c>
      <c r="F1039" s="24" t="s">
        <v>4</v>
      </c>
      <c r="G1039" s="25" t="s">
        <v>353</v>
      </c>
      <c r="H1039" s="24" t="s">
        <v>6</v>
      </c>
      <c r="I1039" s="24" t="s">
        <v>137</v>
      </c>
      <c r="J1039" s="24" t="s">
        <v>352</v>
      </c>
      <c r="K1039" s="24" t="s">
        <v>2000</v>
      </c>
      <c r="L1039" s="80"/>
      <c r="M1039" s="24" t="s">
        <v>2981</v>
      </c>
      <c r="N1039" s="24"/>
      <c r="O1039" s="24"/>
    </row>
    <row r="1040" spans="1:15" hidden="1">
      <c r="A1040" s="23" t="str">
        <f>CONCATENATE(표1[[#This Row],[대분류]],표1[[#This Row],[중분류]],표1[[#This Row],[소분류]],표1[[#This Row],[단계]])</f>
        <v>IT프로그래밍.NET전문과정</v>
      </c>
      <c r="B1040" s="23" t="str">
        <f>CONCATENATE($A1040,
IF(COUNTIF($A$2:$A1040,A1040)&lt;10,CONCATENATE("000",COUNTIF($A$2:$A1040,A1040)),
IF(COUNTIF($A$2:$A1040,A1040)&lt;100,CONCATENATE("00",COUNTIF($A$2:$A1040,A1040)),
IF(COUNTIF($A$2:$A1040,A1040)&lt;1000,CONCATENATE("0",COUNTIF($A$2:$A1040,A1040)),COUNTIF($A$2:$A1040,A1040))
)))</f>
        <v>IT프로그래밍.NET전문과정0002</v>
      </c>
      <c r="C1040" s="23" t="s">
        <v>4989</v>
      </c>
      <c r="D1040" s="28" t="s">
        <v>5600</v>
      </c>
      <c r="E1040" s="23" t="str">
        <f>CONCATENATE(표1[[#This Row],[교육기관명]],표1[[#This Row],[중분류]])</f>
        <v>멀티캠퍼스프로그래밍</v>
      </c>
      <c r="F1040" s="24" t="s">
        <v>4</v>
      </c>
      <c r="G1040" s="25" t="s">
        <v>364</v>
      </c>
      <c r="H1040" s="24" t="s">
        <v>6</v>
      </c>
      <c r="I1040" s="24" t="s">
        <v>137</v>
      </c>
      <c r="J1040" s="24" t="s">
        <v>352</v>
      </c>
      <c r="K1040" s="24" t="s">
        <v>2000</v>
      </c>
      <c r="L1040" s="80" t="s">
        <v>5586</v>
      </c>
      <c r="M1040" s="24" t="s">
        <v>2982</v>
      </c>
      <c r="N1040" s="24">
        <v>0</v>
      </c>
      <c r="O1040" s="24"/>
    </row>
    <row r="1041" spans="1:15" hidden="1">
      <c r="A1041" s="23" t="str">
        <f>CONCATENATE(표1[[#This Row],[대분류]],표1[[#This Row],[중분류]],표1[[#This Row],[소분류]],표1[[#This Row],[단계]])</f>
        <v>IT프로그래밍.NET전문과정</v>
      </c>
      <c r="B1041" s="23" t="str">
        <f>CONCATENATE($A1041,
IF(COUNTIF($A$2:$A1041,A1041)&lt;10,CONCATENATE("000",COUNTIF($A$2:$A1041,A1041)),
IF(COUNTIF($A$2:$A1041,A1041)&lt;100,CONCATENATE("00",COUNTIF($A$2:$A1041,A1041)),
IF(COUNTIF($A$2:$A1041,A1041)&lt;1000,CONCATENATE("0",COUNTIF($A$2:$A1041,A1041)),COUNTIF($A$2:$A1041,A1041))
)))</f>
        <v>IT프로그래밍.NET전문과정0003</v>
      </c>
      <c r="C1041" s="23" t="s">
        <v>4990</v>
      </c>
      <c r="D1041" s="28" t="s">
        <v>5601</v>
      </c>
      <c r="E1041" s="23" t="str">
        <f>CONCATENATE(표1[[#This Row],[교육기관명]],표1[[#This Row],[중분류]])</f>
        <v>멀티캠퍼스프로그래밍</v>
      </c>
      <c r="F1041" s="24" t="s">
        <v>4</v>
      </c>
      <c r="G1041" s="25" t="s">
        <v>365</v>
      </c>
      <c r="H1041" s="24" t="s">
        <v>6</v>
      </c>
      <c r="I1041" s="24" t="s">
        <v>137</v>
      </c>
      <c r="J1041" s="24" t="s">
        <v>352</v>
      </c>
      <c r="K1041" s="24" t="s">
        <v>2000</v>
      </c>
      <c r="L1041" s="80" t="s">
        <v>5586</v>
      </c>
      <c r="M1041" s="24" t="s">
        <v>2983</v>
      </c>
      <c r="N1041" s="24">
        <v>0</v>
      </c>
      <c r="O1041" s="24"/>
    </row>
    <row r="1042" spans="1:15" hidden="1">
      <c r="A1042" s="23" t="str">
        <f>CONCATENATE(표1[[#This Row],[대분류]],표1[[#This Row],[중분류]],표1[[#This Row],[소분류]],표1[[#This Row],[단계]])</f>
        <v>IT프로그래밍.NET전문과정</v>
      </c>
      <c r="B1042" s="23" t="str">
        <f>CONCATENATE($A1042,
IF(COUNTIF($A$2:$A1042,A1042)&lt;10,CONCATENATE("000",COUNTIF($A$2:$A1042,A1042)),
IF(COUNTIF($A$2:$A1042,A1042)&lt;100,CONCATENATE("00",COUNTIF($A$2:$A1042,A1042)),
IF(COUNTIF($A$2:$A1042,A1042)&lt;1000,CONCATENATE("0",COUNTIF($A$2:$A1042,A1042)),COUNTIF($A$2:$A1042,A1042))
)))</f>
        <v>IT프로그래밍.NET전문과정0004</v>
      </c>
      <c r="C1042" s="23" t="s">
        <v>4991</v>
      </c>
      <c r="D1042" s="28" t="s">
        <v>5602</v>
      </c>
      <c r="E1042" s="23" t="str">
        <f>CONCATENATE(표1[[#This Row],[교육기관명]],표1[[#This Row],[중분류]])</f>
        <v>멀티캠퍼스프로그래밍</v>
      </c>
      <c r="F1042" s="24" t="s">
        <v>4</v>
      </c>
      <c r="G1042" s="25" t="s">
        <v>366</v>
      </c>
      <c r="H1042" s="24" t="s">
        <v>6</v>
      </c>
      <c r="I1042" s="24" t="s">
        <v>137</v>
      </c>
      <c r="J1042" s="24" t="s">
        <v>352</v>
      </c>
      <c r="K1042" s="24" t="s">
        <v>2000</v>
      </c>
      <c r="L1042" s="80" t="s">
        <v>5586</v>
      </c>
      <c r="M1042" s="24" t="s">
        <v>2984</v>
      </c>
      <c r="N1042" s="24">
        <v>0</v>
      </c>
      <c r="O1042" s="24"/>
    </row>
    <row r="1043" spans="1:15" hidden="1">
      <c r="A1043" s="23" t="str">
        <f>CONCATENATE(표1[[#This Row],[대분류]],표1[[#This Row],[중분류]],표1[[#This Row],[소분류]],표1[[#This Row],[단계]])</f>
        <v>IT프로그래밍.NET전문과정</v>
      </c>
      <c r="B1043" s="23" t="str">
        <f>CONCATENATE($A1043,
IF(COUNTIF($A$2:$A1043,A1043)&lt;10,CONCATENATE("000",COUNTIF($A$2:$A1043,A1043)),
IF(COUNTIF($A$2:$A1043,A1043)&lt;100,CONCATENATE("00",COUNTIF($A$2:$A1043,A1043)),
IF(COUNTIF($A$2:$A1043,A1043)&lt;1000,CONCATENATE("0",COUNTIF($A$2:$A1043,A1043)),COUNTIF($A$2:$A1043,A1043))
)))</f>
        <v>IT프로그래밍.NET전문과정0005</v>
      </c>
      <c r="C1043" s="23" t="s">
        <v>4992</v>
      </c>
      <c r="D1043" s="28" t="s">
        <v>5603</v>
      </c>
      <c r="E1043" s="23" t="str">
        <f>CONCATENATE(표1[[#This Row],[교육기관명]],표1[[#This Row],[중분류]])</f>
        <v>멀티캠퍼스프로그래밍</v>
      </c>
      <c r="F1043" s="24" t="s">
        <v>4</v>
      </c>
      <c r="G1043" s="25" t="s">
        <v>367</v>
      </c>
      <c r="H1043" s="24" t="s">
        <v>6</v>
      </c>
      <c r="I1043" s="24" t="s">
        <v>137</v>
      </c>
      <c r="J1043" s="24" t="s">
        <v>352</v>
      </c>
      <c r="K1043" s="24" t="s">
        <v>2000</v>
      </c>
      <c r="L1043" s="80" t="s">
        <v>5586</v>
      </c>
      <c r="M1043" s="24" t="s">
        <v>2985</v>
      </c>
      <c r="N1043" s="24">
        <v>0</v>
      </c>
      <c r="O1043" s="24"/>
    </row>
    <row r="1044" spans="1:15" hidden="1">
      <c r="A1044" s="23" t="str">
        <f>CONCATENATE(표1[[#This Row],[대분류]],표1[[#This Row],[중분류]],표1[[#This Row],[소분류]],표1[[#This Row],[단계]])</f>
        <v>IT프로그래밍.NET전문과정</v>
      </c>
      <c r="B1044" s="23" t="str">
        <f>CONCATENATE($A1044,
IF(COUNTIF($A$2:$A1044,A1044)&lt;10,CONCATENATE("000",COUNTIF($A$2:$A1044,A1044)),
IF(COUNTIF($A$2:$A1044,A1044)&lt;100,CONCATENATE("00",COUNTIF($A$2:$A1044,A1044)),
IF(COUNTIF($A$2:$A1044,A1044)&lt;1000,CONCATENATE("0",COUNTIF($A$2:$A1044,A1044)),COUNTIF($A$2:$A1044,A1044))
)))</f>
        <v>IT프로그래밍.NET전문과정0006</v>
      </c>
      <c r="C1044" s="23" t="s">
        <v>4993</v>
      </c>
      <c r="D1044" s="28" t="s">
        <v>5604</v>
      </c>
      <c r="E1044" s="23" t="str">
        <f>CONCATENATE(표1[[#This Row],[교육기관명]],표1[[#This Row],[중분류]])</f>
        <v>멀티캠퍼스프로그래밍</v>
      </c>
      <c r="F1044" s="24" t="s">
        <v>4</v>
      </c>
      <c r="G1044" s="25" t="s">
        <v>368</v>
      </c>
      <c r="H1044" s="24" t="s">
        <v>6</v>
      </c>
      <c r="I1044" s="24" t="s">
        <v>137</v>
      </c>
      <c r="J1044" s="24" t="s">
        <v>352</v>
      </c>
      <c r="K1044" s="24" t="s">
        <v>2000</v>
      </c>
      <c r="L1044" s="80" t="s">
        <v>5586</v>
      </c>
      <c r="M1044" s="24" t="s">
        <v>2986</v>
      </c>
      <c r="N1044" s="24">
        <v>0</v>
      </c>
      <c r="O1044" s="24"/>
    </row>
    <row r="1045" spans="1:15" hidden="1">
      <c r="A1045" s="23" t="str">
        <f>CONCATENATE(표1[[#This Row],[대분류]],표1[[#This Row],[중분류]],표1[[#This Row],[소분류]],표1[[#This Row],[단계]])</f>
        <v>IT프로그래밍.NET전문과정</v>
      </c>
      <c r="B1045" s="23" t="str">
        <f>CONCATENATE($A1045,
IF(COUNTIF($A$2:$A1045,A1045)&lt;10,CONCATENATE("000",COUNTIF($A$2:$A1045,A1045)),
IF(COUNTIF($A$2:$A1045,A1045)&lt;100,CONCATENATE("00",COUNTIF($A$2:$A1045,A1045)),
IF(COUNTIF($A$2:$A1045,A1045)&lt;1000,CONCATENATE("0",COUNTIF($A$2:$A1045,A1045)),COUNTIF($A$2:$A1045,A1045))
)))</f>
        <v>IT프로그래밍.NET전문과정0007</v>
      </c>
      <c r="C1045" s="23" t="s">
        <v>4994</v>
      </c>
      <c r="E1045" s="23" t="str">
        <f>CONCATENATE(표1[[#This Row],[교육기관명]],표1[[#This Row],[중분류]])</f>
        <v>멀티캠퍼스프로그래밍</v>
      </c>
      <c r="F1045" s="24" t="s">
        <v>4</v>
      </c>
      <c r="G1045" s="25" t="s">
        <v>355</v>
      </c>
      <c r="H1045" s="24" t="s">
        <v>6</v>
      </c>
      <c r="I1045" s="24" t="s">
        <v>137</v>
      </c>
      <c r="J1045" s="24" t="s">
        <v>352</v>
      </c>
      <c r="K1045" s="24" t="s">
        <v>2000</v>
      </c>
      <c r="L1045" s="80"/>
      <c r="M1045" s="24" t="s">
        <v>2987</v>
      </c>
      <c r="N1045" s="24"/>
      <c r="O1045" s="24"/>
    </row>
    <row r="1046" spans="1:15" hidden="1">
      <c r="A1046" s="23" t="str">
        <f>CONCATENATE(표1[[#This Row],[대분류]],표1[[#This Row],[중분류]],표1[[#This Row],[소분류]],표1[[#This Row],[단계]])</f>
        <v>IT프로그래밍.NET전문과정</v>
      </c>
      <c r="B1046" s="23" t="str">
        <f>CONCATENATE($A1046,
IF(COUNTIF($A$2:$A1046,A1046)&lt;10,CONCATENATE("000",COUNTIF($A$2:$A1046,A1046)),
IF(COUNTIF($A$2:$A1046,A1046)&lt;100,CONCATENATE("00",COUNTIF($A$2:$A1046,A1046)),
IF(COUNTIF($A$2:$A1046,A1046)&lt;1000,CONCATENATE("0",COUNTIF($A$2:$A1046,A1046)),COUNTIF($A$2:$A1046,A1046))
)))</f>
        <v>IT프로그래밍.NET전문과정0008</v>
      </c>
      <c r="C1046" s="23" t="s">
        <v>4995</v>
      </c>
      <c r="E1046" s="23" t="str">
        <f>CONCATENATE(표1[[#This Row],[교육기관명]],표1[[#This Row],[중분류]])</f>
        <v>멀티캠퍼스프로그래밍</v>
      </c>
      <c r="F1046" s="24" t="s">
        <v>4</v>
      </c>
      <c r="G1046" s="25" t="s">
        <v>356</v>
      </c>
      <c r="H1046" s="24" t="s">
        <v>6</v>
      </c>
      <c r="I1046" s="24" t="s">
        <v>137</v>
      </c>
      <c r="J1046" s="24" t="s">
        <v>352</v>
      </c>
      <c r="K1046" s="24" t="s">
        <v>2000</v>
      </c>
      <c r="L1046" s="80"/>
      <c r="M1046" s="24" t="s">
        <v>2988</v>
      </c>
      <c r="N1046" s="24"/>
      <c r="O1046" s="24"/>
    </row>
    <row r="1047" spans="1:15" hidden="1">
      <c r="A1047" s="23" t="str">
        <f>CONCATENATE(표1[[#This Row],[대분류]],표1[[#This Row],[중분류]],표1[[#This Row],[소분류]],표1[[#This Row],[단계]])</f>
        <v>IT프로그래밍.NET전문과정</v>
      </c>
      <c r="B1047" s="23" t="str">
        <f>CONCATENATE($A1047,
IF(COUNTIF($A$2:$A1047,A1047)&lt;10,CONCATENATE("000",COUNTIF($A$2:$A1047,A1047)),
IF(COUNTIF($A$2:$A1047,A1047)&lt;100,CONCATENATE("00",COUNTIF($A$2:$A1047,A1047)),
IF(COUNTIF($A$2:$A1047,A1047)&lt;1000,CONCATENATE("0",COUNTIF($A$2:$A1047,A1047)),COUNTIF($A$2:$A1047,A1047))
)))</f>
        <v>IT프로그래밍.NET전문과정0009</v>
      </c>
      <c r="C1047" s="23" t="s">
        <v>4996</v>
      </c>
      <c r="E1047" s="23" t="str">
        <f>CONCATENATE(표1[[#This Row],[교육기관명]],표1[[#This Row],[중분류]])</f>
        <v>멀티캠퍼스프로그래밍</v>
      </c>
      <c r="F1047" s="24" t="s">
        <v>4</v>
      </c>
      <c r="G1047" s="25" t="s">
        <v>357</v>
      </c>
      <c r="H1047" s="24" t="s">
        <v>6</v>
      </c>
      <c r="I1047" s="24" t="s">
        <v>137</v>
      </c>
      <c r="J1047" s="24" t="s">
        <v>352</v>
      </c>
      <c r="K1047" s="24" t="s">
        <v>2000</v>
      </c>
      <c r="L1047" s="80"/>
      <c r="M1047" s="24" t="s">
        <v>2989</v>
      </c>
      <c r="N1047" s="24"/>
      <c r="O1047" s="24"/>
    </row>
    <row r="1048" spans="1:15" hidden="1">
      <c r="A1048" s="23" t="str">
        <f>CONCATENATE(표1[[#This Row],[대분류]],표1[[#This Row],[중분류]],표1[[#This Row],[소분류]],표1[[#This Row],[단계]])</f>
        <v>IT프로그래밍.NET전문과정</v>
      </c>
      <c r="B1048" s="23" t="str">
        <f>CONCATENATE($A1048,
IF(COUNTIF($A$2:$A1048,A1048)&lt;10,CONCATENATE("000",COUNTIF($A$2:$A1048,A1048)),
IF(COUNTIF($A$2:$A1048,A1048)&lt;100,CONCATENATE("00",COUNTIF($A$2:$A1048,A1048)),
IF(COUNTIF($A$2:$A1048,A1048)&lt;1000,CONCATENATE("0",COUNTIF($A$2:$A1048,A1048)),COUNTIF($A$2:$A1048,A1048))
)))</f>
        <v>IT프로그래밍.NET전문과정0010</v>
      </c>
      <c r="C1048" s="23" t="s">
        <v>4997</v>
      </c>
      <c r="E1048" s="23" t="str">
        <f>CONCATENATE(표1[[#This Row],[교육기관명]],표1[[#This Row],[중분류]])</f>
        <v>멀티캠퍼스프로그래밍</v>
      </c>
      <c r="F1048" s="24" t="s">
        <v>4</v>
      </c>
      <c r="G1048" s="25" t="s">
        <v>359</v>
      </c>
      <c r="H1048" s="24" t="s">
        <v>6</v>
      </c>
      <c r="I1048" s="24" t="s">
        <v>137</v>
      </c>
      <c r="J1048" s="24" t="s">
        <v>352</v>
      </c>
      <c r="K1048" s="24" t="s">
        <v>2000</v>
      </c>
      <c r="L1048" s="80"/>
      <c r="M1048" s="24" t="s">
        <v>2990</v>
      </c>
      <c r="N1048" s="24"/>
      <c r="O1048" s="24"/>
    </row>
    <row r="1049" spans="1:15" hidden="1">
      <c r="A1049" s="23" t="str">
        <f>CONCATENATE(표1[[#This Row],[대분류]],표1[[#This Row],[중분류]],표1[[#This Row],[소분류]],표1[[#This Row],[단계]])</f>
        <v>IT프로그래밍.NET전문과정</v>
      </c>
      <c r="B1049" s="23" t="str">
        <f>CONCATENATE($A1049,
IF(COUNTIF($A$2:$A1049,A1049)&lt;10,CONCATENATE("000",COUNTIF($A$2:$A1049,A1049)),
IF(COUNTIF($A$2:$A1049,A1049)&lt;100,CONCATENATE("00",COUNTIF($A$2:$A1049,A1049)),
IF(COUNTIF($A$2:$A1049,A1049)&lt;1000,CONCATENATE("0",COUNTIF($A$2:$A1049,A1049)),COUNTIF($A$2:$A1049,A1049))
)))</f>
        <v>IT프로그래밍.NET전문과정0011</v>
      </c>
      <c r="C1049" s="23" t="s">
        <v>4998</v>
      </c>
      <c r="E1049" s="23" t="str">
        <f>CONCATENATE(표1[[#This Row],[교육기관명]],표1[[#This Row],[중분류]])</f>
        <v>멀티캠퍼스프로그래밍</v>
      </c>
      <c r="F1049" s="24" t="s">
        <v>4</v>
      </c>
      <c r="G1049" s="25" t="s">
        <v>360</v>
      </c>
      <c r="H1049" s="24" t="s">
        <v>6</v>
      </c>
      <c r="I1049" s="24" t="s">
        <v>137</v>
      </c>
      <c r="J1049" s="24" t="s">
        <v>352</v>
      </c>
      <c r="K1049" s="24" t="s">
        <v>2000</v>
      </c>
      <c r="L1049" s="80"/>
      <c r="M1049" s="24" t="s">
        <v>2991</v>
      </c>
      <c r="N1049" s="24"/>
      <c r="O1049" s="24"/>
    </row>
    <row r="1050" spans="1:15" hidden="1">
      <c r="A1050" s="23" t="str">
        <f>CONCATENATE(표1[[#This Row],[대분류]],표1[[#This Row],[중분류]],표1[[#This Row],[소분류]],표1[[#This Row],[단계]])</f>
        <v>IT프로그래밍.NET전문과정</v>
      </c>
      <c r="B1050" s="23" t="str">
        <f>CONCATENATE($A1050,
IF(COUNTIF($A$2:$A1050,A1050)&lt;10,CONCATENATE("000",COUNTIF($A$2:$A1050,A1050)),
IF(COUNTIF($A$2:$A1050,A1050)&lt;100,CONCATENATE("00",COUNTIF($A$2:$A1050,A1050)),
IF(COUNTIF($A$2:$A1050,A1050)&lt;1000,CONCATENATE("0",COUNTIF($A$2:$A1050,A1050)),COUNTIF($A$2:$A1050,A1050))
)))</f>
        <v>IT프로그래밍.NET전문과정0012</v>
      </c>
      <c r="C1050" s="23" t="s">
        <v>4999</v>
      </c>
      <c r="D1050" s="28" t="s">
        <v>5605</v>
      </c>
      <c r="E1050" s="23" t="str">
        <f>CONCATENATE(표1[[#This Row],[교육기관명]],표1[[#This Row],[중분류]])</f>
        <v>멀티캠퍼스프로그래밍</v>
      </c>
      <c r="F1050" s="24" t="s">
        <v>4</v>
      </c>
      <c r="G1050" s="25" t="s">
        <v>361</v>
      </c>
      <c r="H1050" s="24" t="s">
        <v>6</v>
      </c>
      <c r="I1050" s="24" t="s">
        <v>137</v>
      </c>
      <c r="J1050" s="24" t="s">
        <v>352</v>
      </c>
      <c r="K1050" s="24" t="s">
        <v>2000</v>
      </c>
      <c r="L1050" s="80" t="s">
        <v>5586</v>
      </c>
      <c r="M1050" s="24" t="s">
        <v>2992</v>
      </c>
      <c r="N1050" s="24">
        <v>0</v>
      </c>
      <c r="O1050" s="24"/>
    </row>
    <row r="1051" spans="1:15" hidden="1">
      <c r="A1051" s="23" t="str">
        <f>CONCATENATE(표1[[#This Row],[대분류]],표1[[#This Row],[중분류]],표1[[#This Row],[소분류]],표1[[#This Row],[단계]])</f>
        <v>IT프로그래밍.NET전문과정</v>
      </c>
      <c r="B1051" s="23" t="str">
        <f>CONCATENATE($A1051,
IF(COUNTIF($A$2:$A1051,A1051)&lt;10,CONCATENATE("000",COUNTIF($A$2:$A1051,A1051)),
IF(COUNTIF($A$2:$A1051,A1051)&lt;100,CONCATENATE("00",COUNTIF($A$2:$A1051,A1051)),
IF(COUNTIF($A$2:$A1051,A1051)&lt;1000,CONCATENATE("0",COUNTIF($A$2:$A1051,A1051)),COUNTIF($A$2:$A1051,A1051))
)))</f>
        <v>IT프로그래밍.NET전문과정0013</v>
      </c>
      <c r="C1051" s="23" t="s">
        <v>5000</v>
      </c>
      <c r="D1051" s="28" t="s">
        <v>5606</v>
      </c>
      <c r="E1051" s="23" t="str">
        <f>CONCATENATE(표1[[#This Row],[교육기관명]],표1[[#This Row],[중분류]])</f>
        <v>멀티캠퍼스프로그래밍</v>
      </c>
      <c r="F1051" s="24" t="s">
        <v>4</v>
      </c>
      <c r="G1051" s="25" t="s">
        <v>362</v>
      </c>
      <c r="H1051" s="24" t="s">
        <v>6</v>
      </c>
      <c r="I1051" s="24" t="s">
        <v>137</v>
      </c>
      <c r="J1051" s="24" t="s">
        <v>352</v>
      </c>
      <c r="K1051" s="24" t="s">
        <v>2000</v>
      </c>
      <c r="L1051" s="80" t="s">
        <v>5586</v>
      </c>
      <c r="M1051" s="24" t="s">
        <v>2993</v>
      </c>
      <c r="N1051" s="24">
        <v>0</v>
      </c>
      <c r="O1051" s="24"/>
    </row>
    <row r="1052" spans="1:15" hidden="1">
      <c r="A1052" s="23" t="str">
        <f>CONCATENATE(표1[[#This Row],[대분류]],표1[[#This Row],[중분류]],표1[[#This Row],[소분류]],표1[[#This Row],[단계]])</f>
        <v>IT프로그래밍.NET전문과정</v>
      </c>
      <c r="B1052" s="23" t="str">
        <f>CONCATENATE($A1052,
IF(COUNTIF($A$2:$A1052,A1052)&lt;10,CONCATENATE("000",COUNTIF($A$2:$A1052,A1052)),
IF(COUNTIF($A$2:$A1052,A1052)&lt;100,CONCATENATE("00",COUNTIF($A$2:$A1052,A1052)),
IF(COUNTIF($A$2:$A1052,A1052)&lt;1000,CONCATENATE("0",COUNTIF($A$2:$A1052,A1052)),COUNTIF($A$2:$A1052,A1052))
)))</f>
        <v>IT프로그래밍.NET전문과정0014</v>
      </c>
      <c r="C1052" s="23" t="s">
        <v>5001</v>
      </c>
      <c r="E1052" s="23" t="str">
        <f>CONCATENATE(표1[[#This Row],[교육기관명]],표1[[#This Row],[중분류]])</f>
        <v>멀티캠퍼스프로그래밍</v>
      </c>
      <c r="F1052" s="24" t="s">
        <v>4</v>
      </c>
      <c r="G1052" s="25" t="s">
        <v>363</v>
      </c>
      <c r="H1052" s="24" t="s">
        <v>6</v>
      </c>
      <c r="I1052" s="24" t="s">
        <v>137</v>
      </c>
      <c r="J1052" s="24" t="s">
        <v>352</v>
      </c>
      <c r="K1052" s="24" t="s">
        <v>2000</v>
      </c>
      <c r="L1052" s="80"/>
      <c r="M1052" s="24" t="s">
        <v>2994</v>
      </c>
      <c r="N1052" s="24"/>
      <c r="O1052" s="24"/>
    </row>
    <row r="1053" spans="1:15" hidden="1">
      <c r="A1053" s="23" t="str">
        <f>CONCATENATE(표1[[#This Row],[대분류]],표1[[#This Row],[중분류]],표1[[#This Row],[소분류]],표1[[#This Row],[단계]])</f>
        <v>IT프로그래밍.NET전문과정</v>
      </c>
      <c r="B1053" s="23" t="str">
        <f>CONCATENATE($A1053,
IF(COUNTIF($A$2:$A1053,A1053)&lt;10,CONCATENATE("000",COUNTIF($A$2:$A1053,A1053)),
IF(COUNTIF($A$2:$A1053,A1053)&lt;100,CONCATENATE("00",COUNTIF($A$2:$A1053,A1053)),
IF(COUNTIF($A$2:$A1053,A1053)&lt;1000,CONCATENATE("0",COUNTIF($A$2:$A1053,A1053)),COUNTIF($A$2:$A1053,A1053))
)))</f>
        <v>IT프로그래밍.NET전문과정0015</v>
      </c>
      <c r="C1053" s="23" t="s">
        <v>5002</v>
      </c>
      <c r="E1053" s="23" t="str">
        <f>CONCATENATE(표1[[#This Row],[교육기관명]],표1[[#This Row],[중분류]])</f>
        <v>멀티캠퍼스프로그래밍</v>
      </c>
      <c r="F1053" s="24" t="s">
        <v>4</v>
      </c>
      <c r="G1053" s="25" t="s">
        <v>354</v>
      </c>
      <c r="H1053" s="24" t="s">
        <v>6</v>
      </c>
      <c r="I1053" s="24" t="s">
        <v>137</v>
      </c>
      <c r="J1053" s="24" t="s">
        <v>352</v>
      </c>
      <c r="K1053" s="24" t="s">
        <v>2000</v>
      </c>
      <c r="L1053" s="80"/>
      <c r="M1053" s="24" t="s">
        <v>2995</v>
      </c>
      <c r="N1053" s="24"/>
      <c r="O1053" s="24"/>
    </row>
    <row r="1054" spans="1:15" hidden="1">
      <c r="A1054" s="23" t="str">
        <f>CONCATENATE(표1[[#This Row],[대분류]],표1[[#This Row],[중분류]],표1[[#This Row],[소분류]],표1[[#This Row],[단계]])</f>
        <v>IT프로그래밍.NET전문과정</v>
      </c>
      <c r="B1054" s="23" t="str">
        <f>CONCATENATE($A1054,
IF(COUNTIF($A$2:$A1054,A1054)&lt;10,CONCATENATE("000",COUNTIF($A$2:$A1054,A1054)),
IF(COUNTIF($A$2:$A1054,A1054)&lt;100,CONCATENATE("00",COUNTIF($A$2:$A1054,A1054)),
IF(COUNTIF($A$2:$A1054,A1054)&lt;1000,CONCATENATE("0",COUNTIF($A$2:$A1054,A1054)),COUNTIF($A$2:$A1054,A1054))
)))</f>
        <v>IT프로그래밍.NET전문과정0016</v>
      </c>
      <c r="C1054" s="23" t="s">
        <v>5003</v>
      </c>
      <c r="E1054" s="23" t="str">
        <f>CONCATENATE(표1[[#This Row],[교육기관명]],표1[[#This Row],[중분류]])</f>
        <v>멀티캠퍼스프로그래밍</v>
      </c>
      <c r="F1054" s="24" t="s">
        <v>4</v>
      </c>
      <c r="G1054" s="25" t="s">
        <v>358</v>
      </c>
      <c r="H1054" s="24" t="s">
        <v>6</v>
      </c>
      <c r="I1054" s="24" t="s">
        <v>137</v>
      </c>
      <c r="J1054" s="24" t="s">
        <v>352</v>
      </c>
      <c r="K1054" s="24" t="s">
        <v>2000</v>
      </c>
      <c r="L1054" s="80"/>
      <c r="M1054" s="24" t="s">
        <v>2996</v>
      </c>
      <c r="N1054" s="24"/>
      <c r="O1054" s="24"/>
    </row>
    <row r="1055" spans="1:15" hidden="1">
      <c r="A1055" s="23" t="str">
        <f>CONCATENATE(표1[[#This Row],[대분류]],표1[[#This Row],[중분류]],표1[[#This Row],[소분류]],표1[[#This Row],[단계]])</f>
        <v>IT프로그래밍.NET전문과정</v>
      </c>
      <c r="B1055" s="23" t="str">
        <f>CONCATENATE($A1055,
IF(COUNTIF($A$2:$A1055,A1055)&lt;10,CONCATENATE("000",COUNTIF($A$2:$A1055,A1055)),
IF(COUNTIF($A$2:$A1055,A1055)&lt;100,CONCATENATE("00",COUNTIF($A$2:$A1055,A1055)),
IF(COUNTIF($A$2:$A1055,A1055)&lt;1000,CONCATENATE("0",COUNTIF($A$2:$A1055,A1055)),COUNTIF($A$2:$A1055,A1055))
)))</f>
        <v>IT프로그래밍.NET전문과정0017</v>
      </c>
      <c r="C1055" s="23" t="s">
        <v>4901</v>
      </c>
      <c r="E1055" s="23" t="str">
        <f>CONCATENATE(표1[[#This Row],[교육기관명]],표1[[#This Row],[중분류]])</f>
        <v>오라클자바교육센터프로그래밍</v>
      </c>
      <c r="F1055" s="24" t="s">
        <v>802</v>
      </c>
      <c r="G1055" s="25" t="s">
        <v>819</v>
      </c>
      <c r="H1055" s="24" t="s">
        <v>6</v>
      </c>
      <c r="I1055" s="24" t="s">
        <v>137</v>
      </c>
      <c r="J1055" s="24" t="s">
        <v>352</v>
      </c>
      <c r="K1055" s="24" t="s">
        <v>2000</v>
      </c>
      <c r="L1055" s="80"/>
      <c r="M1055" s="24" t="s">
        <v>3622</v>
      </c>
      <c r="N1055" s="24"/>
      <c r="O1055" s="24"/>
    </row>
    <row r="1056" spans="1:15" hidden="1">
      <c r="A1056" s="23" t="str">
        <f>CONCATENATE(표1[[#This Row],[대분류]],표1[[#This Row],[중분류]],표1[[#This Row],[소분류]],표1[[#This Row],[단계]])</f>
        <v>IT프로그래밍.NET전문과정</v>
      </c>
      <c r="B1056" s="23" t="str">
        <f>CONCATENATE($A1056,
IF(COUNTIF($A$2:$A1056,A1056)&lt;10,CONCATENATE("000",COUNTIF($A$2:$A1056,A1056)),
IF(COUNTIF($A$2:$A1056,A1056)&lt;100,CONCATENATE("00",COUNTIF($A$2:$A1056,A1056)),
IF(COUNTIF($A$2:$A1056,A1056)&lt;1000,CONCATENATE("0",COUNTIF($A$2:$A1056,A1056)),COUNTIF($A$2:$A1056,A1056))
)))</f>
        <v>IT프로그래밍.NET전문과정0018</v>
      </c>
      <c r="C1056" s="23" t="s">
        <v>4902</v>
      </c>
      <c r="E1056" s="23" t="str">
        <f>CONCATENATE(표1[[#This Row],[교육기관명]],표1[[#This Row],[중분류]])</f>
        <v>오라클자바교육센터프로그래밍</v>
      </c>
      <c r="F1056" s="24" t="s">
        <v>802</v>
      </c>
      <c r="G1056" s="25" t="s">
        <v>820</v>
      </c>
      <c r="H1056" s="24" t="s">
        <v>6</v>
      </c>
      <c r="I1056" s="24" t="s">
        <v>137</v>
      </c>
      <c r="J1056" s="24" t="s">
        <v>352</v>
      </c>
      <c r="K1056" s="24" t="s">
        <v>2000</v>
      </c>
      <c r="L1056" s="80"/>
      <c r="M1056" s="24" t="s">
        <v>2997</v>
      </c>
      <c r="N1056" s="24"/>
      <c r="O1056" s="24"/>
    </row>
    <row r="1057" spans="1:15" hidden="1">
      <c r="A1057" s="23" t="str">
        <f>CONCATENATE(표1[[#This Row],[대분류]],표1[[#This Row],[중분류]],표1[[#This Row],[소분류]],표1[[#This Row],[단계]])</f>
        <v>IT프로그래밍.NET전문과정</v>
      </c>
      <c r="B1057" s="23" t="str">
        <f>CONCATENATE($A1057,
IF(COUNTIF($A$2:$A1057,A1057)&lt;10,CONCATENATE("000",COUNTIF($A$2:$A1057,A1057)),
IF(COUNTIF($A$2:$A1057,A1057)&lt;100,CONCATENATE("00",COUNTIF($A$2:$A1057,A1057)),
IF(COUNTIF($A$2:$A1057,A1057)&lt;1000,CONCATENATE("0",COUNTIF($A$2:$A1057,A1057)),COUNTIF($A$2:$A1057,A1057))
)))</f>
        <v>IT프로그래밍.NET전문과정0019</v>
      </c>
      <c r="C1057" s="23" t="s">
        <v>4903</v>
      </c>
      <c r="E1057" s="23" t="str">
        <f>CONCATENATE(표1[[#This Row],[교육기관명]],표1[[#This Row],[중분류]])</f>
        <v>오라클자바교육센터프로그래밍</v>
      </c>
      <c r="F1057" s="24" t="s">
        <v>802</v>
      </c>
      <c r="G1057" s="25" t="s">
        <v>822</v>
      </c>
      <c r="H1057" s="24" t="s">
        <v>6</v>
      </c>
      <c r="I1057" s="24" t="s">
        <v>137</v>
      </c>
      <c r="J1057" s="24" t="s">
        <v>352</v>
      </c>
      <c r="K1057" s="24" t="s">
        <v>2000</v>
      </c>
      <c r="L1057" s="80"/>
      <c r="M1057" s="24" t="s">
        <v>3622</v>
      </c>
      <c r="N1057" s="24"/>
      <c r="O1057" s="24"/>
    </row>
    <row r="1058" spans="1:15" hidden="1">
      <c r="A1058" s="23" t="str">
        <f>CONCATENATE(표1[[#This Row],[대분류]],표1[[#This Row],[중분류]],표1[[#This Row],[소분류]],표1[[#This Row],[단계]])</f>
        <v>IT프로그래밍Android선택과정</v>
      </c>
      <c r="B1058" s="23" t="str">
        <f>CONCATENATE($A1058,
IF(COUNTIF($A$2:$A1058,A1058)&lt;10,CONCATENATE("000",COUNTIF($A$2:$A1058,A1058)),
IF(COUNTIF($A$2:$A1058,A1058)&lt;100,CONCATENATE("00",COUNTIF($A$2:$A1058,A1058)),
IF(COUNTIF($A$2:$A1058,A1058)&lt;1000,CONCATENATE("0",COUNTIF($A$2:$A1058,A1058)),COUNTIF($A$2:$A1058,A1058))
)))</f>
        <v>IT프로그래밍Android선택과정0001</v>
      </c>
      <c r="C1058" s="23" t="s">
        <v>5415</v>
      </c>
      <c r="E1058" s="23" t="str">
        <f>CONCATENATE(표1[[#This Row],[교육기관명]],표1[[#This Row],[중분류]])</f>
        <v>HP교육센터프로그래밍</v>
      </c>
      <c r="F1058" s="24" t="s">
        <v>971</v>
      </c>
      <c r="G1058" s="25" t="s">
        <v>1126</v>
      </c>
      <c r="H1058" s="24" t="s">
        <v>6</v>
      </c>
      <c r="I1058" s="24" t="s">
        <v>137</v>
      </c>
      <c r="J1058" s="24" t="s">
        <v>479</v>
      </c>
      <c r="K1058" s="24" t="s">
        <v>2002</v>
      </c>
      <c r="L1058" s="80"/>
      <c r="M1058" s="24" t="s">
        <v>2998</v>
      </c>
      <c r="N1058" s="24"/>
      <c r="O1058" s="24"/>
    </row>
    <row r="1059" spans="1:15" hidden="1">
      <c r="A1059" s="23" t="str">
        <f>CONCATENATE(표1[[#This Row],[대분류]],표1[[#This Row],[중분류]],표1[[#This Row],[소분류]],표1[[#This Row],[단계]])</f>
        <v>IT프로그래밍Android전문과정</v>
      </c>
      <c r="B1059" s="23" t="str">
        <f>CONCATENATE($A1059,
IF(COUNTIF($A$2:$A1059,A1059)&lt;10,CONCATENATE("000",COUNTIF($A$2:$A1059,A1059)),
IF(COUNTIF($A$2:$A1059,A1059)&lt;100,CONCATENATE("00",COUNTIF($A$2:$A1059,A1059)),
IF(COUNTIF($A$2:$A1059,A1059)&lt;1000,CONCATENATE("0",COUNTIF($A$2:$A1059,A1059)),COUNTIF($A$2:$A1059,A1059))
)))</f>
        <v>IT프로그래밍Android전문과정0001</v>
      </c>
      <c r="C1059" s="23" t="s">
        <v>5416</v>
      </c>
      <c r="E1059" s="23" t="str">
        <f>CONCATENATE(표1[[#This Row],[교육기관명]],표1[[#This Row],[중분류]])</f>
        <v>HP교육센터프로그래밍</v>
      </c>
      <c r="F1059" s="24" t="s">
        <v>971</v>
      </c>
      <c r="G1059" s="25" t="s">
        <v>1119</v>
      </c>
      <c r="H1059" s="24" t="s">
        <v>6</v>
      </c>
      <c r="I1059" s="24" t="s">
        <v>137</v>
      </c>
      <c r="J1059" s="24" t="s">
        <v>479</v>
      </c>
      <c r="K1059" s="24" t="s">
        <v>2000</v>
      </c>
      <c r="L1059" s="80"/>
      <c r="M1059" s="24" t="s">
        <v>2999</v>
      </c>
      <c r="N1059" s="24"/>
      <c r="O1059" s="24"/>
    </row>
    <row r="1060" spans="1:15" hidden="1">
      <c r="A1060" s="23" t="str">
        <f>CONCATENATE(표1[[#This Row],[대분류]],표1[[#This Row],[중분류]],표1[[#This Row],[소분류]],표1[[#This Row],[단계]])</f>
        <v>IT프로그래밍Android전문과정</v>
      </c>
      <c r="B1060" s="23" t="str">
        <f>CONCATENATE($A1060,
IF(COUNTIF($A$2:$A1060,A1060)&lt;10,CONCATENATE("000",COUNTIF($A$2:$A1060,A1060)),
IF(COUNTIF($A$2:$A1060,A1060)&lt;100,CONCATENATE("00",COUNTIF($A$2:$A1060,A1060)),
IF(COUNTIF($A$2:$A1060,A1060)&lt;1000,CONCATENATE("0",COUNTIF($A$2:$A1060,A1060)),COUNTIF($A$2:$A1060,A1060))
)))</f>
        <v>IT프로그래밍Android전문과정0002</v>
      </c>
      <c r="C1060" s="23" t="s">
        <v>5004</v>
      </c>
      <c r="D1060" s="27" t="s">
        <v>5732</v>
      </c>
      <c r="E1060" s="23" t="str">
        <f>CONCATENATE(표1[[#This Row],[교육기관명]],표1[[#This Row],[중분류]])</f>
        <v>멀티캠퍼스프로그래밍</v>
      </c>
      <c r="F1060" s="24" t="s">
        <v>4</v>
      </c>
      <c r="G1060" s="25" t="s">
        <v>145</v>
      </c>
      <c r="H1060" s="24" t="s">
        <v>6</v>
      </c>
      <c r="I1060" s="24" t="s">
        <v>137</v>
      </c>
      <c r="J1060" s="24" t="s">
        <v>479</v>
      </c>
      <c r="K1060" s="24" t="s">
        <v>2000</v>
      </c>
      <c r="L1060" s="80" t="s">
        <v>5708</v>
      </c>
      <c r="M1060" s="24" t="s">
        <v>2603</v>
      </c>
      <c r="N1060" s="24"/>
      <c r="O1060" s="24"/>
    </row>
    <row r="1061" spans="1:15" hidden="1">
      <c r="A1061" s="23" t="str">
        <f>CONCATENATE(표1[[#This Row],[대분류]],표1[[#This Row],[중분류]],표1[[#This Row],[소분류]],표1[[#This Row],[단계]])</f>
        <v>IT프로그래밍Android전문과정</v>
      </c>
      <c r="B1061" s="23" t="str">
        <f>CONCATENATE($A1061,
IF(COUNTIF($A$2:$A1061,A1061)&lt;10,CONCATENATE("000",COUNTIF($A$2:$A1061,A1061)),
IF(COUNTIF($A$2:$A1061,A1061)&lt;100,CONCATENATE("00",COUNTIF($A$2:$A1061,A1061)),
IF(COUNTIF($A$2:$A1061,A1061)&lt;1000,CONCATENATE("0",COUNTIF($A$2:$A1061,A1061)),COUNTIF($A$2:$A1061,A1061))
)))</f>
        <v>IT프로그래밍Android전문과정0003</v>
      </c>
      <c r="C1061" s="23" t="s">
        <v>5005</v>
      </c>
      <c r="E1061" s="23" t="str">
        <f>CONCATENATE(표1[[#This Row],[교육기관명]],표1[[#This Row],[중분류]])</f>
        <v>멀티캠퍼스프로그래밍</v>
      </c>
      <c r="F1061" s="24" t="s">
        <v>4</v>
      </c>
      <c r="G1061" s="25" t="s">
        <v>484</v>
      </c>
      <c r="H1061" s="24" t="s">
        <v>6</v>
      </c>
      <c r="I1061" s="24" t="s">
        <v>137</v>
      </c>
      <c r="J1061" s="24" t="s">
        <v>479</v>
      </c>
      <c r="K1061" s="24" t="s">
        <v>2000</v>
      </c>
      <c r="L1061" s="80"/>
      <c r="M1061" s="24" t="s">
        <v>3000</v>
      </c>
      <c r="N1061" s="24"/>
      <c r="O1061" s="24"/>
    </row>
    <row r="1062" spans="1:15" hidden="1">
      <c r="A1062" s="23" t="str">
        <f>CONCATENATE(표1[[#This Row],[대분류]],표1[[#This Row],[중분류]],표1[[#This Row],[소분류]],표1[[#This Row],[단계]])</f>
        <v>IT프로그래밍Android전문과정</v>
      </c>
      <c r="B1062" s="23" t="str">
        <f>CONCATENATE($A1062,
IF(COUNTIF($A$2:$A1062,A1062)&lt;10,CONCATENATE("000",COUNTIF($A$2:$A1062,A1062)),
IF(COUNTIF($A$2:$A1062,A1062)&lt;100,CONCATENATE("00",COUNTIF($A$2:$A1062,A1062)),
IF(COUNTIF($A$2:$A1062,A1062)&lt;1000,CONCATENATE("0",COUNTIF($A$2:$A1062,A1062)),COUNTIF($A$2:$A1062,A1062))
)))</f>
        <v>IT프로그래밍Android전문과정0004</v>
      </c>
      <c r="C1062" s="23" t="s">
        <v>5006</v>
      </c>
      <c r="E1062" s="23" t="str">
        <f>CONCATENATE(표1[[#This Row],[교육기관명]],표1[[#This Row],[중분류]])</f>
        <v>멀티캠퍼스프로그래밍</v>
      </c>
      <c r="F1062" s="24" t="s">
        <v>4</v>
      </c>
      <c r="G1062" s="25" t="s">
        <v>491</v>
      </c>
      <c r="H1062" s="24" t="s">
        <v>6</v>
      </c>
      <c r="I1062" s="24" t="s">
        <v>137</v>
      </c>
      <c r="J1062" s="24" t="s">
        <v>479</v>
      </c>
      <c r="K1062" s="24" t="s">
        <v>2000</v>
      </c>
      <c r="L1062" s="80"/>
      <c r="M1062" s="24" t="s">
        <v>3001</v>
      </c>
      <c r="N1062" s="24"/>
      <c r="O1062" s="24"/>
    </row>
    <row r="1063" spans="1:15" hidden="1">
      <c r="A1063" s="23" t="str">
        <f>CONCATENATE(표1[[#This Row],[대분류]],표1[[#This Row],[중분류]],표1[[#This Row],[소분류]],표1[[#This Row],[단계]])</f>
        <v>IT프로그래밍Android전문과정</v>
      </c>
      <c r="B1063" s="23" t="str">
        <f>CONCATENATE($A1063,
IF(COUNTIF($A$2:$A1063,A1063)&lt;10,CONCATENATE("000",COUNTIF($A$2:$A1063,A1063)),
IF(COUNTIF($A$2:$A1063,A1063)&lt;100,CONCATENATE("00",COUNTIF($A$2:$A1063,A1063)),
IF(COUNTIF($A$2:$A1063,A1063)&lt;1000,CONCATENATE("0",COUNTIF($A$2:$A1063,A1063)),COUNTIF($A$2:$A1063,A1063))
)))</f>
        <v>IT프로그래밍Android전문과정0005</v>
      </c>
      <c r="C1063" s="23" t="s">
        <v>5007</v>
      </c>
      <c r="E1063" s="23" t="str">
        <f>CONCATENATE(표1[[#This Row],[교육기관명]],표1[[#This Row],[중분류]])</f>
        <v>멀티캠퍼스프로그래밍</v>
      </c>
      <c r="F1063" s="24" t="s">
        <v>4</v>
      </c>
      <c r="G1063" s="25" t="s">
        <v>492</v>
      </c>
      <c r="H1063" s="24" t="s">
        <v>6</v>
      </c>
      <c r="I1063" s="24" t="s">
        <v>137</v>
      </c>
      <c r="J1063" s="24" t="s">
        <v>479</v>
      </c>
      <c r="K1063" s="24" t="s">
        <v>2000</v>
      </c>
      <c r="L1063" s="80"/>
      <c r="M1063" s="24" t="s">
        <v>3002</v>
      </c>
      <c r="N1063" s="24"/>
      <c r="O1063" s="24"/>
    </row>
    <row r="1064" spans="1:15" hidden="1">
      <c r="A1064" s="23" t="str">
        <f>CONCATENATE(표1[[#This Row],[대분류]],표1[[#This Row],[중분류]],표1[[#This Row],[소분류]],표1[[#This Row],[단계]])</f>
        <v>IT프로그래밍Android전문과정</v>
      </c>
      <c r="B1064" s="23" t="str">
        <f>CONCATENATE($A1064,
IF(COUNTIF($A$2:$A1064,A1064)&lt;10,CONCATENATE("000",COUNTIF($A$2:$A1064,A1064)),
IF(COUNTIF($A$2:$A1064,A1064)&lt;100,CONCATENATE("00",COUNTIF($A$2:$A1064,A1064)),
IF(COUNTIF($A$2:$A1064,A1064)&lt;1000,CONCATENATE("0",COUNTIF($A$2:$A1064,A1064)),COUNTIF($A$2:$A1064,A1064))
)))</f>
        <v>IT프로그래밍Android전문과정0006</v>
      </c>
      <c r="C1064" s="23" t="s">
        <v>5008</v>
      </c>
      <c r="E1064" s="23" t="str">
        <f>CONCATENATE(표1[[#This Row],[교육기관명]],표1[[#This Row],[중분류]])</f>
        <v>멀티캠퍼스프로그래밍</v>
      </c>
      <c r="F1064" s="24" t="s">
        <v>4</v>
      </c>
      <c r="G1064" s="25" t="s">
        <v>493</v>
      </c>
      <c r="H1064" s="24" t="s">
        <v>6</v>
      </c>
      <c r="I1064" s="24" t="s">
        <v>137</v>
      </c>
      <c r="J1064" s="24" t="s">
        <v>479</v>
      </c>
      <c r="K1064" s="24" t="s">
        <v>2000</v>
      </c>
      <c r="L1064" s="80"/>
      <c r="M1064" s="24" t="s">
        <v>3003</v>
      </c>
      <c r="N1064" s="24"/>
      <c r="O1064" s="24"/>
    </row>
    <row r="1065" spans="1:15" hidden="1">
      <c r="A1065" s="23" t="str">
        <f>CONCATENATE(표1[[#This Row],[대분류]],표1[[#This Row],[중분류]],표1[[#This Row],[소분류]],표1[[#This Row],[단계]])</f>
        <v>IT프로그래밍Android전문과정</v>
      </c>
      <c r="B1065" s="23" t="str">
        <f>CONCATENATE($A1065,
IF(COUNTIF($A$2:$A1065,A1065)&lt;10,CONCATENATE("000",COUNTIF($A$2:$A1065,A1065)),
IF(COUNTIF($A$2:$A1065,A1065)&lt;100,CONCATENATE("00",COUNTIF($A$2:$A1065,A1065)),
IF(COUNTIF($A$2:$A1065,A1065)&lt;1000,CONCATENATE("0",COUNTIF($A$2:$A1065,A1065)),COUNTIF($A$2:$A1065,A1065))
)))</f>
        <v>IT프로그래밍Android전문과정0007</v>
      </c>
      <c r="C1065" s="23" t="s">
        <v>5009</v>
      </c>
      <c r="E1065" s="23" t="str">
        <f>CONCATENATE(표1[[#This Row],[교육기관명]],표1[[#This Row],[중분류]])</f>
        <v>멀티캠퍼스프로그래밍</v>
      </c>
      <c r="F1065" s="24" t="s">
        <v>4</v>
      </c>
      <c r="G1065" s="25" t="s">
        <v>485</v>
      </c>
      <c r="H1065" s="24" t="s">
        <v>6</v>
      </c>
      <c r="I1065" s="24" t="s">
        <v>137</v>
      </c>
      <c r="J1065" s="24" t="s">
        <v>479</v>
      </c>
      <c r="K1065" s="24" t="s">
        <v>2000</v>
      </c>
      <c r="L1065" s="80"/>
      <c r="M1065" s="24" t="s">
        <v>3004</v>
      </c>
      <c r="N1065" s="24"/>
      <c r="O1065" s="24"/>
    </row>
    <row r="1066" spans="1:15" hidden="1">
      <c r="A1066" s="23" t="str">
        <f>CONCATENATE(표1[[#This Row],[대분류]],표1[[#This Row],[중분류]],표1[[#This Row],[소분류]],표1[[#This Row],[단계]])</f>
        <v>IT프로그래밍Android전문과정</v>
      </c>
      <c r="B1066" s="23" t="str">
        <f>CONCATENATE($A1066,
IF(COUNTIF($A$2:$A1066,A1066)&lt;10,CONCATENATE("000",COUNTIF($A$2:$A1066,A1066)),
IF(COUNTIF($A$2:$A1066,A1066)&lt;100,CONCATENATE("00",COUNTIF($A$2:$A1066,A1066)),
IF(COUNTIF($A$2:$A1066,A1066)&lt;1000,CONCATENATE("0",COUNTIF($A$2:$A1066,A1066)),COUNTIF($A$2:$A1066,A1066))
)))</f>
        <v>IT프로그래밍Android전문과정0008</v>
      </c>
      <c r="C1066" s="23" t="s">
        <v>5010</v>
      </c>
      <c r="E1066" s="23" t="str">
        <f>CONCATENATE(표1[[#This Row],[교육기관명]],표1[[#This Row],[중분류]])</f>
        <v>멀티캠퍼스프로그래밍</v>
      </c>
      <c r="F1066" s="24" t="s">
        <v>4</v>
      </c>
      <c r="G1066" s="25" t="s">
        <v>486</v>
      </c>
      <c r="H1066" s="24" t="s">
        <v>6</v>
      </c>
      <c r="I1066" s="24" t="s">
        <v>137</v>
      </c>
      <c r="J1066" s="24" t="s">
        <v>479</v>
      </c>
      <c r="K1066" s="24" t="s">
        <v>2000</v>
      </c>
      <c r="L1066" s="80"/>
      <c r="M1066" s="24" t="s">
        <v>3005</v>
      </c>
      <c r="N1066" s="24"/>
      <c r="O1066" s="24"/>
    </row>
    <row r="1067" spans="1:15" hidden="1">
      <c r="A1067" s="23" t="str">
        <f>CONCATENATE(표1[[#This Row],[대분류]],표1[[#This Row],[중분류]],표1[[#This Row],[소분류]],표1[[#This Row],[단계]])</f>
        <v>IT프로그래밍Android전문과정</v>
      </c>
      <c r="B1067" s="23" t="str">
        <f>CONCATENATE($A1067,
IF(COUNTIF($A$2:$A1067,A1067)&lt;10,CONCATENATE("000",COUNTIF($A$2:$A1067,A1067)),
IF(COUNTIF($A$2:$A1067,A1067)&lt;100,CONCATENATE("00",COUNTIF($A$2:$A1067,A1067)),
IF(COUNTIF($A$2:$A1067,A1067)&lt;1000,CONCATENATE("0",COUNTIF($A$2:$A1067,A1067)),COUNTIF($A$2:$A1067,A1067))
)))</f>
        <v>IT프로그래밍Android전문과정0009</v>
      </c>
      <c r="C1067" s="23" t="s">
        <v>5011</v>
      </c>
      <c r="E1067" s="23" t="str">
        <f>CONCATENATE(표1[[#This Row],[교육기관명]],표1[[#This Row],[중분류]])</f>
        <v>멀티캠퍼스프로그래밍</v>
      </c>
      <c r="F1067" s="24" t="s">
        <v>4</v>
      </c>
      <c r="G1067" s="25" t="s">
        <v>487</v>
      </c>
      <c r="H1067" s="24" t="s">
        <v>6</v>
      </c>
      <c r="I1067" s="24" t="s">
        <v>137</v>
      </c>
      <c r="J1067" s="24" t="s">
        <v>479</v>
      </c>
      <c r="K1067" s="24" t="s">
        <v>2000</v>
      </c>
      <c r="L1067" s="80"/>
      <c r="M1067" s="24" t="s">
        <v>3006</v>
      </c>
      <c r="N1067" s="24"/>
      <c r="O1067" s="24"/>
    </row>
    <row r="1068" spans="1:15" hidden="1">
      <c r="A1068" s="23" t="str">
        <f>CONCATENATE(표1[[#This Row],[대분류]],표1[[#This Row],[중분류]],표1[[#This Row],[소분류]],표1[[#This Row],[단계]])</f>
        <v>IT프로그래밍Android전문과정</v>
      </c>
      <c r="B1068" s="23" t="str">
        <f>CONCATENATE($A1068,
IF(COUNTIF($A$2:$A1068,A1068)&lt;10,CONCATENATE("000",COUNTIF($A$2:$A1068,A1068)),
IF(COUNTIF($A$2:$A1068,A1068)&lt;100,CONCATENATE("00",COUNTIF($A$2:$A1068,A1068)),
IF(COUNTIF($A$2:$A1068,A1068)&lt;1000,CONCATENATE("0",COUNTIF($A$2:$A1068,A1068)),COUNTIF($A$2:$A1068,A1068))
)))</f>
        <v>IT프로그래밍Android전문과정0010</v>
      </c>
      <c r="C1068" s="23" t="s">
        <v>5012</v>
      </c>
      <c r="E1068" s="23" t="str">
        <f>CONCATENATE(표1[[#This Row],[교육기관명]],표1[[#This Row],[중분류]])</f>
        <v>멀티캠퍼스프로그래밍</v>
      </c>
      <c r="F1068" s="24" t="s">
        <v>4</v>
      </c>
      <c r="G1068" s="25" t="s">
        <v>483</v>
      </c>
      <c r="H1068" s="24" t="s">
        <v>6</v>
      </c>
      <c r="I1068" s="24" t="s">
        <v>137</v>
      </c>
      <c r="J1068" s="24" t="s">
        <v>479</v>
      </c>
      <c r="K1068" s="24" t="s">
        <v>2000</v>
      </c>
      <c r="L1068" s="80"/>
      <c r="M1068" s="24" t="s">
        <v>3007</v>
      </c>
      <c r="N1068" s="24"/>
      <c r="O1068" s="24"/>
    </row>
    <row r="1069" spans="1:15" hidden="1">
      <c r="A1069" s="23" t="str">
        <f>CONCATENATE(표1[[#This Row],[대분류]],표1[[#This Row],[중분류]],표1[[#This Row],[소분류]],표1[[#This Row],[단계]])</f>
        <v>IT프로그래밍Android전문과정</v>
      </c>
      <c r="B1069" s="23" t="str">
        <f>CONCATENATE($A1069,
IF(COUNTIF($A$2:$A1069,A1069)&lt;10,CONCATENATE("000",COUNTIF($A$2:$A1069,A1069)),
IF(COUNTIF($A$2:$A1069,A1069)&lt;100,CONCATENATE("00",COUNTIF($A$2:$A1069,A1069)),
IF(COUNTIF($A$2:$A1069,A1069)&lt;1000,CONCATENATE("0",COUNTIF($A$2:$A1069,A1069)),COUNTIF($A$2:$A1069,A1069))
)))</f>
        <v>IT프로그래밍Android전문과정0011</v>
      </c>
      <c r="C1069" s="23" t="s">
        <v>5013</v>
      </c>
      <c r="E1069" s="23" t="str">
        <f>CONCATENATE(표1[[#This Row],[교육기관명]],표1[[#This Row],[중분류]])</f>
        <v>멀티캠퍼스프로그래밍</v>
      </c>
      <c r="F1069" s="24" t="s">
        <v>4</v>
      </c>
      <c r="G1069" s="25" t="s">
        <v>480</v>
      </c>
      <c r="H1069" s="24" t="s">
        <v>6</v>
      </c>
      <c r="I1069" s="24" t="s">
        <v>137</v>
      </c>
      <c r="J1069" s="24" t="s">
        <v>479</v>
      </c>
      <c r="K1069" s="24" t="s">
        <v>2000</v>
      </c>
      <c r="L1069" s="80"/>
      <c r="M1069" s="24" t="s">
        <v>3008</v>
      </c>
      <c r="N1069" s="24"/>
      <c r="O1069" s="24"/>
    </row>
    <row r="1070" spans="1:15" hidden="1">
      <c r="A1070" s="23" t="str">
        <f>CONCATENATE(표1[[#This Row],[대분류]],표1[[#This Row],[중분류]],표1[[#This Row],[소분류]],표1[[#This Row],[단계]])</f>
        <v>IT프로그래밍Android전문과정</v>
      </c>
      <c r="B1070" s="23" t="str">
        <f>CONCATENATE($A1070,
IF(COUNTIF($A$2:$A1070,A1070)&lt;10,CONCATENATE("000",COUNTIF($A$2:$A1070,A1070)),
IF(COUNTIF($A$2:$A1070,A1070)&lt;100,CONCATENATE("00",COUNTIF($A$2:$A1070,A1070)),
IF(COUNTIF($A$2:$A1070,A1070)&lt;1000,CONCATENATE("0",COUNTIF($A$2:$A1070,A1070)),COUNTIF($A$2:$A1070,A1070))
)))</f>
        <v>IT프로그래밍Android전문과정0012</v>
      </c>
      <c r="C1070" s="23" t="s">
        <v>5014</v>
      </c>
      <c r="E1070" s="23" t="str">
        <f>CONCATENATE(표1[[#This Row],[교육기관명]],표1[[#This Row],[중분류]])</f>
        <v>멀티캠퍼스프로그래밍</v>
      </c>
      <c r="F1070" s="24" t="s">
        <v>4</v>
      </c>
      <c r="G1070" s="25" t="s">
        <v>482</v>
      </c>
      <c r="H1070" s="24" t="s">
        <v>6</v>
      </c>
      <c r="I1070" s="24" t="s">
        <v>137</v>
      </c>
      <c r="J1070" s="24" t="s">
        <v>479</v>
      </c>
      <c r="K1070" s="24" t="s">
        <v>2000</v>
      </c>
      <c r="L1070" s="80"/>
      <c r="M1070" s="24" t="s">
        <v>3009</v>
      </c>
      <c r="N1070" s="24"/>
      <c r="O1070" s="24"/>
    </row>
    <row r="1071" spans="1:15" hidden="1">
      <c r="A1071" s="23" t="str">
        <f>CONCATENATE(표1[[#This Row],[대분류]],표1[[#This Row],[중분류]],표1[[#This Row],[소분류]],표1[[#This Row],[단계]])</f>
        <v>IT프로그래밍Android전문과정</v>
      </c>
      <c r="B1071" s="23" t="str">
        <f>CONCATENATE($A1071,
IF(COUNTIF($A$2:$A1071,A1071)&lt;10,CONCATENATE("000",COUNTIF($A$2:$A1071,A1071)),
IF(COUNTIF($A$2:$A1071,A1071)&lt;100,CONCATENATE("00",COUNTIF($A$2:$A1071,A1071)),
IF(COUNTIF($A$2:$A1071,A1071)&lt;1000,CONCATENATE("0",COUNTIF($A$2:$A1071,A1071)),COUNTIF($A$2:$A1071,A1071))
)))</f>
        <v>IT프로그래밍Android전문과정0013</v>
      </c>
      <c r="C1071" s="23" t="s">
        <v>5015</v>
      </c>
      <c r="E1071" s="23" t="str">
        <f>CONCATENATE(표1[[#This Row],[교육기관명]],표1[[#This Row],[중분류]])</f>
        <v>멀티캠퍼스프로그래밍</v>
      </c>
      <c r="F1071" s="24" t="s">
        <v>4</v>
      </c>
      <c r="G1071" s="25" t="s">
        <v>488</v>
      </c>
      <c r="H1071" s="24" t="s">
        <v>6</v>
      </c>
      <c r="I1071" s="24" t="s">
        <v>137</v>
      </c>
      <c r="J1071" s="24" t="s">
        <v>479</v>
      </c>
      <c r="K1071" s="24" t="s">
        <v>2000</v>
      </c>
      <c r="L1071" s="80"/>
      <c r="M1071" s="24" t="s">
        <v>3010</v>
      </c>
      <c r="N1071" s="24"/>
      <c r="O1071" s="24"/>
    </row>
    <row r="1072" spans="1:15" hidden="1">
      <c r="A1072" s="23" t="str">
        <f>CONCATENATE(표1[[#This Row],[대분류]],표1[[#This Row],[중분류]],표1[[#This Row],[소분류]],표1[[#This Row],[단계]])</f>
        <v>IT프로그래밍Android전문과정</v>
      </c>
      <c r="B1072" s="23" t="str">
        <f>CONCATENATE($A1072,
IF(COUNTIF($A$2:$A1072,A1072)&lt;10,CONCATENATE("000",COUNTIF($A$2:$A1072,A1072)),
IF(COUNTIF($A$2:$A1072,A1072)&lt;100,CONCATENATE("00",COUNTIF($A$2:$A1072,A1072)),
IF(COUNTIF($A$2:$A1072,A1072)&lt;1000,CONCATENATE("0",COUNTIF($A$2:$A1072,A1072)),COUNTIF($A$2:$A1072,A1072))
)))</f>
        <v>IT프로그래밍Android전문과정0014</v>
      </c>
      <c r="C1072" s="23" t="s">
        <v>5016</v>
      </c>
      <c r="E1072" s="23" t="str">
        <f>CONCATENATE(표1[[#This Row],[교육기관명]],표1[[#This Row],[중분류]])</f>
        <v>멀티캠퍼스프로그래밍</v>
      </c>
      <c r="F1072" s="24" t="s">
        <v>4</v>
      </c>
      <c r="G1072" s="25" t="s">
        <v>489</v>
      </c>
      <c r="H1072" s="24" t="s">
        <v>6</v>
      </c>
      <c r="I1072" s="24" t="s">
        <v>137</v>
      </c>
      <c r="J1072" s="24" t="s">
        <v>479</v>
      </c>
      <c r="K1072" s="24" t="s">
        <v>2000</v>
      </c>
      <c r="L1072" s="80"/>
      <c r="M1072" s="24" t="s">
        <v>3011</v>
      </c>
      <c r="N1072" s="24"/>
      <c r="O1072" s="24"/>
    </row>
    <row r="1073" spans="1:15" hidden="1">
      <c r="A1073" s="23" t="str">
        <f>CONCATENATE(표1[[#This Row],[대분류]],표1[[#This Row],[중분류]],표1[[#This Row],[소분류]],표1[[#This Row],[단계]])</f>
        <v>IT프로그래밍Android전문과정</v>
      </c>
      <c r="B1073" s="23" t="str">
        <f>CONCATENATE($A1073,
IF(COUNTIF($A$2:$A1073,A1073)&lt;10,CONCATENATE("000",COUNTIF($A$2:$A1073,A1073)),
IF(COUNTIF($A$2:$A1073,A1073)&lt;100,CONCATENATE("00",COUNTIF($A$2:$A1073,A1073)),
IF(COUNTIF($A$2:$A1073,A1073)&lt;1000,CONCATENATE("0",COUNTIF($A$2:$A1073,A1073)),COUNTIF($A$2:$A1073,A1073))
)))</f>
        <v>IT프로그래밍Android전문과정0015</v>
      </c>
      <c r="C1073" s="23" t="s">
        <v>5017</v>
      </c>
      <c r="E1073" s="23" t="str">
        <f>CONCATENATE(표1[[#This Row],[교육기관명]],표1[[#This Row],[중분류]])</f>
        <v>멀티캠퍼스프로그래밍</v>
      </c>
      <c r="F1073" s="24" t="s">
        <v>4</v>
      </c>
      <c r="G1073" s="25" t="s">
        <v>490</v>
      </c>
      <c r="H1073" s="24" t="s">
        <v>6</v>
      </c>
      <c r="I1073" s="24" t="s">
        <v>137</v>
      </c>
      <c r="J1073" s="24" t="s">
        <v>479</v>
      </c>
      <c r="K1073" s="24" t="s">
        <v>2000</v>
      </c>
      <c r="L1073" s="80"/>
      <c r="M1073" s="24" t="s">
        <v>3012</v>
      </c>
      <c r="N1073" s="24"/>
      <c r="O1073" s="24"/>
    </row>
    <row r="1074" spans="1:15" hidden="1">
      <c r="A1074" s="23" t="str">
        <f>CONCATENATE(표1[[#This Row],[대분류]],표1[[#This Row],[중분류]],표1[[#This Row],[소분류]],표1[[#This Row],[단계]])</f>
        <v>IT프로그래밍Android전문과정</v>
      </c>
      <c r="B1074" s="23" t="str">
        <f>CONCATENATE($A1074,
IF(COUNTIF($A$2:$A1074,A1074)&lt;10,CONCATENATE("000",COUNTIF($A$2:$A1074,A1074)),
IF(COUNTIF($A$2:$A1074,A1074)&lt;100,CONCATENATE("00",COUNTIF($A$2:$A1074,A1074)),
IF(COUNTIF($A$2:$A1074,A1074)&lt;1000,CONCATENATE("0",COUNTIF($A$2:$A1074,A1074)),COUNTIF($A$2:$A1074,A1074))
)))</f>
        <v>IT프로그래밍Android전문과정0016</v>
      </c>
      <c r="C1074" s="23" t="s">
        <v>5018</v>
      </c>
      <c r="E1074" s="23" t="str">
        <f>CONCATENATE(표1[[#This Row],[교육기관명]],표1[[#This Row],[중분류]])</f>
        <v>멀티캠퍼스프로그래밍</v>
      </c>
      <c r="F1074" s="24" t="s">
        <v>4</v>
      </c>
      <c r="G1074" s="25" t="s">
        <v>481</v>
      </c>
      <c r="H1074" s="24" t="s">
        <v>6</v>
      </c>
      <c r="I1074" s="24" t="s">
        <v>137</v>
      </c>
      <c r="J1074" s="24" t="s">
        <v>479</v>
      </c>
      <c r="K1074" s="24" t="s">
        <v>2000</v>
      </c>
      <c r="L1074" s="80"/>
      <c r="M1074" s="24" t="s">
        <v>3013</v>
      </c>
      <c r="N1074" s="24"/>
      <c r="O1074" s="24"/>
    </row>
    <row r="1075" spans="1:15" hidden="1">
      <c r="A1075" s="23" t="str">
        <f>CONCATENATE(표1[[#This Row],[대분류]],표1[[#This Row],[중분류]],표1[[#This Row],[소분류]],표1[[#This Row],[단계]])</f>
        <v>IT프로그래밍Android전문과정</v>
      </c>
      <c r="B1075" s="23" t="str">
        <f>CONCATENATE($A1075,
IF(COUNTIF($A$2:$A1075,A1075)&lt;10,CONCATENATE("000",COUNTIF($A$2:$A1075,A1075)),
IF(COUNTIF($A$2:$A1075,A1075)&lt;100,CONCATENATE("00",COUNTIF($A$2:$A1075,A1075)),
IF(COUNTIF($A$2:$A1075,A1075)&lt;1000,CONCATENATE("0",COUNTIF($A$2:$A1075,A1075)),COUNTIF($A$2:$A1075,A1075))
)))</f>
        <v>IT프로그래밍Android전문과정0017</v>
      </c>
      <c r="C1075" s="23" t="s">
        <v>4904</v>
      </c>
      <c r="E1075" s="23" t="str">
        <f>CONCATENATE(표1[[#This Row],[교육기관명]],표1[[#This Row],[중분류]])</f>
        <v>오라클자바교육센터프로그래밍</v>
      </c>
      <c r="F1075" s="24" t="s">
        <v>802</v>
      </c>
      <c r="G1075" s="25" t="s">
        <v>818</v>
      </c>
      <c r="H1075" s="24" t="s">
        <v>6</v>
      </c>
      <c r="I1075" s="24" t="s">
        <v>137</v>
      </c>
      <c r="J1075" s="24" t="s">
        <v>479</v>
      </c>
      <c r="K1075" s="24" t="s">
        <v>2000</v>
      </c>
      <c r="L1075" s="80"/>
      <c r="M1075" s="24" t="s">
        <v>3622</v>
      </c>
      <c r="N1075" s="24"/>
      <c r="O1075" s="24"/>
    </row>
    <row r="1076" spans="1:15" hidden="1">
      <c r="A1076" s="23" t="str">
        <f>CONCATENATE(표1[[#This Row],[대분류]],표1[[#This Row],[중분류]],표1[[#This Row],[소분류]],표1[[#This Row],[단계]])</f>
        <v>IT프로그래밍Android전문과정</v>
      </c>
      <c r="B1076" s="23" t="str">
        <f>CONCATENATE($A1076,
IF(COUNTIF($A$2:$A1076,A1076)&lt;10,CONCATENATE("000",COUNTIF($A$2:$A1076,A1076)),
IF(COUNTIF($A$2:$A1076,A1076)&lt;100,CONCATENATE("00",COUNTIF($A$2:$A1076,A1076)),
IF(COUNTIF($A$2:$A1076,A1076)&lt;1000,CONCATENATE("0",COUNTIF($A$2:$A1076,A1076)),COUNTIF($A$2:$A1076,A1076))
)))</f>
        <v>IT프로그래밍Android전문과정0018</v>
      </c>
      <c r="C1076" s="23" t="s">
        <v>4867</v>
      </c>
      <c r="E1076" s="23" t="str">
        <f>CONCATENATE(표1[[#This Row],[교육기관명]],표1[[#This Row],[중분류]])</f>
        <v>중앙정보처리학원프로그래밍</v>
      </c>
      <c r="F1076" s="24" t="s">
        <v>1177</v>
      </c>
      <c r="G1076" s="25" t="s">
        <v>1187</v>
      </c>
      <c r="H1076" s="24" t="s">
        <v>6</v>
      </c>
      <c r="I1076" s="24" t="s">
        <v>137</v>
      </c>
      <c r="J1076" s="24" t="s">
        <v>479</v>
      </c>
      <c r="K1076" s="24" t="s">
        <v>2000</v>
      </c>
      <c r="L1076" s="80"/>
      <c r="M1076" s="24" t="s">
        <v>2149</v>
      </c>
      <c r="N1076" s="24"/>
      <c r="O1076" s="24"/>
    </row>
    <row r="1077" spans="1:15" hidden="1">
      <c r="A1077" s="23" t="str">
        <f>CONCATENATE(표1[[#This Row],[대분류]],표1[[#This Row],[중분류]],표1[[#This Row],[소분류]],표1[[#This Row],[단계]])</f>
        <v>IT프로그래밍Android전문과정</v>
      </c>
      <c r="B1077" s="23" t="str">
        <f>CONCATENATE($A1077,
IF(COUNTIF($A$2:$A1077,A1077)&lt;10,CONCATENATE("000",COUNTIF($A$2:$A1077,A1077)),
IF(COUNTIF($A$2:$A1077,A1077)&lt;100,CONCATENATE("00",COUNTIF($A$2:$A1077,A1077)),
IF(COUNTIF($A$2:$A1077,A1077)&lt;1000,CONCATENATE("0",COUNTIF($A$2:$A1077,A1077)),COUNTIF($A$2:$A1077,A1077))
)))</f>
        <v>IT프로그래밍Android전문과정0019</v>
      </c>
      <c r="C1077" s="23" t="s">
        <v>4831</v>
      </c>
      <c r="E1077" s="23" t="str">
        <f>CONCATENATE(표1[[#This Row],[교육기관명]],표1[[#This Row],[중분류]])</f>
        <v>코리아IT아카데미프로그래밍</v>
      </c>
      <c r="F1077" s="24" t="s">
        <v>1895</v>
      </c>
      <c r="G1077" s="25" t="s">
        <v>1924</v>
      </c>
      <c r="H1077" s="24" t="s">
        <v>6</v>
      </c>
      <c r="I1077" s="24" t="s">
        <v>137</v>
      </c>
      <c r="J1077" s="24" t="s">
        <v>479</v>
      </c>
      <c r="K1077" s="24" t="s">
        <v>2000</v>
      </c>
      <c r="L1077" s="80"/>
      <c r="M1077" s="24" t="s">
        <v>3014</v>
      </c>
      <c r="N1077" s="24"/>
      <c r="O1077" s="24"/>
    </row>
    <row r="1078" spans="1:15" hidden="1">
      <c r="A1078" s="23" t="str">
        <f>CONCATENATE(표1[[#This Row],[대분류]],표1[[#This Row],[중분류]],표1[[#This Row],[소분류]],표1[[#This Row],[단계]])</f>
        <v>IT프로그래밍Android전문과정</v>
      </c>
      <c r="B1078" s="23" t="str">
        <f>CONCATENATE($A1078,
IF(COUNTIF($A$2:$A1078,A1078)&lt;10,CONCATENATE("000",COUNTIF($A$2:$A1078,A1078)),
IF(COUNTIF($A$2:$A1078,A1078)&lt;100,CONCATENATE("00",COUNTIF($A$2:$A1078,A1078)),
IF(COUNTIF($A$2:$A1078,A1078)&lt;1000,CONCATENATE("0",COUNTIF($A$2:$A1078,A1078)),COUNTIF($A$2:$A1078,A1078))
)))</f>
        <v>IT프로그래밍Android전문과정0020</v>
      </c>
      <c r="C1078" s="23" t="s">
        <v>4832</v>
      </c>
      <c r="E1078" s="23" t="str">
        <f>CONCATENATE(표1[[#This Row],[교육기관명]],표1[[#This Row],[중분류]])</f>
        <v>코리아IT아카데미프로그래밍</v>
      </c>
      <c r="F1078" s="24" t="s">
        <v>1895</v>
      </c>
      <c r="G1078" s="25" t="s">
        <v>1907</v>
      </c>
      <c r="H1078" s="24" t="s">
        <v>6</v>
      </c>
      <c r="I1078" s="24" t="s">
        <v>137</v>
      </c>
      <c r="J1078" s="24" t="s">
        <v>479</v>
      </c>
      <c r="K1078" s="24" t="s">
        <v>2000</v>
      </c>
      <c r="L1078" s="80"/>
      <c r="M1078" s="24" t="s">
        <v>3015</v>
      </c>
      <c r="N1078" s="24"/>
      <c r="O1078" s="24"/>
    </row>
    <row r="1079" spans="1:15" hidden="1">
      <c r="A1079" s="23" t="str">
        <f>CONCATENATE(표1[[#This Row],[대분류]],표1[[#This Row],[중분류]],표1[[#This Row],[소분류]],표1[[#This Row],[단계]])</f>
        <v>IT프로그래밍Android전문과정</v>
      </c>
      <c r="B1079" s="23" t="str">
        <f>CONCATENATE($A1079,
IF(COUNTIF($A$2:$A1079,A1079)&lt;10,CONCATENATE("000",COUNTIF($A$2:$A1079,A1079)),
IF(COUNTIF($A$2:$A1079,A1079)&lt;100,CONCATENATE("00",COUNTIF($A$2:$A1079,A1079)),
IF(COUNTIF($A$2:$A1079,A1079)&lt;1000,CONCATENATE("0",COUNTIF($A$2:$A1079,A1079)),COUNTIF($A$2:$A1079,A1079))
)))</f>
        <v>IT프로그래밍Android전문과정0021</v>
      </c>
      <c r="C1079" s="23" t="s">
        <v>4175</v>
      </c>
      <c r="E1079" s="23" t="str">
        <f>CONCATENATE(표1[[#This Row],[교육기관명]],표1[[#This Row],[중분류]])</f>
        <v>패스트캠퍼스프로그래밍</v>
      </c>
      <c r="F1079" s="24" t="s">
        <v>3687</v>
      </c>
      <c r="G1079" s="25" t="s">
        <v>1750</v>
      </c>
      <c r="H1079" s="24" t="s">
        <v>6</v>
      </c>
      <c r="I1079" s="24" t="s">
        <v>137</v>
      </c>
      <c r="J1079" s="24" t="s">
        <v>479</v>
      </c>
      <c r="K1079" s="24" t="s">
        <v>2000</v>
      </c>
      <c r="L1079" s="80"/>
      <c r="M1079" s="24" t="s">
        <v>3016</v>
      </c>
      <c r="N1079" s="24"/>
      <c r="O1079" s="24"/>
    </row>
    <row r="1080" spans="1:15" hidden="1">
      <c r="A1080" s="23" t="str">
        <f>CONCATENATE(표1[[#This Row],[대분류]],표1[[#This Row],[중분류]],표1[[#This Row],[소분류]],표1[[#This Row],[단계]])</f>
        <v>IT프로그래밍Android전문과정</v>
      </c>
      <c r="B1080" s="23" t="str">
        <f>CONCATENATE($A1080,
IF(COUNTIF($A$2:$A1080,A1080)&lt;10,CONCATENATE("000",COUNTIF($A$2:$A1080,A1080)),
IF(COUNTIF($A$2:$A1080,A1080)&lt;100,CONCATENATE("00",COUNTIF($A$2:$A1080,A1080)),
IF(COUNTIF($A$2:$A1080,A1080)&lt;1000,CONCATENATE("0",COUNTIF($A$2:$A1080,A1080)),COUNTIF($A$2:$A1080,A1080))
)))</f>
        <v>IT프로그래밍Android전문과정0022</v>
      </c>
      <c r="C1080" s="23" t="s">
        <v>4176</v>
      </c>
      <c r="E1080" s="23" t="str">
        <f>CONCATENATE(표1[[#This Row],[교육기관명]],표1[[#This Row],[중분류]])</f>
        <v>패스트캠퍼스프로그래밍</v>
      </c>
      <c r="F1080" s="24" t="s">
        <v>3687</v>
      </c>
      <c r="G1080" s="25" t="s">
        <v>1709</v>
      </c>
      <c r="H1080" s="24" t="s">
        <v>6</v>
      </c>
      <c r="I1080" s="24" t="s">
        <v>137</v>
      </c>
      <c r="J1080" s="24" t="s">
        <v>479</v>
      </c>
      <c r="K1080" s="24" t="s">
        <v>2000</v>
      </c>
      <c r="L1080" s="80"/>
      <c r="M1080" s="24" t="s">
        <v>3017</v>
      </c>
      <c r="N1080" s="24"/>
      <c r="O1080" s="24"/>
    </row>
    <row r="1081" spans="1:15" hidden="1">
      <c r="A1081" s="23" t="str">
        <f>CONCATENATE(표1[[#This Row],[대분류]],표1[[#This Row],[중분류]],표1[[#This Row],[소분류]],표1[[#This Row],[단계]])</f>
        <v>IT프로그래밍Apex전문과정</v>
      </c>
      <c r="B1081" s="23" t="str">
        <f>CONCATENATE($A1081,
IF(COUNTIF($A$2:$A1081,A1081)&lt;10,CONCATENATE("000",COUNTIF($A$2:$A1081,A1081)),
IF(COUNTIF($A$2:$A1081,A1081)&lt;100,CONCATENATE("00",COUNTIF($A$2:$A1081,A1081)),
IF(COUNTIF($A$2:$A1081,A1081)&lt;1000,CONCATENATE("0",COUNTIF($A$2:$A1081,A1081)),COUNTIF($A$2:$A1081,A1081))
)))</f>
        <v>IT프로그래밍Apex전문과정0001</v>
      </c>
      <c r="C1081" s="23" t="s">
        <v>4018</v>
      </c>
      <c r="E1081" s="23" t="str">
        <f>CONCATENATE(표1[[#This Row],[교육기관명]],표1[[#This Row],[중분류]])</f>
        <v>패스트레인정보통신학원프로그래밍</v>
      </c>
      <c r="F1081" s="24" t="s">
        <v>3691</v>
      </c>
      <c r="G1081" s="25" t="s">
        <v>1285</v>
      </c>
      <c r="H1081" s="24" t="s">
        <v>6</v>
      </c>
      <c r="I1081" s="24" t="s">
        <v>137</v>
      </c>
      <c r="J1081" s="24" t="s">
        <v>1286</v>
      </c>
      <c r="K1081" s="24" t="s">
        <v>2000</v>
      </c>
      <c r="L1081" s="80"/>
      <c r="M1081" s="24" t="s">
        <v>3018</v>
      </c>
      <c r="N1081" s="24"/>
      <c r="O1081" s="24"/>
    </row>
    <row r="1082" spans="1:15" hidden="1">
      <c r="A1082" s="23" t="str">
        <f>CONCATENATE(표1[[#This Row],[대분류]],표1[[#This Row],[중분류]],표1[[#This Row],[소분류]],표1[[#This Row],[단계]])</f>
        <v>IT프로그래밍C#선택과정</v>
      </c>
      <c r="B1082" s="23" t="str">
        <f>CONCATENATE($A1082,
IF(COUNTIF($A$2:$A1082,A1082)&lt;10,CONCATENATE("000",COUNTIF($A$2:$A1082,A1082)),
IF(COUNTIF($A$2:$A1082,A1082)&lt;100,CONCATENATE("00",COUNTIF($A$2:$A1082,A1082)),
IF(COUNTIF($A$2:$A1082,A1082)&lt;1000,CONCATENATE("0",COUNTIF($A$2:$A1082,A1082)),COUNTIF($A$2:$A1082,A1082))
)))</f>
        <v>IT프로그래밍C#선택과정0001</v>
      </c>
      <c r="C1082" s="23" t="s">
        <v>4177</v>
      </c>
      <c r="E1082" s="23" t="str">
        <f>CONCATENATE(표1[[#This Row],[교육기관명]],표1[[#This Row],[중분류]])</f>
        <v>패스트캠퍼스프로그래밍</v>
      </c>
      <c r="F1082" s="24" t="s">
        <v>3687</v>
      </c>
      <c r="G1082" s="25" t="s">
        <v>1765</v>
      </c>
      <c r="H1082" s="24" t="s">
        <v>6</v>
      </c>
      <c r="I1082" s="24" t="s">
        <v>137</v>
      </c>
      <c r="J1082" s="24" t="s">
        <v>686</v>
      </c>
      <c r="K1082" s="24" t="s">
        <v>2002</v>
      </c>
      <c r="L1082" s="80"/>
      <c r="M1082" s="24" t="s">
        <v>3019</v>
      </c>
      <c r="N1082" s="24"/>
      <c r="O1082" s="24"/>
    </row>
    <row r="1083" spans="1:15" hidden="1">
      <c r="A1083" s="23" t="str">
        <f>CONCATENATE(표1[[#This Row],[대분류]],표1[[#This Row],[중분류]],표1[[#This Row],[소분류]],표1[[#This Row],[단계]])</f>
        <v>IT프로그래밍C#선택과정</v>
      </c>
      <c r="B1083" s="23" t="str">
        <f>CONCATENATE($A1083,
IF(COUNTIF($A$2:$A1083,A1083)&lt;10,CONCATENATE("000",COUNTIF($A$2:$A1083,A1083)),
IF(COUNTIF($A$2:$A1083,A1083)&lt;100,CONCATENATE("00",COUNTIF($A$2:$A1083,A1083)),
IF(COUNTIF($A$2:$A1083,A1083)&lt;1000,CONCATENATE("0",COUNTIF($A$2:$A1083,A1083)),COUNTIF($A$2:$A1083,A1083))
)))</f>
        <v>IT프로그래밍C#선택과정0002</v>
      </c>
      <c r="C1083" s="23" t="s">
        <v>4178</v>
      </c>
      <c r="E1083" s="23" t="str">
        <f>CONCATENATE(표1[[#This Row],[교육기관명]],표1[[#This Row],[중분류]])</f>
        <v>패스트캠퍼스프로그래밍</v>
      </c>
      <c r="F1083" s="24" t="s">
        <v>3687</v>
      </c>
      <c r="G1083" s="25" t="s">
        <v>1702</v>
      </c>
      <c r="H1083" s="24" t="s">
        <v>6</v>
      </c>
      <c r="I1083" s="24" t="s">
        <v>137</v>
      </c>
      <c r="J1083" s="24" t="s">
        <v>686</v>
      </c>
      <c r="K1083" s="24" t="s">
        <v>2002</v>
      </c>
      <c r="L1083" s="80"/>
      <c r="M1083" s="24" t="s">
        <v>3020</v>
      </c>
      <c r="N1083" s="24"/>
      <c r="O1083" s="24"/>
    </row>
    <row r="1084" spans="1:15" hidden="1">
      <c r="A1084" s="23" t="str">
        <f>CONCATENATE(표1[[#This Row],[대분류]],표1[[#This Row],[중분류]],표1[[#This Row],[소분류]],표1[[#This Row],[단계]])</f>
        <v>IT프로그래밍C#선택과정</v>
      </c>
      <c r="B1084" s="23" t="str">
        <f>CONCATENATE($A1084,
IF(COUNTIF($A$2:$A1084,A1084)&lt;10,CONCATENATE("000",COUNTIF($A$2:$A1084,A1084)),
IF(COUNTIF($A$2:$A1084,A1084)&lt;100,CONCATENATE("00",COUNTIF($A$2:$A1084,A1084)),
IF(COUNTIF($A$2:$A1084,A1084)&lt;1000,CONCATENATE("0",COUNTIF($A$2:$A1084,A1084)),COUNTIF($A$2:$A1084,A1084))
)))</f>
        <v>IT프로그래밍C#선택과정0003</v>
      </c>
      <c r="C1084" s="23" t="s">
        <v>4179</v>
      </c>
      <c r="E1084" s="23" t="str">
        <f>CONCATENATE(표1[[#This Row],[교육기관명]],표1[[#This Row],[중분류]])</f>
        <v>패스트캠퍼스프로그래밍</v>
      </c>
      <c r="F1084" s="24" t="s">
        <v>3687</v>
      </c>
      <c r="G1084" s="25" t="s">
        <v>1703</v>
      </c>
      <c r="H1084" s="24" t="s">
        <v>6</v>
      </c>
      <c r="I1084" s="24" t="s">
        <v>137</v>
      </c>
      <c r="J1084" s="24" t="s">
        <v>686</v>
      </c>
      <c r="K1084" s="24" t="s">
        <v>2002</v>
      </c>
      <c r="L1084" s="80"/>
      <c r="M1084" s="24" t="s">
        <v>3021</v>
      </c>
      <c r="N1084" s="24"/>
      <c r="O1084" s="24"/>
    </row>
    <row r="1085" spans="1:15" hidden="1">
      <c r="A1085" s="23" t="str">
        <f>CONCATENATE(표1[[#This Row],[대분류]],표1[[#This Row],[중분류]],표1[[#This Row],[소분류]],표1[[#This Row],[단계]])</f>
        <v>IT프로그래밍C#선택과정</v>
      </c>
      <c r="B1085" s="23" t="str">
        <f>CONCATENATE($A1085,
IF(COUNTIF($A$2:$A1085,A1085)&lt;10,CONCATENATE("000",COUNTIF($A$2:$A1085,A1085)),
IF(COUNTIF($A$2:$A1085,A1085)&lt;100,CONCATENATE("00",COUNTIF($A$2:$A1085,A1085)),
IF(COUNTIF($A$2:$A1085,A1085)&lt;1000,CONCATENATE("0",COUNTIF($A$2:$A1085,A1085)),COUNTIF($A$2:$A1085,A1085))
)))</f>
        <v>IT프로그래밍C#선택과정0004</v>
      </c>
      <c r="C1085" s="23" t="s">
        <v>4322</v>
      </c>
      <c r="E1085" s="23" t="str">
        <f>CONCATENATE(표1[[#This Row],[교육기관명]],표1[[#This Row],[중분류]])</f>
        <v>한국소프트웨어기술진흥협회프로그래밍</v>
      </c>
      <c r="F1085" s="24" t="s">
        <v>659</v>
      </c>
      <c r="G1085" s="25" t="s">
        <v>730</v>
      </c>
      <c r="H1085" s="24" t="s">
        <v>6</v>
      </c>
      <c r="I1085" s="24" t="s">
        <v>137</v>
      </c>
      <c r="J1085" s="24" t="s">
        <v>686</v>
      </c>
      <c r="K1085" s="24" t="s">
        <v>2002</v>
      </c>
      <c r="L1085" s="80"/>
      <c r="M1085" s="24" t="s">
        <v>3621</v>
      </c>
      <c r="N1085" s="24"/>
      <c r="O1085" s="24"/>
    </row>
    <row r="1086" spans="1:15" hidden="1">
      <c r="A1086" s="23" t="str">
        <f>CONCATENATE(표1[[#This Row],[대분류]],표1[[#This Row],[중분류]],표1[[#This Row],[소분류]],표1[[#This Row],[단계]])</f>
        <v>IT프로그래밍C#전문과정</v>
      </c>
      <c r="B1086" s="23" t="str">
        <f>CONCATENATE($A1086,
IF(COUNTIF($A$2:$A1086,A1086)&lt;10,CONCATENATE("000",COUNTIF($A$2:$A1086,A1086)),
IF(COUNTIF($A$2:$A1086,A1086)&lt;100,CONCATENATE("00",COUNTIF($A$2:$A1086,A1086)),
IF(COUNTIF($A$2:$A1086,A1086)&lt;1000,CONCATENATE("0",COUNTIF($A$2:$A1086,A1086)),COUNTIF($A$2:$A1086,A1086))
)))</f>
        <v>IT프로그래밍C#전문과정0001</v>
      </c>
      <c r="C1086" s="23" t="s">
        <v>5417</v>
      </c>
      <c r="E1086" s="23" t="str">
        <f>CONCATENATE(표1[[#This Row],[교육기관명]],표1[[#This Row],[중분류]])</f>
        <v>HP교육센터프로그래밍</v>
      </c>
      <c r="F1086" s="24" t="s">
        <v>971</v>
      </c>
      <c r="G1086" s="25" t="s">
        <v>1026</v>
      </c>
      <c r="H1086" s="24" t="s">
        <v>6</v>
      </c>
      <c r="I1086" s="24" t="s">
        <v>137</v>
      </c>
      <c r="J1086" s="24" t="s">
        <v>686</v>
      </c>
      <c r="K1086" s="24" t="s">
        <v>2000</v>
      </c>
      <c r="L1086" s="80"/>
      <c r="M1086" s="24" t="s">
        <v>3022</v>
      </c>
      <c r="N1086" s="24"/>
      <c r="O1086" s="24"/>
    </row>
    <row r="1087" spans="1:15" hidden="1">
      <c r="A1087" s="23" t="str">
        <f>CONCATENATE(표1[[#This Row],[대분류]],표1[[#This Row],[중분류]],표1[[#This Row],[소분류]],표1[[#This Row],[단계]])</f>
        <v>IT프로그래밍C#전문과정</v>
      </c>
      <c r="B1087" s="23" t="str">
        <f>CONCATENATE($A1087,
IF(COUNTIF($A$2:$A1087,A1087)&lt;10,CONCATENATE("000",COUNTIF($A$2:$A1087,A1087)),
IF(COUNTIF($A$2:$A1087,A1087)&lt;100,CONCATENATE("00",COUNTIF($A$2:$A1087,A1087)),
IF(COUNTIF($A$2:$A1087,A1087)&lt;1000,CONCATENATE("0",COUNTIF($A$2:$A1087,A1087)),COUNTIF($A$2:$A1087,A1087))
)))</f>
        <v>IT프로그래밍C#전문과정0002</v>
      </c>
      <c r="C1087" s="23" t="s">
        <v>4833</v>
      </c>
      <c r="E1087" s="23" t="str">
        <f>CONCATENATE(표1[[#This Row],[교육기관명]],표1[[#This Row],[중분류]])</f>
        <v>코리아IT아카데미프로그래밍</v>
      </c>
      <c r="F1087" s="24" t="s">
        <v>1895</v>
      </c>
      <c r="G1087" s="25" t="s">
        <v>1920</v>
      </c>
      <c r="H1087" s="24" t="s">
        <v>6</v>
      </c>
      <c r="I1087" s="24" t="s">
        <v>137</v>
      </c>
      <c r="J1087" s="24" t="s">
        <v>686</v>
      </c>
      <c r="K1087" s="24" t="s">
        <v>2000</v>
      </c>
      <c r="L1087" s="80"/>
      <c r="M1087" s="24" t="s">
        <v>3023</v>
      </c>
      <c r="N1087" s="24"/>
      <c r="O1087" s="24"/>
    </row>
    <row r="1088" spans="1:15" hidden="1">
      <c r="A1088" s="23" t="str">
        <f>CONCATENATE(표1[[#This Row],[대분류]],표1[[#This Row],[중분류]],표1[[#This Row],[소분류]],표1[[#This Row],[단계]])</f>
        <v>IT프로그래밍C#전문과정</v>
      </c>
      <c r="B1088" s="23" t="str">
        <f>CONCATENATE($A1088,
IF(COUNTIF($A$2:$A1088,A1088)&lt;10,CONCATENATE("000",COUNTIF($A$2:$A1088,A1088)),
IF(COUNTIF($A$2:$A1088,A1088)&lt;100,CONCATENATE("00",COUNTIF($A$2:$A1088,A1088)),
IF(COUNTIF($A$2:$A1088,A1088)&lt;1000,CONCATENATE("0",COUNTIF($A$2:$A1088,A1088)),COUNTIF($A$2:$A1088,A1088))
)))</f>
        <v>IT프로그래밍C#전문과정0003</v>
      </c>
      <c r="C1088" s="23" t="s">
        <v>4323</v>
      </c>
      <c r="E1088" s="23" t="str">
        <f>CONCATENATE(표1[[#This Row],[교육기관명]],표1[[#This Row],[중분류]])</f>
        <v>한국소프트웨어기술진흥협회프로그래밍</v>
      </c>
      <c r="F1088" s="24" t="s">
        <v>659</v>
      </c>
      <c r="G1088" s="25" t="s">
        <v>685</v>
      </c>
      <c r="H1088" s="24" t="s">
        <v>6</v>
      </c>
      <c r="I1088" s="24" t="s">
        <v>137</v>
      </c>
      <c r="J1088" s="24" t="s">
        <v>686</v>
      </c>
      <c r="K1088" s="24" t="s">
        <v>2000</v>
      </c>
      <c r="L1088" s="80"/>
      <c r="M1088" s="24" t="s">
        <v>3621</v>
      </c>
      <c r="N1088" s="24"/>
      <c r="O1088" s="24"/>
    </row>
    <row r="1089" spans="1:15" hidden="1">
      <c r="A1089" s="23" t="str">
        <f>CONCATENATE(표1[[#This Row],[대분류]],표1[[#This Row],[중분류]],표1[[#This Row],[소분류]],표1[[#This Row],[단계]])</f>
        <v>IT프로그래밍C/C++기본과정</v>
      </c>
      <c r="B1089" s="23" t="str">
        <f>CONCATENATE($A1089,
IF(COUNTIF($A$2:$A1089,A1089)&lt;10,CONCATENATE("000",COUNTIF($A$2:$A1089,A1089)),
IF(COUNTIF($A$2:$A1089,A1089)&lt;100,CONCATENATE("00",COUNTIF($A$2:$A1089,A1089)),
IF(COUNTIF($A$2:$A1089,A1089)&lt;1000,CONCATENATE("0",COUNTIF($A$2:$A1089,A1089)),COUNTIF($A$2:$A1089,A1089))
)))</f>
        <v>IT프로그래밍C/C++기본과정0001</v>
      </c>
      <c r="C1089" s="23" t="s">
        <v>5019</v>
      </c>
      <c r="E1089" s="23" t="str">
        <f>CONCATENATE(표1[[#This Row],[교육기관명]],표1[[#This Row],[중분류]])</f>
        <v>멀티캠퍼스프로그래밍</v>
      </c>
      <c r="F1089" s="24" t="s">
        <v>4</v>
      </c>
      <c r="G1089" s="25" t="s">
        <v>371</v>
      </c>
      <c r="H1089" s="24" t="s">
        <v>6</v>
      </c>
      <c r="I1089" s="24" t="s">
        <v>137</v>
      </c>
      <c r="J1089" s="24" t="s">
        <v>370</v>
      </c>
      <c r="K1089" s="24" t="s">
        <v>1998</v>
      </c>
      <c r="L1089" s="80"/>
      <c r="M1089" s="24" t="s">
        <v>3024</v>
      </c>
      <c r="N1089" s="24"/>
      <c r="O1089" s="24"/>
    </row>
    <row r="1090" spans="1:15" hidden="1">
      <c r="A1090" s="23" t="str">
        <f>CONCATENATE(표1[[#This Row],[대분류]],표1[[#This Row],[중분류]],표1[[#This Row],[소분류]],표1[[#This Row],[단계]])</f>
        <v>IT프로그래밍C/C++기본과정</v>
      </c>
      <c r="B1090" s="23" t="str">
        <f>CONCATENATE($A1090,
IF(COUNTIF($A$2:$A1090,A1090)&lt;10,CONCATENATE("000",COUNTIF($A$2:$A1090,A1090)),
IF(COUNTIF($A$2:$A1090,A1090)&lt;100,CONCATENATE("00",COUNTIF($A$2:$A1090,A1090)),
IF(COUNTIF($A$2:$A1090,A1090)&lt;1000,CONCATENATE("0",COUNTIF($A$2:$A1090,A1090)),COUNTIF($A$2:$A1090,A1090))
)))</f>
        <v>IT프로그래밍C/C++기본과정0002</v>
      </c>
      <c r="C1090" s="23" t="s">
        <v>4940</v>
      </c>
      <c r="E1090" s="23" t="str">
        <f>CONCATENATE(표1[[#This Row],[교육기관명]],표1[[#This Row],[중분류]])</f>
        <v>비트교육센터프로그래밍</v>
      </c>
      <c r="F1090" s="24" t="s">
        <v>3689</v>
      </c>
      <c r="G1090" s="25" t="s">
        <v>842</v>
      </c>
      <c r="H1090" s="24" t="s">
        <v>6</v>
      </c>
      <c r="I1090" s="24" t="s">
        <v>137</v>
      </c>
      <c r="J1090" s="24" t="s">
        <v>370</v>
      </c>
      <c r="K1090" s="24" t="s">
        <v>1998</v>
      </c>
      <c r="L1090" s="80"/>
      <c r="M1090" s="24" t="s">
        <v>2145</v>
      </c>
      <c r="N1090" s="24"/>
      <c r="O1090" s="24"/>
    </row>
    <row r="1091" spans="1:15" hidden="1">
      <c r="A1091" s="23" t="str">
        <f>CONCATENATE(표1[[#This Row],[대분류]],표1[[#This Row],[중분류]],표1[[#This Row],[소분류]],표1[[#This Row],[단계]])</f>
        <v>IT프로그래밍C/C++기본과정</v>
      </c>
      <c r="B1091" s="23" t="str">
        <f>CONCATENATE($A1091,
IF(COUNTIF($A$2:$A1091,A1091)&lt;10,CONCATENATE("000",COUNTIF($A$2:$A1091,A1091)),
IF(COUNTIF($A$2:$A1091,A1091)&lt;100,CONCATENATE("00",COUNTIF($A$2:$A1091,A1091)),
IF(COUNTIF($A$2:$A1091,A1091)&lt;1000,CONCATENATE("0",COUNTIF($A$2:$A1091,A1091)),COUNTIF($A$2:$A1091,A1091))
)))</f>
        <v>IT프로그래밍C/C++기본과정0003</v>
      </c>
      <c r="C1091" s="23" t="s">
        <v>4941</v>
      </c>
      <c r="E1091" s="23" t="str">
        <f>CONCATENATE(표1[[#This Row],[교육기관명]],표1[[#This Row],[중분류]])</f>
        <v>비트교육센터프로그래밍</v>
      </c>
      <c r="F1091" s="24" t="s">
        <v>3689</v>
      </c>
      <c r="G1091" s="25" t="s">
        <v>843</v>
      </c>
      <c r="H1091" s="24" t="s">
        <v>6</v>
      </c>
      <c r="I1091" s="24" t="s">
        <v>137</v>
      </c>
      <c r="J1091" s="24" t="s">
        <v>370</v>
      </c>
      <c r="K1091" s="24" t="s">
        <v>1998</v>
      </c>
      <c r="L1091" s="80"/>
      <c r="M1091" s="24" t="s">
        <v>2145</v>
      </c>
      <c r="N1091" s="24"/>
      <c r="O1091" s="24"/>
    </row>
    <row r="1092" spans="1:15" hidden="1">
      <c r="A1092" s="23" t="str">
        <f>CONCATENATE(표1[[#This Row],[대분류]],표1[[#This Row],[중분류]],표1[[#This Row],[소분류]],표1[[#This Row],[단계]])</f>
        <v>IT프로그래밍C/C++기본과정</v>
      </c>
      <c r="B1092" s="23" t="str">
        <f>CONCATENATE($A1092,
IF(COUNTIF($A$2:$A1092,A1092)&lt;10,CONCATENATE("000",COUNTIF($A$2:$A1092,A1092)),
IF(COUNTIF($A$2:$A1092,A1092)&lt;100,CONCATENATE("00",COUNTIF($A$2:$A1092,A1092)),
IF(COUNTIF($A$2:$A1092,A1092)&lt;1000,CONCATENATE("0",COUNTIF($A$2:$A1092,A1092)),COUNTIF($A$2:$A1092,A1092))
)))</f>
        <v>IT프로그래밍C/C++기본과정0004</v>
      </c>
      <c r="C1092" s="23" t="s">
        <v>4905</v>
      </c>
      <c r="E1092" s="23" t="str">
        <f>CONCATENATE(표1[[#This Row],[교육기관명]],표1[[#This Row],[중분류]])</f>
        <v>오라클자바교육센터프로그래밍</v>
      </c>
      <c r="F1092" s="24" t="s">
        <v>802</v>
      </c>
      <c r="G1092" s="25" t="s">
        <v>834</v>
      </c>
      <c r="H1092" s="24" t="s">
        <v>6</v>
      </c>
      <c r="I1092" s="24" t="s">
        <v>137</v>
      </c>
      <c r="J1092" s="24" t="s">
        <v>370</v>
      </c>
      <c r="K1092" s="24" t="s">
        <v>1998</v>
      </c>
      <c r="L1092" s="80"/>
      <c r="M1092" s="24" t="s">
        <v>3622</v>
      </c>
      <c r="N1092" s="24"/>
      <c r="O1092" s="24"/>
    </row>
    <row r="1093" spans="1:15" hidden="1">
      <c r="A1093" s="23" t="str">
        <f>CONCATENATE(표1[[#This Row],[대분류]],표1[[#This Row],[중분류]],표1[[#This Row],[소분류]],표1[[#This Row],[단계]])</f>
        <v>IT프로그래밍C/C++기본과정</v>
      </c>
      <c r="B1093" s="23" t="str">
        <f>CONCATENATE($A1093,
IF(COUNTIF($A$2:$A1093,A1093)&lt;10,CONCATENATE("000",COUNTIF($A$2:$A1093,A1093)),
IF(COUNTIF($A$2:$A1093,A1093)&lt;100,CONCATENATE("00",COUNTIF($A$2:$A1093,A1093)),
IF(COUNTIF($A$2:$A1093,A1093)&lt;1000,CONCATENATE("0",COUNTIF($A$2:$A1093,A1093)),COUNTIF($A$2:$A1093,A1093))
)))</f>
        <v>IT프로그래밍C/C++기본과정0005</v>
      </c>
      <c r="C1093" s="23" t="s">
        <v>4868</v>
      </c>
      <c r="E1093" s="23" t="str">
        <f>CONCATENATE(표1[[#This Row],[교육기관명]],표1[[#This Row],[중분류]])</f>
        <v>중앙정보처리학원프로그래밍</v>
      </c>
      <c r="F1093" s="24" t="s">
        <v>1177</v>
      </c>
      <c r="G1093" s="25" t="s">
        <v>1184</v>
      </c>
      <c r="H1093" s="24" t="s">
        <v>6</v>
      </c>
      <c r="I1093" s="24" t="s">
        <v>137</v>
      </c>
      <c r="J1093" s="24" t="s">
        <v>370</v>
      </c>
      <c r="K1093" s="24" t="s">
        <v>1998</v>
      </c>
      <c r="L1093" s="80"/>
      <c r="M1093" s="24" t="s">
        <v>2149</v>
      </c>
      <c r="N1093" s="24"/>
      <c r="O1093" s="24"/>
    </row>
    <row r="1094" spans="1:15" hidden="1">
      <c r="A1094" s="23" t="str">
        <f>CONCATENATE(표1[[#This Row],[대분류]],표1[[#This Row],[중분류]],표1[[#This Row],[소분류]],표1[[#This Row],[단계]])</f>
        <v>IT프로그래밍C/C++기본과정</v>
      </c>
      <c r="B1094" s="23" t="str">
        <f>CONCATENATE($A1094,
IF(COUNTIF($A$2:$A1094,A1094)&lt;10,CONCATENATE("000",COUNTIF($A$2:$A1094,A1094)),
IF(COUNTIF($A$2:$A1094,A1094)&lt;100,CONCATENATE("00",COUNTIF($A$2:$A1094,A1094)),
IF(COUNTIF($A$2:$A1094,A1094)&lt;1000,CONCATENATE("0",COUNTIF($A$2:$A1094,A1094)),COUNTIF($A$2:$A1094,A1094))
)))</f>
        <v>IT프로그래밍C/C++기본과정0006</v>
      </c>
      <c r="C1094" s="23" t="s">
        <v>4834</v>
      </c>
      <c r="E1094" s="23" t="str">
        <f>CONCATENATE(표1[[#This Row],[교육기관명]],표1[[#This Row],[중분류]])</f>
        <v>코리아IT아카데미프로그래밍</v>
      </c>
      <c r="F1094" s="24" t="s">
        <v>1895</v>
      </c>
      <c r="G1094" s="25" t="s">
        <v>1918</v>
      </c>
      <c r="H1094" s="24" t="s">
        <v>6</v>
      </c>
      <c r="I1094" s="24" t="s">
        <v>137</v>
      </c>
      <c r="J1094" s="24" t="s">
        <v>370</v>
      </c>
      <c r="K1094" s="24" t="s">
        <v>1998</v>
      </c>
      <c r="L1094" s="80"/>
      <c r="M1094" s="24" t="s">
        <v>3025</v>
      </c>
      <c r="N1094" s="24"/>
      <c r="O1094" s="24"/>
    </row>
    <row r="1095" spans="1:15" hidden="1">
      <c r="A1095" s="23" t="str">
        <f>CONCATENATE(표1[[#This Row],[대분류]],표1[[#This Row],[중분류]],표1[[#This Row],[소분류]],표1[[#This Row],[단계]])</f>
        <v>IT프로그래밍C/C++선택과정</v>
      </c>
      <c r="B1095" s="23" t="str">
        <f>CONCATENATE($A1095,
IF(COUNTIF($A$2:$A1095,A1095)&lt;10,CONCATENATE("000",COUNTIF($A$2:$A1095,A1095)),
IF(COUNTIF($A$2:$A1095,A1095)&lt;100,CONCATENATE("00",COUNTIF($A$2:$A1095,A1095)),
IF(COUNTIF($A$2:$A1095,A1095)&lt;1000,CONCATENATE("0",COUNTIF($A$2:$A1095,A1095)),COUNTIF($A$2:$A1095,A1095))
)))</f>
        <v>IT프로그래밍C/C++선택과정0001</v>
      </c>
      <c r="C1095" s="23" t="s">
        <v>4324</v>
      </c>
      <c r="E1095" s="23" t="str">
        <f>CONCATENATE(표1[[#This Row],[교육기관명]],표1[[#This Row],[중분류]])</f>
        <v>한국소프트웨어기술진흥협회프로그래밍</v>
      </c>
      <c r="F1095" s="24" t="s">
        <v>659</v>
      </c>
      <c r="G1095" s="25" t="s">
        <v>761</v>
      </c>
      <c r="H1095" s="24" t="s">
        <v>6</v>
      </c>
      <c r="I1095" s="24" t="s">
        <v>137</v>
      </c>
      <c r="J1095" s="24" t="s">
        <v>370</v>
      </c>
      <c r="K1095" s="24" t="s">
        <v>2002</v>
      </c>
      <c r="L1095" s="80"/>
      <c r="M1095" s="24" t="s">
        <v>3621</v>
      </c>
      <c r="N1095" s="24"/>
      <c r="O1095" s="24"/>
    </row>
    <row r="1096" spans="1:15" hidden="1">
      <c r="A1096" s="23" t="str">
        <f>CONCATENATE(표1[[#This Row],[대분류]],표1[[#This Row],[중분류]],표1[[#This Row],[소분류]],표1[[#This Row],[단계]])</f>
        <v>IT프로그래밍C/C++선택과정</v>
      </c>
      <c r="B1096" s="23" t="str">
        <f>CONCATENATE($A1096,
IF(COUNTIF($A$2:$A1096,A1096)&lt;10,CONCATENATE("000",COUNTIF($A$2:$A1096,A1096)),
IF(COUNTIF($A$2:$A1096,A1096)&lt;100,CONCATENATE("00",COUNTIF($A$2:$A1096,A1096)),
IF(COUNTIF($A$2:$A1096,A1096)&lt;1000,CONCATENATE("0",COUNTIF($A$2:$A1096,A1096)),COUNTIF($A$2:$A1096,A1096))
)))</f>
        <v>IT프로그래밍C/C++선택과정0002</v>
      </c>
      <c r="C1096" s="23" t="s">
        <v>4325</v>
      </c>
      <c r="E1096" s="23" t="str">
        <f>CONCATENATE(표1[[#This Row],[교육기관명]],표1[[#This Row],[중분류]])</f>
        <v>한국소프트웨어기술진흥협회프로그래밍</v>
      </c>
      <c r="F1096" s="24" t="s">
        <v>659</v>
      </c>
      <c r="G1096" s="25" t="s">
        <v>710</v>
      </c>
      <c r="H1096" s="24" t="s">
        <v>6</v>
      </c>
      <c r="I1096" s="24" t="s">
        <v>137</v>
      </c>
      <c r="J1096" s="24" t="s">
        <v>370</v>
      </c>
      <c r="K1096" s="24" t="s">
        <v>2002</v>
      </c>
      <c r="L1096" s="80"/>
      <c r="M1096" s="24" t="s">
        <v>3621</v>
      </c>
      <c r="N1096" s="24"/>
      <c r="O1096" s="24"/>
    </row>
    <row r="1097" spans="1:15" hidden="1">
      <c r="A1097" s="23" t="str">
        <f>CONCATENATE(표1[[#This Row],[대분류]],표1[[#This Row],[중분류]],표1[[#This Row],[소분류]],표1[[#This Row],[단계]])</f>
        <v>IT프로그래밍C/C++전문과정</v>
      </c>
      <c r="B1097" s="23" t="str">
        <f>CONCATENATE($A1097,
IF(COUNTIF($A$2:$A1097,A1097)&lt;10,CONCATENATE("000",COUNTIF($A$2:$A1097,A1097)),
IF(COUNTIF($A$2:$A1097,A1097)&lt;100,CONCATENATE("00",COUNTIF($A$2:$A1097,A1097)),
IF(COUNTIF($A$2:$A1097,A1097)&lt;1000,CONCATENATE("0",COUNTIF($A$2:$A1097,A1097)),COUNTIF($A$2:$A1097,A1097))
)))</f>
        <v>IT프로그래밍C/C++전문과정0001</v>
      </c>
      <c r="C1097" s="23" t="s">
        <v>5418</v>
      </c>
      <c r="E1097" s="23" t="str">
        <f>CONCATENATE(표1[[#This Row],[교육기관명]],표1[[#This Row],[중분류]])</f>
        <v>HP교육센터프로그래밍</v>
      </c>
      <c r="F1097" s="24" t="s">
        <v>971</v>
      </c>
      <c r="G1097" s="25" t="s">
        <v>1027</v>
      </c>
      <c r="H1097" s="24" t="s">
        <v>6</v>
      </c>
      <c r="I1097" s="24" t="s">
        <v>137</v>
      </c>
      <c r="J1097" s="24" t="s">
        <v>370</v>
      </c>
      <c r="K1097" s="24" t="s">
        <v>2000</v>
      </c>
      <c r="L1097" s="80"/>
      <c r="M1097" s="24" t="s">
        <v>3026</v>
      </c>
      <c r="N1097" s="24"/>
      <c r="O1097" s="24"/>
    </row>
    <row r="1098" spans="1:15" hidden="1">
      <c r="A1098" s="23" t="str">
        <f>CONCATENATE(표1[[#This Row],[대분류]],표1[[#This Row],[중분류]],표1[[#This Row],[소분류]],표1[[#This Row],[단계]])</f>
        <v>IT프로그래밍C/C++전문과정</v>
      </c>
      <c r="B1098" s="23" t="str">
        <f>CONCATENATE($A1098,
IF(COUNTIF($A$2:$A1098,A1098)&lt;10,CONCATENATE("000",COUNTIF($A$2:$A1098,A1098)),
IF(COUNTIF($A$2:$A1098,A1098)&lt;100,CONCATENATE("00",COUNTIF($A$2:$A1098,A1098)),
IF(COUNTIF($A$2:$A1098,A1098)&lt;1000,CONCATENATE("0",COUNTIF($A$2:$A1098,A1098)),COUNTIF($A$2:$A1098,A1098))
)))</f>
        <v>IT프로그래밍C/C++전문과정0002</v>
      </c>
      <c r="C1098" s="23" t="s">
        <v>5020</v>
      </c>
      <c r="E1098" s="23" t="str">
        <f>CONCATENATE(표1[[#This Row],[교육기관명]],표1[[#This Row],[중분류]])</f>
        <v>멀티캠퍼스프로그래밍</v>
      </c>
      <c r="F1098" s="24" t="s">
        <v>4</v>
      </c>
      <c r="G1098" s="25" t="s">
        <v>380</v>
      </c>
      <c r="H1098" s="24" t="s">
        <v>6</v>
      </c>
      <c r="I1098" s="24" t="s">
        <v>137</v>
      </c>
      <c r="J1098" s="24" t="s">
        <v>370</v>
      </c>
      <c r="K1098" s="24" t="s">
        <v>2000</v>
      </c>
      <c r="L1098" s="80"/>
      <c r="M1098" s="24" t="s">
        <v>3027</v>
      </c>
      <c r="N1098" s="24"/>
      <c r="O1098" s="24"/>
    </row>
    <row r="1099" spans="1:15" hidden="1">
      <c r="A1099" s="23" t="str">
        <f>CONCATENATE(표1[[#This Row],[대분류]],표1[[#This Row],[중분류]],표1[[#This Row],[소분류]],표1[[#This Row],[단계]])</f>
        <v>IT프로그래밍C/C++전문과정</v>
      </c>
      <c r="B1099" s="23" t="str">
        <f>CONCATENATE($A1099,
IF(COUNTIF($A$2:$A1099,A1099)&lt;10,CONCATENATE("000",COUNTIF($A$2:$A1099,A1099)),
IF(COUNTIF($A$2:$A1099,A1099)&lt;100,CONCATENATE("00",COUNTIF($A$2:$A1099,A1099)),
IF(COUNTIF($A$2:$A1099,A1099)&lt;1000,CONCATENATE("0",COUNTIF($A$2:$A1099,A1099)),COUNTIF($A$2:$A1099,A1099))
)))</f>
        <v>IT프로그래밍C/C++전문과정0003</v>
      </c>
      <c r="C1099" s="23" t="s">
        <v>5021</v>
      </c>
      <c r="E1099" s="23" t="str">
        <f>CONCATENATE(표1[[#This Row],[교육기관명]],표1[[#This Row],[중분류]])</f>
        <v>멀티캠퍼스프로그래밍</v>
      </c>
      <c r="F1099" s="24" t="s">
        <v>4</v>
      </c>
      <c r="G1099" s="25" t="s">
        <v>377</v>
      </c>
      <c r="H1099" s="24" t="s">
        <v>6</v>
      </c>
      <c r="I1099" s="24" t="s">
        <v>137</v>
      </c>
      <c r="J1099" s="24" t="s">
        <v>370</v>
      </c>
      <c r="K1099" s="24" t="s">
        <v>2000</v>
      </c>
      <c r="L1099" s="80"/>
      <c r="M1099" s="24" t="s">
        <v>3028</v>
      </c>
      <c r="N1099" s="24"/>
      <c r="O1099" s="24"/>
    </row>
    <row r="1100" spans="1:15" hidden="1">
      <c r="A1100" s="23" t="str">
        <f>CONCATENATE(표1[[#This Row],[대분류]],표1[[#This Row],[중분류]],표1[[#This Row],[소분류]],표1[[#This Row],[단계]])</f>
        <v>IT프로그래밍C/C++전문과정</v>
      </c>
      <c r="B1100" s="23" t="str">
        <f>CONCATENATE($A1100,
IF(COUNTIF($A$2:$A1100,A1100)&lt;10,CONCATENATE("000",COUNTIF($A$2:$A1100,A1100)),
IF(COUNTIF($A$2:$A1100,A1100)&lt;100,CONCATENATE("00",COUNTIF($A$2:$A1100,A1100)),
IF(COUNTIF($A$2:$A1100,A1100)&lt;1000,CONCATENATE("0",COUNTIF($A$2:$A1100,A1100)),COUNTIF($A$2:$A1100,A1100))
)))</f>
        <v>IT프로그래밍C/C++전문과정0004</v>
      </c>
      <c r="C1100" s="23" t="s">
        <v>5022</v>
      </c>
      <c r="E1100" s="23" t="str">
        <f>CONCATENATE(표1[[#This Row],[교육기관명]],표1[[#This Row],[중분류]])</f>
        <v>멀티캠퍼스프로그래밍</v>
      </c>
      <c r="F1100" s="24" t="s">
        <v>4</v>
      </c>
      <c r="G1100" s="25" t="s">
        <v>379</v>
      </c>
      <c r="H1100" s="24" t="s">
        <v>6</v>
      </c>
      <c r="I1100" s="24" t="s">
        <v>137</v>
      </c>
      <c r="J1100" s="24" t="s">
        <v>370</v>
      </c>
      <c r="K1100" s="24" t="s">
        <v>2000</v>
      </c>
      <c r="L1100" s="80"/>
      <c r="M1100" s="24" t="s">
        <v>3029</v>
      </c>
      <c r="N1100" s="24"/>
      <c r="O1100" s="24"/>
    </row>
    <row r="1101" spans="1:15" hidden="1">
      <c r="A1101" s="23" t="str">
        <f>CONCATENATE(표1[[#This Row],[대분류]],표1[[#This Row],[중분류]],표1[[#This Row],[소분류]],표1[[#This Row],[단계]])</f>
        <v>IT프로그래밍C/C++전문과정</v>
      </c>
      <c r="B1101" s="23" t="str">
        <f>CONCATENATE($A1101,
IF(COUNTIF($A$2:$A1101,A1101)&lt;10,CONCATENATE("000",COUNTIF($A$2:$A1101,A1101)),
IF(COUNTIF($A$2:$A1101,A1101)&lt;100,CONCATENATE("00",COUNTIF($A$2:$A1101,A1101)),
IF(COUNTIF($A$2:$A1101,A1101)&lt;1000,CONCATENATE("0",COUNTIF($A$2:$A1101,A1101)),COUNTIF($A$2:$A1101,A1101))
)))</f>
        <v>IT프로그래밍C/C++전문과정0005</v>
      </c>
      <c r="C1101" s="23" t="s">
        <v>5023</v>
      </c>
      <c r="E1101" s="23" t="str">
        <f>CONCATENATE(표1[[#This Row],[교육기관명]],표1[[#This Row],[중분류]])</f>
        <v>멀티캠퍼스프로그래밍</v>
      </c>
      <c r="F1101" s="24" t="s">
        <v>4</v>
      </c>
      <c r="G1101" s="25" t="s">
        <v>376</v>
      </c>
      <c r="H1101" s="24" t="s">
        <v>6</v>
      </c>
      <c r="I1101" s="24" t="s">
        <v>137</v>
      </c>
      <c r="J1101" s="24" t="s">
        <v>370</v>
      </c>
      <c r="K1101" s="24" t="s">
        <v>2000</v>
      </c>
      <c r="L1101" s="80"/>
      <c r="M1101" s="24" t="s">
        <v>3030</v>
      </c>
      <c r="N1101" s="24"/>
      <c r="O1101" s="24"/>
    </row>
    <row r="1102" spans="1:15" hidden="1">
      <c r="A1102" s="23" t="str">
        <f>CONCATENATE(표1[[#This Row],[대분류]],표1[[#This Row],[중분류]],표1[[#This Row],[소분류]],표1[[#This Row],[단계]])</f>
        <v>IT프로그래밍C/C++전문과정</v>
      </c>
      <c r="B1102" s="23" t="str">
        <f>CONCATENATE($A1102,
IF(COUNTIF($A$2:$A1102,A1102)&lt;10,CONCATENATE("000",COUNTIF($A$2:$A1102,A1102)),
IF(COUNTIF($A$2:$A1102,A1102)&lt;100,CONCATENATE("00",COUNTIF($A$2:$A1102,A1102)),
IF(COUNTIF($A$2:$A1102,A1102)&lt;1000,CONCATENATE("0",COUNTIF($A$2:$A1102,A1102)),COUNTIF($A$2:$A1102,A1102))
)))</f>
        <v>IT프로그래밍C/C++전문과정0006</v>
      </c>
      <c r="C1102" s="23" t="s">
        <v>5024</v>
      </c>
      <c r="E1102" s="23" t="str">
        <f>CONCATENATE(표1[[#This Row],[교육기관명]],표1[[#This Row],[중분류]])</f>
        <v>멀티캠퍼스프로그래밍</v>
      </c>
      <c r="F1102" s="24" t="s">
        <v>4</v>
      </c>
      <c r="G1102" s="25" t="s">
        <v>382</v>
      </c>
      <c r="H1102" s="24" t="s">
        <v>6</v>
      </c>
      <c r="I1102" s="24" t="s">
        <v>137</v>
      </c>
      <c r="J1102" s="24" t="s">
        <v>370</v>
      </c>
      <c r="K1102" s="24" t="s">
        <v>2000</v>
      </c>
      <c r="L1102" s="80"/>
      <c r="M1102" s="24" t="s">
        <v>3031</v>
      </c>
      <c r="N1102" s="24"/>
      <c r="O1102" s="24"/>
    </row>
    <row r="1103" spans="1:15" hidden="1">
      <c r="A1103" s="23" t="str">
        <f>CONCATENATE(표1[[#This Row],[대분류]],표1[[#This Row],[중분류]],표1[[#This Row],[소분류]],표1[[#This Row],[단계]])</f>
        <v>IT프로그래밍C/C++전문과정</v>
      </c>
      <c r="B1103" s="23" t="str">
        <f>CONCATENATE($A1103,
IF(COUNTIF($A$2:$A1103,A1103)&lt;10,CONCATENATE("000",COUNTIF($A$2:$A1103,A1103)),
IF(COUNTIF($A$2:$A1103,A1103)&lt;100,CONCATENATE("00",COUNTIF($A$2:$A1103,A1103)),
IF(COUNTIF($A$2:$A1103,A1103)&lt;1000,CONCATENATE("0",COUNTIF($A$2:$A1103,A1103)),COUNTIF($A$2:$A1103,A1103))
)))</f>
        <v>IT프로그래밍C/C++전문과정0007</v>
      </c>
      <c r="C1103" s="23" t="s">
        <v>5025</v>
      </c>
      <c r="E1103" s="23" t="str">
        <f>CONCATENATE(표1[[#This Row],[교육기관명]],표1[[#This Row],[중분류]])</f>
        <v>멀티캠퍼스프로그래밍</v>
      </c>
      <c r="F1103" s="24" t="s">
        <v>4</v>
      </c>
      <c r="G1103" s="25" t="s">
        <v>383</v>
      </c>
      <c r="H1103" s="24" t="s">
        <v>6</v>
      </c>
      <c r="I1103" s="24" t="s">
        <v>137</v>
      </c>
      <c r="J1103" s="24" t="s">
        <v>370</v>
      </c>
      <c r="K1103" s="24" t="s">
        <v>2000</v>
      </c>
      <c r="L1103" s="80"/>
      <c r="M1103" s="24" t="s">
        <v>3032</v>
      </c>
      <c r="N1103" s="24"/>
      <c r="O1103" s="24"/>
    </row>
    <row r="1104" spans="1:15" hidden="1">
      <c r="A1104" s="23" t="str">
        <f>CONCATENATE(표1[[#This Row],[대분류]],표1[[#This Row],[중분류]],표1[[#This Row],[소분류]],표1[[#This Row],[단계]])</f>
        <v>IT프로그래밍C/C++전문과정</v>
      </c>
      <c r="B1104" s="23" t="str">
        <f>CONCATENATE($A1104,
IF(COUNTIF($A$2:$A1104,A1104)&lt;10,CONCATENATE("000",COUNTIF($A$2:$A1104,A1104)),
IF(COUNTIF($A$2:$A1104,A1104)&lt;100,CONCATENATE("00",COUNTIF($A$2:$A1104,A1104)),
IF(COUNTIF($A$2:$A1104,A1104)&lt;1000,CONCATENATE("0",COUNTIF($A$2:$A1104,A1104)),COUNTIF($A$2:$A1104,A1104))
)))</f>
        <v>IT프로그래밍C/C++전문과정0008</v>
      </c>
      <c r="C1104" s="23" t="s">
        <v>5026</v>
      </c>
      <c r="E1104" s="23" t="str">
        <f>CONCATENATE(표1[[#This Row],[교육기관명]],표1[[#This Row],[중분류]])</f>
        <v>멀티캠퍼스프로그래밍</v>
      </c>
      <c r="F1104" s="24" t="s">
        <v>4</v>
      </c>
      <c r="G1104" s="25" t="s">
        <v>384</v>
      </c>
      <c r="H1104" s="24" t="s">
        <v>6</v>
      </c>
      <c r="I1104" s="24" t="s">
        <v>137</v>
      </c>
      <c r="J1104" s="24" t="s">
        <v>370</v>
      </c>
      <c r="K1104" s="24" t="s">
        <v>2000</v>
      </c>
      <c r="L1104" s="80"/>
      <c r="M1104" s="24" t="s">
        <v>3033</v>
      </c>
      <c r="N1104" s="24"/>
      <c r="O1104" s="24"/>
    </row>
    <row r="1105" spans="1:15" hidden="1">
      <c r="A1105" s="23" t="str">
        <f>CONCATENATE(표1[[#This Row],[대분류]],표1[[#This Row],[중분류]],표1[[#This Row],[소분류]],표1[[#This Row],[단계]])</f>
        <v>IT프로그래밍C/C++전문과정</v>
      </c>
      <c r="B1105" s="23" t="str">
        <f>CONCATENATE($A1105,
IF(COUNTIF($A$2:$A1105,A1105)&lt;10,CONCATENATE("000",COUNTIF($A$2:$A1105,A1105)),
IF(COUNTIF($A$2:$A1105,A1105)&lt;100,CONCATENATE("00",COUNTIF($A$2:$A1105,A1105)),
IF(COUNTIF($A$2:$A1105,A1105)&lt;1000,CONCATENATE("0",COUNTIF($A$2:$A1105,A1105)),COUNTIF($A$2:$A1105,A1105))
)))</f>
        <v>IT프로그래밍C/C++전문과정0009</v>
      </c>
      <c r="C1105" s="23" t="s">
        <v>5027</v>
      </c>
      <c r="E1105" s="23" t="str">
        <f>CONCATENATE(표1[[#This Row],[교육기관명]],표1[[#This Row],[중분류]])</f>
        <v>멀티캠퍼스프로그래밍</v>
      </c>
      <c r="F1105" s="24" t="s">
        <v>4</v>
      </c>
      <c r="G1105" s="25" t="s">
        <v>385</v>
      </c>
      <c r="H1105" s="24" t="s">
        <v>6</v>
      </c>
      <c r="I1105" s="24" t="s">
        <v>137</v>
      </c>
      <c r="J1105" s="24" t="s">
        <v>370</v>
      </c>
      <c r="K1105" s="24" t="s">
        <v>2000</v>
      </c>
      <c r="L1105" s="80"/>
      <c r="M1105" s="24" t="s">
        <v>3034</v>
      </c>
      <c r="N1105" s="24"/>
      <c r="O1105" s="24"/>
    </row>
    <row r="1106" spans="1:15" hidden="1">
      <c r="A1106" s="23" t="str">
        <f>CONCATENATE(표1[[#This Row],[대분류]],표1[[#This Row],[중분류]],표1[[#This Row],[소분류]],표1[[#This Row],[단계]])</f>
        <v>IT프로그래밍C/C++전문과정</v>
      </c>
      <c r="B1106" s="23" t="str">
        <f>CONCATENATE($A1106,
IF(COUNTIF($A$2:$A1106,A1106)&lt;10,CONCATENATE("000",COUNTIF($A$2:$A1106,A1106)),
IF(COUNTIF($A$2:$A1106,A1106)&lt;100,CONCATENATE("00",COUNTIF($A$2:$A1106,A1106)),
IF(COUNTIF($A$2:$A1106,A1106)&lt;1000,CONCATENATE("0",COUNTIF($A$2:$A1106,A1106)),COUNTIF($A$2:$A1106,A1106))
)))</f>
        <v>IT프로그래밍C/C++전문과정0010</v>
      </c>
      <c r="C1106" s="23" t="s">
        <v>5028</v>
      </c>
      <c r="E1106" s="23" t="str">
        <f>CONCATENATE(표1[[#This Row],[교육기관명]],표1[[#This Row],[중분류]])</f>
        <v>멀티캠퍼스프로그래밍</v>
      </c>
      <c r="F1106" s="24" t="s">
        <v>4</v>
      </c>
      <c r="G1106" s="25" t="s">
        <v>386</v>
      </c>
      <c r="H1106" s="24" t="s">
        <v>6</v>
      </c>
      <c r="I1106" s="24" t="s">
        <v>137</v>
      </c>
      <c r="J1106" s="24" t="s">
        <v>370</v>
      </c>
      <c r="K1106" s="24" t="s">
        <v>2000</v>
      </c>
      <c r="L1106" s="80"/>
      <c r="M1106" s="24" t="s">
        <v>3035</v>
      </c>
      <c r="N1106" s="24"/>
      <c r="O1106" s="24"/>
    </row>
    <row r="1107" spans="1:15" hidden="1">
      <c r="A1107" s="23" t="str">
        <f>CONCATENATE(표1[[#This Row],[대분류]],표1[[#This Row],[중분류]],표1[[#This Row],[소분류]],표1[[#This Row],[단계]])</f>
        <v>IT프로그래밍C/C++전문과정</v>
      </c>
      <c r="B1107" s="23" t="str">
        <f>CONCATENATE($A1107,
IF(COUNTIF($A$2:$A1107,A1107)&lt;10,CONCATENATE("000",COUNTIF($A$2:$A1107,A1107)),
IF(COUNTIF($A$2:$A1107,A1107)&lt;100,CONCATENATE("00",COUNTIF($A$2:$A1107,A1107)),
IF(COUNTIF($A$2:$A1107,A1107)&lt;1000,CONCATENATE("0",COUNTIF($A$2:$A1107,A1107)),COUNTIF($A$2:$A1107,A1107))
)))</f>
        <v>IT프로그래밍C/C++전문과정0011</v>
      </c>
      <c r="C1107" s="23" t="s">
        <v>5029</v>
      </c>
      <c r="E1107" s="23" t="str">
        <f>CONCATENATE(표1[[#This Row],[교육기관명]],표1[[#This Row],[중분류]])</f>
        <v>멀티캠퍼스프로그래밍</v>
      </c>
      <c r="F1107" s="24" t="s">
        <v>4</v>
      </c>
      <c r="G1107" s="25" t="s">
        <v>381</v>
      </c>
      <c r="H1107" s="24" t="s">
        <v>6</v>
      </c>
      <c r="I1107" s="24" t="s">
        <v>137</v>
      </c>
      <c r="J1107" s="24" t="s">
        <v>370</v>
      </c>
      <c r="K1107" s="24" t="s">
        <v>2000</v>
      </c>
      <c r="L1107" s="80"/>
      <c r="M1107" s="24" t="s">
        <v>3036</v>
      </c>
      <c r="N1107" s="24"/>
      <c r="O1107" s="24"/>
    </row>
    <row r="1108" spans="1:15" hidden="1">
      <c r="A1108" s="23" t="str">
        <f>CONCATENATE(표1[[#This Row],[대분류]],표1[[#This Row],[중분류]],표1[[#This Row],[소분류]],표1[[#This Row],[단계]])</f>
        <v>IT프로그래밍C/C++전문과정</v>
      </c>
      <c r="B1108" s="23" t="str">
        <f>CONCATENATE($A1108,
IF(COUNTIF($A$2:$A1108,A1108)&lt;10,CONCATENATE("000",COUNTIF($A$2:$A1108,A1108)),
IF(COUNTIF($A$2:$A1108,A1108)&lt;100,CONCATENATE("00",COUNTIF($A$2:$A1108,A1108)),
IF(COUNTIF($A$2:$A1108,A1108)&lt;1000,CONCATENATE("0",COUNTIF($A$2:$A1108,A1108)),COUNTIF($A$2:$A1108,A1108))
)))</f>
        <v>IT프로그래밍C/C++전문과정0012</v>
      </c>
      <c r="C1108" s="23" t="s">
        <v>5030</v>
      </c>
      <c r="E1108" s="23" t="str">
        <f>CONCATENATE(표1[[#This Row],[교육기관명]],표1[[#This Row],[중분류]])</f>
        <v>멀티캠퍼스프로그래밍</v>
      </c>
      <c r="F1108" s="24" t="s">
        <v>4</v>
      </c>
      <c r="G1108" s="25" t="s">
        <v>378</v>
      </c>
      <c r="H1108" s="24" t="s">
        <v>6</v>
      </c>
      <c r="I1108" s="24" t="s">
        <v>137</v>
      </c>
      <c r="J1108" s="24" t="s">
        <v>370</v>
      </c>
      <c r="K1108" s="24" t="s">
        <v>2000</v>
      </c>
      <c r="L1108" s="80"/>
      <c r="M1108" s="24" t="s">
        <v>3037</v>
      </c>
      <c r="N1108" s="24"/>
      <c r="O1108" s="24"/>
    </row>
    <row r="1109" spans="1:15" hidden="1">
      <c r="A1109" s="23" t="str">
        <f>CONCATENATE(표1[[#This Row],[대분류]],표1[[#This Row],[중분류]],표1[[#This Row],[소분류]],표1[[#This Row],[단계]])</f>
        <v>IT프로그래밍C/C++전문과정</v>
      </c>
      <c r="B1109" s="23" t="str">
        <f>CONCATENATE($A1109,
IF(COUNTIF($A$2:$A1109,A1109)&lt;10,CONCATENATE("000",COUNTIF($A$2:$A1109,A1109)),
IF(COUNTIF($A$2:$A1109,A1109)&lt;100,CONCATENATE("00",COUNTIF($A$2:$A1109,A1109)),
IF(COUNTIF($A$2:$A1109,A1109)&lt;1000,CONCATENATE("0",COUNTIF($A$2:$A1109,A1109)),COUNTIF($A$2:$A1109,A1109))
)))</f>
        <v>IT프로그래밍C/C++전문과정0013</v>
      </c>
      <c r="C1109" s="23" t="s">
        <v>5031</v>
      </c>
      <c r="E1109" s="23" t="str">
        <f>CONCATENATE(표1[[#This Row],[교육기관명]],표1[[#This Row],[중분류]])</f>
        <v>멀티캠퍼스프로그래밍</v>
      </c>
      <c r="F1109" s="24" t="s">
        <v>4</v>
      </c>
      <c r="G1109" s="25" t="s">
        <v>369</v>
      </c>
      <c r="H1109" s="24" t="s">
        <v>6</v>
      </c>
      <c r="I1109" s="24" t="s">
        <v>137</v>
      </c>
      <c r="J1109" s="24" t="s">
        <v>370</v>
      </c>
      <c r="K1109" s="24" t="s">
        <v>2000</v>
      </c>
      <c r="L1109" s="80"/>
      <c r="M1109" s="24" t="s">
        <v>3038</v>
      </c>
      <c r="N1109" s="24"/>
      <c r="O1109" s="24"/>
    </row>
    <row r="1110" spans="1:15" hidden="1">
      <c r="A1110" s="23" t="str">
        <f>CONCATENATE(표1[[#This Row],[대분류]],표1[[#This Row],[중분류]],표1[[#This Row],[소분류]],표1[[#This Row],[단계]])</f>
        <v>IT프로그래밍C/C++전문과정</v>
      </c>
      <c r="B1110" s="23" t="str">
        <f>CONCATENATE($A1110,
IF(COUNTIF($A$2:$A1110,A1110)&lt;10,CONCATENATE("000",COUNTIF($A$2:$A1110,A1110)),
IF(COUNTIF($A$2:$A1110,A1110)&lt;100,CONCATENATE("00",COUNTIF($A$2:$A1110,A1110)),
IF(COUNTIF($A$2:$A1110,A1110)&lt;1000,CONCATENATE("0",COUNTIF($A$2:$A1110,A1110)),COUNTIF($A$2:$A1110,A1110))
)))</f>
        <v>IT프로그래밍C/C++전문과정0014</v>
      </c>
      <c r="C1110" s="23" t="s">
        <v>5032</v>
      </c>
      <c r="E1110" s="23" t="str">
        <f>CONCATENATE(표1[[#This Row],[교육기관명]],표1[[#This Row],[중분류]])</f>
        <v>멀티캠퍼스프로그래밍</v>
      </c>
      <c r="F1110" s="24" t="s">
        <v>4</v>
      </c>
      <c r="G1110" s="25" t="s">
        <v>372</v>
      </c>
      <c r="H1110" s="24" t="s">
        <v>6</v>
      </c>
      <c r="I1110" s="24" t="s">
        <v>137</v>
      </c>
      <c r="J1110" s="24" t="s">
        <v>370</v>
      </c>
      <c r="K1110" s="24" t="s">
        <v>2000</v>
      </c>
      <c r="L1110" s="80"/>
      <c r="M1110" s="24" t="s">
        <v>3039</v>
      </c>
      <c r="N1110" s="24"/>
      <c r="O1110" s="24"/>
    </row>
    <row r="1111" spans="1:15" hidden="1">
      <c r="A1111" s="23" t="str">
        <f>CONCATENATE(표1[[#This Row],[대분류]],표1[[#This Row],[중분류]],표1[[#This Row],[소분류]],표1[[#This Row],[단계]])</f>
        <v>IT프로그래밍C/C++전문과정</v>
      </c>
      <c r="B1111" s="23" t="str">
        <f>CONCATENATE($A1111,
IF(COUNTIF($A$2:$A1111,A1111)&lt;10,CONCATENATE("000",COUNTIF($A$2:$A1111,A1111)),
IF(COUNTIF($A$2:$A1111,A1111)&lt;100,CONCATENATE("00",COUNTIF($A$2:$A1111,A1111)),
IF(COUNTIF($A$2:$A1111,A1111)&lt;1000,CONCATENATE("0",COUNTIF($A$2:$A1111,A1111)),COUNTIF($A$2:$A1111,A1111))
)))</f>
        <v>IT프로그래밍C/C++전문과정0015</v>
      </c>
      <c r="C1111" s="23" t="s">
        <v>5033</v>
      </c>
      <c r="E1111" s="23" t="str">
        <f>CONCATENATE(표1[[#This Row],[교육기관명]],표1[[#This Row],[중분류]])</f>
        <v>멀티캠퍼스프로그래밍</v>
      </c>
      <c r="F1111" s="24" t="s">
        <v>4</v>
      </c>
      <c r="G1111" s="25" t="s">
        <v>375</v>
      </c>
      <c r="H1111" s="24" t="s">
        <v>6</v>
      </c>
      <c r="I1111" s="24" t="s">
        <v>137</v>
      </c>
      <c r="J1111" s="24" t="s">
        <v>370</v>
      </c>
      <c r="K1111" s="24" t="s">
        <v>2000</v>
      </c>
      <c r="L1111" s="80"/>
      <c r="M1111" s="24" t="s">
        <v>3040</v>
      </c>
      <c r="N1111" s="24"/>
      <c r="O1111" s="24"/>
    </row>
    <row r="1112" spans="1:15" hidden="1">
      <c r="A1112" s="23" t="str">
        <f>CONCATENATE(표1[[#This Row],[대분류]],표1[[#This Row],[중분류]],표1[[#This Row],[소분류]],표1[[#This Row],[단계]])</f>
        <v>IT프로그래밍C/C++전문과정</v>
      </c>
      <c r="B1112" s="23" t="str">
        <f>CONCATENATE($A1112,
IF(COUNTIF($A$2:$A1112,A1112)&lt;10,CONCATENATE("000",COUNTIF($A$2:$A1112,A1112)),
IF(COUNTIF($A$2:$A1112,A1112)&lt;100,CONCATENATE("00",COUNTIF($A$2:$A1112,A1112)),
IF(COUNTIF($A$2:$A1112,A1112)&lt;1000,CONCATENATE("0",COUNTIF($A$2:$A1112,A1112)),COUNTIF($A$2:$A1112,A1112))
)))</f>
        <v>IT프로그래밍C/C++전문과정0016</v>
      </c>
      <c r="C1112" s="23" t="s">
        <v>5034</v>
      </c>
      <c r="E1112" s="23" t="str">
        <f>CONCATENATE(표1[[#This Row],[교육기관명]],표1[[#This Row],[중분류]])</f>
        <v>멀티캠퍼스프로그래밍</v>
      </c>
      <c r="F1112" s="24" t="s">
        <v>4</v>
      </c>
      <c r="G1112" s="25" t="s">
        <v>373</v>
      </c>
      <c r="H1112" s="24" t="s">
        <v>6</v>
      </c>
      <c r="I1112" s="24" t="s">
        <v>137</v>
      </c>
      <c r="J1112" s="24" t="s">
        <v>370</v>
      </c>
      <c r="K1112" s="24" t="s">
        <v>2000</v>
      </c>
      <c r="L1112" s="80"/>
      <c r="M1112" s="24" t="s">
        <v>3041</v>
      </c>
      <c r="N1112" s="24"/>
      <c r="O1112" s="24"/>
    </row>
    <row r="1113" spans="1:15" hidden="1">
      <c r="A1113" s="23" t="str">
        <f>CONCATENATE(표1[[#This Row],[대분류]],표1[[#This Row],[중분류]],표1[[#This Row],[소분류]],표1[[#This Row],[단계]])</f>
        <v>IT프로그래밍C/C++전문과정</v>
      </c>
      <c r="B1113" s="23" t="str">
        <f>CONCATENATE($A1113,
IF(COUNTIF($A$2:$A1113,A1113)&lt;10,CONCATENATE("000",COUNTIF($A$2:$A1113,A1113)),
IF(COUNTIF($A$2:$A1113,A1113)&lt;100,CONCATENATE("00",COUNTIF($A$2:$A1113,A1113)),
IF(COUNTIF($A$2:$A1113,A1113)&lt;1000,CONCATENATE("0",COUNTIF($A$2:$A1113,A1113)),COUNTIF($A$2:$A1113,A1113))
)))</f>
        <v>IT프로그래밍C/C++전문과정0017</v>
      </c>
      <c r="C1113" s="23" t="s">
        <v>5035</v>
      </c>
      <c r="E1113" s="23" t="str">
        <f>CONCATENATE(표1[[#This Row],[교육기관명]],표1[[#This Row],[중분류]])</f>
        <v>멀티캠퍼스프로그래밍</v>
      </c>
      <c r="F1113" s="24" t="s">
        <v>4</v>
      </c>
      <c r="G1113" s="25" t="s">
        <v>374</v>
      </c>
      <c r="H1113" s="24" t="s">
        <v>6</v>
      </c>
      <c r="I1113" s="24" t="s">
        <v>137</v>
      </c>
      <c r="J1113" s="24" t="s">
        <v>370</v>
      </c>
      <c r="K1113" s="24" t="s">
        <v>2000</v>
      </c>
      <c r="L1113" s="80"/>
      <c r="M1113" s="24" t="s">
        <v>3042</v>
      </c>
      <c r="N1113" s="24"/>
      <c r="O1113" s="24"/>
    </row>
    <row r="1114" spans="1:15" hidden="1">
      <c r="A1114" s="23" t="str">
        <f>CONCATENATE(표1[[#This Row],[대분류]],표1[[#This Row],[중분류]],표1[[#This Row],[소분류]],표1[[#This Row],[단계]])</f>
        <v>IT프로그래밍C/C++전문과정</v>
      </c>
      <c r="B1114" s="23" t="str">
        <f>CONCATENATE($A1114,
IF(COUNTIF($A$2:$A1114,A1114)&lt;10,CONCATENATE("000",COUNTIF($A$2:$A1114,A1114)),
IF(COUNTIF($A$2:$A1114,A1114)&lt;100,CONCATENATE("00",COUNTIF($A$2:$A1114,A1114)),
IF(COUNTIF($A$2:$A1114,A1114)&lt;1000,CONCATENATE("0",COUNTIF($A$2:$A1114,A1114)),COUNTIF($A$2:$A1114,A1114))
)))</f>
        <v>IT프로그래밍C/C++전문과정0018</v>
      </c>
      <c r="C1114" s="23" t="s">
        <v>4906</v>
      </c>
      <c r="E1114" s="23" t="str">
        <f>CONCATENATE(표1[[#This Row],[교육기관명]],표1[[#This Row],[중분류]])</f>
        <v>오라클자바교육센터프로그래밍</v>
      </c>
      <c r="F1114" s="24" t="s">
        <v>802</v>
      </c>
      <c r="G1114" s="25" t="s">
        <v>840</v>
      </c>
      <c r="H1114" s="24" t="s">
        <v>6</v>
      </c>
      <c r="I1114" s="24" t="s">
        <v>137</v>
      </c>
      <c r="J1114" s="24" t="s">
        <v>370</v>
      </c>
      <c r="K1114" s="24" t="s">
        <v>2000</v>
      </c>
      <c r="L1114" s="80"/>
      <c r="M1114" s="24" t="s">
        <v>3622</v>
      </c>
      <c r="N1114" s="24"/>
      <c r="O1114" s="24"/>
    </row>
    <row r="1115" spans="1:15" hidden="1">
      <c r="A1115" s="23" t="str">
        <f>CONCATENATE(표1[[#This Row],[대분류]],표1[[#This Row],[중분류]],표1[[#This Row],[소분류]],표1[[#This Row],[단계]])</f>
        <v>IT프로그래밍C/C++전문과정</v>
      </c>
      <c r="B1115" s="23" t="str">
        <f>CONCATENATE($A1115,
IF(COUNTIF($A$2:$A1115,A1115)&lt;10,CONCATENATE("000",COUNTIF($A$2:$A1115,A1115)),
IF(COUNTIF($A$2:$A1115,A1115)&lt;100,CONCATENATE("00",COUNTIF($A$2:$A1115,A1115)),
IF(COUNTIF($A$2:$A1115,A1115)&lt;1000,CONCATENATE("0",COUNTIF($A$2:$A1115,A1115)),COUNTIF($A$2:$A1115,A1115))
)))</f>
        <v>IT프로그래밍C/C++전문과정0019</v>
      </c>
      <c r="C1115" s="23" t="s">
        <v>4869</v>
      </c>
      <c r="E1115" s="23" t="str">
        <f>CONCATENATE(표1[[#This Row],[교육기관명]],표1[[#This Row],[중분류]])</f>
        <v>중앙정보처리학원프로그래밍</v>
      </c>
      <c r="F1115" s="24" t="s">
        <v>1177</v>
      </c>
      <c r="G1115" s="25" t="s">
        <v>1185</v>
      </c>
      <c r="H1115" s="24" t="s">
        <v>6</v>
      </c>
      <c r="I1115" s="24" t="s">
        <v>137</v>
      </c>
      <c r="J1115" s="24" t="s">
        <v>370</v>
      </c>
      <c r="K1115" s="24" t="s">
        <v>2000</v>
      </c>
      <c r="L1115" s="80"/>
      <c r="M1115" s="24" t="s">
        <v>2149</v>
      </c>
      <c r="N1115" s="24"/>
      <c r="O1115" s="24"/>
    </row>
    <row r="1116" spans="1:15" hidden="1">
      <c r="A1116" s="23" t="str">
        <f>CONCATENATE(표1[[#This Row],[대분류]],표1[[#This Row],[중분류]],표1[[#This Row],[소분류]],표1[[#This Row],[단계]])</f>
        <v>IT프로그래밍C/C++전문과정</v>
      </c>
      <c r="B1116" s="23" t="str">
        <f>CONCATENATE($A1116,
IF(COUNTIF($A$2:$A1116,A1116)&lt;10,CONCATENATE("000",COUNTIF($A$2:$A1116,A1116)),
IF(COUNTIF($A$2:$A1116,A1116)&lt;100,CONCATENATE("00",COUNTIF($A$2:$A1116,A1116)),
IF(COUNTIF($A$2:$A1116,A1116)&lt;1000,CONCATENATE("0",COUNTIF($A$2:$A1116,A1116)),COUNTIF($A$2:$A1116,A1116))
)))</f>
        <v>IT프로그래밍C/C++전문과정0020</v>
      </c>
      <c r="C1116" s="23" t="s">
        <v>4870</v>
      </c>
      <c r="E1116" s="23" t="str">
        <f>CONCATENATE(표1[[#This Row],[교육기관명]],표1[[#This Row],[중분류]])</f>
        <v>중앙정보처리학원프로그래밍</v>
      </c>
      <c r="F1116" s="24" t="s">
        <v>1177</v>
      </c>
      <c r="G1116" s="25" t="s">
        <v>1199</v>
      </c>
      <c r="H1116" s="24" t="s">
        <v>6</v>
      </c>
      <c r="I1116" s="24" t="s">
        <v>137</v>
      </c>
      <c r="J1116" s="24" t="s">
        <v>370</v>
      </c>
      <c r="K1116" s="24" t="s">
        <v>2000</v>
      </c>
      <c r="L1116" s="80"/>
      <c r="M1116" s="24" t="s">
        <v>2149</v>
      </c>
      <c r="N1116" s="24"/>
      <c r="O1116" s="24"/>
    </row>
    <row r="1117" spans="1:15" hidden="1">
      <c r="A1117" s="23" t="str">
        <f>CONCATENATE(표1[[#This Row],[대분류]],표1[[#This Row],[중분류]],표1[[#This Row],[소분류]],표1[[#This Row],[단계]])</f>
        <v>IT프로그래밍C/C++전문과정</v>
      </c>
      <c r="B1117" s="23" t="str">
        <f>CONCATENATE($A1117,
IF(COUNTIF($A$2:$A1117,A1117)&lt;10,CONCATENATE("000",COUNTIF($A$2:$A1117,A1117)),
IF(COUNTIF($A$2:$A1117,A1117)&lt;100,CONCATENATE("00",COUNTIF($A$2:$A1117,A1117)),
IF(COUNTIF($A$2:$A1117,A1117)&lt;1000,CONCATENATE("0",COUNTIF($A$2:$A1117,A1117)),COUNTIF($A$2:$A1117,A1117))
)))</f>
        <v>IT프로그래밍C/C++전문과정0021</v>
      </c>
      <c r="C1117" s="23" t="s">
        <v>4835</v>
      </c>
      <c r="E1117" s="23" t="str">
        <f>CONCATENATE(표1[[#This Row],[교육기관명]],표1[[#This Row],[중분류]])</f>
        <v>코리아IT아카데미프로그래밍</v>
      </c>
      <c r="F1117" s="24" t="s">
        <v>1895</v>
      </c>
      <c r="G1117" s="25" t="s">
        <v>1919</v>
      </c>
      <c r="H1117" s="24" t="s">
        <v>6</v>
      </c>
      <c r="I1117" s="24" t="s">
        <v>137</v>
      </c>
      <c r="J1117" s="24" t="s">
        <v>370</v>
      </c>
      <c r="K1117" s="24" t="s">
        <v>2000</v>
      </c>
      <c r="L1117" s="80"/>
      <c r="M1117" s="24" t="s">
        <v>3043</v>
      </c>
      <c r="N1117" s="24"/>
      <c r="O1117" s="24"/>
    </row>
    <row r="1118" spans="1:15" hidden="1">
      <c r="A1118" s="23" t="str">
        <f>CONCATENATE(표1[[#This Row],[대분류]],표1[[#This Row],[중분류]],표1[[#This Row],[소분류]],표1[[#This Row],[단계]])</f>
        <v>IT프로그래밍Go기본과정</v>
      </c>
      <c r="B1118" s="23" t="str">
        <f>CONCATENATE($A1118,
IF(COUNTIF($A$2:$A1118,A1118)&lt;10,CONCATENATE("000",COUNTIF($A$2:$A1118,A1118)),
IF(COUNTIF($A$2:$A1118,A1118)&lt;100,CONCATENATE("00",COUNTIF($A$2:$A1118,A1118)),
IF(COUNTIF($A$2:$A1118,A1118)&lt;1000,CONCATENATE("0",COUNTIF($A$2:$A1118,A1118)),COUNTIF($A$2:$A1118,A1118))
)))</f>
        <v>IT프로그래밍Go기본과정0001</v>
      </c>
      <c r="C1118" s="23" t="s">
        <v>4942</v>
      </c>
      <c r="E1118" s="23" t="str">
        <f>CONCATENATE(표1[[#This Row],[교육기관명]],표1[[#This Row],[중분류]])</f>
        <v>비트교육센터프로그래밍</v>
      </c>
      <c r="F1118" s="24" t="s">
        <v>3689</v>
      </c>
      <c r="G1118" s="25" t="s">
        <v>846</v>
      </c>
      <c r="H1118" s="24" t="s">
        <v>6</v>
      </c>
      <c r="I1118" s="24" t="s">
        <v>137</v>
      </c>
      <c r="J1118" s="24" t="s">
        <v>411</v>
      </c>
      <c r="K1118" s="24" t="s">
        <v>1998</v>
      </c>
      <c r="L1118" s="80"/>
      <c r="M1118" s="24" t="s">
        <v>2145</v>
      </c>
      <c r="N1118" s="24"/>
      <c r="O1118" s="24"/>
    </row>
    <row r="1119" spans="1:15" hidden="1">
      <c r="A1119" s="23" t="str">
        <f>CONCATENATE(표1[[#This Row],[대분류]],표1[[#This Row],[중분류]],표1[[#This Row],[소분류]],표1[[#This Row],[단계]])</f>
        <v>IT프로그래밍Go전문과정</v>
      </c>
      <c r="B1119" s="23" t="str">
        <f>CONCATENATE($A1119,
IF(COUNTIF($A$2:$A1119,A1119)&lt;10,CONCATENATE("000",COUNTIF($A$2:$A1119,A1119)),
IF(COUNTIF($A$2:$A1119,A1119)&lt;100,CONCATENATE("00",COUNTIF($A$2:$A1119,A1119)),
IF(COUNTIF($A$2:$A1119,A1119)&lt;1000,CONCATENATE("0",COUNTIF($A$2:$A1119,A1119)),COUNTIF($A$2:$A1119,A1119))
)))</f>
        <v>IT프로그래밍Go전문과정0001</v>
      </c>
      <c r="C1119" s="23" t="s">
        <v>5036</v>
      </c>
      <c r="E1119" s="23" t="str">
        <f>CONCATENATE(표1[[#This Row],[교육기관명]],표1[[#This Row],[중분류]])</f>
        <v>멀티캠퍼스프로그래밍</v>
      </c>
      <c r="F1119" s="24" t="s">
        <v>4</v>
      </c>
      <c r="G1119" s="25" t="s">
        <v>410</v>
      </c>
      <c r="H1119" s="24" t="s">
        <v>6</v>
      </c>
      <c r="I1119" s="24" t="s">
        <v>137</v>
      </c>
      <c r="J1119" s="24" t="s">
        <v>411</v>
      </c>
      <c r="K1119" s="24" t="s">
        <v>2000</v>
      </c>
      <c r="L1119" s="80"/>
      <c r="M1119" s="24" t="s">
        <v>3044</v>
      </c>
      <c r="N1119" s="24"/>
      <c r="O1119" s="24"/>
    </row>
    <row r="1120" spans="1:15" hidden="1">
      <c r="A1120" s="23" t="str">
        <f>CONCATENATE(표1[[#This Row],[대분류]],표1[[#This Row],[중분류]],표1[[#This Row],[소분류]],표1[[#This Row],[단계]])</f>
        <v>IT프로그래밍HTML전문과정</v>
      </c>
      <c r="B1120" s="23" t="str">
        <f>CONCATENATE($A1120,
IF(COUNTIF($A$2:$A1120,A1120)&lt;10,CONCATENATE("000",COUNTIF($A$2:$A1120,A1120)),
IF(COUNTIF($A$2:$A1120,A1120)&lt;100,CONCATENATE("00",COUNTIF($A$2:$A1120,A1120)),
IF(COUNTIF($A$2:$A1120,A1120)&lt;1000,CONCATENATE("0",COUNTIF($A$2:$A1120,A1120)),COUNTIF($A$2:$A1120,A1120))
)))</f>
        <v>IT프로그래밍HTML전문과정0001</v>
      </c>
      <c r="C1120" s="23" t="s">
        <v>5419</v>
      </c>
      <c r="E1120" s="23" t="str">
        <f>CONCATENATE(표1[[#This Row],[교육기관명]],표1[[#This Row],[중분류]])</f>
        <v>HP교육센터프로그래밍</v>
      </c>
      <c r="F1120" s="24" t="s">
        <v>971</v>
      </c>
      <c r="G1120" s="25" t="s">
        <v>1105</v>
      </c>
      <c r="H1120" s="24" t="s">
        <v>6</v>
      </c>
      <c r="I1120" s="24" t="s">
        <v>137</v>
      </c>
      <c r="J1120" s="24" t="s">
        <v>1106</v>
      </c>
      <c r="K1120" s="24" t="s">
        <v>2000</v>
      </c>
      <c r="L1120" s="80"/>
      <c r="M1120" s="24" t="s">
        <v>3045</v>
      </c>
      <c r="N1120" s="24"/>
      <c r="O1120" s="24"/>
    </row>
    <row r="1121" spans="1:15" hidden="1">
      <c r="A1121" s="23" t="str">
        <f>CONCATENATE(표1[[#This Row],[대분류]],표1[[#This Row],[중분류]],표1[[#This Row],[소분류]],표1[[#This Row],[단계]])</f>
        <v>IT프로그래밍HTML전문과정</v>
      </c>
      <c r="B1121" s="23" t="str">
        <f>CONCATENATE($A1121,
IF(COUNTIF($A$2:$A1121,A1121)&lt;10,CONCATENATE("000",COUNTIF($A$2:$A1121,A1121)),
IF(COUNTIF($A$2:$A1121,A1121)&lt;100,CONCATENATE("00",COUNTIF($A$2:$A1121,A1121)),
IF(COUNTIF($A$2:$A1121,A1121)&lt;1000,CONCATENATE("0",COUNTIF($A$2:$A1121,A1121)),COUNTIF($A$2:$A1121,A1121))
)))</f>
        <v>IT프로그래밍HTML전문과정0002</v>
      </c>
      <c r="C1121" s="23" t="s">
        <v>5420</v>
      </c>
      <c r="E1121" s="23" t="str">
        <f>CONCATENATE(표1[[#This Row],[교육기관명]],표1[[#This Row],[중분류]])</f>
        <v>HP교육센터프로그래밍</v>
      </c>
      <c r="F1121" s="24" t="s">
        <v>971</v>
      </c>
      <c r="G1121" s="25" t="s">
        <v>1122</v>
      </c>
      <c r="H1121" s="24" t="s">
        <v>6</v>
      </c>
      <c r="I1121" s="24" t="s">
        <v>137</v>
      </c>
      <c r="J1121" s="24" t="s">
        <v>1106</v>
      </c>
      <c r="K1121" s="24" t="s">
        <v>2000</v>
      </c>
      <c r="L1121" s="80"/>
      <c r="M1121" s="24" t="s">
        <v>3046</v>
      </c>
      <c r="N1121" s="24"/>
      <c r="O1121" s="24"/>
    </row>
    <row r="1122" spans="1:15" hidden="1">
      <c r="A1122" s="23" t="str">
        <f>CONCATENATE(표1[[#This Row],[대분류]],표1[[#This Row],[중분류]],표1[[#This Row],[소분류]],표1[[#This Row],[단계]])</f>
        <v>IT프로그래밍HTML전문과정</v>
      </c>
      <c r="B1122" s="23" t="str">
        <f>CONCATENATE($A1122,
IF(COUNTIF($A$2:$A1122,A1122)&lt;10,CONCATENATE("000",COUNTIF($A$2:$A1122,A1122)),
IF(COUNTIF($A$2:$A1122,A1122)&lt;100,CONCATENATE("00",COUNTIF($A$2:$A1122,A1122)),
IF(COUNTIF($A$2:$A1122,A1122)&lt;1000,CONCATENATE("0",COUNTIF($A$2:$A1122,A1122)),COUNTIF($A$2:$A1122,A1122))
)))</f>
        <v>IT프로그래밍HTML전문과정0003</v>
      </c>
      <c r="C1122" s="23" t="s">
        <v>4019</v>
      </c>
      <c r="E1122" s="23" t="str">
        <f>CONCATENATE(표1[[#This Row],[교육기관명]],표1[[#This Row],[중분류]])</f>
        <v>패스트레인정보통신학원프로그래밍</v>
      </c>
      <c r="F1122" s="24" t="s">
        <v>3691</v>
      </c>
      <c r="G1122" s="25" t="s">
        <v>1485</v>
      </c>
      <c r="H1122" s="24" t="s">
        <v>6</v>
      </c>
      <c r="I1122" s="24" t="s">
        <v>137</v>
      </c>
      <c r="J1122" s="24" t="s">
        <v>1106</v>
      </c>
      <c r="K1122" s="24" t="s">
        <v>2000</v>
      </c>
      <c r="L1122" s="80"/>
      <c r="M1122" s="24" t="s">
        <v>3047</v>
      </c>
      <c r="N1122" s="24"/>
      <c r="O1122" s="24"/>
    </row>
    <row r="1123" spans="1:15" hidden="1">
      <c r="A1123" s="23" t="str">
        <f>CONCATENATE(표1[[#This Row],[대분류]],표1[[#This Row],[중분류]],표1[[#This Row],[소분류]],표1[[#This Row],[단계]])</f>
        <v>IT프로그래밍Hybrid전문과정</v>
      </c>
      <c r="B1123" s="23" t="str">
        <f>CONCATENATE($A1123,
IF(COUNTIF($A$2:$A1123,A1123)&lt;10,CONCATENATE("000",COUNTIF($A$2:$A1123,A1123)),
IF(COUNTIF($A$2:$A1123,A1123)&lt;100,CONCATENATE("00",COUNTIF($A$2:$A1123,A1123)),
IF(COUNTIF($A$2:$A1123,A1123)&lt;1000,CONCATENATE("0",COUNTIF($A$2:$A1123,A1123)),COUNTIF($A$2:$A1123,A1123))
)))</f>
        <v>IT프로그래밍Hybrid전문과정0001</v>
      </c>
      <c r="C1123" s="23" t="s">
        <v>5421</v>
      </c>
      <c r="E1123" s="23" t="str">
        <f>CONCATENATE(표1[[#This Row],[교육기관명]],표1[[#This Row],[중분류]])</f>
        <v>HP교육센터프로그래밍</v>
      </c>
      <c r="F1123" s="24" t="s">
        <v>971</v>
      </c>
      <c r="G1123" s="25" t="s">
        <v>1120</v>
      </c>
      <c r="H1123" s="24" t="s">
        <v>6</v>
      </c>
      <c r="I1123" s="24" t="s">
        <v>137</v>
      </c>
      <c r="J1123" s="24" t="s">
        <v>1121</v>
      </c>
      <c r="K1123" s="24" t="s">
        <v>2000</v>
      </c>
      <c r="L1123" s="80"/>
      <c r="M1123" s="24" t="s">
        <v>3048</v>
      </c>
      <c r="N1123" s="24"/>
      <c r="O1123" s="24"/>
    </row>
    <row r="1124" spans="1:15" hidden="1">
      <c r="A1124" s="23" t="str">
        <f>CONCATENATE(표1[[#This Row],[대분류]],표1[[#This Row],[중분류]],표1[[#This Row],[소분류]],표1[[#This Row],[단계]])</f>
        <v>IT프로그래밍iOS전문과정</v>
      </c>
      <c r="B1124" s="23" t="str">
        <f>CONCATENATE($A1124,
IF(COUNTIF($A$2:$A1124,A1124)&lt;10,CONCATENATE("000",COUNTIF($A$2:$A1124,A1124)),
IF(COUNTIF($A$2:$A1124,A1124)&lt;100,CONCATENATE("00",COUNTIF($A$2:$A1124,A1124)),
IF(COUNTIF($A$2:$A1124,A1124)&lt;1000,CONCATENATE("0",COUNTIF($A$2:$A1124,A1124)),COUNTIF($A$2:$A1124,A1124))
)))</f>
        <v>IT프로그래밍iOS전문과정0001</v>
      </c>
      <c r="C1124" s="23" t="s">
        <v>5037</v>
      </c>
      <c r="E1124" s="23" t="str">
        <f>CONCATENATE(표1[[#This Row],[교육기관명]],표1[[#This Row],[중분류]])</f>
        <v>멀티캠퍼스프로그래밍</v>
      </c>
      <c r="F1124" s="24" t="s">
        <v>4</v>
      </c>
      <c r="G1124" s="25" t="s">
        <v>473</v>
      </c>
      <c r="H1124" s="24" t="s">
        <v>6</v>
      </c>
      <c r="I1124" s="24" t="s">
        <v>137</v>
      </c>
      <c r="J1124" s="24" t="s">
        <v>474</v>
      </c>
      <c r="K1124" s="24" t="s">
        <v>2000</v>
      </c>
      <c r="L1124" s="80"/>
      <c r="M1124" s="24" t="s">
        <v>3049</v>
      </c>
      <c r="N1124" s="24"/>
      <c r="O1124" s="24"/>
    </row>
    <row r="1125" spans="1:15" hidden="1">
      <c r="A1125" s="23" t="str">
        <f>CONCATENATE(표1[[#This Row],[대분류]],표1[[#This Row],[중분류]],표1[[#This Row],[소분류]],표1[[#This Row],[단계]])</f>
        <v>IT프로그래밍iOS전문과정</v>
      </c>
      <c r="B1125" s="23" t="str">
        <f>CONCATENATE($A1125,
IF(COUNTIF($A$2:$A1125,A1125)&lt;10,CONCATENATE("000",COUNTIF($A$2:$A1125,A1125)),
IF(COUNTIF($A$2:$A1125,A1125)&lt;100,CONCATENATE("00",COUNTIF($A$2:$A1125,A1125)),
IF(COUNTIF($A$2:$A1125,A1125)&lt;1000,CONCATENATE("0",COUNTIF($A$2:$A1125,A1125)),COUNTIF($A$2:$A1125,A1125))
)))</f>
        <v>IT프로그래밍iOS전문과정0002</v>
      </c>
      <c r="C1125" s="23" t="s">
        <v>5038</v>
      </c>
      <c r="E1125" s="23" t="str">
        <f>CONCATENATE(표1[[#This Row],[교육기관명]],표1[[#This Row],[중분류]])</f>
        <v>멀티캠퍼스프로그래밍</v>
      </c>
      <c r="F1125" s="24" t="s">
        <v>4</v>
      </c>
      <c r="G1125" s="25" t="s">
        <v>478</v>
      </c>
      <c r="H1125" s="24" t="s">
        <v>6</v>
      </c>
      <c r="I1125" s="24" t="s">
        <v>137</v>
      </c>
      <c r="J1125" s="24" t="s">
        <v>474</v>
      </c>
      <c r="K1125" s="24" t="s">
        <v>2000</v>
      </c>
      <c r="L1125" s="80"/>
      <c r="M1125" s="24" t="s">
        <v>3050</v>
      </c>
      <c r="N1125" s="24"/>
      <c r="O1125" s="24"/>
    </row>
    <row r="1126" spans="1:15" hidden="1">
      <c r="A1126" s="23" t="str">
        <f>CONCATENATE(표1[[#This Row],[대분류]],표1[[#This Row],[중분류]],표1[[#This Row],[소분류]],표1[[#This Row],[단계]])</f>
        <v>IT프로그래밍iOS전문과정</v>
      </c>
      <c r="B1126" s="23" t="str">
        <f>CONCATENATE($A1126,
IF(COUNTIF($A$2:$A1126,A1126)&lt;10,CONCATENATE("000",COUNTIF($A$2:$A1126,A1126)),
IF(COUNTIF($A$2:$A1126,A1126)&lt;100,CONCATENATE("00",COUNTIF($A$2:$A1126,A1126)),
IF(COUNTIF($A$2:$A1126,A1126)&lt;1000,CONCATENATE("0",COUNTIF($A$2:$A1126,A1126)),COUNTIF($A$2:$A1126,A1126))
)))</f>
        <v>IT프로그래밍iOS전문과정0003</v>
      </c>
      <c r="C1126" s="23" t="s">
        <v>5039</v>
      </c>
      <c r="E1126" s="23" t="str">
        <f>CONCATENATE(표1[[#This Row],[교육기관명]],표1[[#This Row],[중분류]])</f>
        <v>멀티캠퍼스프로그래밍</v>
      </c>
      <c r="F1126" s="24" t="s">
        <v>4</v>
      </c>
      <c r="G1126" s="25" t="s">
        <v>475</v>
      </c>
      <c r="H1126" s="24" t="s">
        <v>6</v>
      </c>
      <c r="I1126" s="24" t="s">
        <v>137</v>
      </c>
      <c r="J1126" s="24" t="s">
        <v>474</v>
      </c>
      <c r="K1126" s="24" t="s">
        <v>2000</v>
      </c>
      <c r="L1126" s="80"/>
      <c r="M1126" s="24" t="s">
        <v>3051</v>
      </c>
      <c r="N1126" s="24"/>
      <c r="O1126" s="24"/>
    </row>
    <row r="1127" spans="1:15" hidden="1">
      <c r="A1127" s="23" t="str">
        <f>CONCATENATE(표1[[#This Row],[대분류]],표1[[#This Row],[중분류]],표1[[#This Row],[소분류]],표1[[#This Row],[단계]])</f>
        <v>IT프로그래밍iOS전문과정</v>
      </c>
      <c r="B1127" s="23" t="str">
        <f>CONCATENATE($A1127,
IF(COUNTIF($A$2:$A1127,A1127)&lt;10,CONCATENATE("000",COUNTIF($A$2:$A1127,A1127)),
IF(COUNTIF($A$2:$A1127,A1127)&lt;100,CONCATENATE("00",COUNTIF($A$2:$A1127,A1127)),
IF(COUNTIF($A$2:$A1127,A1127)&lt;1000,CONCATENATE("0",COUNTIF($A$2:$A1127,A1127)),COUNTIF($A$2:$A1127,A1127))
)))</f>
        <v>IT프로그래밍iOS전문과정0004</v>
      </c>
      <c r="C1127" s="23" t="s">
        <v>5040</v>
      </c>
      <c r="E1127" s="23" t="str">
        <f>CONCATENATE(표1[[#This Row],[교육기관명]],표1[[#This Row],[중분류]])</f>
        <v>멀티캠퍼스프로그래밍</v>
      </c>
      <c r="F1127" s="24" t="s">
        <v>4</v>
      </c>
      <c r="G1127" s="25" t="s">
        <v>476</v>
      </c>
      <c r="H1127" s="24" t="s">
        <v>6</v>
      </c>
      <c r="I1127" s="24" t="s">
        <v>137</v>
      </c>
      <c r="J1127" s="24" t="s">
        <v>474</v>
      </c>
      <c r="K1127" s="24" t="s">
        <v>2000</v>
      </c>
      <c r="L1127" s="80"/>
      <c r="M1127" s="24" t="s">
        <v>3052</v>
      </c>
      <c r="N1127" s="24"/>
      <c r="O1127" s="24"/>
    </row>
    <row r="1128" spans="1:15" hidden="1">
      <c r="A1128" s="23" t="str">
        <f>CONCATENATE(표1[[#This Row],[대분류]],표1[[#This Row],[중분류]],표1[[#This Row],[소분류]],표1[[#This Row],[단계]])</f>
        <v>IT프로그래밍iOS전문과정</v>
      </c>
      <c r="B1128" s="23" t="str">
        <f>CONCATENATE($A1128,
IF(COUNTIF($A$2:$A1128,A1128)&lt;10,CONCATENATE("000",COUNTIF($A$2:$A1128,A1128)),
IF(COUNTIF($A$2:$A1128,A1128)&lt;100,CONCATENATE("00",COUNTIF($A$2:$A1128,A1128)),
IF(COUNTIF($A$2:$A1128,A1128)&lt;1000,CONCATENATE("0",COUNTIF($A$2:$A1128,A1128)),COUNTIF($A$2:$A1128,A1128))
)))</f>
        <v>IT프로그래밍iOS전문과정0005</v>
      </c>
      <c r="C1128" s="23" t="s">
        <v>5041</v>
      </c>
      <c r="E1128" s="23" t="str">
        <f>CONCATENATE(표1[[#This Row],[교육기관명]],표1[[#This Row],[중분류]])</f>
        <v>멀티캠퍼스프로그래밍</v>
      </c>
      <c r="F1128" s="24" t="s">
        <v>4</v>
      </c>
      <c r="G1128" s="25" t="s">
        <v>477</v>
      </c>
      <c r="H1128" s="24" t="s">
        <v>6</v>
      </c>
      <c r="I1128" s="24" t="s">
        <v>137</v>
      </c>
      <c r="J1128" s="24" t="s">
        <v>474</v>
      </c>
      <c r="K1128" s="24" t="s">
        <v>2000</v>
      </c>
      <c r="L1128" s="80"/>
      <c r="M1128" s="24" t="s">
        <v>3053</v>
      </c>
      <c r="N1128" s="24"/>
      <c r="O1128" s="24"/>
    </row>
    <row r="1129" spans="1:15" hidden="1">
      <c r="A1129" s="23" t="str">
        <f>CONCATENATE(표1[[#This Row],[대분류]],표1[[#This Row],[중분류]],표1[[#This Row],[소분류]],표1[[#This Row],[단계]])</f>
        <v>IT프로그래밍iOS전문과정</v>
      </c>
      <c r="B1129" s="23" t="str">
        <f>CONCATENATE($A1129,
IF(COUNTIF($A$2:$A1129,A1129)&lt;10,CONCATENATE("000",COUNTIF($A$2:$A1129,A1129)),
IF(COUNTIF($A$2:$A1129,A1129)&lt;100,CONCATENATE("00",COUNTIF($A$2:$A1129,A1129)),
IF(COUNTIF($A$2:$A1129,A1129)&lt;1000,CONCATENATE("0",COUNTIF($A$2:$A1129,A1129)),COUNTIF($A$2:$A1129,A1129))
)))</f>
        <v>IT프로그래밍iOS전문과정0006</v>
      </c>
      <c r="C1129" s="23" t="s">
        <v>4871</v>
      </c>
      <c r="E1129" s="23" t="str">
        <f>CONCATENATE(표1[[#This Row],[교육기관명]],표1[[#This Row],[중분류]])</f>
        <v>중앙정보처리학원프로그래밍</v>
      </c>
      <c r="F1129" s="24" t="s">
        <v>1177</v>
      </c>
      <c r="G1129" s="25" t="s">
        <v>1186</v>
      </c>
      <c r="H1129" s="24" t="s">
        <v>6</v>
      </c>
      <c r="I1129" s="24" t="s">
        <v>137</v>
      </c>
      <c r="J1129" s="24" t="s">
        <v>474</v>
      </c>
      <c r="K1129" s="24" t="s">
        <v>2000</v>
      </c>
      <c r="L1129" s="80"/>
      <c r="M1129" s="24" t="s">
        <v>2149</v>
      </c>
      <c r="N1129" s="24"/>
      <c r="O1129" s="24"/>
    </row>
    <row r="1130" spans="1:15" hidden="1">
      <c r="A1130" s="23" t="str">
        <f>CONCATENATE(표1[[#This Row],[대분류]],표1[[#This Row],[중분류]],표1[[#This Row],[소분류]],표1[[#This Row],[단계]])</f>
        <v>IT프로그래밍iOS전문과정</v>
      </c>
      <c r="B1130" s="23" t="str">
        <f>CONCATENATE($A1130,
IF(COUNTIF($A$2:$A1130,A1130)&lt;10,CONCATENATE("000",COUNTIF($A$2:$A1130,A1130)),
IF(COUNTIF($A$2:$A1130,A1130)&lt;100,CONCATENATE("00",COUNTIF($A$2:$A1130,A1130)),
IF(COUNTIF($A$2:$A1130,A1130)&lt;1000,CONCATENATE("0",COUNTIF($A$2:$A1130,A1130)),COUNTIF($A$2:$A1130,A1130))
)))</f>
        <v>IT프로그래밍iOS전문과정0007</v>
      </c>
      <c r="C1130" s="23" t="s">
        <v>4836</v>
      </c>
      <c r="E1130" s="23" t="str">
        <f>CONCATENATE(표1[[#This Row],[교육기관명]],표1[[#This Row],[중분류]])</f>
        <v>코리아IT아카데미프로그래밍</v>
      </c>
      <c r="F1130" s="24" t="s">
        <v>1895</v>
      </c>
      <c r="G1130" s="25" t="s">
        <v>1908</v>
      </c>
      <c r="H1130" s="24" t="s">
        <v>6</v>
      </c>
      <c r="I1130" s="24" t="s">
        <v>137</v>
      </c>
      <c r="J1130" s="24" t="s">
        <v>474</v>
      </c>
      <c r="K1130" s="24" t="s">
        <v>2000</v>
      </c>
      <c r="L1130" s="80"/>
      <c r="M1130" s="24" t="s">
        <v>3054</v>
      </c>
      <c r="N1130" s="24"/>
      <c r="O1130" s="24"/>
    </row>
    <row r="1131" spans="1:15" hidden="1">
      <c r="A1131" s="23" t="str">
        <f>CONCATENATE(표1[[#This Row],[대분류]],표1[[#This Row],[중분류]],표1[[#This Row],[소분류]],표1[[#This Row],[단계]])</f>
        <v>IT프로그래밍iOS전문과정</v>
      </c>
      <c r="B1131" s="23" t="str">
        <f>CONCATENATE($A1131,
IF(COUNTIF($A$2:$A1131,A1131)&lt;10,CONCATENATE("000",COUNTIF($A$2:$A1131,A1131)),
IF(COUNTIF($A$2:$A1131,A1131)&lt;100,CONCATENATE("00",COUNTIF($A$2:$A1131,A1131)),
IF(COUNTIF($A$2:$A1131,A1131)&lt;1000,CONCATENATE("0",COUNTIF($A$2:$A1131,A1131)),COUNTIF($A$2:$A1131,A1131))
)))</f>
        <v>IT프로그래밍iOS전문과정0008</v>
      </c>
      <c r="C1131" s="23" t="s">
        <v>4180</v>
      </c>
      <c r="E1131" s="23" t="str">
        <f>CONCATENATE(표1[[#This Row],[교육기관명]],표1[[#This Row],[중분류]])</f>
        <v>패스트캠퍼스프로그래밍</v>
      </c>
      <c r="F1131" s="24" t="s">
        <v>3687</v>
      </c>
      <c r="G1131" s="25" t="s">
        <v>1771</v>
      </c>
      <c r="H1131" s="24" t="s">
        <v>6</v>
      </c>
      <c r="I1131" s="24" t="s">
        <v>137</v>
      </c>
      <c r="J1131" s="24" t="s">
        <v>474</v>
      </c>
      <c r="K1131" s="24" t="s">
        <v>2000</v>
      </c>
      <c r="L1131" s="80"/>
      <c r="M1131" s="24" t="s">
        <v>3055</v>
      </c>
      <c r="N1131" s="24"/>
      <c r="O1131" s="24"/>
    </row>
    <row r="1132" spans="1:15" hidden="1">
      <c r="A1132" s="23" t="str">
        <f>CONCATENATE(표1[[#This Row],[대분류]],표1[[#This Row],[중분류]],표1[[#This Row],[소분류]],표1[[#This Row],[단계]])</f>
        <v>IT프로그래밍Java기본과정</v>
      </c>
      <c r="B1132" s="23" t="str">
        <f>CONCATENATE($A1132,
IF(COUNTIF($A$2:$A1132,A1132)&lt;10,CONCATENATE("000",COUNTIF($A$2:$A1132,A1132)),
IF(COUNTIF($A$2:$A1132,A1132)&lt;100,CONCATENATE("00",COUNTIF($A$2:$A1132,A1132)),
IF(COUNTIF($A$2:$A1132,A1132)&lt;1000,CONCATENATE("0",COUNTIF($A$2:$A1132,A1132)),COUNTIF($A$2:$A1132,A1132))
)))</f>
        <v>IT프로그래밍Java기본과정0001</v>
      </c>
      <c r="C1132" s="23" t="s">
        <v>5422</v>
      </c>
      <c r="E1132" s="23" t="str">
        <f>CONCATENATE(표1[[#This Row],[교육기관명]],표1[[#This Row],[중분류]])</f>
        <v>HP교육센터프로그래밍</v>
      </c>
      <c r="F1132" s="24" t="s">
        <v>971</v>
      </c>
      <c r="G1132" s="25" t="s">
        <v>1101</v>
      </c>
      <c r="H1132" s="24" t="s">
        <v>6</v>
      </c>
      <c r="I1132" s="24" t="s">
        <v>137</v>
      </c>
      <c r="J1132" s="24" t="s">
        <v>138</v>
      </c>
      <c r="K1132" s="24" t="s">
        <v>1998</v>
      </c>
      <c r="L1132" s="80"/>
      <c r="M1132" s="24" t="s">
        <v>3056</v>
      </c>
      <c r="N1132" s="24"/>
      <c r="O1132" s="24"/>
    </row>
    <row r="1133" spans="1:15" hidden="1">
      <c r="A1133" s="23" t="str">
        <f>CONCATENATE(표1[[#This Row],[대분류]],표1[[#This Row],[중분류]],표1[[#This Row],[소분류]],표1[[#This Row],[단계]])</f>
        <v>IT프로그래밍Java기본과정</v>
      </c>
      <c r="B1133" s="23" t="str">
        <f>CONCATENATE($A1133,
IF(COUNTIF($A$2:$A1133,A1133)&lt;10,CONCATENATE("000",COUNTIF($A$2:$A1133,A1133)),
IF(COUNTIF($A$2:$A1133,A1133)&lt;100,CONCATENATE("00",COUNTIF($A$2:$A1133,A1133)),
IF(COUNTIF($A$2:$A1133,A1133)&lt;1000,CONCATENATE("0",COUNTIF($A$2:$A1133,A1133)),COUNTIF($A$2:$A1133,A1133))
)))</f>
        <v>IT프로그래밍Java기본과정0002</v>
      </c>
      <c r="C1133" s="23" t="s">
        <v>5423</v>
      </c>
      <c r="E1133" s="23" t="str">
        <f>CONCATENATE(표1[[#This Row],[교육기관명]],표1[[#This Row],[중분류]])</f>
        <v>HP교육센터프로그래밍</v>
      </c>
      <c r="F1133" s="24" t="s">
        <v>971</v>
      </c>
      <c r="G1133" s="25" t="s">
        <v>1097</v>
      </c>
      <c r="H1133" s="24" t="s">
        <v>6</v>
      </c>
      <c r="I1133" s="24" t="s">
        <v>137</v>
      </c>
      <c r="J1133" s="24" t="s">
        <v>138</v>
      </c>
      <c r="K1133" s="24" t="s">
        <v>1998</v>
      </c>
      <c r="L1133" s="80"/>
      <c r="M1133" s="24" t="s">
        <v>3057</v>
      </c>
      <c r="N1133" s="24"/>
      <c r="O1133" s="24"/>
    </row>
    <row r="1134" spans="1:15" hidden="1">
      <c r="A1134" s="23" t="str">
        <f>CONCATENATE(표1[[#This Row],[대분류]],표1[[#This Row],[중분류]],표1[[#This Row],[소분류]],표1[[#This Row],[단계]])</f>
        <v>IT프로그래밍Java기본과정</v>
      </c>
      <c r="B1134" s="23" t="str">
        <f>CONCATENATE($A1134,
IF(COUNTIF($A$2:$A1134,A1134)&lt;10,CONCATENATE("000",COUNTIF($A$2:$A1134,A1134)),
IF(COUNTIF($A$2:$A1134,A1134)&lt;100,CONCATENATE("00",COUNTIF($A$2:$A1134,A1134)),
IF(COUNTIF($A$2:$A1134,A1134)&lt;1000,CONCATENATE("0",COUNTIF($A$2:$A1134,A1134)),COUNTIF($A$2:$A1134,A1134))
)))</f>
        <v>IT프로그래밍Java기본과정0003</v>
      </c>
      <c r="C1134" s="23" t="s">
        <v>5042</v>
      </c>
      <c r="D1134" s="28" t="s">
        <v>5607</v>
      </c>
      <c r="E1134" s="23" t="str">
        <f>CONCATENATE(표1[[#This Row],[교육기관명]],표1[[#This Row],[중분류]])</f>
        <v>멀티캠퍼스프로그래밍</v>
      </c>
      <c r="F1134" s="24" t="s">
        <v>4</v>
      </c>
      <c r="G1134" s="25" t="s">
        <v>338</v>
      </c>
      <c r="H1134" s="24" t="s">
        <v>6</v>
      </c>
      <c r="I1134" s="24" t="s">
        <v>137</v>
      </c>
      <c r="J1134" s="24" t="s">
        <v>138</v>
      </c>
      <c r="K1134" s="24" t="s">
        <v>1998</v>
      </c>
      <c r="L1134" s="80" t="s">
        <v>5584</v>
      </c>
      <c r="M1134" s="24" t="s">
        <v>3058</v>
      </c>
      <c r="N1134" s="24">
        <v>0</v>
      </c>
      <c r="O1134" s="24"/>
    </row>
    <row r="1135" spans="1:15" hidden="1">
      <c r="A1135" s="23" t="str">
        <f>CONCATENATE(표1[[#This Row],[대분류]],표1[[#This Row],[중분류]],표1[[#This Row],[소분류]],표1[[#This Row],[단계]])</f>
        <v>IT프로그래밍Java기본과정</v>
      </c>
      <c r="B1135" s="23" t="str">
        <f>CONCATENATE($A1135,
IF(COUNTIF($A$2:$A1135,A1135)&lt;10,CONCATENATE("000",COUNTIF($A$2:$A1135,A1135)),
IF(COUNTIF($A$2:$A1135,A1135)&lt;100,CONCATENATE("00",COUNTIF($A$2:$A1135,A1135)),
IF(COUNTIF($A$2:$A1135,A1135)&lt;1000,CONCATENATE("0",COUNTIF($A$2:$A1135,A1135)),COUNTIF($A$2:$A1135,A1135))
)))</f>
        <v>IT프로그래밍Java기본과정0004</v>
      </c>
      <c r="C1135" s="23" t="s">
        <v>4943</v>
      </c>
      <c r="E1135" s="23" t="str">
        <f>CONCATENATE(표1[[#This Row],[교육기관명]],표1[[#This Row],[중분류]])</f>
        <v>비트교육센터프로그래밍</v>
      </c>
      <c r="F1135" s="24" t="s">
        <v>3689</v>
      </c>
      <c r="G1135" s="25" t="s">
        <v>855</v>
      </c>
      <c r="H1135" s="24" t="s">
        <v>6</v>
      </c>
      <c r="I1135" s="24" t="s">
        <v>137</v>
      </c>
      <c r="J1135" s="24" t="s">
        <v>138</v>
      </c>
      <c r="K1135" s="24" t="s">
        <v>1998</v>
      </c>
      <c r="L1135" s="80"/>
      <c r="M1135" s="24" t="s">
        <v>2145</v>
      </c>
      <c r="N1135" s="24"/>
      <c r="O1135" s="24"/>
    </row>
    <row r="1136" spans="1:15" hidden="1">
      <c r="A1136" s="23" t="str">
        <f>CONCATENATE(표1[[#This Row],[대분류]],표1[[#This Row],[중분류]],표1[[#This Row],[소분류]],표1[[#This Row],[단계]])</f>
        <v>IT프로그래밍Java기본과정</v>
      </c>
      <c r="B1136" s="23" t="str">
        <f>CONCATENATE($A1136,
IF(COUNTIF($A$2:$A1136,A1136)&lt;10,CONCATENATE("000",COUNTIF($A$2:$A1136,A1136)),
IF(COUNTIF($A$2:$A1136,A1136)&lt;100,CONCATENATE("00",COUNTIF($A$2:$A1136,A1136)),
IF(COUNTIF($A$2:$A1136,A1136)&lt;1000,CONCATENATE("0",COUNTIF($A$2:$A1136,A1136)),COUNTIF($A$2:$A1136,A1136))
)))</f>
        <v>IT프로그래밍Java기본과정0005</v>
      </c>
      <c r="C1136" s="23" t="s">
        <v>4944</v>
      </c>
      <c r="E1136" s="23" t="str">
        <f>CONCATENATE(표1[[#This Row],[교육기관명]],표1[[#This Row],[중분류]])</f>
        <v>비트교육센터프로그래밍</v>
      </c>
      <c r="F1136" s="24" t="s">
        <v>3689</v>
      </c>
      <c r="G1136" s="25" t="s">
        <v>853</v>
      </c>
      <c r="H1136" s="24" t="s">
        <v>6</v>
      </c>
      <c r="I1136" s="24" t="s">
        <v>137</v>
      </c>
      <c r="J1136" s="24" t="s">
        <v>138</v>
      </c>
      <c r="K1136" s="24" t="s">
        <v>1998</v>
      </c>
      <c r="L1136" s="80"/>
      <c r="M1136" s="24" t="s">
        <v>2145</v>
      </c>
      <c r="N1136" s="24"/>
      <c r="O1136" s="24"/>
    </row>
    <row r="1137" spans="1:15" hidden="1">
      <c r="A1137" s="23" t="str">
        <f>CONCATENATE(표1[[#This Row],[대분류]],표1[[#This Row],[중분류]],표1[[#This Row],[소분류]],표1[[#This Row],[단계]])</f>
        <v>IT프로그래밍Java기본과정</v>
      </c>
      <c r="B1137" s="23" t="str">
        <f>CONCATENATE($A1137,
IF(COUNTIF($A$2:$A1137,A1137)&lt;10,CONCATENATE("000",COUNTIF($A$2:$A1137,A1137)),
IF(COUNTIF($A$2:$A1137,A1137)&lt;100,CONCATENATE("00",COUNTIF($A$2:$A1137,A1137)),
IF(COUNTIF($A$2:$A1137,A1137)&lt;1000,CONCATENATE("0",COUNTIF($A$2:$A1137,A1137)),COUNTIF($A$2:$A1137,A1137))
)))</f>
        <v>IT프로그래밍Java기본과정0006</v>
      </c>
      <c r="C1137" s="23" t="s">
        <v>4945</v>
      </c>
      <c r="E1137" s="23" t="str">
        <f>CONCATENATE(표1[[#This Row],[교육기관명]],표1[[#This Row],[중분류]])</f>
        <v>비트교육센터프로그래밍</v>
      </c>
      <c r="F1137" s="24" t="s">
        <v>3689</v>
      </c>
      <c r="G1137" s="25" t="s">
        <v>854</v>
      </c>
      <c r="H1137" s="24" t="s">
        <v>6</v>
      </c>
      <c r="I1137" s="24" t="s">
        <v>137</v>
      </c>
      <c r="J1137" s="24" t="s">
        <v>138</v>
      </c>
      <c r="K1137" s="24" t="s">
        <v>1998</v>
      </c>
      <c r="L1137" s="80"/>
      <c r="M1137" s="24" t="s">
        <v>2145</v>
      </c>
      <c r="N1137" s="24"/>
      <c r="O1137" s="24"/>
    </row>
    <row r="1138" spans="1:15" hidden="1">
      <c r="A1138" s="23" t="str">
        <f>CONCATENATE(표1[[#This Row],[대분류]],표1[[#This Row],[중분류]],표1[[#This Row],[소분류]],표1[[#This Row],[단계]])</f>
        <v>IT프로그래밍Java기본과정</v>
      </c>
      <c r="B1138" s="23" t="str">
        <f>CONCATENATE($A1138,
IF(COUNTIF($A$2:$A1138,A1138)&lt;10,CONCATENATE("000",COUNTIF($A$2:$A1138,A1138)),
IF(COUNTIF($A$2:$A1138,A1138)&lt;100,CONCATENATE("00",COUNTIF($A$2:$A1138,A1138)),
IF(COUNTIF($A$2:$A1138,A1138)&lt;1000,CONCATENATE("0",COUNTIF($A$2:$A1138,A1138)),COUNTIF($A$2:$A1138,A1138))
)))</f>
        <v>IT프로그래밍Java기본과정0007</v>
      </c>
      <c r="C1138" s="23" t="s">
        <v>4946</v>
      </c>
      <c r="E1138" s="23" t="str">
        <f>CONCATENATE(표1[[#This Row],[교육기관명]],표1[[#This Row],[중분류]])</f>
        <v>비트교육센터프로그래밍</v>
      </c>
      <c r="F1138" s="24" t="s">
        <v>3689</v>
      </c>
      <c r="G1138" s="25" t="s">
        <v>844</v>
      </c>
      <c r="H1138" s="24" t="s">
        <v>6</v>
      </c>
      <c r="I1138" s="24" t="s">
        <v>137</v>
      </c>
      <c r="J1138" s="24" t="s">
        <v>138</v>
      </c>
      <c r="K1138" s="24" t="s">
        <v>1998</v>
      </c>
      <c r="L1138" s="80"/>
      <c r="M1138" s="24" t="s">
        <v>2145</v>
      </c>
      <c r="N1138" s="24"/>
      <c r="O1138" s="24"/>
    </row>
    <row r="1139" spans="1:15" hidden="1">
      <c r="A1139" s="23" t="str">
        <f>CONCATENATE(표1[[#This Row],[대분류]],표1[[#This Row],[중분류]],표1[[#This Row],[소분류]],표1[[#This Row],[단계]])</f>
        <v>IT프로그래밍Java기본과정</v>
      </c>
      <c r="B1139" s="23" t="str">
        <f>CONCATENATE($A1139,
IF(COUNTIF($A$2:$A1139,A1139)&lt;10,CONCATENATE("000",COUNTIF($A$2:$A1139,A1139)),
IF(COUNTIF($A$2:$A1139,A1139)&lt;100,CONCATENATE("00",COUNTIF($A$2:$A1139,A1139)),
IF(COUNTIF($A$2:$A1139,A1139)&lt;1000,CONCATENATE("0",COUNTIF($A$2:$A1139,A1139)),COUNTIF($A$2:$A1139,A1139))
)))</f>
        <v>IT프로그래밍Java기본과정0008</v>
      </c>
      <c r="C1139" s="23" t="s">
        <v>4947</v>
      </c>
      <c r="E1139" s="23" t="str">
        <f>CONCATENATE(표1[[#This Row],[교육기관명]],표1[[#This Row],[중분류]])</f>
        <v>비트교육센터프로그래밍</v>
      </c>
      <c r="F1139" s="24" t="s">
        <v>3689</v>
      </c>
      <c r="G1139" s="25" t="s">
        <v>875</v>
      </c>
      <c r="H1139" s="24" t="s">
        <v>6</v>
      </c>
      <c r="I1139" s="24" t="s">
        <v>137</v>
      </c>
      <c r="J1139" s="24" t="s">
        <v>138</v>
      </c>
      <c r="K1139" s="24" t="s">
        <v>1998</v>
      </c>
      <c r="L1139" s="80"/>
      <c r="M1139" s="24" t="s">
        <v>2145</v>
      </c>
      <c r="N1139" s="24"/>
      <c r="O1139" s="24"/>
    </row>
    <row r="1140" spans="1:15" hidden="1">
      <c r="A1140" s="23" t="str">
        <f>CONCATENATE(표1[[#This Row],[대분류]],표1[[#This Row],[중분류]],표1[[#This Row],[소분류]],표1[[#This Row],[단계]])</f>
        <v>IT프로그래밍Java기본과정</v>
      </c>
      <c r="B1140" s="23" t="str">
        <f>CONCATENATE($A1140,
IF(COUNTIF($A$2:$A1140,A1140)&lt;10,CONCATENATE("000",COUNTIF($A$2:$A1140,A1140)),
IF(COUNTIF($A$2:$A1140,A1140)&lt;100,CONCATENATE("00",COUNTIF($A$2:$A1140,A1140)),
IF(COUNTIF($A$2:$A1140,A1140)&lt;1000,CONCATENATE("0",COUNTIF($A$2:$A1140,A1140)),COUNTIF($A$2:$A1140,A1140))
)))</f>
        <v>IT프로그래밍Java기본과정0009</v>
      </c>
      <c r="C1140" s="23" t="s">
        <v>4907</v>
      </c>
      <c r="D1140" s="28" t="s">
        <v>5608</v>
      </c>
      <c r="E1140" s="23" t="str">
        <f>CONCATENATE(표1[[#This Row],[교육기관명]],표1[[#This Row],[중분류]])</f>
        <v>오라클자바교육센터프로그래밍</v>
      </c>
      <c r="F1140" s="24" t="s">
        <v>802</v>
      </c>
      <c r="G1140" s="25" t="s">
        <v>803</v>
      </c>
      <c r="H1140" s="24" t="s">
        <v>6</v>
      </c>
      <c r="I1140" s="24" t="s">
        <v>137</v>
      </c>
      <c r="J1140" s="24" t="s">
        <v>138</v>
      </c>
      <c r="K1140" s="24" t="s">
        <v>1998</v>
      </c>
      <c r="L1140" s="80" t="s">
        <v>5584</v>
      </c>
      <c r="M1140" s="24" t="s">
        <v>3622</v>
      </c>
      <c r="N1140" s="24">
        <v>0</v>
      </c>
      <c r="O1140" s="24"/>
    </row>
    <row r="1141" spans="1:15" hidden="1">
      <c r="A1141" s="23" t="str">
        <f>CONCATENATE(표1[[#This Row],[대분류]],표1[[#This Row],[중분류]],표1[[#This Row],[소분류]],표1[[#This Row],[단계]])</f>
        <v>IT프로그래밍Java기본과정</v>
      </c>
      <c r="B1141" s="23" t="str">
        <f>CONCATENATE($A1141,
IF(COUNTIF($A$2:$A1141,A1141)&lt;10,CONCATENATE("000",COUNTIF($A$2:$A1141,A1141)),
IF(COUNTIF($A$2:$A1141,A1141)&lt;100,CONCATENATE("00",COUNTIF($A$2:$A1141,A1141)),
IF(COUNTIF($A$2:$A1141,A1141)&lt;1000,CONCATENATE("0",COUNTIF($A$2:$A1141,A1141)),COUNTIF($A$2:$A1141,A1141))
)))</f>
        <v>IT프로그래밍Java기본과정0010</v>
      </c>
      <c r="C1141" s="23" t="s">
        <v>4908</v>
      </c>
      <c r="D1141" s="28" t="s">
        <v>5609</v>
      </c>
      <c r="E1141" s="23" t="str">
        <f>CONCATENATE(표1[[#This Row],[교육기관명]],표1[[#This Row],[중분류]])</f>
        <v>오라클자바교육센터프로그래밍</v>
      </c>
      <c r="F1141" s="24" t="s">
        <v>802</v>
      </c>
      <c r="G1141" s="25" t="s">
        <v>804</v>
      </c>
      <c r="H1141" s="24" t="s">
        <v>6</v>
      </c>
      <c r="I1141" s="24" t="s">
        <v>137</v>
      </c>
      <c r="J1141" s="24" t="s">
        <v>138</v>
      </c>
      <c r="K1141" s="24" t="s">
        <v>1998</v>
      </c>
      <c r="L1141" s="80" t="s">
        <v>5584</v>
      </c>
      <c r="M1141" s="24" t="s">
        <v>3622</v>
      </c>
      <c r="N1141" s="24">
        <v>0</v>
      </c>
      <c r="O1141" s="24"/>
    </row>
    <row r="1142" spans="1:15" hidden="1">
      <c r="A1142" s="23" t="str">
        <f>CONCATENATE(표1[[#This Row],[대분류]],표1[[#This Row],[중분류]],표1[[#This Row],[소분류]],표1[[#This Row],[단계]])</f>
        <v>IT프로그래밍Java기본과정</v>
      </c>
      <c r="B1142" s="23" t="str">
        <f>CONCATENATE($A1142,
IF(COUNTIF($A$2:$A1142,A1142)&lt;10,CONCATENATE("000",COUNTIF($A$2:$A1142,A1142)),
IF(COUNTIF($A$2:$A1142,A1142)&lt;100,CONCATENATE("00",COUNTIF($A$2:$A1142,A1142)),
IF(COUNTIF($A$2:$A1142,A1142)&lt;1000,CONCATENATE("0",COUNTIF($A$2:$A1142,A1142)),COUNTIF($A$2:$A1142,A1142))
)))</f>
        <v>IT프로그래밍Java기본과정0011</v>
      </c>
      <c r="C1142" s="23" t="s">
        <v>4872</v>
      </c>
      <c r="E1142" s="23" t="str">
        <f>CONCATENATE(표1[[#This Row],[교육기관명]],표1[[#This Row],[중분류]])</f>
        <v>중앙정보처리학원프로그래밍</v>
      </c>
      <c r="F1142" s="24" t="s">
        <v>1177</v>
      </c>
      <c r="G1142" s="25" t="s">
        <v>1180</v>
      </c>
      <c r="H1142" s="24" t="s">
        <v>6</v>
      </c>
      <c r="I1142" s="24" t="s">
        <v>137</v>
      </c>
      <c r="J1142" s="24" t="s">
        <v>138</v>
      </c>
      <c r="K1142" s="24" t="s">
        <v>1998</v>
      </c>
      <c r="L1142" s="80"/>
      <c r="M1142" s="24" t="s">
        <v>2149</v>
      </c>
      <c r="N1142" s="24"/>
      <c r="O1142" s="24"/>
    </row>
    <row r="1143" spans="1:15" hidden="1">
      <c r="A1143" s="23" t="str">
        <f>CONCATENATE(표1[[#This Row],[대분류]],표1[[#This Row],[중분류]],표1[[#This Row],[소분류]],표1[[#This Row],[단계]])</f>
        <v>IT프로그래밍Java기본과정</v>
      </c>
      <c r="B1143" s="23" t="str">
        <f>CONCATENATE($A1143,
IF(COUNTIF($A$2:$A1143,A1143)&lt;10,CONCATENATE("000",COUNTIF($A$2:$A1143,A1143)),
IF(COUNTIF($A$2:$A1143,A1143)&lt;100,CONCATENATE("00",COUNTIF($A$2:$A1143,A1143)),
IF(COUNTIF($A$2:$A1143,A1143)&lt;1000,CONCATENATE("0",COUNTIF($A$2:$A1143,A1143)),COUNTIF($A$2:$A1143,A1143))
)))</f>
        <v>IT프로그래밍Java기본과정0012</v>
      </c>
      <c r="C1143" s="23" t="s">
        <v>4873</v>
      </c>
      <c r="E1143" s="23" t="str">
        <f>CONCATENATE(표1[[#This Row],[교육기관명]],표1[[#This Row],[중분류]])</f>
        <v>중앙정보처리학원프로그래밍</v>
      </c>
      <c r="F1143" s="24" t="s">
        <v>1177</v>
      </c>
      <c r="G1143" s="25" t="s">
        <v>1181</v>
      </c>
      <c r="H1143" s="24" t="s">
        <v>6</v>
      </c>
      <c r="I1143" s="24" t="s">
        <v>137</v>
      </c>
      <c r="J1143" s="24" t="s">
        <v>138</v>
      </c>
      <c r="K1143" s="24" t="s">
        <v>1998</v>
      </c>
      <c r="L1143" s="80"/>
      <c r="M1143" s="24" t="s">
        <v>2149</v>
      </c>
      <c r="N1143" s="24"/>
      <c r="O1143" s="24"/>
    </row>
    <row r="1144" spans="1:15" hidden="1">
      <c r="A1144" s="23" t="str">
        <f>CONCATENATE(표1[[#This Row],[대분류]],표1[[#This Row],[중분류]],표1[[#This Row],[소분류]],표1[[#This Row],[단계]])</f>
        <v>IT프로그래밍Java기본과정</v>
      </c>
      <c r="B1144" s="23" t="str">
        <f>CONCATENATE($A1144,
IF(COUNTIF($A$2:$A1144,A1144)&lt;10,CONCATENATE("000",COUNTIF($A$2:$A1144,A1144)),
IF(COUNTIF($A$2:$A1144,A1144)&lt;100,CONCATENATE("00",COUNTIF($A$2:$A1144,A1144)),
IF(COUNTIF($A$2:$A1144,A1144)&lt;1000,CONCATENATE("0",COUNTIF($A$2:$A1144,A1144)),COUNTIF($A$2:$A1144,A1144))
)))</f>
        <v>IT프로그래밍Java기본과정0013</v>
      </c>
      <c r="C1144" s="23" t="s">
        <v>4874</v>
      </c>
      <c r="E1144" s="23" t="str">
        <f>CONCATENATE(표1[[#This Row],[교육기관명]],표1[[#This Row],[중분류]])</f>
        <v>중앙정보처리학원프로그래밍</v>
      </c>
      <c r="F1144" s="24" t="s">
        <v>1177</v>
      </c>
      <c r="G1144" s="25" t="s">
        <v>1183</v>
      </c>
      <c r="H1144" s="24" t="s">
        <v>6</v>
      </c>
      <c r="I1144" s="24" t="s">
        <v>137</v>
      </c>
      <c r="J1144" s="24" t="s">
        <v>138</v>
      </c>
      <c r="K1144" s="24" t="s">
        <v>1998</v>
      </c>
      <c r="L1144" s="80"/>
      <c r="M1144" s="24" t="s">
        <v>2149</v>
      </c>
      <c r="N1144" s="24"/>
      <c r="O1144" s="24"/>
    </row>
    <row r="1145" spans="1:15" hidden="1">
      <c r="A1145" s="23" t="str">
        <f>CONCATENATE(표1[[#This Row],[대분류]],표1[[#This Row],[중분류]],표1[[#This Row],[소분류]],표1[[#This Row],[단계]])</f>
        <v>IT프로그래밍Java기본과정</v>
      </c>
      <c r="B1145" s="23" t="str">
        <f>CONCATENATE($A1145,
IF(COUNTIF($A$2:$A1145,A1145)&lt;10,CONCATENATE("000",COUNTIF($A$2:$A1145,A1145)),
IF(COUNTIF($A$2:$A1145,A1145)&lt;100,CONCATENATE("00",COUNTIF($A$2:$A1145,A1145)),
IF(COUNTIF($A$2:$A1145,A1145)&lt;1000,CONCATENATE("0",COUNTIF($A$2:$A1145,A1145)),COUNTIF($A$2:$A1145,A1145))
)))</f>
        <v>IT프로그래밍Java기본과정0014</v>
      </c>
      <c r="C1145" s="23" t="s">
        <v>4837</v>
      </c>
      <c r="E1145" s="23" t="str">
        <f>CONCATENATE(표1[[#This Row],[교육기관명]],표1[[#This Row],[중분류]])</f>
        <v>코리아IT아카데미프로그래밍</v>
      </c>
      <c r="F1145" s="24" t="s">
        <v>1895</v>
      </c>
      <c r="G1145" s="25" t="s">
        <v>1921</v>
      </c>
      <c r="H1145" s="24" t="s">
        <v>6</v>
      </c>
      <c r="I1145" s="24" t="s">
        <v>137</v>
      </c>
      <c r="J1145" s="24" t="s">
        <v>138</v>
      </c>
      <c r="K1145" s="24" t="s">
        <v>1998</v>
      </c>
      <c r="L1145" s="80"/>
      <c r="M1145" s="24" t="s">
        <v>3059</v>
      </c>
      <c r="N1145" s="24"/>
      <c r="O1145" s="24"/>
    </row>
    <row r="1146" spans="1:15" hidden="1">
      <c r="A1146" s="23" t="str">
        <f>CONCATENATE(표1[[#This Row],[대분류]],표1[[#This Row],[중분류]],표1[[#This Row],[소분류]],표1[[#This Row],[단계]])</f>
        <v>IT프로그래밍Java기본과정</v>
      </c>
      <c r="B1146" s="23" t="str">
        <f>CONCATENATE($A1146,
IF(COUNTIF($A$2:$A1146,A1146)&lt;10,CONCATENATE("000",COUNTIF($A$2:$A1146,A1146)),
IF(COUNTIF($A$2:$A1146,A1146)&lt;100,CONCATENATE("00",COUNTIF($A$2:$A1146,A1146)),
IF(COUNTIF($A$2:$A1146,A1146)&lt;1000,CONCATENATE("0",COUNTIF($A$2:$A1146,A1146)),COUNTIF($A$2:$A1146,A1146))
)))</f>
        <v>IT프로그래밍Java기본과정0015</v>
      </c>
      <c r="C1146" s="23" t="s">
        <v>4838</v>
      </c>
      <c r="E1146" s="23" t="str">
        <f>CONCATENATE(표1[[#This Row],[교육기관명]],표1[[#This Row],[중분류]])</f>
        <v>코리아IT아카데미프로그래밍</v>
      </c>
      <c r="F1146" s="24" t="s">
        <v>1895</v>
      </c>
      <c r="G1146" s="25" t="s">
        <v>1922</v>
      </c>
      <c r="H1146" s="24" t="s">
        <v>6</v>
      </c>
      <c r="I1146" s="24" t="s">
        <v>137</v>
      </c>
      <c r="J1146" s="24" t="s">
        <v>138</v>
      </c>
      <c r="K1146" s="24" t="s">
        <v>1998</v>
      </c>
      <c r="L1146" s="80"/>
      <c r="M1146" s="24" t="s">
        <v>3060</v>
      </c>
      <c r="N1146" s="24"/>
      <c r="O1146" s="24"/>
    </row>
    <row r="1147" spans="1:15" hidden="1">
      <c r="A1147" s="23" t="str">
        <f>CONCATENATE(표1[[#This Row],[대분류]],표1[[#This Row],[중분류]],표1[[#This Row],[소분류]],표1[[#This Row],[단계]])</f>
        <v>IT프로그래밍Java기본과정</v>
      </c>
      <c r="B1147" s="23" t="str">
        <f>CONCATENATE($A1147,
IF(COUNTIF($A$2:$A1147,A1147)&lt;10,CONCATENATE("000",COUNTIF($A$2:$A1147,A1147)),
IF(COUNTIF($A$2:$A1147,A1147)&lt;100,CONCATENATE("00",COUNTIF($A$2:$A1147,A1147)),
IF(COUNTIF($A$2:$A1147,A1147)&lt;1000,CONCATENATE("0",COUNTIF($A$2:$A1147,A1147)),COUNTIF($A$2:$A1147,A1147))
)))</f>
        <v>IT프로그래밍Java기본과정0016</v>
      </c>
      <c r="C1147" s="23" t="s">
        <v>4839</v>
      </c>
      <c r="E1147" s="23" t="str">
        <f>CONCATENATE(표1[[#This Row],[교육기관명]],표1[[#This Row],[중분류]])</f>
        <v>코리아IT아카데미프로그래밍</v>
      </c>
      <c r="F1147" s="24" t="s">
        <v>1895</v>
      </c>
      <c r="G1147" s="25" t="s">
        <v>1923</v>
      </c>
      <c r="H1147" s="24" t="s">
        <v>6</v>
      </c>
      <c r="I1147" s="24" t="s">
        <v>137</v>
      </c>
      <c r="J1147" s="24" t="s">
        <v>138</v>
      </c>
      <c r="K1147" s="24" t="s">
        <v>1998</v>
      </c>
      <c r="L1147" s="80"/>
      <c r="M1147" s="24" t="s">
        <v>3061</v>
      </c>
      <c r="N1147" s="24"/>
      <c r="O1147" s="24"/>
    </row>
    <row r="1148" spans="1:15" hidden="1">
      <c r="A1148" s="23" t="str">
        <f>CONCATENATE(표1[[#This Row],[대분류]],표1[[#This Row],[중분류]],표1[[#This Row],[소분류]],표1[[#This Row],[단계]])</f>
        <v>IT프로그래밍Java기본과정</v>
      </c>
      <c r="B1148" s="23" t="str">
        <f>CONCATENATE($A1148,
IF(COUNTIF($A$2:$A1148,A1148)&lt;10,CONCATENATE("000",COUNTIF($A$2:$A1148,A1148)),
IF(COUNTIF($A$2:$A1148,A1148)&lt;100,CONCATENATE("00",COUNTIF($A$2:$A1148,A1148)),
IF(COUNTIF($A$2:$A1148,A1148)&lt;1000,CONCATENATE("0",COUNTIF($A$2:$A1148,A1148)),COUNTIF($A$2:$A1148,A1148))
)))</f>
        <v>IT프로그래밍Java기본과정0017</v>
      </c>
      <c r="C1148" s="23" t="s">
        <v>4840</v>
      </c>
      <c r="D1148" s="28" t="s">
        <v>5610</v>
      </c>
      <c r="E1148" s="23" t="str">
        <f>CONCATENATE(표1[[#This Row],[교육기관명]],표1[[#This Row],[중분류]])</f>
        <v>코리아IT아카데미프로그래밍</v>
      </c>
      <c r="F1148" s="24" t="s">
        <v>1895</v>
      </c>
      <c r="G1148" s="25" t="s">
        <v>1904</v>
      </c>
      <c r="H1148" s="24" t="s">
        <v>6</v>
      </c>
      <c r="I1148" s="24" t="s">
        <v>137</v>
      </c>
      <c r="J1148" s="24" t="s">
        <v>138</v>
      </c>
      <c r="K1148" s="24" t="s">
        <v>1998</v>
      </c>
      <c r="L1148" s="80" t="s">
        <v>5584</v>
      </c>
      <c r="M1148" s="24" t="s">
        <v>3062</v>
      </c>
      <c r="N1148" s="24">
        <v>0</v>
      </c>
      <c r="O1148" s="24"/>
    </row>
    <row r="1149" spans="1:15" hidden="1">
      <c r="A1149" s="23" t="str">
        <f>CONCATENATE(표1[[#This Row],[대분류]],표1[[#This Row],[중분류]],표1[[#This Row],[소분류]],표1[[#This Row],[단계]])</f>
        <v>IT프로그래밍Java기본과정</v>
      </c>
      <c r="B1149" s="23" t="str">
        <f>CONCATENATE($A1149,
IF(COUNTIF($A$2:$A1149,A1149)&lt;10,CONCATENATE("000",COUNTIF($A$2:$A1149,A1149)),
IF(COUNTIF($A$2:$A1149,A1149)&lt;100,CONCATENATE("00",COUNTIF($A$2:$A1149,A1149)),
IF(COUNTIF($A$2:$A1149,A1149)&lt;1000,CONCATENATE("0",COUNTIF($A$2:$A1149,A1149)),COUNTIF($A$2:$A1149,A1149))
)))</f>
        <v>IT프로그래밍Java기본과정0018</v>
      </c>
      <c r="C1149" s="23" t="s">
        <v>4181</v>
      </c>
      <c r="E1149" s="23" t="str">
        <f>CONCATENATE(표1[[#This Row],[교육기관명]],표1[[#This Row],[중분류]])</f>
        <v>패스트캠퍼스프로그래밍</v>
      </c>
      <c r="F1149" s="24" t="s">
        <v>3687</v>
      </c>
      <c r="G1149" s="25" t="s">
        <v>1694</v>
      </c>
      <c r="H1149" s="24" t="s">
        <v>6</v>
      </c>
      <c r="I1149" s="24" t="s">
        <v>137</v>
      </c>
      <c r="J1149" s="24" t="s">
        <v>138</v>
      </c>
      <c r="K1149" s="24" t="s">
        <v>1998</v>
      </c>
      <c r="L1149" s="80"/>
      <c r="M1149" s="24" t="s">
        <v>3063</v>
      </c>
      <c r="N1149" s="24"/>
      <c r="O1149" s="24"/>
    </row>
    <row r="1150" spans="1:15" hidden="1">
      <c r="A1150" s="23" t="str">
        <f>CONCATENATE(표1[[#This Row],[대분류]],표1[[#This Row],[중분류]],표1[[#This Row],[소분류]],표1[[#This Row],[단계]])</f>
        <v>IT프로그래밍Java선택과정</v>
      </c>
      <c r="B1150" s="23" t="str">
        <f>CONCATENATE($A1150,
IF(COUNTIF($A$2:$A1150,A1150)&lt;10,CONCATENATE("000",COUNTIF($A$2:$A1150,A1150)),
IF(COUNTIF($A$2:$A1150,A1150)&lt;100,CONCATENATE("00",COUNTIF($A$2:$A1150,A1150)),
IF(COUNTIF($A$2:$A1150,A1150)&lt;1000,CONCATENATE("0",COUNTIF($A$2:$A1150,A1150)),COUNTIF($A$2:$A1150,A1150))
)))</f>
        <v>IT프로그래밍Java선택과정0001</v>
      </c>
      <c r="C1150" s="23" t="s">
        <v>4326</v>
      </c>
      <c r="D1150" s="28" t="s">
        <v>5611</v>
      </c>
      <c r="E1150" s="23" t="str">
        <f>CONCATENATE(표1[[#This Row],[교육기관명]],표1[[#This Row],[중분류]])</f>
        <v>한국소프트웨어기술진흥협회프로그래밍</v>
      </c>
      <c r="F1150" s="24" t="s">
        <v>659</v>
      </c>
      <c r="G1150" s="25" t="s">
        <v>729</v>
      </c>
      <c r="H1150" s="24" t="s">
        <v>6</v>
      </c>
      <c r="I1150" s="24" t="s">
        <v>137</v>
      </c>
      <c r="J1150" s="24" t="s">
        <v>138</v>
      </c>
      <c r="K1150" s="24" t="s">
        <v>2002</v>
      </c>
      <c r="L1150" s="80" t="s">
        <v>5584</v>
      </c>
      <c r="M1150" s="24" t="s">
        <v>3621</v>
      </c>
      <c r="N1150" s="24">
        <v>0</v>
      </c>
      <c r="O1150" s="24"/>
    </row>
    <row r="1151" spans="1:15" hidden="1">
      <c r="A1151" s="23" t="str">
        <f>CONCATENATE(표1[[#This Row],[대분류]],표1[[#This Row],[중분류]],표1[[#This Row],[소분류]],표1[[#This Row],[단계]])</f>
        <v>IT프로그래밍Java선택과정</v>
      </c>
      <c r="B1151" s="23" t="str">
        <f>CONCATENATE($A1151,
IF(COUNTIF($A$2:$A1151,A1151)&lt;10,CONCATENATE("000",COUNTIF($A$2:$A1151,A1151)),
IF(COUNTIF($A$2:$A1151,A1151)&lt;100,CONCATENATE("00",COUNTIF($A$2:$A1151,A1151)),
IF(COUNTIF($A$2:$A1151,A1151)&lt;1000,CONCATENATE("0",COUNTIF($A$2:$A1151,A1151)),COUNTIF($A$2:$A1151,A1151))
)))</f>
        <v>IT프로그래밍Java선택과정0002</v>
      </c>
      <c r="C1151" s="23" t="s">
        <v>4327</v>
      </c>
      <c r="E1151" s="23" t="str">
        <f>CONCATENATE(표1[[#This Row],[교육기관명]],표1[[#This Row],[중분류]])</f>
        <v>한국소프트웨어기술진흥협회프로그래밍</v>
      </c>
      <c r="F1151" s="24" t="s">
        <v>659</v>
      </c>
      <c r="G1151" s="25" t="s">
        <v>728</v>
      </c>
      <c r="H1151" s="24" t="s">
        <v>6</v>
      </c>
      <c r="I1151" s="24" t="s">
        <v>137</v>
      </c>
      <c r="J1151" s="24" t="s">
        <v>138</v>
      </c>
      <c r="K1151" s="24" t="s">
        <v>2002</v>
      </c>
      <c r="L1151" s="80"/>
      <c r="M1151" s="24" t="s">
        <v>3621</v>
      </c>
      <c r="N1151" s="24"/>
      <c r="O1151" s="24"/>
    </row>
    <row r="1152" spans="1:15" hidden="1">
      <c r="A1152" s="23" t="str">
        <f>CONCATENATE(표1[[#This Row],[대분류]],표1[[#This Row],[중분류]],표1[[#This Row],[소분류]],표1[[#This Row],[단계]])</f>
        <v>IT프로그래밍Java선택과정</v>
      </c>
      <c r="B1152" s="23" t="str">
        <f>CONCATENATE($A1152,
IF(COUNTIF($A$2:$A1152,A1152)&lt;10,CONCATENATE("000",COUNTIF($A$2:$A1152,A1152)),
IF(COUNTIF($A$2:$A1152,A1152)&lt;100,CONCATENATE("00",COUNTIF($A$2:$A1152,A1152)),
IF(COUNTIF($A$2:$A1152,A1152)&lt;1000,CONCATENATE("0",COUNTIF($A$2:$A1152,A1152)),COUNTIF($A$2:$A1152,A1152))
)))</f>
        <v>IT프로그래밍Java선택과정0003</v>
      </c>
      <c r="C1152" s="23" t="s">
        <v>4328</v>
      </c>
      <c r="E1152" s="23" t="str">
        <f>CONCATENATE(표1[[#This Row],[교육기관명]],표1[[#This Row],[중분류]])</f>
        <v>한국소프트웨어기술진흥협회프로그래밍</v>
      </c>
      <c r="F1152" s="24" t="s">
        <v>659</v>
      </c>
      <c r="G1152" s="25" t="s">
        <v>735</v>
      </c>
      <c r="H1152" s="24" t="s">
        <v>6</v>
      </c>
      <c r="I1152" s="24" t="s">
        <v>137</v>
      </c>
      <c r="J1152" s="24" t="s">
        <v>138</v>
      </c>
      <c r="K1152" s="24" t="s">
        <v>2002</v>
      </c>
      <c r="L1152" s="80"/>
      <c r="M1152" s="24" t="s">
        <v>3621</v>
      </c>
      <c r="N1152" s="24"/>
      <c r="O1152" s="24"/>
    </row>
    <row r="1153" spans="1:15" hidden="1">
      <c r="A1153" s="23" t="str">
        <f>CONCATENATE(표1[[#This Row],[대분류]],표1[[#This Row],[중분류]],표1[[#This Row],[소분류]],표1[[#This Row],[단계]])</f>
        <v>IT프로그래밍Java선택과정</v>
      </c>
      <c r="B1153" s="23" t="str">
        <f>CONCATENATE($A1153,
IF(COUNTIF($A$2:$A1153,A1153)&lt;10,CONCATENATE("000",COUNTIF($A$2:$A1153,A1153)),
IF(COUNTIF($A$2:$A1153,A1153)&lt;100,CONCATENATE("00",COUNTIF($A$2:$A1153,A1153)),
IF(COUNTIF($A$2:$A1153,A1153)&lt;1000,CONCATENATE("0",COUNTIF($A$2:$A1153,A1153)),COUNTIF($A$2:$A1153,A1153))
)))</f>
        <v>IT프로그래밍Java선택과정0004</v>
      </c>
      <c r="C1153" s="23" t="s">
        <v>4329</v>
      </c>
      <c r="D1153" s="28" t="s">
        <v>5612</v>
      </c>
      <c r="E1153" s="23" t="str">
        <f>CONCATENATE(표1[[#This Row],[교육기관명]],표1[[#This Row],[중분류]])</f>
        <v>한국소프트웨어기술진흥협회프로그래밍</v>
      </c>
      <c r="F1153" s="24" t="s">
        <v>659</v>
      </c>
      <c r="G1153" s="25" t="s">
        <v>738</v>
      </c>
      <c r="H1153" s="24" t="s">
        <v>6</v>
      </c>
      <c r="I1153" s="24" t="s">
        <v>137</v>
      </c>
      <c r="J1153" s="24" t="s">
        <v>138</v>
      </c>
      <c r="K1153" s="24" t="s">
        <v>2002</v>
      </c>
      <c r="L1153" s="80" t="s">
        <v>5584</v>
      </c>
      <c r="M1153" s="24" t="s">
        <v>3621</v>
      </c>
      <c r="N1153" s="24" t="s">
        <v>5559</v>
      </c>
      <c r="O1153" s="24"/>
    </row>
    <row r="1154" spans="1:15" hidden="1">
      <c r="A1154" s="23" t="str">
        <f>CONCATENATE(표1[[#This Row],[대분류]],표1[[#This Row],[중분류]],표1[[#This Row],[소분류]],표1[[#This Row],[단계]])</f>
        <v>IT프로그래밍Java선택과정</v>
      </c>
      <c r="B1154" s="23" t="str">
        <f>CONCATENATE($A1154,
IF(COUNTIF($A$2:$A1154,A1154)&lt;10,CONCATENATE("000",COUNTIF($A$2:$A1154,A1154)),
IF(COUNTIF($A$2:$A1154,A1154)&lt;100,CONCATENATE("00",COUNTIF($A$2:$A1154,A1154)),
IF(COUNTIF($A$2:$A1154,A1154)&lt;1000,CONCATENATE("0",COUNTIF($A$2:$A1154,A1154)),COUNTIF($A$2:$A1154,A1154))
)))</f>
        <v>IT프로그래밍Java선택과정0005</v>
      </c>
      <c r="C1154" s="23" t="s">
        <v>4330</v>
      </c>
      <c r="E1154" s="23" t="str">
        <f>CONCATENATE(표1[[#This Row],[교육기관명]],표1[[#This Row],[중분류]])</f>
        <v>한국소프트웨어기술진흥협회프로그래밍</v>
      </c>
      <c r="F1154" s="24" t="s">
        <v>659</v>
      </c>
      <c r="G1154" s="25" t="s">
        <v>726</v>
      </c>
      <c r="H1154" s="24" t="s">
        <v>6</v>
      </c>
      <c r="I1154" s="24" t="s">
        <v>137</v>
      </c>
      <c r="J1154" s="24" t="s">
        <v>138</v>
      </c>
      <c r="K1154" s="24" t="s">
        <v>2002</v>
      </c>
      <c r="L1154" s="80"/>
      <c r="M1154" s="24" t="s">
        <v>3621</v>
      </c>
      <c r="N1154" s="24"/>
      <c r="O1154" s="24"/>
    </row>
    <row r="1155" spans="1:15" hidden="1">
      <c r="A1155" s="23" t="str">
        <f>CONCATENATE(표1[[#This Row],[대분류]],표1[[#This Row],[중분류]],표1[[#This Row],[소분류]],표1[[#This Row],[단계]])</f>
        <v>IT프로그래밍Java선택과정</v>
      </c>
      <c r="B1155" s="23" t="str">
        <f>CONCATENATE($A1155,
IF(COUNTIF($A$2:$A1155,A1155)&lt;10,CONCATENATE("000",COUNTIF($A$2:$A1155,A1155)),
IF(COUNTIF($A$2:$A1155,A1155)&lt;100,CONCATENATE("00",COUNTIF($A$2:$A1155,A1155)),
IF(COUNTIF($A$2:$A1155,A1155)&lt;1000,CONCATENATE("0",COUNTIF($A$2:$A1155,A1155)),COUNTIF($A$2:$A1155,A1155))
)))</f>
        <v>IT프로그래밍Java선택과정0006</v>
      </c>
      <c r="C1155" s="23" t="s">
        <v>4331</v>
      </c>
      <c r="E1155" s="23" t="str">
        <f>CONCATENATE(표1[[#This Row],[교육기관명]],표1[[#This Row],[중분류]])</f>
        <v>한국소프트웨어기술진흥협회프로그래밍</v>
      </c>
      <c r="F1155" s="24" t="s">
        <v>659</v>
      </c>
      <c r="G1155" s="25" t="s">
        <v>727</v>
      </c>
      <c r="H1155" s="24" t="s">
        <v>6</v>
      </c>
      <c r="I1155" s="24" t="s">
        <v>137</v>
      </c>
      <c r="J1155" s="24" t="s">
        <v>138</v>
      </c>
      <c r="K1155" s="24" t="s">
        <v>2002</v>
      </c>
      <c r="L1155" s="80"/>
      <c r="M1155" s="24" t="s">
        <v>3621</v>
      </c>
      <c r="N1155" s="24"/>
      <c r="O1155" s="24"/>
    </row>
    <row r="1156" spans="1:15" hidden="1">
      <c r="A1156" s="23" t="str">
        <f>CONCATENATE(표1[[#This Row],[대분류]],표1[[#This Row],[중분류]],표1[[#This Row],[소분류]],표1[[#This Row],[단계]])</f>
        <v>IT프로그래밍Java선택과정</v>
      </c>
      <c r="B1156" s="23" t="str">
        <f>CONCATENATE($A1156,
IF(COUNTIF($A$2:$A1156,A1156)&lt;10,CONCATENATE("000",COUNTIF($A$2:$A1156,A1156)),
IF(COUNTIF($A$2:$A1156,A1156)&lt;100,CONCATENATE("00",COUNTIF($A$2:$A1156,A1156)),
IF(COUNTIF($A$2:$A1156,A1156)&lt;1000,CONCATENATE("0",COUNTIF($A$2:$A1156,A1156)),COUNTIF($A$2:$A1156,A1156))
)))</f>
        <v>IT프로그래밍Java선택과정0007</v>
      </c>
      <c r="C1156" s="27" t="s">
        <v>5816</v>
      </c>
      <c r="D1156" s="28" t="s">
        <v>5831</v>
      </c>
      <c r="E1156" s="27" t="str">
        <f>CONCATENATE(표1[[#This Row],[교육기관명]],표1[[#This Row],[중분류]])</f>
        <v>인프런프로그래밍</v>
      </c>
      <c r="F1156" s="191" t="s">
        <v>5771</v>
      </c>
      <c r="G1156" s="25" t="s">
        <v>5797</v>
      </c>
      <c r="H1156" s="24" t="s">
        <v>5766</v>
      </c>
      <c r="I1156" s="24" t="s">
        <v>5767</v>
      </c>
      <c r="J1156" s="24" t="s">
        <v>5798</v>
      </c>
      <c r="K1156" s="24" t="s">
        <v>2002</v>
      </c>
      <c r="L1156" s="80" t="s">
        <v>5820</v>
      </c>
      <c r="M1156" s="192" t="s">
        <v>5799</v>
      </c>
      <c r="N1156" s="24">
        <v>0</v>
      </c>
      <c r="O1156" s="24"/>
    </row>
    <row r="1157" spans="1:15" hidden="1">
      <c r="A1157" s="23" t="str">
        <f>CONCATENATE(표1[[#This Row],[대분류]],표1[[#This Row],[중분류]],표1[[#This Row],[소분류]],표1[[#This Row],[단계]])</f>
        <v>IT프로그래밍Java선택과정</v>
      </c>
      <c r="B1157" s="23" t="str">
        <f>CONCATENATE($A1157,
IF(COUNTIF($A$2:$A1157,A1157)&lt;10,CONCATENATE("000",COUNTIF($A$2:$A1157,A1157)),
IF(COUNTIF($A$2:$A1157,A1157)&lt;100,CONCATENATE("00",COUNTIF($A$2:$A1157,A1157)),
IF(COUNTIF($A$2:$A1157,A1157)&lt;1000,CONCATENATE("0",COUNTIF($A$2:$A1157,A1157)),COUNTIF($A$2:$A1157,A1157))
)))</f>
        <v>IT프로그래밍Java선택과정0008</v>
      </c>
      <c r="C1157" s="23" t="s">
        <v>5817</v>
      </c>
      <c r="D1157" s="28" t="s">
        <v>5832</v>
      </c>
      <c r="E1157" s="27" t="str">
        <f>CONCATENATE(표1[[#This Row],[교육기관명]],표1[[#This Row],[중분류]])</f>
        <v>t아카데미프로그래밍</v>
      </c>
      <c r="F1157" s="191" t="s">
        <v>5764</v>
      </c>
      <c r="G1157" s="25" t="s">
        <v>5800</v>
      </c>
      <c r="H1157" s="24" t="s">
        <v>5766</v>
      </c>
      <c r="I1157" s="24" t="s">
        <v>5793</v>
      </c>
      <c r="J1157" s="24" t="s">
        <v>5798</v>
      </c>
      <c r="K1157" s="24" t="s">
        <v>2002</v>
      </c>
      <c r="L1157" s="80" t="s">
        <v>5820</v>
      </c>
      <c r="M1157" s="192" t="s">
        <v>5801</v>
      </c>
      <c r="N1157" s="24">
        <v>0</v>
      </c>
      <c r="O1157" s="24"/>
    </row>
    <row r="1158" spans="1:15" hidden="1">
      <c r="A1158" s="23" t="str">
        <f>CONCATENATE(표1[[#This Row],[대분류]],표1[[#This Row],[중분류]],표1[[#This Row],[소분류]],표1[[#This Row],[단계]])</f>
        <v>IT프로그래밍Java전문과정</v>
      </c>
      <c r="B1158" s="23" t="str">
        <f>CONCATENATE($A1158,
IF(COUNTIF($A$2:$A1158,A1158)&lt;10,CONCATENATE("000",COUNTIF($A$2:$A1158,A1158)),
IF(COUNTIF($A$2:$A1158,A1158)&lt;100,CONCATENATE("00",COUNTIF($A$2:$A1158,A1158)),
IF(COUNTIF($A$2:$A1158,A1158)&lt;1000,CONCATENATE("0",COUNTIF($A$2:$A1158,A1158)),COUNTIF($A$2:$A1158,A1158))
)))</f>
        <v>IT프로그래밍Java전문과정0001</v>
      </c>
      <c r="C1158" s="23" t="s">
        <v>5424</v>
      </c>
      <c r="E1158" s="23" t="str">
        <f>CONCATENATE(표1[[#This Row],[교육기관명]],표1[[#This Row],[중분류]])</f>
        <v>HP교육센터프로그래밍</v>
      </c>
      <c r="F1158" s="24" t="s">
        <v>971</v>
      </c>
      <c r="G1158" s="25" t="s">
        <v>1102</v>
      </c>
      <c r="H1158" s="24" t="s">
        <v>6</v>
      </c>
      <c r="I1158" s="24" t="s">
        <v>137</v>
      </c>
      <c r="J1158" s="24" t="s">
        <v>138</v>
      </c>
      <c r="K1158" s="24" t="s">
        <v>2000</v>
      </c>
      <c r="L1158" s="80"/>
      <c r="M1158" s="24" t="s">
        <v>3064</v>
      </c>
      <c r="N1158" s="24"/>
      <c r="O1158" s="24"/>
    </row>
    <row r="1159" spans="1:15" hidden="1">
      <c r="A1159" s="23" t="str">
        <f>CONCATENATE(표1[[#This Row],[대분류]],표1[[#This Row],[중분류]],표1[[#This Row],[소분류]],표1[[#This Row],[단계]])</f>
        <v>IT프로그래밍Java전문과정</v>
      </c>
      <c r="B1159" s="23" t="str">
        <f>CONCATENATE($A1159,
IF(COUNTIF($A$2:$A1159,A1159)&lt;10,CONCATENATE("000",COUNTIF($A$2:$A1159,A1159)),
IF(COUNTIF($A$2:$A1159,A1159)&lt;100,CONCATENATE("00",COUNTIF($A$2:$A1159,A1159)),
IF(COUNTIF($A$2:$A1159,A1159)&lt;1000,CONCATENATE("0",COUNTIF($A$2:$A1159,A1159)),COUNTIF($A$2:$A1159,A1159))
)))</f>
        <v>IT프로그래밍Java전문과정0002</v>
      </c>
      <c r="C1159" s="23" t="s">
        <v>5425</v>
      </c>
      <c r="D1159" s="28" t="s">
        <v>5613</v>
      </c>
      <c r="E1159" s="23" t="str">
        <f>CONCATENATE(표1[[#This Row],[교육기관명]],표1[[#This Row],[중분류]])</f>
        <v>HP교육센터프로그래밍</v>
      </c>
      <c r="F1159" s="24" t="s">
        <v>971</v>
      </c>
      <c r="G1159" s="25" t="s">
        <v>1103</v>
      </c>
      <c r="H1159" s="24" t="s">
        <v>6</v>
      </c>
      <c r="I1159" s="24" t="s">
        <v>137</v>
      </c>
      <c r="J1159" s="24" t="s">
        <v>138</v>
      </c>
      <c r="K1159" s="24" t="s">
        <v>2000</v>
      </c>
      <c r="L1159" s="80" t="s">
        <v>5584</v>
      </c>
      <c r="M1159" s="24" t="s">
        <v>3065</v>
      </c>
      <c r="N1159" s="24" t="s">
        <v>138</v>
      </c>
      <c r="O1159" s="24"/>
    </row>
    <row r="1160" spans="1:15" hidden="1">
      <c r="A1160" s="23" t="str">
        <f>CONCATENATE(표1[[#This Row],[대분류]],표1[[#This Row],[중분류]],표1[[#This Row],[소분류]],표1[[#This Row],[단계]])</f>
        <v>IT프로그래밍Java전문과정</v>
      </c>
      <c r="B1160" s="23" t="str">
        <f>CONCATENATE($A1160,
IF(COUNTIF($A$2:$A1160,A1160)&lt;10,CONCATENATE("000",COUNTIF($A$2:$A1160,A1160)),
IF(COUNTIF($A$2:$A1160,A1160)&lt;100,CONCATENATE("00",COUNTIF($A$2:$A1160,A1160)),
IF(COUNTIF($A$2:$A1160,A1160)&lt;1000,CONCATENATE("0",COUNTIF($A$2:$A1160,A1160)),COUNTIF($A$2:$A1160,A1160))
)))</f>
        <v>IT프로그래밍Java전문과정0003</v>
      </c>
      <c r="C1160" s="23" t="s">
        <v>5426</v>
      </c>
      <c r="E1160" s="23" t="str">
        <f>CONCATENATE(표1[[#This Row],[교육기관명]],표1[[#This Row],[중분류]])</f>
        <v>HP교육센터프로그래밍</v>
      </c>
      <c r="F1160" s="24" t="s">
        <v>971</v>
      </c>
      <c r="G1160" s="25" t="s">
        <v>1104</v>
      </c>
      <c r="H1160" s="24" t="s">
        <v>6</v>
      </c>
      <c r="I1160" s="24" t="s">
        <v>137</v>
      </c>
      <c r="J1160" s="24" t="s">
        <v>138</v>
      </c>
      <c r="K1160" s="24" t="s">
        <v>2000</v>
      </c>
      <c r="L1160" s="80"/>
      <c r="M1160" s="24" t="s">
        <v>3066</v>
      </c>
      <c r="N1160" s="24"/>
      <c r="O1160" s="24"/>
    </row>
    <row r="1161" spans="1:15" hidden="1">
      <c r="A1161" s="23" t="str">
        <f>CONCATENATE(표1[[#This Row],[대분류]],표1[[#This Row],[중분류]],표1[[#This Row],[소분류]],표1[[#This Row],[단계]])</f>
        <v>IT프로그래밍Java전문과정</v>
      </c>
      <c r="B1161" s="23" t="str">
        <f>CONCATENATE($A1161,
IF(COUNTIF($A$2:$A1161,A1161)&lt;10,CONCATENATE("000",COUNTIF($A$2:$A1161,A1161)),
IF(COUNTIF($A$2:$A1161,A1161)&lt;100,CONCATENATE("00",COUNTIF($A$2:$A1161,A1161)),
IF(COUNTIF($A$2:$A1161,A1161)&lt;1000,CONCATENATE("0",COUNTIF($A$2:$A1161,A1161)),COUNTIF($A$2:$A1161,A1161))
)))</f>
        <v>IT프로그래밍Java전문과정0004</v>
      </c>
      <c r="C1161" s="23" t="s">
        <v>5427</v>
      </c>
      <c r="E1161" s="23" t="str">
        <f>CONCATENATE(표1[[#This Row],[교육기관명]],표1[[#This Row],[중분류]])</f>
        <v>HP교육센터프로그래밍</v>
      </c>
      <c r="F1161" s="24" t="s">
        <v>971</v>
      </c>
      <c r="G1161" s="25" t="s">
        <v>1098</v>
      </c>
      <c r="H1161" s="24" t="s">
        <v>6</v>
      </c>
      <c r="I1161" s="24" t="s">
        <v>137</v>
      </c>
      <c r="J1161" s="24" t="s">
        <v>138</v>
      </c>
      <c r="K1161" s="24" t="s">
        <v>2000</v>
      </c>
      <c r="L1161" s="80"/>
      <c r="M1161" s="24" t="s">
        <v>3067</v>
      </c>
      <c r="N1161" s="24"/>
      <c r="O1161" s="24"/>
    </row>
    <row r="1162" spans="1:15" hidden="1">
      <c r="A1162" s="23" t="str">
        <f>CONCATENATE(표1[[#This Row],[대분류]],표1[[#This Row],[중분류]],표1[[#This Row],[소분류]],표1[[#This Row],[단계]])</f>
        <v>IT프로그래밍Java전문과정</v>
      </c>
      <c r="B1162" s="23" t="str">
        <f>CONCATENATE($A1162,
IF(COUNTIF($A$2:$A1162,A1162)&lt;10,CONCATENATE("000",COUNTIF($A$2:$A1162,A1162)),
IF(COUNTIF($A$2:$A1162,A1162)&lt;100,CONCATENATE("00",COUNTIF($A$2:$A1162,A1162)),
IF(COUNTIF($A$2:$A1162,A1162)&lt;1000,CONCATENATE("0",COUNTIF($A$2:$A1162,A1162)),COUNTIF($A$2:$A1162,A1162))
)))</f>
        <v>IT프로그래밍Java전문과정0005</v>
      </c>
      <c r="C1162" s="23" t="s">
        <v>5428</v>
      </c>
      <c r="E1162" s="23" t="str">
        <f>CONCATENATE(표1[[#This Row],[교육기관명]],표1[[#This Row],[중분류]])</f>
        <v>HP교육센터프로그래밍</v>
      </c>
      <c r="F1162" s="24" t="s">
        <v>971</v>
      </c>
      <c r="G1162" s="25" t="s">
        <v>1110</v>
      </c>
      <c r="H1162" s="24" t="s">
        <v>6</v>
      </c>
      <c r="I1162" s="24" t="s">
        <v>137</v>
      </c>
      <c r="J1162" s="24" t="s">
        <v>138</v>
      </c>
      <c r="K1162" s="24" t="s">
        <v>2000</v>
      </c>
      <c r="L1162" s="80"/>
      <c r="M1162" s="24" t="s">
        <v>3068</v>
      </c>
      <c r="N1162" s="24"/>
      <c r="O1162" s="24"/>
    </row>
    <row r="1163" spans="1:15" hidden="1">
      <c r="A1163" s="23" t="str">
        <f>CONCATENATE(표1[[#This Row],[대분류]],표1[[#This Row],[중분류]],표1[[#This Row],[소분류]],표1[[#This Row],[단계]])</f>
        <v>IT프로그래밍Java전문과정</v>
      </c>
      <c r="B1163" s="23" t="str">
        <f>CONCATENATE($A1163,
IF(COUNTIF($A$2:$A1163,A1163)&lt;10,CONCATENATE("000",COUNTIF($A$2:$A1163,A1163)),
IF(COUNTIF($A$2:$A1163,A1163)&lt;100,CONCATENATE("00",COUNTIF($A$2:$A1163,A1163)),
IF(COUNTIF($A$2:$A1163,A1163)&lt;1000,CONCATENATE("0",COUNTIF($A$2:$A1163,A1163)),COUNTIF($A$2:$A1163,A1163))
)))</f>
        <v>IT프로그래밍Java전문과정0006</v>
      </c>
      <c r="C1163" s="23" t="s">
        <v>5043</v>
      </c>
      <c r="E1163" s="23" t="str">
        <f>CONCATENATE(표1[[#This Row],[교육기관명]],표1[[#This Row],[중분류]])</f>
        <v>멀티캠퍼스프로그래밍</v>
      </c>
      <c r="F1163" s="24" t="s">
        <v>4</v>
      </c>
      <c r="G1163" s="25" t="s">
        <v>136</v>
      </c>
      <c r="H1163" s="24" t="s">
        <v>6</v>
      </c>
      <c r="I1163" s="24" t="s">
        <v>137</v>
      </c>
      <c r="J1163" s="24" t="s">
        <v>138</v>
      </c>
      <c r="K1163" s="24" t="s">
        <v>2000</v>
      </c>
      <c r="L1163" s="80"/>
      <c r="M1163" s="24" t="s">
        <v>3069</v>
      </c>
      <c r="N1163" s="24"/>
      <c r="O1163" s="24"/>
    </row>
    <row r="1164" spans="1:15" hidden="1">
      <c r="A1164" s="23" t="str">
        <f>CONCATENATE(표1[[#This Row],[대분류]],표1[[#This Row],[중분류]],표1[[#This Row],[소분류]],표1[[#This Row],[단계]])</f>
        <v>IT프로그래밍Java전문과정</v>
      </c>
      <c r="B1164" s="23" t="str">
        <f>CONCATENATE($A1164,
IF(COUNTIF($A$2:$A1164,A1164)&lt;10,CONCATENATE("000",COUNTIF($A$2:$A1164,A1164)),
IF(COUNTIF($A$2:$A1164,A1164)&lt;100,CONCATENATE("00",COUNTIF($A$2:$A1164,A1164)),
IF(COUNTIF($A$2:$A1164,A1164)&lt;1000,CONCATENATE("0",COUNTIF($A$2:$A1164,A1164)),COUNTIF($A$2:$A1164,A1164))
)))</f>
        <v>IT프로그래밍Java전문과정0007</v>
      </c>
      <c r="C1164" s="23" t="s">
        <v>5044</v>
      </c>
      <c r="E1164" s="23" t="str">
        <f>CONCATENATE(표1[[#This Row],[교육기관명]],표1[[#This Row],[중분류]])</f>
        <v>멀티캠퍼스프로그래밍</v>
      </c>
      <c r="F1164" s="24" t="s">
        <v>4</v>
      </c>
      <c r="G1164" s="25" t="s">
        <v>341</v>
      </c>
      <c r="H1164" s="24" t="s">
        <v>6</v>
      </c>
      <c r="I1164" s="24" t="s">
        <v>137</v>
      </c>
      <c r="J1164" s="24" t="s">
        <v>138</v>
      </c>
      <c r="K1164" s="24" t="s">
        <v>2000</v>
      </c>
      <c r="L1164" s="80"/>
      <c r="M1164" s="24" t="s">
        <v>3070</v>
      </c>
      <c r="N1164" s="24"/>
      <c r="O1164" s="24"/>
    </row>
    <row r="1165" spans="1:15" hidden="1">
      <c r="A1165" s="23" t="str">
        <f>CONCATENATE(표1[[#This Row],[대분류]],표1[[#This Row],[중분류]],표1[[#This Row],[소분류]],표1[[#This Row],[단계]])</f>
        <v>IT프로그래밍Java전문과정</v>
      </c>
      <c r="B1165" s="23" t="str">
        <f>CONCATENATE($A1165,
IF(COUNTIF($A$2:$A1165,A1165)&lt;10,CONCATENATE("000",COUNTIF($A$2:$A1165,A1165)),
IF(COUNTIF($A$2:$A1165,A1165)&lt;100,CONCATENATE("00",COUNTIF($A$2:$A1165,A1165)),
IF(COUNTIF($A$2:$A1165,A1165)&lt;1000,CONCATENATE("0",COUNTIF($A$2:$A1165,A1165)),COUNTIF($A$2:$A1165,A1165))
)))</f>
        <v>IT프로그래밍Java전문과정0008</v>
      </c>
      <c r="C1165" s="23" t="s">
        <v>5045</v>
      </c>
      <c r="E1165" s="23" t="str">
        <f>CONCATENATE(표1[[#This Row],[교육기관명]],표1[[#This Row],[중분류]])</f>
        <v>멀티캠퍼스프로그래밍</v>
      </c>
      <c r="F1165" s="24" t="s">
        <v>4</v>
      </c>
      <c r="G1165" s="25" t="s">
        <v>339</v>
      </c>
      <c r="H1165" s="24" t="s">
        <v>6</v>
      </c>
      <c r="I1165" s="24" t="s">
        <v>137</v>
      </c>
      <c r="J1165" s="24" t="s">
        <v>138</v>
      </c>
      <c r="K1165" s="24" t="s">
        <v>2000</v>
      </c>
      <c r="L1165" s="80"/>
      <c r="M1165" s="24" t="s">
        <v>3071</v>
      </c>
      <c r="N1165" s="24"/>
      <c r="O1165" s="24"/>
    </row>
    <row r="1166" spans="1:15" hidden="1">
      <c r="A1166" s="23" t="str">
        <f>CONCATENATE(표1[[#This Row],[대분류]],표1[[#This Row],[중분류]],표1[[#This Row],[소분류]],표1[[#This Row],[단계]])</f>
        <v>IT프로그래밍Java전문과정</v>
      </c>
      <c r="B1166" s="23" t="str">
        <f>CONCATENATE($A1166,
IF(COUNTIF($A$2:$A1166,A1166)&lt;10,CONCATENATE("000",COUNTIF($A$2:$A1166,A1166)),
IF(COUNTIF($A$2:$A1166,A1166)&lt;100,CONCATENATE("00",COUNTIF($A$2:$A1166,A1166)),
IF(COUNTIF($A$2:$A1166,A1166)&lt;1000,CONCATENATE("0",COUNTIF($A$2:$A1166,A1166)),COUNTIF($A$2:$A1166,A1166))
)))</f>
        <v>IT프로그래밍Java전문과정0009</v>
      </c>
      <c r="C1166" s="23" t="s">
        <v>5046</v>
      </c>
      <c r="E1166" s="23" t="str">
        <f>CONCATENATE(표1[[#This Row],[교육기관명]],표1[[#This Row],[중분류]])</f>
        <v>멀티캠퍼스프로그래밍</v>
      </c>
      <c r="F1166" s="24" t="s">
        <v>4</v>
      </c>
      <c r="G1166" s="25" t="s">
        <v>342</v>
      </c>
      <c r="H1166" s="24" t="s">
        <v>6</v>
      </c>
      <c r="I1166" s="24" t="s">
        <v>137</v>
      </c>
      <c r="J1166" s="24" t="s">
        <v>138</v>
      </c>
      <c r="K1166" s="24" t="s">
        <v>2000</v>
      </c>
      <c r="L1166" s="80"/>
      <c r="M1166" s="24" t="s">
        <v>3072</v>
      </c>
      <c r="N1166" s="24"/>
      <c r="O1166" s="24"/>
    </row>
    <row r="1167" spans="1:15" hidden="1">
      <c r="A1167" s="23" t="str">
        <f>CONCATENATE(표1[[#This Row],[대분류]],표1[[#This Row],[중분류]],표1[[#This Row],[소분류]],표1[[#This Row],[단계]])</f>
        <v>IT프로그래밍Java전문과정</v>
      </c>
      <c r="B1167" s="23" t="str">
        <f>CONCATENATE($A1167,
IF(COUNTIF($A$2:$A1167,A1167)&lt;10,CONCATENATE("000",COUNTIF($A$2:$A1167,A1167)),
IF(COUNTIF($A$2:$A1167,A1167)&lt;100,CONCATENATE("00",COUNTIF($A$2:$A1167,A1167)),
IF(COUNTIF($A$2:$A1167,A1167)&lt;1000,CONCATENATE("0",COUNTIF($A$2:$A1167,A1167)),COUNTIF($A$2:$A1167,A1167))
)))</f>
        <v>IT프로그래밍Java전문과정0010</v>
      </c>
      <c r="C1167" s="23" t="s">
        <v>5047</v>
      </c>
      <c r="E1167" s="23" t="str">
        <f>CONCATENATE(표1[[#This Row],[교육기관명]],표1[[#This Row],[중분류]])</f>
        <v>멀티캠퍼스프로그래밍</v>
      </c>
      <c r="F1167" s="24" t="s">
        <v>4</v>
      </c>
      <c r="G1167" s="25" t="s">
        <v>466</v>
      </c>
      <c r="H1167" s="24" t="s">
        <v>6</v>
      </c>
      <c r="I1167" s="24" t="s">
        <v>137</v>
      </c>
      <c r="J1167" s="24" t="s">
        <v>138</v>
      </c>
      <c r="K1167" s="24" t="s">
        <v>2000</v>
      </c>
      <c r="L1167" s="80"/>
      <c r="M1167" s="24" t="s">
        <v>3073</v>
      </c>
      <c r="N1167" s="24"/>
      <c r="O1167" s="24"/>
    </row>
    <row r="1168" spans="1:15" hidden="1">
      <c r="A1168" s="23" t="str">
        <f>CONCATENATE(표1[[#This Row],[대분류]],표1[[#This Row],[중분류]],표1[[#This Row],[소분류]],표1[[#This Row],[단계]])</f>
        <v>IT프로그래밍Java전문과정</v>
      </c>
      <c r="B1168" s="23" t="str">
        <f>CONCATENATE($A1168,
IF(COUNTIF($A$2:$A1168,A1168)&lt;10,CONCATENATE("000",COUNTIF($A$2:$A1168,A1168)),
IF(COUNTIF($A$2:$A1168,A1168)&lt;100,CONCATENATE("00",COUNTIF($A$2:$A1168,A1168)),
IF(COUNTIF($A$2:$A1168,A1168)&lt;1000,CONCATENATE("0",COUNTIF($A$2:$A1168,A1168)),COUNTIF($A$2:$A1168,A1168))
)))</f>
        <v>IT프로그래밍Java전문과정0011</v>
      </c>
      <c r="C1168" s="23" t="s">
        <v>5048</v>
      </c>
      <c r="E1168" s="23" t="str">
        <f>CONCATENATE(표1[[#This Row],[교육기관명]],표1[[#This Row],[중분류]])</f>
        <v>멀티캠퍼스프로그래밍</v>
      </c>
      <c r="F1168" s="24" t="s">
        <v>4</v>
      </c>
      <c r="G1168" s="25" t="s">
        <v>347</v>
      </c>
      <c r="H1168" s="24" t="s">
        <v>6</v>
      </c>
      <c r="I1168" s="24" t="s">
        <v>137</v>
      </c>
      <c r="J1168" s="24" t="s">
        <v>138</v>
      </c>
      <c r="K1168" s="24" t="s">
        <v>2000</v>
      </c>
      <c r="L1168" s="80"/>
      <c r="M1168" s="24" t="s">
        <v>3074</v>
      </c>
      <c r="N1168" s="24"/>
      <c r="O1168" s="24"/>
    </row>
    <row r="1169" spans="1:15" hidden="1">
      <c r="A1169" s="23" t="str">
        <f>CONCATENATE(표1[[#This Row],[대분류]],표1[[#This Row],[중분류]],표1[[#This Row],[소분류]],표1[[#This Row],[단계]])</f>
        <v>IT프로그래밍Java전문과정</v>
      </c>
      <c r="B1169" s="23" t="str">
        <f>CONCATENATE($A1169,
IF(COUNTIF($A$2:$A1169,A1169)&lt;10,CONCATENATE("000",COUNTIF($A$2:$A1169,A1169)),
IF(COUNTIF($A$2:$A1169,A1169)&lt;100,CONCATENATE("00",COUNTIF($A$2:$A1169,A1169)),
IF(COUNTIF($A$2:$A1169,A1169)&lt;1000,CONCATENATE("0",COUNTIF($A$2:$A1169,A1169)),COUNTIF($A$2:$A1169,A1169))
)))</f>
        <v>IT프로그래밍Java전문과정0012</v>
      </c>
      <c r="C1169" s="23" t="s">
        <v>5049</v>
      </c>
      <c r="D1169" s="28" t="s">
        <v>5641</v>
      </c>
      <c r="E1169" s="23" t="str">
        <f>CONCATENATE(표1[[#This Row],[교육기관명]],표1[[#This Row],[중분류]])</f>
        <v>멀티캠퍼스프로그래밍</v>
      </c>
      <c r="F1169" s="24" t="s">
        <v>4</v>
      </c>
      <c r="G1169" s="25" t="s">
        <v>344</v>
      </c>
      <c r="H1169" s="24" t="s">
        <v>6</v>
      </c>
      <c r="I1169" s="24" t="s">
        <v>137</v>
      </c>
      <c r="J1169" s="24" t="s">
        <v>138</v>
      </c>
      <c r="K1169" s="24" t="s">
        <v>2000</v>
      </c>
      <c r="L1169" s="80" t="s">
        <v>5580</v>
      </c>
      <c r="M1169" s="24" t="s">
        <v>3075</v>
      </c>
      <c r="N1169" s="24" t="s">
        <v>138</v>
      </c>
      <c r="O1169" s="24"/>
    </row>
    <row r="1170" spans="1:15" hidden="1">
      <c r="A1170" s="23" t="str">
        <f>CONCATENATE(표1[[#This Row],[대분류]],표1[[#This Row],[중분류]],표1[[#This Row],[소분류]],표1[[#This Row],[단계]])</f>
        <v>IT프로그래밍Java전문과정</v>
      </c>
      <c r="B1170" s="23" t="str">
        <f>CONCATENATE($A1170,
IF(COUNTIF($A$2:$A1170,A1170)&lt;10,CONCATENATE("000",COUNTIF($A$2:$A1170,A1170)),
IF(COUNTIF($A$2:$A1170,A1170)&lt;100,CONCATENATE("00",COUNTIF($A$2:$A1170,A1170)),
IF(COUNTIF($A$2:$A1170,A1170)&lt;1000,CONCATENATE("0",COUNTIF($A$2:$A1170,A1170)),COUNTIF($A$2:$A1170,A1170))
)))</f>
        <v>IT프로그래밍Java전문과정0013</v>
      </c>
      <c r="C1170" s="23" t="s">
        <v>5050</v>
      </c>
      <c r="E1170" s="23" t="str">
        <f>CONCATENATE(표1[[#This Row],[교육기관명]],표1[[#This Row],[중분류]])</f>
        <v>멀티캠퍼스프로그래밍</v>
      </c>
      <c r="F1170" s="24" t="s">
        <v>4</v>
      </c>
      <c r="G1170" s="25" t="s">
        <v>351</v>
      </c>
      <c r="H1170" s="24" t="s">
        <v>6</v>
      </c>
      <c r="I1170" s="24" t="s">
        <v>137</v>
      </c>
      <c r="J1170" s="24" t="s">
        <v>138</v>
      </c>
      <c r="K1170" s="24" t="s">
        <v>2000</v>
      </c>
      <c r="L1170" s="80"/>
      <c r="M1170" s="24" t="s">
        <v>3076</v>
      </c>
      <c r="N1170" s="24"/>
      <c r="O1170" s="24"/>
    </row>
    <row r="1171" spans="1:15" hidden="1">
      <c r="A1171" s="23" t="str">
        <f>CONCATENATE(표1[[#This Row],[대분류]],표1[[#This Row],[중분류]],표1[[#This Row],[소분류]],표1[[#This Row],[단계]])</f>
        <v>IT프로그래밍Java전문과정</v>
      </c>
      <c r="B1171" s="23" t="str">
        <f>CONCATENATE($A1171,
IF(COUNTIF($A$2:$A1171,A1171)&lt;10,CONCATENATE("000",COUNTIF($A$2:$A1171,A1171)),
IF(COUNTIF($A$2:$A1171,A1171)&lt;100,CONCATENATE("00",COUNTIF($A$2:$A1171,A1171)),
IF(COUNTIF($A$2:$A1171,A1171)&lt;1000,CONCATENATE("0",COUNTIF($A$2:$A1171,A1171)),COUNTIF($A$2:$A1171,A1171))
)))</f>
        <v>IT프로그래밍Java전문과정0014</v>
      </c>
      <c r="C1171" s="23" t="s">
        <v>5051</v>
      </c>
      <c r="E1171" s="23" t="str">
        <f>CONCATENATE(표1[[#This Row],[교육기관명]],표1[[#This Row],[중분류]])</f>
        <v>멀티캠퍼스프로그래밍</v>
      </c>
      <c r="F1171" s="24" t="s">
        <v>4</v>
      </c>
      <c r="G1171" s="25" t="s">
        <v>343</v>
      </c>
      <c r="H1171" s="24" t="s">
        <v>6</v>
      </c>
      <c r="I1171" s="24" t="s">
        <v>137</v>
      </c>
      <c r="J1171" s="24" t="s">
        <v>138</v>
      </c>
      <c r="K1171" s="24" t="s">
        <v>2000</v>
      </c>
      <c r="L1171" s="80"/>
      <c r="M1171" s="24" t="s">
        <v>3077</v>
      </c>
      <c r="N1171" s="24"/>
      <c r="O1171" s="24"/>
    </row>
    <row r="1172" spans="1:15" hidden="1">
      <c r="A1172" s="23" t="str">
        <f>CONCATENATE(표1[[#This Row],[대분류]],표1[[#This Row],[중분류]],표1[[#This Row],[소분류]],표1[[#This Row],[단계]])</f>
        <v>IT프로그래밍Java전문과정</v>
      </c>
      <c r="B1172" s="23" t="str">
        <f>CONCATENATE($A1172,
IF(COUNTIF($A$2:$A1172,A1172)&lt;10,CONCATENATE("000",COUNTIF($A$2:$A1172,A1172)),
IF(COUNTIF($A$2:$A1172,A1172)&lt;100,CONCATENATE("00",COUNTIF($A$2:$A1172,A1172)),
IF(COUNTIF($A$2:$A1172,A1172)&lt;1000,CONCATENATE("0",COUNTIF($A$2:$A1172,A1172)),COUNTIF($A$2:$A1172,A1172))
)))</f>
        <v>IT프로그래밍Java전문과정0015</v>
      </c>
      <c r="C1172" s="23" t="s">
        <v>5052</v>
      </c>
      <c r="E1172" s="23" t="str">
        <f>CONCATENATE(표1[[#This Row],[교육기관명]],표1[[#This Row],[중분류]])</f>
        <v>멀티캠퍼스프로그래밍</v>
      </c>
      <c r="F1172" s="24" t="s">
        <v>4</v>
      </c>
      <c r="G1172" s="25" t="s">
        <v>350</v>
      </c>
      <c r="H1172" s="24" t="s">
        <v>6</v>
      </c>
      <c r="I1172" s="24" t="s">
        <v>137</v>
      </c>
      <c r="J1172" s="24" t="s">
        <v>138</v>
      </c>
      <c r="K1172" s="24" t="s">
        <v>2000</v>
      </c>
      <c r="L1172" s="80"/>
      <c r="M1172" s="24" t="s">
        <v>3078</v>
      </c>
      <c r="N1172" s="24"/>
      <c r="O1172" s="24"/>
    </row>
    <row r="1173" spans="1:15" hidden="1">
      <c r="A1173" s="23" t="str">
        <f>CONCATENATE(표1[[#This Row],[대분류]],표1[[#This Row],[중분류]],표1[[#This Row],[소분류]],표1[[#This Row],[단계]])</f>
        <v>IT프로그래밍Java전문과정</v>
      </c>
      <c r="B1173" s="23" t="str">
        <f>CONCATENATE($A1173,
IF(COUNTIF($A$2:$A1173,A1173)&lt;10,CONCATENATE("000",COUNTIF($A$2:$A1173,A1173)),
IF(COUNTIF($A$2:$A1173,A1173)&lt;100,CONCATENATE("00",COUNTIF($A$2:$A1173,A1173)),
IF(COUNTIF($A$2:$A1173,A1173)&lt;1000,CONCATENATE("0",COUNTIF($A$2:$A1173,A1173)),COUNTIF($A$2:$A1173,A1173))
)))</f>
        <v>IT프로그래밍Java전문과정0016</v>
      </c>
      <c r="C1173" s="23" t="s">
        <v>5053</v>
      </c>
      <c r="D1173" s="28" t="s">
        <v>5614</v>
      </c>
      <c r="E1173" s="23" t="str">
        <f>CONCATENATE(표1[[#This Row],[교육기관명]],표1[[#This Row],[중분류]])</f>
        <v>멀티캠퍼스프로그래밍</v>
      </c>
      <c r="F1173" s="24" t="s">
        <v>4</v>
      </c>
      <c r="G1173" s="25" t="s">
        <v>345</v>
      </c>
      <c r="H1173" s="24" t="s">
        <v>6</v>
      </c>
      <c r="I1173" s="24" t="s">
        <v>137</v>
      </c>
      <c r="J1173" s="24" t="s">
        <v>138</v>
      </c>
      <c r="K1173" s="24" t="s">
        <v>2000</v>
      </c>
      <c r="L1173" s="80" t="s">
        <v>5584</v>
      </c>
      <c r="M1173" s="24" t="s">
        <v>3079</v>
      </c>
      <c r="N1173" s="24">
        <v>0</v>
      </c>
      <c r="O1173" s="24"/>
    </row>
    <row r="1174" spans="1:15" hidden="1">
      <c r="A1174" s="23" t="str">
        <f>CONCATENATE(표1[[#This Row],[대분류]],표1[[#This Row],[중분류]],표1[[#This Row],[소분류]],표1[[#This Row],[단계]])</f>
        <v>IT프로그래밍Java전문과정</v>
      </c>
      <c r="B1174" s="23" t="str">
        <f>CONCATENATE($A1174,
IF(COUNTIF($A$2:$A1174,A1174)&lt;10,CONCATENATE("000",COUNTIF($A$2:$A1174,A1174)),
IF(COUNTIF($A$2:$A1174,A1174)&lt;100,CONCATENATE("00",COUNTIF($A$2:$A1174,A1174)),
IF(COUNTIF($A$2:$A1174,A1174)&lt;1000,CONCATENATE("0",COUNTIF($A$2:$A1174,A1174)),COUNTIF($A$2:$A1174,A1174))
)))</f>
        <v>IT프로그래밍Java전문과정0017</v>
      </c>
      <c r="C1174" s="23" t="s">
        <v>5054</v>
      </c>
      <c r="E1174" s="23" t="str">
        <f>CONCATENATE(표1[[#This Row],[교육기관명]],표1[[#This Row],[중분류]])</f>
        <v>멀티캠퍼스프로그래밍</v>
      </c>
      <c r="F1174" s="24" t="s">
        <v>4</v>
      </c>
      <c r="G1174" s="25" t="s">
        <v>468</v>
      </c>
      <c r="H1174" s="24" t="s">
        <v>6</v>
      </c>
      <c r="I1174" s="24" t="s">
        <v>137</v>
      </c>
      <c r="J1174" s="24" t="s">
        <v>138</v>
      </c>
      <c r="K1174" s="24" t="s">
        <v>2000</v>
      </c>
      <c r="L1174" s="80"/>
      <c r="M1174" s="24" t="s">
        <v>3080</v>
      </c>
      <c r="N1174" s="24"/>
      <c r="O1174" s="24"/>
    </row>
    <row r="1175" spans="1:15" hidden="1">
      <c r="A1175" s="23" t="str">
        <f>CONCATENATE(표1[[#This Row],[대분류]],표1[[#This Row],[중분류]],표1[[#This Row],[소분류]],표1[[#This Row],[단계]])</f>
        <v>IT프로그래밍Java전문과정</v>
      </c>
      <c r="B1175" s="23" t="str">
        <f>CONCATENATE($A1175,
IF(COUNTIF($A$2:$A1175,A1175)&lt;10,CONCATENATE("000",COUNTIF($A$2:$A1175,A1175)),
IF(COUNTIF($A$2:$A1175,A1175)&lt;100,CONCATENATE("00",COUNTIF($A$2:$A1175,A1175)),
IF(COUNTIF($A$2:$A1175,A1175)&lt;1000,CONCATENATE("0",COUNTIF($A$2:$A1175,A1175)),COUNTIF($A$2:$A1175,A1175))
)))</f>
        <v>IT프로그래밍Java전문과정0018</v>
      </c>
      <c r="C1175" s="23" t="s">
        <v>5055</v>
      </c>
      <c r="E1175" s="23" t="str">
        <f>CONCATENATE(표1[[#This Row],[교육기관명]],표1[[#This Row],[중분류]])</f>
        <v>멀티캠퍼스프로그래밍</v>
      </c>
      <c r="F1175" s="24" t="s">
        <v>4</v>
      </c>
      <c r="G1175" s="25" t="s">
        <v>471</v>
      </c>
      <c r="H1175" s="24" t="s">
        <v>6</v>
      </c>
      <c r="I1175" s="24" t="s">
        <v>137</v>
      </c>
      <c r="J1175" s="24" t="s">
        <v>138</v>
      </c>
      <c r="K1175" s="24" t="s">
        <v>2000</v>
      </c>
      <c r="L1175" s="80"/>
      <c r="M1175" s="24" t="s">
        <v>3081</v>
      </c>
      <c r="N1175" s="24"/>
      <c r="O1175" s="24"/>
    </row>
    <row r="1176" spans="1:15" hidden="1">
      <c r="A1176" s="23" t="str">
        <f>CONCATENATE(표1[[#This Row],[대분류]],표1[[#This Row],[중분류]],표1[[#This Row],[소분류]],표1[[#This Row],[단계]])</f>
        <v>IT프로그래밍Java전문과정</v>
      </c>
      <c r="B1176" s="23" t="str">
        <f>CONCATENATE($A1176,
IF(COUNTIF($A$2:$A1176,A1176)&lt;10,CONCATENATE("000",COUNTIF($A$2:$A1176,A1176)),
IF(COUNTIF($A$2:$A1176,A1176)&lt;100,CONCATENATE("00",COUNTIF($A$2:$A1176,A1176)),
IF(COUNTIF($A$2:$A1176,A1176)&lt;1000,CONCATENATE("0",COUNTIF($A$2:$A1176,A1176)),COUNTIF($A$2:$A1176,A1176))
)))</f>
        <v>IT프로그래밍Java전문과정0019</v>
      </c>
      <c r="C1176" s="23" t="s">
        <v>5056</v>
      </c>
      <c r="E1176" s="23" t="str">
        <f>CONCATENATE(표1[[#This Row],[교육기관명]],표1[[#This Row],[중분류]])</f>
        <v>멀티캠퍼스프로그래밍</v>
      </c>
      <c r="F1176" s="24" t="s">
        <v>4</v>
      </c>
      <c r="G1176" s="25" t="s">
        <v>462</v>
      </c>
      <c r="H1176" s="24" t="s">
        <v>6</v>
      </c>
      <c r="I1176" s="24" t="s">
        <v>137</v>
      </c>
      <c r="J1176" s="24" t="s">
        <v>138</v>
      </c>
      <c r="K1176" s="24" t="s">
        <v>2000</v>
      </c>
      <c r="L1176" s="80"/>
      <c r="M1176" s="24" t="s">
        <v>3082</v>
      </c>
      <c r="N1176" s="24"/>
      <c r="O1176" s="24"/>
    </row>
    <row r="1177" spans="1:15" hidden="1">
      <c r="A1177" s="23" t="str">
        <f>CONCATENATE(표1[[#This Row],[대분류]],표1[[#This Row],[중분류]],표1[[#This Row],[소분류]],표1[[#This Row],[단계]])</f>
        <v>IT프로그래밍Java전문과정</v>
      </c>
      <c r="B1177" s="23" t="str">
        <f>CONCATENATE($A1177,
IF(COUNTIF($A$2:$A1177,A1177)&lt;10,CONCATENATE("000",COUNTIF($A$2:$A1177,A1177)),
IF(COUNTIF($A$2:$A1177,A1177)&lt;100,CONCATENATE("00",COUNTIF($A$2:$A1177,A1177)),
IF(COUNTIF($A$2:$A1177,A1177)&lt;1000,CONCATENATE("0",COUNTIF($A$2:$A1177,A1177)),COUNTIF($A$2:$A1177,A1177))
)))</f>
        <v>IT프로그래밍Java전문과정0020</v>
      </c>
      <c r="C1177" s="23" t="s">
        <v>5057</v>
      </c>
      <c r="E1177" s="23" t="str">
        <f>CONCATENATE(표1[[#This Row],[교육기관명]],표1[[#This Row],[중분류]])</f>
        <v>멀티캠퍼스프로그래밍</v>
      </c>
      <c r="F1177" s="24" t="s">
        <v>4</v>
      </c>
      <c r="G1177" s="25" t="s">
        <v>472</v>
      </c>
      <c r="H1177" s="24" t="s">
        <v>6</v>
      </c>
      <c r="I1177" s="24" t="s">
        <v>137</v>
      </c>
      <c r="J1177" s="24" t="s">
        <v>138</v>
      </c>
      <c r="K1177" s="24" t="s">
        <v>2000</v>
      </c>
      <c r="L1177" s="80"/>
      <c r="M1177" s="24" t="s">
        <v>3083</v>
      </c>
      <c r="N1177" s="24"/>
      <c r="O1177" s="24"/>
    </row>
    <row r="1178" spans="1:15" hidden="1">
      <c r="A1178" s="23" t="str">
        <f>CONCATENATE(표1[[#This Row],[대분류]],표1[[#This Row],[중분류]],표1[[#This Row],[소분류]],표1[[#This Row],[단계]])</f>
        <v>IT프로그래밍Java전문과정</v>
      </c>
      <c r="B1178" s="23" t="str">
        <f>CONCATENATE($A1178,
IF(COUNTIF($A$2:$A1178,A1178)&lt;10,CONCATENATE("000",COUNTIF($A$2:$A1178,A1178)),
IF(COUNTIF($A$2:$A1178,A1178)&lt;100,CONCATENATE("00",COUNTIF($A$2:$A1178,A1178)),
IF(COUNTIF($A$2:$A1178,A1178)&lt;1000,CONCATENATE("0",COUNTIF($A$2:$A1178,A1178)),COUNTIF($A$2:$A1178,A1178))
)))</f>
        <v>IT프로그래밍Java전문과정0021</v>
      </c>
      <c r="C1178" s="23" t="s">
        <v>5058</v>
      </c>
      <c r="E1178" s="23" t="str">
        <f>CONCATENATE(표1[[#This Row],[교육기관명]],표1[[#This Row],[중분류]])</f>
        <v>멀티캠퍼스프로그래밍</v>
      </c>
      <c r="F1178" s="24" t="s">
        <v>4</v>
      </c>
      <c r="G1178" s="25" t="s">
        <v>349</v>
      </c>
      <c r="H1178" s="24" t="s">
        <v>6</v>
      </c>
      <c r="I1178" s="24" t="s">
        <v>137</v>
      </c>
      <c r="J1178" s="24" t="s">
        <v>138</v>
      </c>
      <c r="K1178" s="24" t="s">
        <v>2000</v>
      </c>
      <c r="L1178" s="80"/>
      <c r="M1178" s="24" t="s">
        <v>3084</v>
      </c>
      <c r="N1178" s="24"/>
      <c r="O1178" s="24"/>
    </row>
    <row r="1179" spans="1:15" hidden="1">
      <c r="A1179" s="23" t="str">
        <f>CONCATENATE(표1[[#This Row],[대분류]],표1[[#This Row],[중분류]],표1[[#This Row],[소분류]],표1[[#This Row],[단계]])</f>
        <v>IT프로그래밍Java전문과정</v>
      </c>
      <c r="B1179" s="23" t="str">
        <f>CONCATENATE($A1179,
IF(COUNTIF($A$2:$A1179,A1179)&lt;10,CONCATENATE("000",COUNTIF($A$2:$A1179,A1179)),
IF(COUNTIF($A$2:$A1179,A1179)&lt;100,CONCATENATE("00",COUNTIF($A$2:$A1179,A1179)),
IF(COUNTIF($A$2:$A1179,A1179)&lt;1000,CONCATENATE("0",COUNTIF($A$2:$A1179,A1179)),COUNTIF($A$2:$A1179,A1179))
)))</f>
        <v>IT프로그래밍Java전문과정0022</v>
      </c>
      <c r="C1179" s="23" t="s">
        <v>5059</v>
      </c>
      <c r="E1179" s="23" t="str">
        <f>CONCATENATE(표1[[#This Row],[교육기관명]],표1[[#This Row],[중분류]])</f>
        <v>멀티캠퍼스프로그래밍</v>
      </c>
      <c r="F1179" s="24" t="s">
        <v>4</v>
      </c>
      <c r="G1179" s="25" t="s">
        <v>340</v>
      </c>
      <c r="H1179" s="24" t="s">
        <v>6</v>
      </c>
      <c r="I1179" s="24" t="s">
        <v>137</v>
      </c>
      <c r="J1179" s="24" t="s">
        <v>138</v>
      </c>
      <c r="K1179" s="24" t="s">
        <v>2000</v>
      </c>
      <c r="L1179" s="80"/>
      <c r="M1179" s="24" t="s">
        <v>3085</v>
      </c>
      <c r="N1179" s="24"/>
      <c r="O1179" s="24"/>
    </row>
    <row r="1180" spans="1:15" hidden="1">
      <c r="A1180" s="23" t="str">
        <f>CONCATENATE(표1[[#This Row],[대분류]],표1[[#This Row],[중분류]],표1[[#This Row],[소분류]],표1[[#This Row],[단계]])</f>
        <v>IT프로그래밍Java전문과정</v>
      </c>
      <c r="B1180" s="23" t="str">
        <f>CONCATENATE($A1180,
IF(COUNTIF($A$2:$A1180,A1180)&lt;10,CONCATENATE("000",COUNTIF($A$2:$A1180,A1180)),
IF(COUNTIF($A$2:$A1180,A1180)&lt;100,CONCATENATE("00",COUNTIF($A$2:$A1180,A1180)),
IF(COUNTIF($A$2:$A1180,A1180)&lt;1000,CONCATENATE("0",COUNTIF($A$2:$A1180,A1180)),COUNTIF($A$2:$A1180,A1180))
)))</f>
        <v>IT프로그래밍Java전문과정0023</v>
      </c>
      <c r="C1180" s="23" t="s">
        <v>5060</v>
      </c>
      <c r="D1180" s="28" t="s">
        <v>5615</v>
      </c>
      <c r="E1180" s="23" t="str">
        <f>CONCATENATE(표1[[#This Row],[교육기관명]],표1[[#This Row],[중분류]])</f>
        <v>멀티캠퍼스프로그래밍</v>
      </c>
      <c r="F1180" s="24" t="s">
        <v>4</v>
      </c>
      <c r="G1180" s="25" t="s">
        <v>348</v>
      </c>
      <c r="H1180" s="24" t="s">
        <v>6</v>
      </c>
      <c r="I1180" s="24" t="s">
        <v>137</v>
      </c>
      <c r="J1180" s="24" t="s">
        <v>138</v>
      </c>
      <c r="K1180" s="24" t="s">
        <v>2000</v>
      </c>
      <c r="L1180" s="80" t="s">
        <v>5584</v>
      </c>
      <c r="M1180" s="24" t="s">
        <v>3086</v>
      </c>
      <c r="N1180" s="24">
        <v>0</v>
      </c>
      <c r="O1180" s="24"/>
    </row>
    <row r="1181" spans="1:15" hidden="1">
      <c r="A1181" s="23" t="str">
        <f>CONCATENATE(표1[[#This Row],[대분류]],표1[[#This Row],[중분류]],표1[[#This Row],[소분류]],표1[[#This Row],[단계]])</f>
        <v>IT프로그래밍Java전문과정</v>
      </c>
      <c r="B1181" s="23" t="str">
        <f>CONCATENATE($A1181,
IF(COUNTIF($A$2:$A1181,A1181)&lt;10,CONCATENATE("000",COUNTIF($A$2:$A1181,A1181)),
IF(COUNTIF($A$2:$A1181,A1181)&lt;100,CONCATENATE("00",COUNTIF($A$2:$A1181,A1181)),
IF(COUNTIF($A$2:$A1181,A1181)&lt;1000,CONCATENATE("0",COUNTIF($A$2:$A1181,A1181)),COUNTIF($A$2:$A1181,A1181))
)))</f>
        <v>IT프로그래밍Java전문과정0024</v>
      </c>
      <c r="C1181" s="23" t="s">
        <v>5061</v>
      </c>
      <c r="E1181" s="23" t="str">
        <f>CONCATENATE(표1[[#This Row],[교육기관명]],표1[[#This Row],[중분류]])</f>
        <v>멀티캠퍼스프로그래밍</v>
      </c>
      <c r="F1181" s="24" t="s">
        <v>4</v>
      </c>
      <c r="G1181" s="25" t="s">
        <v>346</v>
      </c>
      <c r="H1181" s="24" t="s">
        <v>6</v>
      </c>
      <c r="I1181" s="24" t="s">
        <v>137</v>
      </c>
      <c r="J1181" s="24" t="s">
        <v>138</v>
      </c>
      <c r="K1181" s="24" t="s">
        <v>2000</v>
      </c>
      <c r="L1181" s="80"/>
      <c r="M1181" s="24" t="s">
        <v>3087</v>
      </c>
      <c r="N1181" s="24"/>
      <c r="O1181" s="24"/>
    </row>
    <row r="1182" spans="1:15" hidden="1">
      <c r="A1182" s="23" t="str">
        <f>CONCATENATE(표1[[#This Row],[대분류]],표1[[#This Row],[중분류]],표1[[#This Row],[소분류]],표1[[#This Row],[단계]])</f>
        <v>IT프로그래밍Java전문과정</v>
      </c>
      <c r="B1182" s="23" t="str">
        <f>CONCATENATE($A1182,
IF(COUNTIF($A$2:$A1182,A1182)&lt;10,CONCATENATE("000",COUNTIF($A$2:$A1182,A1182)),
IF(COUNTIF($A$2:$A1182,A1182)&lt;100,CONCATENATE("00",COUNTIF($A$2:$A1182,A1182)),
IF(COUNTIF($A$2:$A1182,A1182)&lt;1000,CONCATENATE("0",COUNTIF($A$2:$A1182,A1182)),COUNTIF($A$2:$A1182,A1182))
)))</f>
        <v>IT프로그래밍Java전문과정0025</v>
      </c>
      <c r="C1182" s="23" t="s">
        <v>4948</v>
      </c>
      <c r="E1182" s="23" t="str">
        <f>CONCATENATE(표1[[#This Row],[교육기관명]],표1[[#This Row],[중분류]])</f>
        <v>비트교육센터프로그래밍</v>
      </c>
      <c r="F1182" s="24" t="s">
        <v>3689</v>
      </c>
      <c r="G1182" s="25" t="s">
        <v>874</v>
      </c>
      <c r="H1182" s="24" t="s">
        <v>6</v>
      </c>
      <c r="I1182" s="24" t="s">
        <v>137</v>
      </c>
      <c r="J1182" s="24" t="s">
        <v>138</v>
      </c>
      <c r="K1182" s="24" t="s">
        <v>2000</v>
      </c>
      <c r="L1182" s="80"/>
      <c r="M1182" s="24" t="s">
        <v>2145</v>
      </c>
      <c r="N1182" s="24"/>
      <c r="O1182" s="24"/>
    </row>
    <row r="1183" spans="1:15" hidden="1">
      <c r="A1183" s="23" t="str">
        <f>CONCATENATE(표1[[#This Row],[대분류]],표1[[#This Row],[중분류]],표1[[#This Row],[소분류]],표1[[#This Row],[단계]])</f>
        <v>IT프로그래밍Java전문과정</v>
      </c>
      <c r="B1183" s="23" t="str">
        <f>CONCATENATE($A1183,
IF(COUNTIF($A$2:$A1183,A1183)&lt;10,CONCATENATE("000",COUNTIF($A$2:$A1183,A1183)),
IF(COUNTIF($A$2:$A1183,A1183)&lt;100,CONCATENATE("00",COUNTIF($A$2:$A1183,A1183)),
IF(COUNTIF($A$2:$A1183,A1183)&lt;1000,CONCATENATE("0",COUNTIF($A$2:$A1183,A1183)),COUNTIF($A$2:$A1183,A1183))
)))</f>
        <v>IT프로그래밍Java전문과정0026</v>
      </c>
      <c r="C1183" s="23" t="s">
        <v>4949</v>
      </c>
      <c r="E1183" s="23" t="str">
        <f>CONCATENATE(표1[[#This Row],[교육기관명]],표1[[#This Row],[중분류]])</f>
        <v>비트교육센터프로그래밍</v>
      </c>
      <c r="F1183" s="24" t="s">
        <v>3689</v>
      </c>
      <c r="G1183" s="25" t="s">
        <v>870</v>
      </c>
      <c r="H1183" s="24" t="s">
        <v>6</v>
      </c>
      <c r="I1183" s="24" t="s">
        <v>137</v>
      </c>
      <c r="J1183" s="24" t="s">
        <v>138</v>
      </c>
      <c r="K1183" s="24" t="s">
        <v>2000</v>
      </c>
      <c r="L1183" s="80"/>
      <c r="M1183" s="24" t="s">
        <v>2145</v>
      </c>
      <c r="N1183" s="24"/>
      <c r="O1183" s="24"/>
    </row>
    <row r="1184" spans="1:15" hidden="1">
      <c r="A1184" s="23" t="str">
        <f>CONCATENATE(표1[[#This Row],[대분류]],표1[[#This Row],[중분류]],표1[[#This Row],[소분류]],표1[[#This Row],[단계]])</f>
        <v>IT프로그래밍Java전문과정</v>
      </c>
      <c r="B1184" s="23" t="str">
        <f>CONCATENATE($A1184,
IF(COUNTIF($A$2:$A1184,A1184)&lt;10,CONCATENATE("000",COUNTIF($A$2:$A1184,A1184)),
IF(COUNTIF($A$2:$A1184,A1184)&lt;100,CONCATENATE("00",COUNTIF($A$2:$A1184,A1184)),
IF(COUNTIF($A$2:$A1184,A1184)&lt;1000,CONCATENATE("0",COUNTIF($A$2:$A1184,A1184)),COUNTIF($A$2:$A1184,A1184))
)))</f>
        <v>IT프로그래밍Java전문과정0027</v>
      </c>
      <c r="C1184" s="23" t="s">
        <v>4950</v>
      </c>
      <c r="E1184" s="23" t="str">
        <f>CONCATENATE(표1[[#This Row],[교육기관명]],표1[[#This Row],[중분류]])</f>
        <v>비트교육센터프로그래밍</v>
      </c>
      <c r="F1184" s="24" t="s">
        <v>3689</v>
      </c>
      <c r="G1184" s="25" t="s">
        <v>864</v>
      </c>
      <c r="H1184" s="24" t="s">
        <v>6</v>
      </c>
      <c r="I1184" s="24" t="s">
        <v>137</v>
      </c>
      <c r="J1184" s="24" t="s">
        <v>138</v>
      </c>
      <c r="K1184" s="24" t="s">
        <v>2000</v>
      </c>
      <c r="L1184" s="80"/>
      <c r="M1184" s="24" t="s">
        <v>2145</v>
      </c>
      <c r="N1184" s="24"/>
      <c r="O1184" s="24"/>
    </row>
    <row r="1185" spans="1:15" hidden="1">
      <c r="A1185" s="23" t="str">
        <f>CONCATENATE(표1[[#This Row],[대분류]],표1[[#This Row],[중분류]],표1[[#This Row],[소분류]],표1[[#This Row],[단계]])</f>
        <v>IT프로그래밍Java전문과정</v>
      </c>
      <c r="B1185" s="23" t="str">
        <f>CONCATENATE($A1185,
IF(COUNTIF($A$2:$A1185,A1185)&lt;10,CONCATENATE("000",COUNTIF($A$2:$A1185,A1185)),
IF(COUNTIF($A$2:$A1185,A1185)&lt;100,CONCATENATE("00",COUNTIF($A$2:$A1185,A1185)),
IF(COUNTIF($A$2:$A1185,A1185)&lt;1000,CONCATENATE("0",COUNTIF($A$2:$A1185,A1185)),COUNTIF($A$2:$A1185,A1185))
)))</f>
        <v>IT프로그래밍Java전문과정0028</v>
      </c>
      <c r="C1185" s="23" t="s">
        <v>4951</v>
      </c>
      <c r="D1185" s="28" t="s">
        <v>5616</v>
      </c>
      <c r="E1185" s="23" t="str">
        <f>CONCATENATE(표1[[#This Row],[교육기관명]],표1[[#This Row],[중분류]])</f>
        <v>비트교육센터프로그래밍</v>
      </c>
      <c r="F1185" s="24" t="s">
        <v>3689</v>
      </c>
      <c r="G1185" s="25" t="s">
        <v>873</v>
      </c>
      <c r="H1185" s="24" t="s">
        <v>6</v>
      </c>
      <c r="I1185" s="24" t="s">
        <v>137</v>
      </c>
      <c r="J1185" s="24" t="s">
        <v>138</v>
      </c>
      <c r="K1185" s="24" t="s">
        <v>2000</v>
      </c>
      <c r="L1185" s="80" t="s">
        <v>5584</v>
      </c>
      <c r="M1185" s="24" t="s">
        <v>2145</v>
      </c>
      <c r="N1185" s="24">
        <v>0</v>
      </c>
      <c r="O1185" s="24"/>
    </row>
    <row r="1186" spans="1:15" hidden="1">
      <c r="A1186" s="23" t="str">
        <f>CONCATENATE(표1[[#This Row],[대분류]],표1[[#This Row],[중분류]],표1[[#This Row],[소분류]],표1[[#This Row],[단계]])</f>
        <v>IT프로그래밍Java전문과정</v>
      </c>
      <c r="B1186" s="23" t="str">
        <f>CONCATENATE($A1186,
IF(COUNTIF($A$2:$A1186,A1186)&lt;10,CONCATENATE("000",COUNTIF($A$2:$A1186,A1186)),
IF(COUNTIF($A$2:$A1186,A1186)&lt;100,CONCATENATE("00",COUNTIF($A$2:$A1186,A1186)),
IF(COUNTIF($A$2:$A1186,A1186)&lt;1000,CONCATENATE("0",COUNTIF($A$2:$A1186,A1186)),COUNTIF($A$2:$A1186,A1186))
)))</f>
        <v>IT프로그래밍Java전문과정0029</v>
      </c>
      <c r="C1186" s="23" t="s">
        <v>4933</v>
      </c>
      <c r="E1186" s="23" t="str">
        <f>CONCATENATE(표1[[#This Row],[교육기관명]],표1[[#This Row],[중분류]])</f>
        <v>아이티윌프로그래밍</v>
      </c>
      <c r="F1186" s="24" t="s">
        <v>927</v>
      </c>
      <c r="G1186" s="25" t="s">
        <v>931</v>
      </c>
      <c r="H1186" s="24" t="s">
        <v>6</v>
      </c>
      <c r="I1186" s="24" t="s">
        <v>137</v>
      </c>
      <c r="J1186" s="24" t="s">
        <v>138</v>
      </c>
      <c r="K1186" s="24" t="s">
        <v>2000</v>
      </c>
      <c r="L1186" s="80"/>
      <c r="M1186" s="24" t="s">
        <v>3624</v>
      </c>
      <c r="N1186" s="24"/>
      <c r="O1186" s="24"/>
    </row>
    <row r="1187" spans="1:15" hidden="1">
      <c r="A1187" s="23" t="str">
        <f>CONCATENATE(표1[[#This Row],[대분류]],표1[[#This Row],[중분류]],표1[[#This Row],[소분류]],표1[[#This Row],[단계]])</f>
        <v>IT프로그래밍Java전문과정</v>
      </c>
      <c r="B1187" s="23" t="str">
        <f>CONCATENATE($A1187,
IF(COUNTIF($A$2:$A1187,A1187)&lt;10,CONCATENATE("000",COUNTIF($A$2:$A1187,A1187)),
IF(COUNTIF($A$2:$A1187,A1187)&lt;100,CONCATENATE("00",COUNTIF($A$2:$A1187,A1187)),
IF(COUNTIF($A$2:$A1187,A1187)&lt;1000,CONCATENATE("0",COUNTIF($A$2:$A1187,A1187)),COUNTIF($A$2:$A1187,A1187))
)))</f>
        <v>IT프로그래밍Java전문과정0030</v>
      </c>
      <c r="C1187" s="23" t="s">
        <v>4909</v>
      </c>
      <c r="E1187" s="23" t="str">
        <f>CONCATENATE(표1[[#This Row],[교육기관명]],표1[[#This Row],[중분류]])</f>
        <v>오라클자바교육센터프로그래밍</v>
      </c>
      <c r="F1187" s="24" t="s">
        <v>802</v>
      </c>
      <c r="G1187" s="25" t="s">
        <v>805</v>
      </c>
      <c r="H1187" s="24" t="s">
        <v>6</v>
      </c>
      <c r="I1187" s="24" t="s">
        <v>137</v>
      </c>
      <c r="J1187" s="24" t="s">
        <v>138</v>
      </c>
      <c r="K1187" s="24" t="s">
        <v>2000</v>
      </c>
      <c r="L1187" s="80"/>
      <c r="M1187" s="24" t="s">
        <v>3622</v>
      </c>
      <c r="N1187" s="24"/>
      <c r="O1187" s="24"/>
    </row>
    <row r="1188" spans="1:15" hidden="1">
      <c r="A1188" s="23" t="str">
        <f>CONCATENATE(표1[[#This Row],[대분류]],표1[[#This Row],[중분류]],표1[[#This Row],[소분류]],표1[[#This Row],[단계]])</f>
        <v>IT프로그래밍Java전문과정</v>
      </c>
      <c r="B1188" s="23" t="str">
        <f>CONCATENATE($A1188,
IF(COUNTIF($A$2:$A1188,A1188)&lt;10,CONCATENATE("000",COUNTIF($A$2:$A1188,A1188)),
IF(COUNTIF($A$2:$A1188,A1188)&lt;100,CONCATENATE("00",COUNTIF($A$2:$A1188,A1188)),
IF(COUNTIF($A$2:$A1188,A1188)&lt;1000,CONCATENATE("0",COUNTIF($A$2:$A1188,A1188)),COUNTIF($A$2:$A1188,A1188))
)))</f>
        <v>IT프로그래밍Java전문과정0031</v>
      </c>
      <c r="C1188" s="23" t="s">
        <v>4910</v>
      </c>
      <c r="E1188" s="23" t="str">
        <f>CONCATENATE(표1[[#This Row],[교육기관명]],표1[[#This Row],[중분류]])</f>
        <v>오라클자바교육센터프로그래밍</v>
      </c>
      <c r="F1188" s="24" t="s">
        <v>802</v>
      </c>
      <c r="G1188" s="25" t="s">
        <v>807</v>
      </c>
      <c r="H1188" s="24" t="s">
        <v>6</v>
      </c>
      <c r="I1188" s="24" t="s">
        <v>137</v>
      </c>
      <c r="J1188" s="24" t="s">
        <v>138</v>
      </c>
      <c r="K1188" s="24" t="s">
        <v>2000</v>
      </c>
      <c r="L1188" s="80"/>
      <c r="M1188" s="24" t="s">
        <v>3622</v>
      </c>
      <c r="N1188" s="24"/>
      <c r="O1188" s="24"/>
    </row>
    <row r="1189" spans="1:15" hidden="1">
      <c r="A1189" s="23" t="str">
        <f>CONCATENATE(표1[[#This Row],[대분류]],표1[[#This Row],[중분류]],표1[[#This Row],[소분류]],표1[[#This Row],[단계]])</f>
        <v>IT프로그래밍Java전문과정</v>
      </c>
      <c r="B1189" s="23" t="str">
        <f>CONCATENATE($A1189,
IF(COUNTIF($A$2:$A1189,A1189)&lt;10,CONCATENATE("000",COUNTIF($A$2:$A1189,A1189)),
IF(COUNTIF($A$2:$A1189,A1189)&lt;100,CONCATENATE("00",COUNTIF($A$2:$A1189,A1189)),
IF(COUNTIF($A$2:$A1189,A1189)&lt;1000,CONCATENATE("0",COUNTIF($A$2:$A1189,A1189)),COUNTIF($A$2:$A1189,A1189))
)))</f>
        <v>IT프로그래밍Java전문과정0032</v>
      </c>
      <c r="C1189" s="23" t="s">
        <v>4911</v>
      </c>
      <c r="E1189" s="23" t="str">
        <f>CONCATENATE(표1[[#This Row],[교육기관명]],표1[[#This Row],[중분류]])</f>
        <v>오라클자바교육센터프로그래밍</v>
      </c>
      <c r="F1189" s="24" t="s">
        <v>802</v>
      </c>
      <c r="G1189" s="25" t="s">
        <v>806</v>
      </c>
      <c r="H1189" s="24" t="s">
        <v>6</v>
      </c>
      <c r="I1189" s="24" t="s">
        <v>137</v>
      </c>
      <c r="J1189" s="24" t="s">
        <v>138</v>
      </c>
      <c r="K1189" s="24" t="s">
        <v>2000</v>
      </c>
      <c r="L1189" s="80"/>
      <c r="M1189" s="24" t="s">
        <v>3088</v>
      </c>
      <c r="N1189" s="24"/>
      <c r="O1189" s="24"/>
    </row>
    <row r="1190" spans="1:15" hidden="1">
      <c r="A1190" s="23" t="str">
        <f>CONCATENATE(표1[[#This Row],[대분류]],표1[[#This Row],[중분류]],표1[[#This Row],[소분류]],표1[[#This Row],[단계]])</f>
        <v>IT프로그래밍Java전문과정</v>
      </c>
      <c r="B1190" s="23" t="str">
        <f>CONCATENATE($A1190,
IF(COUNTIF($A$2:$A1190,A1190)&lt;10,CONCATENATE("000",COUNTIF($A$2:$A1190,A1190)),
IF(COUNTIF($A$2:$A1190,A1190)&lt;100,CONCATENATE("00",COUNTIF($A$2:$A1190,A1190)),
IF(COUNTIF($A$2:$A1190,A1190)&lt;1000,CONCATENATE("0",COUNTIF($A$2:$A1190,A1190)),COUNTIF($A$2:$A1190,A1190))
)))</f>
        <v>IT프로그래밍Java전문과정0033</v>
      </c>
      <c r="C1190" s="23" t="s">
        <v>4841</v>
      </c>
      <c r="E1190" s="23" t="str">
        <f>CONCATENATE(표1[[#This Row],[교육기관명]],표1[[#This Row],[중분류]])</f>
        <v>코리아IT아카데미프로그래밍</v>
      </c>
      <c r="F1190" s="24" t="s">
        <v>1895</v>
      </c>
      <c r="G1190" s="25" t="s">
        <v>1903</v>
      </c>
      <c r="H1190" s="24" t="s">
        <v>6</v>
      </c>
      <c r="I1190" s="24" t="s">
        <v>137</v>
      </c>
      <c r="J1190" s="24" t="s">
        <v>138</v>
      </c>
      <c r="K1190" s="24" t="s">
        <v>2000</v>
      </c>
      <c r="L1190" s="80"/>
      <c r="M1190" s="24" t="s">
        <v>3089</v>
      </c>
      <c r="N1190" s="24"/>
      <c r="O1190" s="24"/>
    </row>
    <row r="1191" spans="1:15" hidden="1">
      <c r="A1191" s="23" t="str">
        <f>CONCATENATE(표1[[#This Row],[대분류]],표1[[#This Row],[중분류]],표1[[#This Row],[소분류]],표1[[#This Row],[단계]])</f>
        <v>IT프로그래밍Java전문과정</v>
      </c>
      <c r="B1191" s="23" t="str">
        <f>CONCATENATE($A1191,
IF(COUNTIF($A$2:$A1191,A1191)&lt;10,CONCATENATE("000",COUNTIF($A$2:$A1191,A1191)),
IF(COUNTIF($A$2:$A1191,A1191)&lt;100,CONCATENATE("00",COUNTIF($A$2:$A1191,A1191)),
IF(COUNTIF($A$2:$A1191,A1191)&lt;1000,CONCATENATE("0",COUNTIF($A$2:$A1191,A1191)),COUNTIF($A$2:$A1191,A1191))
)))</f>
        <v>IT프로그래밍Java전문과정0034</v>
      </c>
      <c r="C1191" s="23" t="s">
        <v>4182</v>
      </c>
      <c r="E1191" s="23" t="str">
        <f>CONCATENATE(표1[[#This Row],[교육기관명]],표1[[#This Row],[중분류]])</f>
        <v>패스트캠퍼스프로그래밍</v>
      </c>
      <c r="F1191" s="24" t="s">
        <v>3687</v>
      </c>
      <c r="G1191" s="25" t="s">
        <v>1772</v>
      </c>
      <c r="H1191" s="24" t="s">
        <v>6</v>
      </c>
      <c r="I1191" s="24" t="s">
        <v>137</v>
      </c>
      <c r="J1191" s="24" t="s">
        <v>138</v>
      </c>
      <c r="K1191" s="24" t="s">
        <v>2000</v>
      </c>
      <c r="L1191" s="80"/>
      <c r="M1191" s="24" t="s">
        <v>3090</v>
      </c>
      <c r="N1191" s="24"/>
      <c r="O1191" s="24"/>
    </row>
    <row r="1192" spans="1:15" hidden="1">
      <c r="A1192" s="23" t="str">
        <f>CONCATENATE(표1[[#This Row],[대분류]],표1[[#This Row],[중분류]],표1[[#This Row],[소분류]],표1[[#This Row],[단계]])</f>
        <v>IT프로그래밍Java전문과정</v>
      </c>
      <c r="B1192" s="23" t="str">
        <f>CONCATENATE($A1192,
IF(COUNTIF($A$2:$A1192,A1192)&lt;10,CONCATENATE("000",COUNTIF($A$2:$A1192,A1192)),
IF(COUNTIF($A$2:$A1192,A1192)&lt;100,CONCATENATE("00",COUNTIF($A$2:$A1192,A1192)),
IF(COUNTIF($A$2:$A1192,A1192)&lt;1000,CONCATENATE("0",COUNTIF($A$2:$A1192,A1192)),COUNTIF($A$2:$A1192,A1192))
)))</f>
        <v>IT프로그래밍Java전문과정0035</v>
      </c>
      <c r="C1192" s="23" t="s">
        <v>4183</v>
      </c>
      <c r="E1192" s="23" t="str">
        <f>CONCATENATE(표1[[#This Row],[교육기관명]],표1[[#This Row],[중분류]])</f>
        <v>패스트캠퍼스프로그래밍</v>
      </c>
      <c r="F1192" s="24" t="s">
        <v>3687</v>
      </c>
      <c r="G1192" s="25" t="s">
        <v>1773</v>
      </c>
      <c r="H1192" s="24" t="s">
        <v>6</v>
      </c>
      <c r="I1192" s="24" t="s">
        <v>137</v>
      </c>
      <c r="J1192" s="24" t="s">
        <v>138</v>
      </c>
      <c r="K1192" s="24" t="s">
        <v>2000</v>
      </c>
      <c r="L1192" s="80"/>
      <c r="M1192" s="24" t="s">
        <v>3091</v>
      </c>
      <c r="N1192" s="24"/>
      <c r="O1192" s="24"/>
    </row>
    <row r="1193" spans="1:15" hidden="1">
      <c r="A1193" s="23" t="str">
        <f>CONCATENATE(표1[[#This Row],[대분류]],표1[[#This Row],[중분류]],표1[[#This Row],[소분류]],표1[[#This Row],[단계]])</f>
        <v>IT프로그래밍Java전문과정</v>
      </c>
      <c r="B1193" s="23" t="str">
        <f>CONCATENATE($A1193,
IF(COUNTIF($A$2:$A1193,A1193)&lt;10,CONCATENATE("000",COUNTIF($A$2:$A1193,A1193)),
IF(COUNTIF($A$2:$A1193,A1193)&lt;100,CONCATENATE("00",COUNTIF($A$2:$A1193,A1193)),
IF(COUNTIF($A$2:$A1193,A1193)&lt;1000,CONCATENATE("0",COUNTIF($A$2:$A1193,A1193)),COUNTIF($A$2:$A1193,A1193))
)))</f>
        <v>IT프로그래밍Java전문과정0036</v>
      </c>
      <c r="C1193" s="23" t="s">
        <v>4184</v>
      </c>
      <c r="E1193" s="23" t="str">
        <f>CONCATENATE(표1[[#This Row],[교육기관명]],표1[[#This Row],[중분류]])</f>
        <v>패스트캠퍼스프로그래밍</v>
      </c>
      <c r="F1193" s="24" t="s">
        <v>3687</v>
      </c>
      <c r="G1193" s="25" t="s">
        <v>1774</v>
      </c>
      <c r="H1193" s="24" t="s">
        <v>6</v>
      </c>
      <c r="I1193" s="24" t="s">
        <v>137</v>
      </c>
      <c r="J1193" s="24" t="s">
        <v>138</v>
      </c>
      <c r="K1193" s="24" t="s">
        <v>2000</v>
      </c>
      <c r="L1193" s="80"/>
      <c r="M1193" s="24" t="s">
        <v>3092</v>
      </c>
      <c r="N1193" s="24"/>
      <c r="O1193" s="24"/>
    </row>
    <row r="1194" spans="1:15" hidden="1">
      <c r="A1194" s="23" t="str">
        <f>CONCATENATE(표1[[#This Row],[대분류]],표1[[#This Row],[중분류]],표1[[#This Row],[소분류]],표1[[#This Row],[단계]])</f>
        <v>IT프로그래밍Java전문과정</v>
      </c>
      <c r="B1194" s="23" t="str">
        <f>CONCATENATE($A1194,
IF(COUNTIF($A$2:$A1194,A1194)&lt;10,CONCATENATE("000",COUNTIF($A$2:$A1194,A1194)),
IF(COUNTIF($A$2:$A1194,A1194)&lt;100,CONCATENATE("00",COUNTIF($A$2:$A1194,A1194)),
IF(COUNTIF($A$2:$A1194,A1194)&lt;1000,CONCATENATE("0",COUNTIF($A$2:$A1194,A1194)),COUNTIF($A$2:$A1194,A1194))
)))</f>
        <v>IT프로그래밍Java전문과정0037</v>
      </c>
      <c r="C1194" s="23" t="s">
        <v>4185</v>
      </c>
      <c r="E1194" s="23" t="str">
        <f>CONCATENATE(표1[[#This Row],[교육기관명]],표1[[#This Row],[중분류]])</f>
        <v>패스트캠퍼스프로그래밍</v>
      </c>
      <c r="F1194" s="24" t="s">
        <v>3687</v>
      </c>
      <c r="G1194" s="25" t="s">
        <v>1775</v>
      </c>
      <c r="H1194" s="24" t="s">
        <v>6</v>
      </c>
      <c r="I1194" s="24" t="s">
        <v>137</v>
      </c>
      <c r="J1194" s="24" t="s">
        <v>138</v>
      </c>
      <c r="K1194" s="24" t="s">
        <v>2000</v>
      </c>
      <c r="L1194" s="80"/>
      <c r="M1194" s="24" t="s">
        <v>3093</v>
      </c>
      <c r="N1194" s="24"/>
      <c r="O1194" s="24"/>
    </row>
    <row r="1195" spans="1:15" hidden="1">
      <c r="A1195" s="23" t="str">
        <f>CONCATENATE(표1[[#This Row],[대분류]],표1[[#This Row],[중분류]],표1[[#This Row],[소분류]],표1[[#This Row],[단계]])</f>
        <v>IT프로그래밍Java전문과정</v>
      </c>
      <c r="B1195" s="23" t="str">
        <f>CONCATENATE($A1195,
IF(COUNTIF($A$2:$A1195,A1195)&lt;10,CONCATENATE("000",COUNTIF($A$2:$A1195,A1195)),
IF(COUNTIF($A$2:$A1195,A1195)&lt;100,CONCATENATE("00",COUNTIF($A$2:$A1195,A1195)),
IF(COUNTIF($A$2:$A1195,A1195)&lt;1000,CONCATENATE("0",COUNTIF($A$2:$A1195,A1195)),COUNTIF($A$2:$A1195,A1195))
)))</f>
        <v>IT프로그래밍Java전문과정0038</v>
      </c>
      <c r="C1195" s="23" t="s">
        <v>4186</v>
      </c>
      <c r="E1195" s="23" t="str">
        <f>CONCATENATE(표1[[#This Row],[교육기관명]],표1[[#This Row],[중분류]])</f>
        <v>패스트캠퍼스프로그래밍</v>
      </c>
      <c r="F1195" s="24" t="s">
        <v>3687</v>
      </c>
      <c r="G1195" s="25" t="s">
        <v>1749</v>
      </c>
      <c r="H1195" s="24" t="s">
        <v>6</v>
      </c>
      <c r="I1195" s="24" t="s">
        <v>137</v>
      </c>
      <c r="J1195" s="24" t="s">
        <v>138</v>
      </c>
      <c r="K1195" s="24" t="s">
        <v>2000</v>
      </c>
      <c r="L1195" s="80"/>
      <c r="M1195" s="24" t="s">
        <v>3094</v>
      </c>
      <c r="N1195" s="24"/>
      <c r="O1195" s="24"/>
    </row>
    <row r="1196" spans="1:15" hidden="1">
      <c r="A1196" s="23" t="str">
        <f>CONCATENATE(표1[[#This Row],[대분류]],표1[[#This Row],[중분류]],표1[[#This Row],[소분류]],표1[[#This Row],[단계]])</f>
        <v>IT프로그래밍Java전문과정</v>
      </c>
      <c r="B1196" s="23" t="str">
        <f>CONCATENATE($A1196,
IF(COUNTIF($A$2:$A1196,A1196)&lt;10,CONCATENATE("000",COUNTIF($A$2:$A1196,A1196)),
IF(COUNTIF($A$2:$A1196,A1196)&lt;100,CONCATENATE("00",COUNTIF($A$2:$A1196,A1196)),
IF(COUNTIF($A$2:$A1196,A1196)&lt;1000,CONCATENATE("0",COUNTIF($A$2:$A1196,A1196)),COUNTIF($A$2:$A1196,A1196))
)))</f>
        <v>IT프로그래밍Java전문과정0039</v>
      </c>
      <c r="C1196" s="23" t="s">
        <v>4020</v>
      </c>
      <c r="E1196" s="23" t="str">
        <f>CONCATENATE(표1[[#This Row],[교육기관명]],표1[[#This Row],[중분류]])</f>
        <v>패스트레인정보통신학원프로그래밍</v>
      </c>
      <c r="F1196" s="24" t="s">
        <v>3691</v>
      </c>
      <c r="G1196" s="25" t="s">
        <v>1277</v>
      </c>
      <c r="H1196" s="24" t="s">
        <v>6</v>
      </c>
      <c r="I1196" s="24" t="s">
        <v>137</v>
      </c>
      <c r="J1196" s="24" t="s">
        <v>138</v>
      </c>
      <c r="K1196" s="24" t="s">
        <v>2000</v>
      </c>
      <c r="L1196" s="80"/>
      <c r="M1196" s="24" t="s">
        <v>3095</v>
      </c>
      <c r="N1196" s="24"/>
      <c r="O1196" s="24"/>
    </row>
    <row r="1197" spans="1:15" hidden="1">
      <c r="A1197" s="23" t="str">
        <f>CONCATENATE(표1[[#This Row],[대분류]],표1[[#This Row],[중분류]],표1[[#This Row],[소분류]],표1[[#This Row],[단계]])</f>
        <v>IT프로그래밍Java전문과정</v>
      </c>
      <c r="B1197" s="23" t="str">
        <f>CONCATENATE($A1197,
IF(COUNTIF($A$2:$A1197,A1197)&lt;10,CONCATENATE("000",COUNTIF($A$2:$A1197,A1197)),
IF(COUNTIF($A$2:$A1197,A1197)&lt;100,CONCATENATE("00",COUNTIF($A$2:$A1197,A1197)),
IF(COUNTIF($A$2:$A1197,A1197)&lt;1000,CONCATENATE("0",COUNTIF($A$2:$A1197,A1197)),COUNTIF($A$2:$A1197,A1197))
)))</f>
        <v>IT프로그래밍Java전문과정0040</v>
      </c>
      <c r="C1197" s="23" t="s">
        <v>4021</v>
      </c>
      <c r="E1197" s="23" t="str">
        <f>CONCATENATE(표1[[#This Row],[교육기관명]],표1[[#This Row],[중분류]])</f>
        <v>패스트레인정보통신학원프로그래밍</v>
      </c>
      <c r="F1197" s="24" t="s">
        <v>3691</v>
      </c>
      <c r="G1197" s="25" t="s">
        <v>1278</v>
      </c>
      <c r="H1197" s="24" t="s">
        <v>6</v>
      </c>
      <c r="I1197" s="24" t="s">
        <v>137</v>
      </c>
      <c r="J1197" s="24" t="s">
        <v>138</v>
      </c>
      <c r="K1197" s="24" t="s">
        <v>2000</v>
      </c>
      <c r="L1197" s="80"/>
      <c r="M1197" s="24" t="s">
        <v>3096</v>
      </c>
      <c r="N1197" s="24"/>
      <c r="O1197" s="24"/>
    </row>
    <row r="1198" spans="1:15" hidden="1">
      <c r="A1198" s="23" t="str">
        <f>CONCATENATE(표1[[#This Row],[대분류]],표1[[#This Row],[중분류]],표1[[#This Row],[소분류]],표1[[#This Row],[단계]])</f>
        <v>IT프로그래밍Java전문과정</v>
      </c>
      <c r="B1198" s="23" t="str">
        <f>CONCATENATE($A1198,
IF(COUNTIF($A$2:$A1198,A1198)&lt;10,CONCATENATE("000",COUNTIF($A$2:$A1198,A1198)),
IF(COUNTIF($A$2:$A1198,A1198)&lt;100,CONCATENATE("00",COUNTIF($A$2:$A1198,A1198)),
IF(COUNTIF($A$2:$A1198,A1198)&lt;1000,CONCATENATE("0",COUNTIF($A$2:$A1198,A1198)),COUNTIF($A$2:$A1198,A1198))
)))</f>
        <v>IT프로그래밍Java전문과정0041</v>
      </c>
      <c r="C1198" s="23" t="s">
        <v>4022</v>
      </c>
      <c r="E1198" s="23" t="str">
        <f>CONCATENATE(표1[[#This Row],[교육기관명]],표1[[#This Row],[중분류]])</f>
        <v>패스트레인정보통신학원프로그래밍</v>
      </c>
      <c r="F1198" s="24" t="s">
        <v>3691</v>
      </c>
      <c r="G1198" s="25" t="s">
        <v>1646</v>
      </c>
      <c r="H1198" s="24" t="s">
        <v>6</v>
      </c>
      <c r="I1198" s="24" t="s">
        <v>137</v>
      </c>
      <c r="J1198" s="24" t="s">
        <v>138</v>
      </c>
      <c r="K1198" s="24" t="s">
        <v>2000</v>
      </c>
      <c r="L1198" s="80"/>
      <c r="M1198" s="24" t="s">
        <v>3097</v>
      </c>
      <c r="N1198" s="24"/>
      <c r="O1198" s="24"/>
    </row>
    <row r="1199" spans="1:15" hidden="1">
      <c r="A1199" s="23" t="str">
        <f>CONCATENATE(표1[[#This Row],[대분류]],표1[[#This Row],[중분류]],표1[[#This Row],[소분류]],표1[[#This Row],[단계]])</f>
        <v>IT프로그래밍Java전문과정</v>
      </c>
      <c r="B1199" s="23" t="str">
        <f>CONCATENATE($A1199,
IF(COUNTIF($A$2:$A1199,A1199)&lt;10,CONCATENATE("000",COUNTIF($A$2:$A1199,A1199)),
IF(COUNTIF($A$2:$A1199,A1199)&lt;100,CONCATENATE("00",COUNTIF($A$2:$A1199,A1199)),
IF(COUNTIF($A$2:$A1199,A1199)&lt;1000,CONCATENATE("0",COUNTIF($A$2:$A1199,A1199)),COUNTIF($A$2:$A1199,A1199))
)))</f>
        <v>IT프로그래밍Java전문과정0042</v>
      </c>
      <c r="C1199" s="23" t="s">
        <v>4023</v>
      </c>
      <c r="E1199" s="23" t="str">
        <f>CONCATENATE(표1[[#This Row],[교육기관명]],표1[[#This Row],[중분류]])</f>
        <v>패스트레인정보통신학원프로그래밍</v>
      </c>
      <c r="F1199" s="24" t="s">
        <v>3691</v>
      </c>
      <c r="G1199" s="25" t="s">
        <v>1654</v>
      </c>
      <c r="H1199" s="24" t="s">
        <v>6</v>
      </c>
      <c r="I1199" s="24" t="s">
        <v>137</v>
      </c>
      <c r="J1199" s="24" t="s">
        <v>138</v>
      </c>
      <c r="K1199" s="24" t="s">
        <v>2000</v>
      </c>
      <c r="L1199" s="80"/>
      <c r="M1199" s="24" t="s">
        <v>3098</v>
      </c>
      <c r="N1199" s="24"/>
      <c r="O1199" s="24"/>
    </row>
    <row r="1200" spans="1:15" hidden="1">
      <c r="A1200" s="23" t="str">
        <f>CONCATENATE(표1[[#This Row],[대분류]],표1[[#This Row],[중분류]],표1[[#This Row],[소분류]],표1[[#This Row],[단계]])</f>
        <v>IT프로그래밍java전문과정</v>
      </c>
      <c r="B1200" s="23" t="str">
        <f>CONCATENATE($A1200,
IF(COUNTIF($A$2:$A1200,A1200)&lt;10,CONCATENATE("000",COUNTIF($A$2:$A1200,A1200)),
IF(COUNTIF($A$2:$A1200,A1200)&lt;100,CONCATENATE("00",COUNTIF($A$2:$A1200,A1200)),
IF(COUNTIF($A$2:$A1200,A1200)&lt;1000,CONCATENATE("0",COUNTIF($A$2:$A1200,A1200)),COUNTIF($A$2:$A1200,A1200))
)))</f>
        <v>IT프로그래밍java전문과정0043</v>
      </c>
      <c r="C1200" s="23" t="s">
        <v>4332</v>
      </c>
      <c r="D1200" s="28" t="s">
        <v>5617</v>
      </c>
      <c r="E1200" s="23" t="str">
        <f>CONCATENATE(표1[[#This Row],[교육기관명]],표1[[#This Row],[중분류]])</f>
        <v>한국소프트웨어기술진흥협회프로그래밍</v>
      </c>
      <c r="F1200" s="24" t="s">
        <v>659</v>
      </c>
      <c r="G1200" s="25" t="s">
        <v>748</v>
      </c>
      <c r="H1200" s="24" t="s">
        <v>6</v>
      </c>
      <c r="I1200" s="24" t="s">
        <v>137</v>
      </c>
      <c r="J1200" s="24" t="s">
        <v>749</v>
      </c>
      <c r="K1200" s="24" t="s">
        <v>2000</v>
      </c>
      <c r="L1200" s="80" t="s">
        <v>5584</v>
      </c>
      <c r="M1200" s="24" t="s">
        <v>3621</v>
      </c>
      <c r="N1200" s="24">
        <v>0</v>
      </c>
      <c r="O1200" s="24"/>
    </row>
    <row r="1201" spans="1:15" hidden="1">
      <c r="A1201" s="23" t="str">
        <f>CONCATENATE(표1[[#This Row],[대분류]],표1[[#This Row],[중분류]],표1[[#This Row],[소분류]],표1[[#This Row],[단계]])</f>
        <v>IT프로그래밍Java전문과정</v>
      </c>
      <c r="B1201" s="23" t="str">
        <f>CONCATENATE($A1201,
IF(COUNTIF($A$2:$A1201,A1201)&lt;10,CONCATENATE("000",COUNTIF($A$2:$A1201,A1201)),
IF(COUNTIF($A$2:$A1201,A1201)&lt;100,CONCATENATE("00",COUNTIF($A$2:$A1201,A1201)),
IF(COUNTIF($A$2:$A1201,A1201)&lt;1000,CONCATENATE("0",COUNTIF($A$2:$A1201,A1201)),COUNTIF($A$2:$A1201,A1201))
)))</f>
        <v>IT프로그래밍Java전문과정0044</v>
      </c>
      <c r="C1201" s="23" t="s">
        <v>4333</v>
      </c>
      <c r="E1201" s="23" t="str">
        <f>CONCATENATE(표1[[#This Row],[교육기관명]],표1[[#This Row],[중분류]])</f>
        <v>한국소프트웨어기술진흥협회프로그래밍</v>
      </c>
      <c r="F1201" s="24" t="s">
        <v>659</v>
      </c>
      <c r="G1201" s="25" t="s">
        <v>681</v>
      </c>
      <c r="H1201" s="24" t="s">
        <v>6</v>
      </c>
      <c r="I1201" s="24" t="s">
        <v>137</v>
      </c>
      <c r="J1201" s="24" t="s">
        <v>138</v>
      </c>
      <c r="K1201" s="24" t="s">
        <v>2000</v>
      </c>
      <c r="L1201" s="80"/>
      <c r="M1201" s="24" t="s">
        <v>3621</v>
      </c>
      <c r="N1201" s="24"/>
      <c r="O1201" s="24"/>
    </row>
    <row r="1202" spans="1:15" hidden="1">
      <c r="A1202" s="23" t="str">
        <f>CONCATENATE(표1[[#This Row],[대분류]],표1[[#This Row],[중분류]],표1[[#This Row],[소분류]],표1[[#This Row],[단계]])</f>
        <v>IT프로그래밍Java전문과정</v>
      </c>
      <c r="B1202" s="23" t="str">
        <f>CONCATENATE($A1202,
IF(COUNTIF($A$2:$A1202,A1202)&lt;10,CONCATENATE("000",COUNTIF($A$2:$A1202,A1202)),
IF(COUNTIF($A$2:$A1202,A1202)&lt;100,CONCATENATE("00",COUNTIF($A$2:$A1202,A1202)),
IF(COUNTIF($A$2:$A1202,A1202)&lt;1000,CONCATENATE("0",COUNTIF($A$2:$A1202,A1202)),COUNTIF($A$2:$A1202,A1202))
)))</f>
        <v>IT프로그래밍Java전문과정0045</v>
      </c>
      <c r="C1202" s="23" t="s">
        <v>4269</v>
      </c>
      <c r="E1202" s="23" t="str">
        <f>CONCATENATE(표1[[#This Row],[교육기관명]],표1[[#This Row],[중분류]])</f>
        <v>한국정보기술연구원프로그래밍</v>
      </c>
      <c r="F1202" s="24" t="s">
        <v>877</v>
      </c>
      <c r="G1202" s="25" t="s">
        <v>909</v>
      </c>
      <c r="H1202" s="24" t="s">
        <v>6</v>
      </c>
      <c r="I1202" s="24" t="s">
        <v>137</v>
      </c>
      <c r="J1202" s="24" t="s">
        <v>138</v>
      </c>
      <c r="K1202" s="24" t="s">
        <v>2000</v>
      </c>
      <c r="L1202" s="80"/>
      <c r="M1202" s="24" t="s">
        <v>3623</v>
      </c>
      <c r="N1202" s="24"/>
      <c r="O1202" s="24"/>
    </row>
    <row r="1203" spans="1:15" hidden="1">
      <c r="A1203" s="23" t="str">
        <f>CONCATENATE(표1[[#This Row],[대분류]],표1[[#This Row],[중분류]],표1[[#This Row],[소분류]],표1[[#This Row],[단계]])</f>
        <v>IT프로그래밍Java전문과정</v>
      </c>
      <c r="B1203" s="23" t="str">
        <f>CONCATENATE($A1203,
IF(COUNTIF($A$2:$A1203,A1203)&lt;10,CONCATENATE("000",COUNTIF($A$2:$A1203,A1203)),
IF(COUNTIF($A$2:$A1203,A1203)&lt;100,CONCATENATE("00",COUNTIF($A$2:$A1203,A1203)),
IF(COUNTIF($A$2:$A1203,A1203)&lt;1000,CONCATENATE("0",COUNTIF($A$2:$A1203,A1203)),COUNTIF($A$2:$A1203,A1203))
)))</f>
        <v>IT프로그래밍Java전문과정0046</v>
      </c>
      <c r="C1203" s="23" t="s">
        <v>4270</v>
      </c>
      <c r="E1203" s="23" t="str">
        <f>CONCATENATE(표1[[#This Row],[교육기관명]],표1[[#This Row],[중분류]])</f>
        <v>한국정보기술연구원프로그래밍</v>
      </c>
      <c r="F1203" s="24" t="s">
        <v>877</v>
      </c>
      <c r="G1203" s="25" t="s">
        <v>912</v>
      </c>
      <c r="H1203" s="24" t="s">
        <v>6</v>
      </c>
      <c r="I1203" s="24" t="s">
        <v>137</v>
      </c>
      <c r="J1203" s="24" t="s">
        <v>138</v>
      </c>
      <c r="K1203" s="24" t="s">
        <v>2000</v>
      </c>
      <c r="L1203" s="80"/>
      <c r="M1203" s="24" t="s">
        <v>3623</v>
      </c>
      <c r="N1203" s="24"/>
      <c r="O1203" s="24"/>
    </row>
    <row r="1204" spans="1:15" hidden="1">
      <c r="A1204" s="23" t="str">
        <f>CONCATENATE(표1[[#This Row],[대분류]],표1[[#This Row],[중분류]],표1[[#This Row],[소분류]],표1[[#This Row],[단계]])</f>
        <v>IT프로그래밍Java전문과정</v>
      </c>
      <c r="B1204" s="23" t="str">
        <f>CONCATENATE($A1204,
IF(COUNTIF($A$2:$A1204,A1204)&lt;10,CONCATENATE("000",COUNTIF($A$2:$A1204,A1204)),
IF(COUNTIF($A$2:$A1204,A1204)&lt;100,CONCATENATE("00",COUNTIF($A$2:$A1204,A1204)),
IF(COUNTIF($A$2:$A1204,A1204)&lt;1000,CONCATENATE("0",COUNTIF($A$2:$A1204,A1204)),COUNTIF($A$2:$A1204,A1204))
)))</f>
        <v>IT프로그래밍Java전문과정0047</v>
      </c>
      <c r="C1204" s="23" t="s">
        <v>4271</v>
      </c>
      <c r="E1204" s="23" t="str">
        <f>CONCATENATE(표1[[#This Row],[교육기관명]],표1[[#This Row],[중분류]])</f>
        <v>한국정보기술연구원프로그래밍</v>
      </c>
      <c r="F1204" s="24" t="s">
        <v>877</v>
      </c>
      <c r="G1204" s="25" t="s">
        <v>910</v>
      </c>
      <c r="H1204" s="24" t="s">
        <v>6</v>
      </c>
      <c r="I1204" s="24" t="s">
        <v>137</v>
      </c>
      <c r="J1204" s="24" t="s">
        <v>138</v>
      </c>
      <c r="K1204" s="24" t="s">
        <v>2000</v>
      </c>
      <c r="L1204" s="80"/>
      <c r="M1204" s="24" t="s">
        <v>3623</v>
      </c>
      <c r="N1204" s="24"/>
      <c r="O1204" s="24"/>
    </row>
    <row r="1205" spans="1:15" hidden="1">
      <c r="A1205" s="23" t="str">
        <f>CONCATENATE(표1[[#This Row],[대분류]],표1[[#This Row],[중분류]],표1[[#This Row],[소분류]],표1[[#This Row],[단계]])</f>
        <v>IT프로그래밍Java전문과정</v>
      </c>
      <c r="B1205" s="23" t="str">
        <f>CONCATENATE($A1205,
IF(COUNTIF($A$2:$A1205,A1205)&lt;10,CONCATENATE("000",COUNTIF($A$2:$A1205,A1205)),
IF(COUNTIF($A$2:$A1205,A1205)&lt;100,CONCATENATE("00",COUNTIF($A$2:$A1205,A1205)),
IF(COUNTIF($A$2:$A1205,A1205)&lt;1000,CONCATENATE("0",COUNTIF($A$2:$A1205,A1205)),COUNTIF($A$2:$A1205,A1205))
)))</f>
        <v>IT프로그래밍Java전문과정0048</v>
      </c>
      <c r="C1205" s="23" t="s">
        <v>4272</v>
      </c>
      <c r="E1205" s="23" t="str">
        <f>CONCATENATE(표1[[#This Row],[교육기관명]],표1[[#This Row],[중분류]])</f>
        <v>한국정보기술연구원프로그래밍</v>
      </c>
      <c r="F1205" s="24" t="s">
        <v>877</v>
      </c>
      <c r="G1205" s="25" t="s">
        <v>917</v>
      </c>
      <c r="H1205" s="24" t="s">
        <v>6</v>
      </c>
      <c r="I1205" s="24" t="s">
        <v>137</v>
      </c>
      <c r="J1205" s="24" t="s">
        <v>138</v>
      </c>
      <c r="K1205" s="24" t="s">
        <v>2000</v>
      </c>
      <c r="L1205" s="80"/>
      <c r="M1205" s="24" t="s">
        <v>3623</v>
      </c>
      <c r="N1205" s="24"/>
      <c r="O1205" s="24"/>
    </row>
    <row r="1206" spans="1:15" hidden="1">
      <c r="A1206" s="23" t="str">
        <f>CONCATENATE(표1[[#This Row],[대분류]],표1[[#This Row],[중분류]],표1[[#This Row],[소분류]],표1[[#This Row],[단계]])</f>
        <v>IT프로그래밍Java전문과정</v>
      </c>
      <c r="B1206" s="23" t="str">
        <f>CONCATENATE($A1206,
IF(COUNTIF($A$2:$A1206,A1206)&lt;10,CONCATENATE("000",COUNTIF($A$2:$A1206,A1206)),
IF(COUNTIF($A$2:$A1206,A1206)&lt;100,CONCATENATE("00",COUNTIF($A$2:$A1206,A1206)),
IF(COUNTIF($A$2:$A1206,A1206)&lt;1000,CONCATENATE("0",COUNTIF($A$2:$A1206,A1206)),COUNTIF($A$2:$A1206,A1206))
)))</f>
        <v>IT프로그래밍Java전문과정0049</v>
      </c>
      <c r="C1206" s="23" t="s">
        <v>4248</v>
      </c>
      <c r="E1206" s="23" t="str">
        <f>CONCATENATE(표1[[#This Row],[교육기관명]],표1[[#This Row],[중분류]])</f>
        <v>한국정보보호교육센터프로그래밍</v>
      </c>
      <c r="F1206" s="24" t="s">
        <v>779</v>
      </c>
      <c r="G1206" s="25" t="s">
        <v>799</v>
      </c>
      <c r="H1206" s="24" t="s">
        <v>6</v>
      </c>
      <c r="I1206" s="24" t="s">
        <v>137</v>
      </c>
      <c r="J1206" s="24" t="s">
        <v>138</v>
      </c>
      <c r="K1206" s="24" t="s">
        <v>2000</v>
      </c>
      <c r="L1206" s="80"/>
      <c r="M1206" s="24" t="s">
        <v>3628</v>
      </c>
      <c r="N1206" s="24"/>
      <c r="O1206" s="24"/>
    </row>
    <row r="1207" spans="1:15" hidden="1">
      <c r="A1207" s="23" t="str">
        <f>CONCATENATE(표1[[#This Row],[대분류]],표1[[#This Row],[중분류]],표1[[#This Row],[소분류]],표1[[#This Row],[단계]])</f>
        <v>IT프로그래밍Javascript기본과정</v>
      </c>
      <c r="B1207" s="23" t="str">
        <f>CONCATENATE($A1207,
IF(COUNTIF($A$2:$A1207,A1207)&lt;10,CONCATENATE("000",COUNTIF($A$2:$A1207,A1207)),
IF(COUNTIF($A$2:$A1207,A1207)&lt;100,CONCATENATE("00",COUNTIF($A$2:$A1207,A1207)),
IF(COUNTIF($A$2:$A1207,A1207)&lt;1000,CONCATENATE("0",COUNTIF($A$2:$A1207,A1207)),COUNTIF($A$2:$A1207,A1207))
)))</f>
        <v>IT프로그래밍Javascript기본과정0001</v>
      </c>
      <c r="C1207" s="23" t="s">
        <v>5062</v>
      </c>
      <c r="E1207" s="23" t="str">
        <f>CONCATENATE(표1[[#This Row],[교육기관명]],표1[[#This Row],[중분류]])</f>
        <v>멀티캠퍼스프로그래밍</v>
      </c>
      <c r="F1207" s="24" t="s">
        <v>4</v>
      </c>
      <c r="G1207" s="25" t="s">
        <v>328</v>
      </c>
      <c r="H1207" s="24" t="s">
        <v>6</v>
      </c>
      <c r="I1207" s="24" t="s">
        <v>137</v>
      </c>
      <c r="J1207" s="24" t="s">
        <v>329</v>
      </c>
      <c r="K1207" s="24" t="s">
        <v>1998</v>
      </c>
      <c r="L1207" s="80"/>
      <c r="M1207" s="24" t="s">
        <v>3099</v>
      </c>
      <c r="N1207" s="24"/>
      <c r="O1207" s="24"/>
    </row>
    <row r="1208" spans="1:15" hidden="1">
      <c r="A1208" s="23" t="str">
        <f>CONCATENATE(표1[[#This Row],[대분류]],표1[[#This Row],[중분류]],표1[[#This Row],[소분류]],표1[[#This Row],[단계]])</f>
        <v>IT프로그래밍Javascript기본과정</v>
      </c>
      <c r="B1208" s="23" t="str">
        <f>CONCATENATE($A1208,
IF(COUNTIF($A$2:$A1208,A1208)&lt;10,CONCATENATE("000",COUNTIF($A$2:$A1208,A1208)),
IF(COUNTIF($A$2:$A1208,A1208)&lt;100,CONCATENATE("00",COUNTIF($A$2:$A1208,A1208)),
IF(COUNTIF($A$2:$A1208,A1208)&lt;1000,CONCATENATE("0",COUNTIF($A$2:$A1208,A1208)),COUNTIF($A$2:$A1208,A1208))
)))</f>
        <v>IT프로그래밍Javascript기본과정0002</v>
      </c>
      <c r="C1208" s="23" t="s">
        <v>5063</v>
      </c>
      <c r="E1208" s="23" t="str">
        <f>CONCATENATE(표1[[#This Row],[교육기관명]],표1[[#This Row],[중분류]])</f>
        <v>멀티캠퍼스프로그래밍</v>
      </c>
      <c r="F1208" s="24" t="s">
        <v>4</v>
      </c>
      <c r="G1208" s="25" t="s">
        <v>330</v>
      </c>
      <c r="H1208" s="24" t="s">
        <v>6</v>
      </c>
      <c r="I1208" s="24" t="s">
        <v>137</v>
      </c>
      <c r="J1208" s="24" t="s">
        <v>329</v>
      </c>
      <c r="K1208" s="24" t="s">
        <v>1998</v>
      </c>
      <c r="L1208" s="80"/>
      <c r="M1208" s="24" t="s">
        <v>3100</v>
      </c>
      <c r="N1208" s="24"/>
      <c r="O1208" s="24"/>
    </row>
    <row r="1209" spans="1:15" hidden="1">
      <c r="A1209" s="23" t="str">
        <f>CONCATENATE(표1[[#This Row],[대분류]],표1[[#This Row],[중분류]],표1[[#This Row],[소분류]],표1[[#This Row],[단계]])</f>
        <v>IT프로그래밍Javascript기본과정</v>
      </c>
      <c r="B1209" s="23" t="str">
        <f>CONCATENATE($A1209,
IF(COUNTIF($A$2:$A1209,A1209)&lt;10,CONCATENATE("000",COUNTIF($A$2:$A1209,A1209)),
IF(COUNTIF($A$2:$A1209,A1209)&lt;100,CONCATENATE("00",COUNTIF($A$2:$A1209,A1209)),
IF(COUNTIF($A$2:$A1209,A1209)&lt;1000,CONCATENATE("0",COUNTIF($A$2:$A1209,A1209)),COUNTIF($A$2:$A1209,A1209))
)))</f>
        <v>IT프로그래밍Javascript기본과정0003</v>
      </c>
      <c r="C1209" s="23" t="s">
        <v>4952</v>
      </c>
      <c r="D1209" s="28" t="s">
        <v>5618</v>
      </c>
      <c r="E1209" s="23" t="str">
        <f>CONCATENATE(표1[[#This Row],[교육기관명]],표1[[#This Row],[중분류]])</f>
        <v>비트교육센터프로그래밍</v>
      </c>
      <c r="F1209" s="24" t="s">
        <v>3689</v>
      </c>
      <c r="G1209" s="25" t="s">
        <v>857</v>
      </c>
      <c r="H1209" s="24" t="s">
        <v>6</v>
      </c>
      <c r="I1209" s="24" t="s">
        <v>137</v>
      </c>
      <c r="J1209" s="24" t="s">
        <v>329</v>
      </c>
      <c r="K1209" s="24" t="s">
        <v>1998</v>
      </c>
      <c r="L1209" s="80" t="s">
        <v>5584</v>
      </c>
      <c r="M1209" s="24" t="s">
        <v>2145</v>
      </c>
      <c r="N1209" s="24">
        <v>0</v>
      </c>
      <c r="O1209" s="24"/>
    </row>
    <row r="1210" spans="1:15" hidden="1">
      <c r="A1210" s="23" t="str">
        <f>CONCATENATE(표1[[#This Row],[대분류]],표1[[#This Row],[중분류]],표1[[#This Row],[소분류]],표1[[#This Row],[단계]])</f>
        <v>IT프로그래밍Javascript기본과정</v>
      </c>
      <c r="B1210" s="23" t="str">
        <f>CONCATENATE($A1210,
IF(COUNTIF($A$2:$A1210,A1210)&lt;10,CONCATENATE("000",COUNTIF($A$2:$A1210,A1210)),
IF(COUNTIF($A$2:$A1210,A1210)&lt;100,CONCATENATE("00",COUNTIF($A$2:$A1210,A1210)),
IF(COUNTIF($A$2:$A1210,A1210)&lt;1000,CONCATENATE("0",COUNTIF($A$2:$A1210,A1210)),COUNTIF($A$2:$A1210,A1210))
)))</f>
        <v>IT프로그래밍Javascript기본과정0004</v>
      </c>
      <c r="C1210" s="23" t="s">
        <v>4875</v>
      </c>
      <c r="E1210" s="23" t="str">
        <f>CONCATENATE(표1[[#This Row],[교육기관명]],표1[[#This Row],[중분류]])</f>
        <v>중앙정보처리학원프로그래밍</v>
      </c>
      <c r="F1210" s="24" t="s">
        <v>1177</v>
      </c>
      <c r="G1210" s="25" t="s">
        <v>1182</v>
      </c>
      <c r="H1210" s="24" t="s">
        <v>6</v>
      </c>
      <c r="I1210" s="24" t="s">
        <v>137</v>
      </c>
      <c r="J1210" s="24" t="s">
        <v>329</v>
      </c>
      <c r="K1210" s="24" t="s">
        <v>1998</v>
      </c>
      <c r="L1210" s="80"/>
      <c r="M1210" s="24" t="s">
        <v>2149</v>
      </c>
      <c r="N1210" s="24"/>
      <c r="O1210" s="24"/>
    </row>
    <row r="1211" spans="1:15" hidden="1">
      <c r="A1211" s="23" t="str">
        <f>CONCATENATE(표1[[#This Row],[대분류]],표1[[#This Row],[중분류]],표1[[#This Row],[소분류]],표1[[#This Row],[단계]])</f>
        <v>IT프로그래밍Javascript기본과정</v>
      </c>
      <c r="B1211" s="23" t="str">
        <f>CONCATENATE($A1211,
IF(COUNTIF($A$2:$A1211,A1211)&lt;10,CONCATENATE("000",COUNTIF($A$2:$A1211,A1211)),
IF(COUNTIF($A$2:$A1211,A1211)&lt;100,CONCATENATE("00",COUNTIF($A$2:$A1211,A1211)),
IF(COUNTIF($A$2:$A1211,A1211)&lt;1000,CONCATENATE("0",COUNTIF($A$2:$A1211,A1211)),COUNTIF($A$2:$A1211,A1211))
)))</f>
        <v>IT프로그래밍Javascript기본과정0005</v>
      </c>
      <c r="C1211" s="23" t="s">
        <v>4842</v>
      </c>
      <c r="D1211" s="28" t="s">
        <v>5619</v>
      </c>
      <c r="E1211" s="23" t="str">
        <f>CONCATENATE(표1[[#This Row],[교육기관명]],표1[[#This Row],[중분류]])</f>
        <v>코리아IT아카데미프로그래밍</v>
      </c>
      <c r="F1211" s="24" t="s">
        <v>1895</v>
      </c>
      <c r="G1211" s="25" t="s">
        <v>1926</v>
      </c>
      <c r="H1211" s="24" t="s">
        <v>6</v>
      </c>
      <c r="I1211" s="24" t="s">
        <v>137</v>
      </c>
      <c r="J1211" s="24" t="s">
        <v>329</v>
      </c>
      <c r="K1211" s="24" t="s">
        <v>1998</v>
      </c>
      <c r="L1211" s="80" t="s">
        <v>5584</v>
      </c>
      <c r="M1211" s="24" t="s">
        <v>3101</v>
      </c>
      <c r="N1211" s="24">
        <v>0</v>
      </c>
      <c r="O1211" s="24"/>
    </row>
    <row r="1212" spans="1:15" hidden="1">
      <c r="A1212" s="23" t="str">
        <f>CONCATENATE(표1[[#This Row],[대분류]],표1[[#This Row],[중분류]],표1[[#This Row],[소분류]],표1[[#This Row],[단계]])</f>
        <v>IT프로그래밍Javascript기본과정</v>
      </c>
      <c r="B1212" s="23" t="str">
        <f>CONCATENATE($A1212,
IF(COUNTIF($A$2:$A1212,A1212)&lt;10,CONCATENATE("000",COUNTIF($A$2:$A1212,A1212)),
IF(COUNTIF($A$2:$A1212,A1212)&lt;100,CONCATENATE("00",COUNTIF($A$2:$A1212,A1212)),
IF(COUNTIF($A$2:$A1212,A1212)&lt;1000,CONCATENATE("0",COUNTIF($A$2:$A1212,A1212)),COUNTIF($A$2:$A1212,A1212))
)))</f>
        <v>IT프로그래밍Javascript기본과정0006</v>
      </c>
      <c r="C1212" s="23" t="s">
        <v>4843</v>
      </c>
      <c r="E1212" s="23" t="str">
        <f>CONCATENATE(표1[[#This Row],[교육기관명]],표1[[#This Row],[중분류]])</f>
        <v>코리아IT아카데미프로그래밍</v>
      </c>
      <c r="F1212" s="24" t="s">
        <v>1895</v>
      </c>
      <c r="G1212" s="25" t="s">
        <v>1905</v>
      </c>
      <c r="H1212" s="24" t="s">
        <v>6</v>
      </c>
      <c r="I1212" s="24" t="s">
        <v>137</v>
      </c>
      <c r="J1212" s="24" t="s">
        <v>329</v>
      </c>
      <c r="K1212" s="24" t="s">
        <v>1998</v>
      </c>
      <c r="L1212" s="80"/>
      <c r="M1212" s="24" t="s">
        <v>3102</v>
      </c>
      <c r="N1212" s="24"/>
      <c r="O1212" s="24"/>
    </row>
    <row r="1213" spans="1:15" hidden="1">
      <c r="A1213" s="23" t="str">
        <f>CONCATENATE(표1[[#This Row],[대분류]],표1[[#This Row],[중분류]],표1[[#This Row],[소분류]],표1[[#This Row],[단계]])</f>
        <v>IT프로그래밍Javascript기본과정</v>
      </c>
      <c r="B1213" s="23" t="str">
        <f>CONCATENATE($A1213,
IF(COUNTIF($A$2:$A1213,A1213)&lt;10,CONCATENATE("000",COUNTIF($A$2:$A1213,A1213)),
IF(COUNTIF($A$2:$A1213,A1213)&lt;100,CONCATENATE("00",COUNTIF($A$2:$A1213,A1213)),
IF(COUNTIF($A$2:$A1213,A1213)&lt;1000,CONCATENATE("0",COUNTIF($A$2:$A1213,A1213)),COUNTIF($A$2:$A1213,A1213))
)))</f>
        <v>IT프로그래밍Javascript기본과정0007</v>
      </c>
      <c r="C1213" s="23" t="s">
        <v>4187</v>
      </c>
      <c r="E1213" s="23" t="str">
        <f>CONCATENATE(표1[[#This Row],[교육기관명]],표1[[#This Row],[중분류]])</f>
        <v>패스트캠퍼스프로그래밍</v>
      </c>
      <c r="F1213" s="24" t="s">
        <v>3687</v>
      </c>
      <c r="G1213" s="25" t="s">
        <v>1777</v>
      </c>
      <c r="H1213" s="24" t="s">
        <v>6</v>
      </c>
      <c r="I1213" s="24" t="s">
        <v>137</v>
      </c>
      <c r="J1213" s="24" t="s">
        <v>329</v>
      </c>
      <c r="K1213" s="24" t="s">
        <v>1998</v>
      </c>
      <c r="L1213" s="80"/>
      <c r="M1213" s="24" t="s">
        <v>3103</v>
      </c>
      <c r="N1213" s="24"/>
      <c r="O1213" s="24"/>
    </row>
    <row r="1214" spans="1:15" hidden="1">
      <c r="A1214" s="23" t="str">
        <f>CONCATENATE(표1[[#This Row],[대분류]],표1[[#This Row],[중분류]],표1[[#This Row],[소분류]],표1[[#This Row],[단계]])</f>
        <v>IT프로그래밍Javascript기본과정</v>
      </c>
      <c r="B1214" s="23" t="str">
        <f>CONCATENATE($A1214,
IF(COUNTIF($A$2:$A1214,A1214)&lt;10,CONCATENATE("000",COUNTIF($A$2:$A1214,A1214)),
IF(COUNTIF($A$2:$A1214,A1214)&lt;100,CONCATENATE("00",COUNTIF($A$2:$A1214,A1214)),
IF(COUNTIF($A$2:$A1214,A1214)&lt;1000,CONCATENATE("0",COUNTIF($A$2:$A1214,A1214)),COUNTIF($A$2:$A1214,A1214))
)))</f>
        <v>IT프로그래밍Javascript기본과정0008</v>
      </c>
      <c r="C1214" s="23" t="s">
        <v>4188</v>
      </c>
      <c r="E1214" s="23" t="str">
        <f>CONCATENATE(표1[[#This Row],[교육기관명]],표1[[#This Row],[중분류]])</f>
        <v>패스트캠퍼스프로그래밍</v>
      </c>
      <c r="F1214" s="24" t="s">
        <v>3687</v>
      </c>
      <c r="G1214" s="25" t="s">
        <v>1780</v>
      </c>
      <c r="H1214" s="24" t="s">
        <v>6</v>
      </c>
      <c r="I1214" s="24" t="s">
        <v>137</v>
      </c>
      <c r="J1214" s="24" t="s">
        <v>329</v>
      </c>
      <c r="K1214" s="24" t="s">
        <v>1998</v>
      </c>
      <c r="L1214" s="80"/>
      <c r="M1214" s="24" t="s">
        <v>3104</v>
      </c>
      <c r="N1214" s="24"/>
      <c r="O1214" s="24"/>
    </row>
    <row r="1215" spans="1:15" hidden="1">
      <c r="A1215" s="23" t="str">
        <f>CONCATENATE(표1[[#This Row],[대분류]],표1[[#This Row],[중분류]],표1[[#This Row],[소분류]],표1[[#This Row],[단계]])</f>
        <v>IT프로그래밍Javascript기본과정</v>
      </c>
      <c r="B1215" s="23" t="str">
        <f>CONCATENATE($A1215,
IF(COUNTIF($A$2:$A1215,A1215)&lt;10,CONCATENATE("000",COUNTIF($A$2:$A1215,A1215)),
IF(COUNTIF($A$2:$A1215,A1215)&lt;100,CONCATENATE("00",COUNTIF($A$2:$A1215,A1215)),
IF(COUNTIF($A$2:$A1215,A1215)&lt;1000,CONCATENATE("0",COUNTIF($A$2:$A1215,A1215)),COUNTIF($A$2:$A1215,A1215))
)))</f>
        <v>IT프로그래밍Javascript기본과정0009</v>
      </c>
      <c r="C1215" s="23" t="s">
        <v>4189</v>
      </c>
      <c r="E1215" s="23" t="str">
        <f>CONCATENATE(표1[[#This Row],[교육기관명]],표1[[#This Row],[중분류]])</f>
        <v>패스트캠퍼스프로그래밍</v>
      </c>
      <c r="F1215" s="24" t="s">
        <v>3687</v>
      </c>
      <c r="G1215" s="25" t="s">
        <v>1741</v>
      </c>
      <c r="H1215" s="24" t="s">
        <v>6</v>
      </c>
      <c r="I1215" s="24" t="s">
        <v>137</v>
      </c>
      <c r="J1215" s="24" t="s">
        <v>329</v>
      </c>
      <c r="K1215" s="24" t="s">
        <v>1998</v>
      </c>
      <c r="L1215" s="80"/>
      <c r="M1215" s="24" t="s">
        <v>3105</v>
      </c>
      <c r="N1215" s="24"/>
      <c r="O1215" s="24"/>
    </row>
    <row r="1216" spans="1:15" hidden="1">
      <c r="A1216" s="23" t="str">
        <f>CONCATENATE(표1[[#This Row],[대분류]],표1[[#This Row],[중분류]],표1[[#This Row],[소분류]],표1[[#This Row],[단계]])</f>
        <v>IT프로그래밍Javascript기본과정</v>
      </c>
      <c r="B1216" s="23" t="str">
        <f>CONCATENATE($A1216,
IF(COUNTIF($A$2:$A1216,A1216)&lt;10,CONCATENATE("000",COUNTIF($A$2:$A1216,A1216)),
IF(COUNTIF($A$2:$A1216,A1216)&lt;100,CONCATENATE("00",COUNTIF($A$2:$A1216,A1216)),
IF(COUNTIF($A$2:$A1216,A1216)&lt;1000,CONCATENATE("0",COUNTIF($A$2:$A1216,A1216)),COUNTIF($A$2:$A1216,A1216))
)))</f>
        <v>IT프로그래밍Javascript기본과정0010</v>
      </c>
      <c r="C1216" s="23" t="s">
        <v>4190</v>
      </c>
      <c r="E1216" s="23" t="str">
        <f>CONCATENATE(표1[[#This Row],[교육기관명]],표1[[#This Row],[중분류]])</f>
        <v>패스트캠퍼스프로그래밍</v>
      </c>
      <c r="F1216" s="24" t="s">
        <v>3687</v>
      </c>
      <c r="G1216" s="25" t="s">
        <v>1767</v>
      </c>
      <c r="H1216" s="24" t="s">
        <v>6</v>
      </c>
      <c r="I1216" s="24" t="s">
        <v>137</v>
      </c>
      <c r="J1216" s="24" t="s">
        <v>329</v>
      </c>
      <c r="K1216" s="24" t="s">
        <v>1998</v>
      </c>
      <c r="L1216" s="80"/>
      <c r="M1216" s="24" t="s">
        <v>3106</v>
      </c>
      <c r="N1216" s="24"/>
      <c r="O1216" s="24"/>
    </row>
    <row r="1217" spans="1:15" hidden="1">
      <c r="A1217" s="23" t="str">
        <f>CONCATENATE(표1[[#This Row],[대분류]],표1[[#This Row],[중분류]],표1[[#This Row],[소분류]],표1[[#This Row],[단계]])</f>
        <v>IT프로그래밍Javascript선택과정</v>
      </c>
      <c r="B1217" s="23" t="str">
        <f>CONCATENATE($A1217,
IF(COUNTIF($A$2:$A1217,A1217)&lt;10,CONCATENATE("000",COUNTIF($A$2:$A1217,A1217)),
IF(COUNTIF($A$2:$A1217,A1217)&lt;100,CONCATENATE("00",COUNTIF($A$2:$A1217,A1217)),
IF(COUNTIF($A$2:$A1217,A1217)&lt;1000,CONCATENATE("0",COUNTIF($A$2:$A1217,A1217)),COUNTIF($A$2:$A1217,A1217))
)))</f>
        <v>IT프로그래밍Javascript선택과정0001</v>
      </c>
      <c r="C1217" s="23" t="s">
        <v>4334</v>
      </c>
      <c r="E1217" s="23" t="str">
        <f>CONCATENATE(표1[[#This Row],[교육기관명]],표1[[#This Row],[중분류]])</f>
        <v>한국소프트웨어기술진흥협회프로그래밍</v>
      </c>
      <c r="F1217" s="24" t="s">
        <v>659</v>
      </c>
      <c r="G1217" s="25" t="s">
        <v>737</v>
      </c>
      <c r="H1217" s="24" t="s">
        <v>6</v>
      </c>
      <c r="I1217" s="24" t="s">
        <v>137</v>
      </c>
      <c r="J1217" s="24" t="s">
        <v>329</v>
      </c>
      <c r="K1217" s="24" t="s">
        <v>2002</v>
      </c>
      <c r="L1217" s="80"/>
      <c r="M1217" s="24" t="s">
        <v>3621</v>
      </c>
      <c r="N1217" s="24"/>
      <c r="O1217" s="24"/>
    </row>
    <row r="1218" spans="1:15" hidden="1">
      <c r="A1218" s="23" t="str">
        <f>CONCATENATE(표1[[#This Row],[대분류]],표1[[#This Row],[중분류]],표1[[#This Row],[소분류]],표1[[#This Row],[단계]])</f>
        <v>IT프로그래밍Javascript선택과정</v>
      </c>
      <c r="B1218" s="23" t="str">
        <f>CONCATENATE($A1218,
IF(COUNTIF($A$2:$A1218,A1218)&lt;10,CONCATENATE("000",COUNTIF($A$2:$A1218,A1218)),
IF(COUNTIF($A$2:$A1218,A1218)&lt;100,CONCATENATE("00",COUNTIF($A$2:$A1218,A1218)),
IF(COUNTIF($A$2:$A1218,A1218)&lt;1000,CONCATENATE("0",COUNTIF($A$2:$A1218,A1218)),COUNTIF($A$2:$A1218,A1218))
)))</f>
        <v>IT프로그래밍Javascript선택과정0002</v>
      </c>
      <c r="C1218" s="23" t="s">
        <v>4335</v>
      </c>
      <c r="E1218" s="23" t="str">
        <f>CONCATENATE(표1[[#This Row],[교육기관명]],표1[[#This Row],[중분류]])</f>
        <v>한국소프트웨어기술진흥협회프로그래밍</v>
      </c>
      <c r="F1218" s="24" t="s">
        <v>659</v>
      </c>
      <c r="G1218" s="25" t="s">
        <v>739</v>
      </c>
      <c r="H1218" s="24" t="s">
        <v>6</v>
      </c>
      <c r="I1218" s="24" t="s">
        <v>137</v>
      </c>
      <c r="J1218" s="24" t="s">
        <v>329</v>
      </c>
      <c r="K1218" s="24" t="s">
        <v>2002</v>
      </c>
      <c r="L1218" s="80"/>
      <c r="M1218" s="24" t="s">
        <v>3621</v>
      </c>
      <c r="N1218" s="24"/>
      <c r="O1218" s="24"/>
    </row>
    <row r="1219" spans="1:15" hidden="1">
      <c r="A1219" s="23" t="str">
        <f>CONCATENATE(표1[[#This Row],[대분류]],표1[[#This Row],[중분류]],표1[[#This Row],[소분류]],표1[[#This Row],[단계]])</f>
        <v>IT프로그래밍javascript선택과정</v>
      </c>
      <c r="B1219" s="23" t="str">
        <f>CONCATENATE($A1219,
IF(COUNTIF($A$2:$A1219,A1219)&lt;10,CONCATENATE("000",COUNTIF($A$2:$A1219,A1219)),
IF(COUNTIF($A$2:$A1219,A1219)&lt;100,CONCATENATE("00",COUNTIF($A$2:$A1219,A1219)),
IF(COUNTIF($A$2:$A1219,A1219)&lt;1000,CONCATENATE("0",COUNTIF($A$2:$A1219,A1219)),COUNTIF($A$2:$A1219,A1219))
)))</f>
        <v>IT프로그래밍javascript선택과정0003</v>
      </c>
      <c r="C1219" s="23" t="s">
        <v>4336</v>
      </c>
      <c r="E1219" s="23" t="str">
        <f>CONCATENATE(표1[[#This Row],[교육기관명]],표1[[#This Row],[중분류]])</f>
        <v>한국소프트웨어기술진흥협회프로그래밍</v>
      </c>
      <c r="F1219" s="24" t="s">
        <v>659</v>
      </c>
      <c r="G1219" s="25" t="s">
        <v>751</v>
      </c>
      <c r="H1219" s="24" t="s">
        <v>6</v>
      </c>
      <c r="I1219" s="24" t="s">
        <v>137</v>
      </c>
      <c r="J1219" s="24" t="s">
        <v>676</v>
      </c>
      <c r="K1219" s="24" t="s">
        <v>2002</v>
      </c>
      <c r="L1219" s="80"/>
      <c r="M1219" s="24" t="s">
        <v>3621</v>
      </c>
      <c r="N1219" s="24"/>
      <c r="O1219" s="24"/>
    </row>
    <row r="1220" spans="1:15" hidden="1">
      <c r="A1220" s="23" t="str">
        <f>CONCATENATE(표1[[#This Row],[대분류]],표1[[#This Row],[중분류]],표1[[#This Row],[소분류]],표1[[#This Row],[단계]])</f>
        <v>IT프로그래밍Javascript선택과정</v>
      </c>
      <c r="B1220" s="23" t="str">
        <f>CONCATENATE($A1220,
IF(COUNTIF($A$2:$A1220,A1220)&lt;10,CONCATENATE("000",COUNTIF($A$2:$A1220,A1220)),
IF(COUNTIF($A$2:$A1220,A1220)&lt;100,CONCATENATE("00",COUNTIF($A$2:$A1220,A1220)),
IF(COUNTIF($A$2:$A1220,A1220)&lt;1000,CONCATENATE("0",COUNTIF($A$2:$A1220,A1220)),COUNTIF($A$2:$A1220,A1220))
)))</f>
        <v>IT프로그래밍Javascript선택과정0004</v>
      </c>
      <c r="C1220" s="23" t="s">
        <v>4337</v>
      </c>
      <c r="E1220" s="23" t="str">
        <f>CONCATENATE(표1[[#This Row],[교육기관명]],표1[[#This Row],[중분류]])</f>
        <v>한국소프트웨어기술진흥협회프로그래밍</v>
      </c>
      <c r="F1220" s="24" t="s">
        <v>659</v>
      </c>
      <c r="G1220" s="25" t="s">
        <v>741</v>
      </c>
      <c r="H1220" s="24" t="s">
        <v>6</v>
      </c>
      <c r="I1220" s="24" t="s">
        <v>137</v>
      </c>
      <c r="J1220" s="24" t="s">
        <v>329</v>
      </c>
      <c r="K1220" s="24" t="s">
        <v>2002</v>
      </c>
      <c r="L1220" s="80"/>
      <c r="M1220" s="24" t="s">
        <v>3621</v>
      </c>
      <c r="N1220" s="24"/>
      <c r="O1220" s="24"/>
    </row>
    <row r="1221" spans="1:15" hidden="1">
      <c r="A1221" s="23" t="str">
        <f>CONCATENATE(표1[[#This Row],[대분류]],표1[[#This Row],[중분류]],표1[[#This Row],[소분류]],표1[[#This Row],[단계]])</f>
        <v>IT프로그래밍javascript선택과정</v>
      </c>
      <c r="B1221" s="23" t="str">
        <f>CONCATENATE($A1221,
IF(COUNTIF($A$2:$A1221,A1221)&lt;10,CONCATENATE("000",COUNTIF($A$2:$A1221,A1221)),
IF(COUNTIF($A$2:$A1221,A1221)&lt;100,CONCATENATE("00",COUNTIF($A$2:$A1221,A1221)),
IF(COUNTIF($A$2:$A1221,A1221)&lt;1000,CONCATENATE("0",COUNTIF($A$2:$A1221,A1221)),COUNTIF($A$2:$A1221,A1221))
)))</f>
        <v>IT프로그래밍javascript선택과정0005</v>
      </c>
      <c r="C1221" s="23" t="s">
        <v>4338</v>
      </c>
      <c r="E1221" s="23" t="str">
        <f>CONCATENATE(표1[[#This Row],[교육기관명]],표1[[#This Row],[중분류]])</f>
        <v>한국소프트웨어기술진흥협회프로그래밍</v>
      </c>
      <c r="F1221" s="24" t="s">
        <v>659</v>
      </c>
      <c r="G1221" s="25" t="s">
        <v>733</v>
      </c>
      <c r="H1221" s="24" t="s">
        <v>6</v>
      </c>
      <c r="I1221" s="24" t="s">
        <v>137</v>
      </c>
      <c r="J1221" s="24" t="s">
        <v>676</v>
      </c>
      <c r="K1221" s="24" t="s">
        <v>2002</v>
      </c>
      <c r="L1221" s="80"/>
      <c r="M1221" s="24" t="s">
        <v>3621</v>
      </c>
      <c r="N1221" s="24"/>
      <c r="O1221" s="24"/>
    </row>
    <row r="1222" spans="1:15" hidden="1">
      <c r="A1222" s="23" t="str">
        <f>CONCATENATE(표1[[#This Row],[대분류]],표1[[#This Row],[중분류]],표1[[#This Row],[소분류]],표1[[#This Row],[단계]])</f>
        <v>IT프로그래밍Javascript선택과정</v>
      </c>
      <c r="B1222" s="23" t="str">
        <f>CONCATENATE($A1222,
IF(COUNTIF($A$2:$A1222,A1222)&lt;10,CONCATENATE("000",COUNTIF($A$2:$A1222,A1222)),
IF(COUNTIF($A$2:$A1222,A1222)&lt;100,CONCATENATE("00",COUNTIF($A$2:$A1222,A1222)),
IF(COUNTIF($A$2:$A1222,A1222)&lt;1000,CONCATENATE("0",COUNTIF($A$2:$A1222,A1222)),COUNTIF($A$2:$A1222,A1222))
)))</f>
        <v>IT프로그래밍Javascript선택과정0006</v>
      </c>
      <c r="C1222" s="23" t="s">
        <v>4339</v>
      </c>
      <c r="E1222" s="23" t="str">
        <f>CONCATENATE(표1[[#This Row],[교육기관명]],표1[[#This Row],[중분류]])</f>
        <v>한국소프트웨어기술진흥협회프로그래밍</v>
      </c>
      <c r="F1222" s="24" t="s">
        <v>659</v>
      </c>
      <c r="G1222" s="25" t="s">
        <v>734</v>
      </c>
      <c r="H1222" s="24" t="s">
        <v>6</v>
      </c>
      <c r="I1222" s="24" t="s">
        <v>137</v>
      </c>
      <c r="J1222" s="24" t="s">
        <v>329</v>
      </c>
      <c r="K1222" s="24" t="s">
        <v>2002</v>
      </c>
      <c r="L1222" s="80"/>
      <c r="M1222" s="24" t="s">
        <v>3621</v>
      </c>
      <c r="N1222" s="24"/>
      <c r="O1222" s="24"/>
    </row>
    <row r="1223" spans="1:15" hidden="1">
      <c r="A1223" s="23" t="str">
        <f>CONCATENATE(표1[[#This Row],[대분류]],표1[[#This Row],[중분류]],표1[[#This Row],[소분류]],표1[[#This Row],[단계]])</f>
        <v>IT프로그래밍Javascript선택과정</v>
      </c>
      <c r="B1223" s="23" t="str">
        <f>CONCATENATE($A1223,
IF(COUNTIF($A$2:$A1223,A1223)&lt;10,CONCATENATE("000",COUNTIF($A$2:$A1223,A1223)),
IF(COUNTIF($A$2:$A1223,A1223)&lt;100,CONCATENATE("00",COUNTIF($A$2:$A1223,A1223)),
IF(COUNTIF($A$2:$A1223,A1223)&lt;1000,CONCATENATE("0",COUNTIF($A$2:$A1223,A1223)),COUNTIF($A$2:$A1223,A1223))
)))</f>
        <v>IT프로그래밍Javascript선택과정0007</v>
      </c>
      <c r="C1223" s="23" t="s">
        <v>5814</v>
      </c>
      <c r="D1223" s="28" t="s">
        <v>5829</v>
      </c>
      <c r="E1223" s="27" t="str">
        <f>CONCATENATE(표1[[#This Row],[교육기관명]],표1[[#This Row],[중분류]])</f>
        <v>t아카데미프로그래밍</v>
      </c>
      <c r="F1223" s="191" t="s">
        <v>5764</v>
      </c>
      <c r="G1223" s="25" t="s">
        <v>5791</v>
      </c>
      <c r="H1223" s="24" t="s">
        <v>5792</v>
      </c>
      <c r="I1223" s="24" t="s">
        <v>5793</v>
      </c>
      <c r="J1223" s="24" t="s">
        <v>329</v>
      </c>
      <c r="K1223" s="24" t="s">
        <v>2002</v>
      </c>
      <c r="L1223" s="80" t="s">
        <v>5820</v>
      </c>
      <c r="M1223" s="192" t="s">
        <v>5794</v>
      </c>
      <c r="N1223" s="24">
        <v>0</v>
      </c>
      <c r="O1223" s="24"/>
    </row>
    <row r="1224" spans="1:15" hidden="1">
      <c r="A1224" s="23" t="str">
        <f>CONCATENATE(표1[[#This Row],[대분류]],표1[[#This Row],[중분류]],표1[[#This Row],[소분류]],표1[[#This Row],[단계]])</f>
        <v>IT프로그래밍Javascript전문과정</v>
      </c>
      <c r="B1224" s="23" t="str">
        <f>CONCATENATE($A1224,
IF(COUNTIF($A$2:$A1224,A1224)&lt;10,CONCATENATE("000",COUNTIF($A$2:$A1224,A1224)),
IF(COUNTIF($A$2:$A1224,A1224)&lt;100,CONCATENATE("00",COUNTIF($A$2:$A1224,A1224)),
IF(COUNTIF($A$2:$A1224,A1224)&lt;1000,CONCATENATE("0",COUNTIF($A$2:$A1224,A1224)),COUNTIF($A$2:$A1224,A1224))
)))</f>
        <v>IT프로그래밍Javascript전문과정0001</v>
      </c>
      <c r="C1224" s="23" t="s">
        <v>5429</v>
      </c>
      <c r="E1224" s="23" t="str">
        <f>CONCATENATE(표1[[#This Row],[교육기관명]],표1[[#This Row],[중분류]])</f>
        <v>HP교육센터프로그래밍</v>
      </c>
      <c r="F1224" s="24" t="s">
        <v>971</v>
      </c>
      <c r="G1224" s="25" t="s">
        <v>1107</v>
      </c>
      <c r="H1224" s="24" t="s">
        <v>6</v>
      </c>
      <c r="I1224" s="24" t="s">
        <v>137</v>
      </c>
      <c r="J1224" s="24" t="s">
        <v>329</v>
      </c>
      <c r="K1224" s="24" t="s">
        <v>2000</v>
      </c>
      <c r="L1224" s="80"/>
      <c r="M1224" s="24" t="s">
        <v>3107</v>
      </c>
      <c r="N1224" s="24"/>
      <c r="O1224" s="24"/>
    </row>
    <row r="1225" spans="1:15" hidden="1">
      <c r="A1225" s="23" t="str">
        <f>CONCATENATE(표1[[#This Row],[대분류]],표1[[#This Row],[중분류]],표1[[#This Row],[소분류]],표1[[#This Row],[단계]])</f>
        <v>IT프로그래밍Javascript전문과정</v>
      </c>
      <c r="B1225" s="23" t="str">
        <f>CONCATENATE($A1225,
IF(COUNTIF($A$2:$A1225,A1225)&lt;10,CONCATENATE("000",COUNTIF($A$2:$A1225,A1225)),
IF(COUNTIF($A$2:$A1225,A1225)&lt;100,CONCATENATE("00",COUNTIF($A$2:$A1225,A1225)),
IF(COUNTIF($A$2:$A1225,A1225)&lt;1000,CONCATENATE("0",COUNTIF($A$2:$A1225,A1225)),COUNTIF($A$2:$A1225,A1225))
)))</f>
        <v>IT프로그래밍Javascript전문과정0002</v>
      </c>
      <c r="C1225" s="23" t="s">
        <v>5430</v>
      </c>
      <c r="E1225" s="23" t="str">
        <f>CONCATENATE(표1[[#This Row],[교육기관명]],표1[[#This Row],[중분류]])</f>
        <v>HP교육센터프로그래밍</v>
      </c>
      <c r="F1225" s="24" t="s">
        <v>971</v>
      </c>
      <c r="G1225" s="25" t="s">
        <v>1109</v>
      </c>
      <c r="H1225" s="24" t="s">
        <v>6</v>
      </c>
      <c r="I1225" s="24" t="s">
        <v>137</v>
      </c>
      <c r="J1225" s="24" t="s">
        <v>329</v>
      </c>
      <c r="K1225" s="24" t="s">
        <v>2000</v>
      </c>
      <c r="L1225" s="80"/>
      <c r="M1225" s="24" t="s">
        <v>3108</v>
      </c>
      <c r="N1225" s="24"/>
      <c r="O1225" s="24"/>
    </row>
    <row r="1226" spans="1:15" hidden="1">
      <c r="A1226" s="23" t="str">
        <f>CONCATENATE(표1[[#This Row],[대분류]],표1[[#This Row],[중분류]],표1[[#This Row],[소분류]],표1[[#This Row],[단계]])</f>
        <v>IT프로그래밍Javascript전문과정</v>
      </c>
      <c r="B1226" s="23" t="str">
        <f>CONCATENATE($A1226,
IF(COUNTIF($A$2:$A1226,A1226)&lt;10,CONCATENATE("000",COUNTIF($A$2:$A1226,A1226)),
IF(COUNTIF($A$2:$A1226,A1226)&lt;100,CONCATENATE("00",COUNTIF($A$2:$A1226,A1226)),
IF(COUNTIF($A$2:$A1226,A1226)&lt;1000,CONCATENATE("0",COUNTIF($A$2:$A1226,A1226)),COUNTIF($A$2:$A1226,A1226))
)))</f>
        <v>IT프로그래밍Javascript전문과정0003</v>
      </c>
      <c r="C1226" s="23" t="s">
        <v>5431</v>
      </c>
      <c r="E1226" s="23" t="str">
        <f>CONCATENATE(표1[[#This Row],[교육기관명]],표1[[#This Row],[중분류]])</f>
        <v>HP교육센터프로그래밍</v>
      </c>
      <c r="F1226" s="24" t="s">
        <v>971</v>
      </c>
      <c r="G1226" s="25" t="s">
        <v>1108</v>
      </c>
      <c r="H1226" s="24" t="s">
        <v>6</v>
      </c>
      <c r="I1226" s="24" t="s">
        <v>137</v>
      </c>
      <c r="J1226" s="24" t="s">
        <v>329</v>
      </c>
      <c r="K1226" s="24" t="s">
        <v>2000</v>
      </c>
      <c r="L1226" s="80"/>
      <c r="M1226" s="24" t="s">
        <v>3109</v>
      </c>
      <c r="N1226" s="24"/>
      <c r="O1226" s="24"/>
    </row>
    <row r="1227" spans="1:15" hidden="1">
      <c r="A1227" s="23" t="str">
        <f>CONCATENATE(표1[[#This Row],[대분류]],표1[[#This Row],[중분류]],표1[[#This Row],[소분류]],표1[[#This Row],[단계]])</f>
        <v>IT프로그래밍Javascript전문과정</v>
      </c>
      <c r="B1227" s="23" t="str">
        <f>CONCATENATE($A1227,
IF(COUNTIF($A$2:$A1227,A1227)&lt;10,CONCATENATE("000",COUNTIF($A$2:$A1227,A1227)),
IF(COUNTIF($A$2:$A1227,A1227)&lt;100,CONCATENATE("00",COUNTIF($A$2:$A1227,A1227)),
IF(COUNTIF($A$2:$A1227,A1227)&lt;1000,CONCATENATE("0",COUNTIF($A$2:$A1227,A1227)),COUNTIF($A$2:$A1227,A1227))
)))</f>
        <v>IT프로그래밍Javascript전문과정0004</v>
      </c>
      <c r="C1227" s="23" t="s">
        <v>5064</v>
      </c>
      <c r="E1227" s="23" t="str">
        <f>CONCATENATE(표1[[#This Row],[교육기관명]],표1[[#This Row],[중분류]])</f>
        <v>멀티캠퍼스프로그래밍</v>
      </c>
      <c r="F1227" s="24" t="s">
        <v>4</v>
      </c>
      <c r="G1227" s="25" t="s">
        <v>337</v>
      </c>
      <c r="H1227" s="24" t="s">
        <v>6</v>
      </c>
      <c r="I1227" s="24" t="s">
        <v>137</v>
      </c>
      <c r="J1227" s="24" t="s">
        <v>329</v>
      </c>
      <c r="K1227" s="24" t="s">
        <v>2000</v>
      </c>
      <c r="L1227" s="80"/>
      <c r="M1227" s="24" t="s">
        <v>3110</v>
      </c>
      <c r="N1227" s="24"/>
      <c r="O1227" s="24"/>
    </row>
    <row r="1228" spans="1:15" hidden="1">
      <c r="A1228" s="23" t="str">
        <f>CONCATENATE(표1[[#This Row],[대분류]],표1[[#This Row],[중분류]],표1[[#This Row],[소분류]],표1[[#This Row],[단계]])</f>
        <v>IT프로그래밍Javascript전문과정</v>
      </c>
      <c r="B1228" s="23" t="str">
        <f>CONCATENATE($A1228,
IF(COUNTIF($A$2:$A1228,A1228)&lt;10,CONCATENATE("000",COUNTIF($A$2:$A1228,A1228)),
IF(COUNTIF($A$2:$A1228,A1228)&lt;100,CONCATENATE("00",COUNTIF($A$2:$A1228,A1228)),
IF(COUNTIF($A$2:$A1228,A1228)&lt;1000,CONCATENATE("0",COUNTIF($A$2:$A1228,A1228)),COUNTIF($A$2:$A1228,A1228))
)))</f>
        <v>IT프로그래밍Javascript전문과정0005</v>
      </c>
      <c r="C1228" s="23" t="s">
        <v>5065</v>
      </c>
      <c r="E1228" s="23" t="str">
        <f>CONCATENATE(표1[[#This Row],[교육기관명]],표1[[#This Row],[중분류]])</f>
        <v>멀티캠퍼스프로그래밍</v>
      </c>
      <c r="F1228" s="24" t="s">
        <v>4</v>
      </c>
      <c r="G1228" s="25" t="s">
        <v>335</v>
      </c>
      <c r="H1228" s="24" t="s">
        <v>6</v>
      </c>
      <c r="I1228" s="24" t="s">
        <v>137</v>
      </c>
      <c r="J1228" s="24" t="s">
        <v>329</v>
      </c>
      <c r="K1228" s="24" t="s">
        <v>2000</v>
      </c>
      <c r="L1228" s="80"/>
      <c r="M1228" s="24" t="s">
        <v>3111</v>
      </c>
      <c r="N1228" s="24"/>
      <c r="O1228" s="24"/>
    </row>
    <row r="1229" spans="1:15" hidden="1">
      <c r="A1229" s="23" t="str">
        <f>CONCATENATE(표1[[#This Row],[대분류]],표1[[#This Row],[중분류]],표1[[#This Row],[소분류]],표1[[#This Row],[단계]])</f>
        <v>IT프로그래밍Javascript전문과정</v>
      </c>
      <c r="B1229" s="23" t="str">
        <f>CONCATENATE($A1229,
IF(COUNTIF($A$2:$A1229,A1229)&lt;10,CONCATENATE("000",COUNTIF($A$2:$A1229,A1229)),
IF(COUNTIF($A$2:$A1229,A1229)&lt;100,CONCATENATE("00",COUNTIF($A$2:$A1229,A1229)),
IF(COUNTIF($A$2:$A1229,A1229)&lt;1000,CONCATENATE("0",COUNTIF($A$2:$A1229,A1229)),COUNTIF($A$2:$A1229,A1229))
)))</f>
        <v>IT프로그래밍Javascript전문과정0006</v>
      </c>
      <c r="C1229" s="23" t="s">
        <v>5066</v>
      </c>
      <c r="E1229" s="23" t="str">
        <f>CONCATENATE(표1[[#This Row],[교육기관명]],표1[[#This Row],[중분류]])</f>
        <v>멀티캠퍼스프로그래밍</v>
      </c>
      <c r="F1229" s="24" t="s">
        <v>4</v>
      </c>
      <c r="G1229" s="25" t="s">
        <v>333</v>
      </c>
      <c r="H1229" s="24" t="s">
        <v>6</v>
      </c>
      <c r="I1229" s="24" t="s">
        <v>137</v>
      </c>
      <c r="J1229" s="24" t="s">
        <v>329</v>
      </c>
      <c r="K1229" s="24" t="s">
        <v>2000</v>
      </c>
      <c r="L1229" s="80"/>
      <c r="M1229" s="24" t="s">
        <v>3112</v>
      </c>
      <c r="N1229" s="24"/>
      <c r="O1229" s="24"/>
    </row>
    <row r="1230" spans="1:15" hidden="1">
      <c r="A1230" s="23" t="str">
        <f>CONCATENATE(표1[[#This Row],[대분류]],표1[[#This Row],[중분류]],표1[[#This Row],[소분류]],표1[[#This Row],[단계]])</f>
        <v>IT프로그래밍Javascript전문과정</v>
      </c>
      <c r="B1230" s="23" t="str">
        <f>CONCATENATE($A1230,
IF(COUNTIF($A$2:$A1230,A1230)&lt;10,CONCATENATE("000",COUNTIF($A$2:$A1230,A1230)),
IF(COUNTIF($A$2:$A1230,A1230)&lt;100,CONCATENATE("00",COUNTIF($A$2:$A1230,A1230)),
IF(COUNTIF($A$2:$A1230,A1230)&lt;1000,CONCATENATE("0",COUNTIF($A$2:$A1230,A1230)),COUNTIF($A$2:$A1230,A1230))
)))</f>
        <v>IT프로그래밍Javascript전문과정0007</v>
      </c>
      <c r="C1230" s="23" t="s">
        <v>5067</v>
      </c>
      <c r="D1230" s="28" t="s">
        <v>5620</v>
      </c>
      <c r="E1230" s="23" t="str">
        <f>CONCATENATE(표1[[#This Row],[교육기관명]],표1[[#This Row],[중분류]])</f>
        <v>멀티캠퍼스프로그래밍</v>
      </c>
      <c r="F1230" s="24" t="s">
        <v>4</v>
      </c>
      <c r="G1230" s="25" t="s">
        <v>467</v>
      </c>
      <c r="H1230" s="24" t="s">
        <v>6</v>
      </c>
      <c r="I1230" s="24" t="s">
        <v>137</v>
      </c>
      <c r="J1230" s="24" t="s">
        <v>329</v>
      </c>
      <c r="K1230" s="24" t="s">
        <v>2000</v>
      </c>
      <c r="L1230" s="80" t="s">
        <v>5584</v>
      </c>
      <c r="M1230" s="24" t="s">
        <v>3113</v>
      </c>
      <c r="N1230" s="24">
        <v>0</v>
      </c>
      <c r="O1230" s="24"/>
    </row>
    <row r="1231" spans="1:15" hidden="1">
      <c r="A1231" s="23" t="str">
        <f>CONCATENATE(표1[[#This Row],[대분류]],표1[[#This Row],[중분류]],표1[[#This Row],[소분류]],표1[[#This Row],[단계]])</f>
        <v>IT프로그래밍Javascript전문과정</v>
      </c>
      <c r="B1231" s="23" t="str">
        <f>CONCATENATE($A1231,
IF(COUNTIF($A$2:$A1231,A1231)&lt;10,CONCATENATE("000",COUNTIF($A$2:$A1231,A1231)),
IF(COUNTIF($A$2:$A1231,A1231)&lt;100,CONCATENATE("00",COUNTIF($A$2:$A1231,A1231)),
IF(COUNTIF($A$2:$A1231,A1231)&lt;1000,CONCATENATE("0",COUNTIF($A$2:$A1231,A1231)),COUNTIF($A$2:$A1231,A1231))
)))</f>
        <v>IT프로그래밍Javascript전문과정0008</v>
      </c>
      <c r="C1231" s="23" t="s">
        <v>5068</v>
      </c>
      <c r="E1231" s="23" t="str">
        <f>CONCATENATE(표1[[#This Row],[교육기관명]],표1[[#This Row],[중분류]])</f>
        <v>멀티캠퍼스프로그래밍</v>
      </c>
      <c r="F1231" s="24" t="s">
        <v>4</v>
      </c>
      <c r="G1231" s="25" t="s">
        <v>336</v>
      </c>
      <c r="H1231" s="24" t="s">
        <v>6</v>
      </c>
      <c r="I1231" s="24" t="s">
        <v>137</v>
      </c>
      <c r="J1231" s="24" t="s">
        <v>329</v>
      </c>
      <c r="K1231" s="24" t="s">
        <v>2000</v>
      </c>
      <c r="L1231" s="80"/>
      <c r="M1231" s="24" t="s">
        <v>3114</v>
      </c>
      <c r="N1231" s="24"/>
      <c r="O1231" s="24"/>
    </row>
    <row r="1232" spans="1:15" hidden="1">
      <c r="A1232" s="23" t="str">
        <f>CONCATENATE(표1[[#This Row],[대분류]],표1[[#This Row],[중분류]],표1[[#This Row],[소분류]],표1[[#This Row],[단계]])</f>
        <v>IT프로그래밍Javascript전문과정</v>
      </c>
      <c r="B1232" s="23" t="str">
        <f>CONCATENATE($A1232,
IF(COUNTIF($A$2:$A1232,A1232)&lt;10,CONCATENATE("000",COUNTIF($A$2:$A1232,A1232)),
IF(COUNTIF($A$2:$A1232,A1232)&lt;100,CONCATENATE("00",COUNTIF($A$2:$A1232,A1232)),
IF(COUNTIF($A$2:$A1232,A1232)&lt;1000,CONCATENATE("0",COUNTIF($A$2:$A1232,A1232)),COUNTIF($A$2:$A1232,A1232))
)))</f>
        <v>IT프로그래밍Javascript전문과정0009</v>
      </c>
      <c r="C1232" s="23" t="s">
        <v>5069</v>
      </c>
      <c r="E1232" s="23" t="str">
        <f>CONCATENATE(표1[[#This Row],[교육기관명]],표1[[#This Row],[중분류]])</f>
        <v>멀티캠퍼스프로그래밍</v>
      </c>
      <c r="F1232" s="24" t="s">
        <v>4</v>
      </c>
      <c r="G1232" s="25" t="s">
        <v>334</v>
      </c>
      <c r="H1232" s="24" t="s">
        <v>6</v>
      </c>
      <c r="I1232" s="24" t="s">
        <v>137</v>
      </c>
      <c r="J1232" s="24" t="s">
        <v>329</v>
      </c>
      <c r="K1232" s="24" t="s">
        <v>2000</v>
      </c>
      <c r="L1232" s="80"/>
      <c r="M1232" s="24" t="s">
        <v>3115</v>
      </c>
      <c r="N1232" s="24"/>
      <c r="O1232" s="24"/>
    </row>
    <row r="1233" spans="1:15" hidden="1">
      <c r="A1233" s="23" t="str">
        <f>CONCATENATE(표1[[#This Row],[대분류]],표1[[#This Row],[중분류]],표1[[#This Row],[소분류]],표1[[#This Row],[단계]])</f>
        <v>IT프로그래밍Javascript전문과정</v>
      </c>
      <c r="B1233" s="23" t="str">
        <f>CONCATENATE($A1233,
IF(COUNTIF($A$2:$A1233,A1233)&lt;10,CONCATENATE("000",COUNTIF($A$2:$A1233,A1233)),
IF(COUNTIF($A$2:$A1233,A1233)&lt;100,CONCATENATE("00",COUNTIF($A$2:$A1233,A1233)),
IF(COUNTIF($A$2:$A1233,A1233)&lt;1000,CONCATENATE("0",COUNTIF($A$2:$A1233,A1233)),COUNTIF($A$2:$A1233,A1233))
)))</f>
        <v>IT프로그래밍Javascript전문과정0010</v>
      </c>
      <c r="C1233" s="23" t="s">
        <v>5070</v>
      </c>
      <c r="D1233" s="27" t="s">
        <v>5636</v>
      </c>
      <c r="E1233" s="23" t="str">
        <f>CONCATENATE(표1[[#This Row],[교육기관명]],표1[[#This Row],[중분류]])</f>
        <v>멀티캠퍼스프로그래밍</v>
      </c>
      <c r="F1233" s="24" t="s">
        <v>4</v>
      </c>
      <c r="G1233" s="25" t="s">
        <v>331</v>
      </c>
      <c r="H1233" s="24" t="s">
        <v>6</v>
      </c>
      <c r="I1233" s="24" t="s">
        <v>137</v>
      </c>
      <c r="J1233" s="24" t="s">
        <v>329</v>
      </c>
      <c r="K1233" s="24" t="s">
        <v>2000</v>
      </c>
      <c r="L1233" s="80" t="s">
        <v>5582</v>
      </c>
      <c r="M1233" s="24" t="s">
        <v>3116</v>
      </c>
      <c r="N1233" s="24" t="s">
        <v>5560</v>
      </c>
      <c r="O1233" s="24"/>
    </row>
    <row r="1234" spans="1:15" hidden="1">
      <c r="A1234" s="23" t="str">
        <f>CONCATENATE(표1[[#This Row],[대분류]],표1[[#This Row],[중분류]],표1[[#This Row],[소분류]],표1[[#This Row],[단계]])</f>
        <v>IT프로그래밍Javascript전문과정</v>
      </c>
      <c r="B1234" s="23" t="str">
        <f>CONCATENATE($A1234,
IF(COUNTIF($A$2:$A1234,A1234)&lt;10,CONCATENATE("000",COUNTIF($A$2:$A1234,A1234)),
IF(COUNTIF($A$2:$A1234,A1234)&lt;100,CONCATENATE("00",COUNTIF($A$2:$A1234,A1234)),
IF(COUNTIF($A$2:$A1234,A1234)&lt;1000,CONCATENATE("0",COUNTIF($A$2:$A1234,A1234)),COUNTIF($A$2:$A1234,A1234))
)))</f>
        <v>IT프로그래밍Javascript전문과정0011</v>
      </c>
      <c r="C1234" s="23" t="s">
        <v>5071</v>
      </c>
      <c r="E1234" s="23" t="str">
        <f>CONCATENATE(표1[[#This Row],[교육기관명]],표1[[#This Row],[중분류]])</f>
        <v>멀티캠퍼스프로그래밍</v>
      </c>
      <c r="F1234" s="24" t="s">
        <v>4</v>
      </c>
      <c r="G1234" s="25" t="s">
        <v>461</v>
      </c>
      <c r="H1234" s="24" t="s">
        <v>6</v>
      </c>
      <c r="I1234" s="24" t="s">
        <v>137</v>
      </c>
      <c r="J1234" s="24" t="s">
        <v>329</v>
      </c>
      <c r="K1234" s="24" t="s">
        <v>2000</v>
      </c>
      <c r="L1234" s="80"/>
      <c r="M1234" s="24" t="s">
        <v>3117</v>
      </c>
      <c r="N1234" s="24"/>
      <c r="O1234" s="24"/>
    </row>
    <row r="1235" spans="1:15" hidden="1">
      <c r="A1235" s="23" t="str">
        <f>CONCATENATE(표1[[#This Row],[대분류]],표1[[#This Row],[중분류]],표1[[#This Row],[소분류]],표1[[#This Row],[단계]])</f>
        <v>IT프로그래밍Javascript전문과정</v>
      </c>
      <c r="B1235" s="23" t="str">
        <f>CONCATENATE($A1235,
IF(COUNTIF($A$2:$A1235,A1235)&lt;10,CONCATENATE("000",COUNTIF($A$2:$A1235,A1235)),
IF(COUNTIF($A$2:$A1235,A1235)&lt;100,CONCATENATE("00",COUNTIF($A$2:$A1235,A1235)),
IF(COUNTIF($A$2:$A1235,A1235)&lt;1000,CONCATENATE("0",COUNTIF($A$2:$A1235,A1235)),COUNTIF($A$2:$A1235,A1235))
)))</f>
        <v>IT프로그래밍Javascript전문과정0012</v>
      </c>
      <c r="C1235" s="23" t="s">
        <v>5072</v>
      </c>
      <c r="D1235" s="27" t="s">
        <v>5652</v>
      </c>
      <c r="E1235" s="23" t="str">
        <f>CONCATENATE(표1[[#This Row],[교육기관명]],표1[[#This Row],[중분류]])</f>
        <v>멀티캠퍼스프로그래밍</v>
      </c>
      <c r="F1235" s="24" t="s">
        <v>4</v>
      </c>
      <c r="G1235" s="25" t="s">
        <v>332</v>
      </c>
      <c r="H1235" s="24" t="s">
        <v>6</v>
      </c>
      <c r="I1235" s="24" t="s">
        <v>137</v>
      </c>
      <c r="J1235" s="24" t="s">
        <v>329</v>
      </c>
      <c r="K1235" s="24" t="s">
        <v>2000</v>
      </c>
      <c r="L1235" s="80" t="s">
        <v>5561</v>
      </c>
      <c r="M1235" s="24" t="s">
        <v>3118</v>
      </c>
      <c r="N1235" s="24" t="s">
        <v>683</v>
      </c>
      <c r="O1235" s="24"/>
    </row>
    <row r="1236" spans="1:15" hidden="1">
      <c r="A1236" s="23" t="str">
        <f>CONCATENATE(표1[[#This Row],[대분류]],표1[[#This Row],[중분류]],표1[[#This Row],[소분류]],표1[[#This Row],[단계]])</f>
        <v>IT프로그래밍Javascript전문과정</v>
      </c>
      <c r="B1236" s="23" t="str">
        <f>CONCATENATE($A1236,
IF(COUNTIF($A$2:$A1236,A1236)&lt;10,CONCATENATE("000",COUNTIF($A$2:$A1236,A1236)),
IF(COUNTIF($A$2:$A1236,A1236)&lt;100,CONCATENATE("00",COUNTIF($A$2:$A1236,A1236)),
IF(COUNTIF($A$2:$A1236,A1236)&lt;1000,CONCATENATE("0",COUNTIF($A$2:$A1236,A1236)),COUNTIF($A$2:$A1236,A1236))
)))</f>
        <v>IT프로그래밍Javascript전문과정0013</v>
      </c>
      <c r="C1236" s="23" t="s">
        <v>4953</v>
      </c>
      <c r="E1236" s="23" t="str">
        <f>CONCATENATE(표1[[#This Row],[교육기관명]],표1[[#This Row],[중분류]])</f>
        <v>비트교육센터프로그래밍</v>
      </c>
      <c r="F1236" s="24" t="s">
        <v>3689</v>
      </c>
      <c r="G1236" s="25" t="s">
        <v>859</v>
      </c>
      <c r="H1236" s="24" t="s">
        <v>6</v>
      </c>
      <c r="I1236" s="24" t="s">
        <v>137</v>
      </c>
      <c r="J1236" s="24" t="s">
        <v>329</v>
      </c>
      <c r="K1236" s="24" t="s">
        <v>2000</v>
      </c>
      <c r="L1236" s="80"/>
      <c r="M1236" s="24" t="s">
        <v>2145</v>
      </c>
      <c r="N1236" s="24"/>
      <c r="O1236" s="24"/>
    </row>
    <row r="1237" spans="1:15" hidden="1">
      <c r="A1237" s="23" t="str">
        <f>CONCATENATE(표1[[#This Row],[대분류]],표1[[#This Row],[중분류]],표1[[#This Row],[소분류]],표1[[#This Row],[단계]])</f>
        <v>IT프로그래밍Javascript전문과정</v>
      </c>
      <c r="B1237" s="23" t="str">
        <f>CONCATENATE($A1237,
IF(COUNTIF($A$2:$A1237,A1237)&lt;10,CONCATENATE("000",COUNTIF($A$2:$A1237,A1237)),
IF(COUNTIF($A$2:$A1237,A1237)&lt;100,CONCATENATE("00",COUNTIF($A$2:$A1237,A1237)),
IF(COUNTIF($A$2:$A1237,A1237)&lt;1000,CONCATENATE("0",COUNTIF($A$2:$A1237,A1237)),COUNTIF($A$2:$A1237,A1237))
)))</f>
        <v>IT프로그래밍Javascript전문과정0014</v>
      </c>
      <c r="C1237" s="23" t="s">
        <v>4912</v>
      </c>
      <c r="E1237" s="23" t="str">
        <f>CONCATENATE(표1[[#This Row],[교육기관명]],표1[[#This Row],[중분류]])</f>
        <v>오라클자바교육센터프로그래밍</v>
      </c>
      <c r="F1237" s="24" t="s">
        <v>802</v>
      </c>
      <c r="G1237" s="25" t="s">
        <v>832</v>
      </c>
      <c r="H1237" s="24" t="s">
        <v>6</v>
      </c>
      <c r="I1237" s="24" t="s">
        <v>137</v>
      </c>
      <c r="J1237" s="24" t="s">
        <v>329</v>
      </c>
      <c r="K1237" s="24" t="s">
        <v>2000</v>
      </c>
      <c r="L1237" s="80"/>
      <c r="M1237" s="24" t="s">
        <v>3622</v>
      </c>
      <c r="N1237" s="24"/>
      <c r="O1237" s="24"/>
    </row>
    <row r="1238" spans="1:15" hidden="1">
      <c r="A1238" s="23" t="str">
        <f>CONCATENATE(표1[[#This Row],[대분류]],표1[[#This Row],[중분류]],표1[[#This Row],[소분류]],표1[[#This Row],[단계]])</f>
        <v>IT프로그래밍Javascript전문과정</v>
      </c>
      <c r="B1238" s="23" t="str">
        <f>CONCATENATE($A1238,
IF(COUNTIF($A$2:$A1238,A1238)&lt;10,CONCATENATE("000",COUNTIF($A$2:$A1238,A1238)),
IF(COUNTIF($A$2:$A1238,A1238)&lt;100,CONCATENATE("00",COUNTIF($A$2:$A1238,A1238)),
IF(COUNTIF($A$2:$A1238,A1238)&lt;1000,CONCATENATE("0",COUNTIF($A$2:$A1238,A1238)),COUNTIF($A$2:$A1238,A1238))
)))</f>
        <v>IT프로그래밍Javascript전문과정0015</v>
      </c>
      <c r="C1238" s="23" t="s">
        <v>4191</v>
      </c>
      <c r="D1238" s="27" t="s">
        <v>5653</v>
      </c>
      <c r="E1238" s="23" t="str">
        <f>CONCATENATE(표1[[#This Row],[교육기관명]],표1[[#This Row],[중분류]])</f>
        <v>패스트캠퍼스프로그래밍</v>
      </c>
      <c r="F1238" s="24" t="s">
        <v>3687</v>
      </c>
      <c r="G1238" s="25" t="s">
        <v>1751</v>
      </c>
      <c r="H1238" s="24" t="s">
        <v>6</v>
      </c>
      <c r="I1238" s="24" t="s">
        <v>137</v>
      </c>
      <c r="J1238" s="24" t="s">
        <v>329</v>
      </c>
      <c r="K1238" s="24" t="s">
        <v>2000</v>
      </c>
      <c r="L1238" s="80" t="s">
        <v>5561</v>
      </c>
      <c r="M1238" s="24" t="s">
        <v>3119</v>
      </c>
      <c r="N1238" s="24" t="s">
        <v>683</v>
      </c>
      <c r="O1238" s="24"/>
    </row>
    <row r="1239" spans="1:15" hidden="1">
      <c r="A1239" s="23" t="str">
        <f>CONCATENATE(표1[[#This Row],[대분류]],표1[[#This Row],[중분류]],표1[[#This Row],[소분류]],표1[[#This Row],[단계]])</f>
        <v>IT프로그래밍Javascript전문과정</v>
      </c>
      <c r="B1239" s="23" t="str">
        <f>CONCATENATE($A1239,
IF(COUNTIF($A$2:$A1239,A1239)&lt;10,CONCATENATE("000",COUNTIF($A$2:$A1239,A1239)),
IF(COUNTIF($A$2:$A1239,A1239)&lt;100,CONCATENATE("00",COUNTIF($A$2:$A1239,A1239)),
IF(COUNTIF($A$2:$A1239,A1239)&lt;1000,CONCATENATE("0",COUNTIF($A$2:$A1239,A1239)),COUNTIF($A$2:$A1239,A1239))
)))</f>
        <v>IT프로그래밍Javascript전문과정0016</v>
      </c>
      <c r="C1239" s="23" t="s">
        <v>4192</v>
      </c>
      <c r="E1239" s="23" t="str">
        <f>CONCATENATE(표1[[#This Row],[교육기관명]],표1[[#This Row],[중분류]])</f>
        <v>패스트캠퍼스프로그래밍</v>
      </c>
      <c r="F1239" s="24" t="s">
        <v>3687</v>
      </c>
      <c r="G1239" s="25" t="s">
        <v>1778</v>
      </c>
      <c r="H1239" s="24" t="s">
        <v>6</v>
      </c>
      <c r="I1239" s="24" t="s">
        <v>137</v>
      </c>
      <c r="J1239" s="24" t="s">
        <v>329</v>
      </c>
      <c r="K1239" s="24" t="s">
        <v>2000</v>
      </c>
      <c r="L1239" s="80"/>
      <c r="M1239" s="24" t="s">
        <v>3120</v>
      </c>
      <c r="N1239" s="24"/>
      <c r="O1239" s="24"/>
    </row>
    <row r="1240" spans="1:15" hidden="1">
      <c r="A1240" s="23" t="str">
        <f>CONCATENATE(표1[[#This Row],[대분류]],표1[[#This Row],[중분류]],표1[[#This Row],[소분류]],표1[[#This Row],[단계]])</f>
        <v>IT프로그래밍Javascript전문과정</v>
      </c>
      <c r="B1240" s="23" t="str">
        <f>CONCATENATE($A1240,
IF(COUNTIF($A$2:$A1240,A1240)&lt;10,CONCATENATE("000",COUNTIF($A$2:$A1240,A1240)),
IF(COUNTIF($A$2:$A1240,A1240)&lt;100,CONCATENATE("00",COUNTIF($A$2:$A1240,A1240)),
IF(COUNTIF($A$2:$A1240,A1240)&lt;1000,CONCATENATE("0",COUNTIF($A$2:$A1240,A1240)),COUNTIF($A$2:$A1240,A1240))
)))</f>
        <v>IT프로그래밍Javascript전문과정0017</v>
      </c>
      <c r="C1240" s="23" t="s">
        <v>4193</v>
      </c>
      <c r="E1240" s="23" t="str">
        <f>CONCATENATE(표1[[#This Row],[교육기관명]],표1[[#This Row],[중분류]])</f>
        <v>패스트캠퍼스프로그래밍</v>
      </c>
      <c r="F1240" s="24" t="s">
        <v>3687</v>
      </c>
      <c r="G1240" s="25" t="s">
        <v>1781</v>
      </c>
      <c r="H1240" s="24" t="s">
        <v>6</v>
      </c>
      <c r="I1240" s="24" t="s">
        <v>137</v>
      </c>
      <c r="J1240" s="24" t="s">
        <v>329</v>
      </c>
      <c r="K1240" s="24" t="s">
        <v>2000</v>
      </c>
      <c r="L1240" s="80"/>
      <c r="M1240" s="24" t="s">
        <v>3121</v>
      </c>
      <c r="N1240" s="24"/>
      <c r="O1240" s="24"/>
    </row>
    <row r="1241" spans="1:15" hidden="1">
      <c r="A1241" s="23" t="str">
        <f>CONCATENATE(표1[[#This Row],[대분류]],표1[[#This Row],[중분류]],표1[[#This Row],[소분류]],표1[[#This Row],[단계]])</f>
        <v>IT프로그래밍Javascript전문과정</v>
      </c>
      <c r="B1241" s="23" t="str">
        <f>CONCATENATE($A1241,
IF(COUNTIF($A$2:$A1241,A1241)&lt;10,CONCATENATE("000",COUNTIF($A$2:$A1241,A1241)),
IF(COUNTIF($A$2:$A1241,A1241)&lt;100,CONCATENATE("00",COUNTIF($A$2:$A1241,A1241)),
IF(COUNTIF($A$2:$A1241,A1241)&lt;1000,CONCATENATE("0",COUNTIF($A$2:$A1241,A1241)),COUNTIF($A$2:$A1241,A1241))
)))</f>
        <v>IT프로그래밍Javascript전문과정0018</v>
      </c>
      <c r="C1241" s="23" t="s">
        <v>4194</v>
      </c>
      <c r="E1241" s="23" t="str">
        <f>CONCATENATE(표1[[#This Row],[교육기관명]],표1[[#This Row],[중분류]])</f>
        <v>패스트캠퍼스프로그래밍</v>
      </c>
      <c r="F1241" s="24" t="s">
        <v>3687</v>
      </c>
      <c r="G1241" s="25" t="s">
        <v>1789</v>
      </c>
      <c r="H1241" s="24" t="s">
        <v>6</v>
      </c>
      <c r="I1241" s="24" t="s">
        <v>137</v>
      </c>
      <c r="J1241" s="24" t="s">
        <v>329</v>
      </c>
      <c r="K1241" s="24" t="s">
        <v>2000</v>
      </c>
      <c r="L1241" s="80"/>
      <c r="M1241" s="24" t="s">
        <v>3122</v>
      </c>
      <c r="N1241" s="24"/>
      <c r="O1241" s="24"/>
    </row>
    <row r="1242" spans="1:15" hidden="1">
      <c r="A1242" s="23" t="str">
        <f>CONCATENATE(표1[[#This Row],[대분류]],표1[[#This Row],[중분류]],표1[[#This Row],[소분류]],표1[[#This Row],[단계]])</f>
        <v>IT프로그래밍Javascript전문과정</v>
      </c>
      <c r="B1242" s="23" t="str">
        <f>CONCATENATE($A1242,
IF(COUNTIF($A$2:$A1242,A1242)&lt;10,CONCATENATE("000",COUNTIF($A$2:$A1242,A1242)),
IF(COUNTIF($A$2:$A1242,A1242)&lt;100,CONCATENATE("00",COUNTIF($A$2:$A1242,A1242)),
IF(COUNTIF($A$2:$A1242,A1242)&lt;1000,CONCATENATE("0",COUNTIF($A$2:$A1242,A1242)),COUNTIF($A$2:$A1242,A1242))
)))</f>
        <v>IT프로그래밍Javascript전문과정0019</v>
      </c>
      <c r="C1242" s="23" t="s">
        <v>4195</v>
      </c>
      <c r="E1242" s="23" t="str">
        <f>CONCATENATE(표1[[#This Row],[교육기관명]],표1[[#This Row],[중분류]])</f>
        <v>패스트캠퍼스프로그래밍</v>
      </c>
      <c r="F1242" s="24" t="s">
        <v>3687</v>
      </c>
      <c r="G1242" s="25" t="s">
        <v>1787</v>
      </c>
      <c r="H1242" s="24" t="s">
        <v>6</v>
      </c>
      <c r="I1242" s="24" t="s">
        <v>137</v>
      </c>
      <c r="J1242" s="24" t="s">
        <v>329</v>
      </c>
      <c r="K1242" s="24" t="s">
        <v>2000</v>
      </c>
      <c r="L1242" s="80"/>
      <c r="M1242" s="24" t="s">
        <v>3123</v>
      </c>
      <c r="N1242" s="24"/>
      <c r="O1242" s="24"/>
    </row>
    <row r="1243" spans="1:15" hidden="1">
      <c r="A1243" s="23" t="str">
        <f>CONCATENATE(표1[[#This Row],[대분류]],표1[[#This Row],[중분류]],표1[[#This Row],[소분류]],표1[[#This Row],[단계]])</f>
        <v>IT프로그래밍Javascript전문과정</v>
      </c>
      <c r="B1243" s="23" t="str">
        <f>CONCATENATE($A1243,
IF(COUNTIF($A$2:$A1243,A1243)&lt;10,CONCATENATE("000",COUNTIF($A$2:$A1243,A1243)),
IF(COUNTIF($A$2:$A1243,A1243)&lt;100,CONCATENATE("00",COUNTIF($A$2:$A1243,A1243)),
IF(COUNTIF($A$2:$A1243,A1243)&lt;1000,CONCATENATE("0",COUNTIF($A$2:$A1243,A1243)),COUNTIF($A$2:$A1243,A1243))
)))</f>
        <v>IT프로그래밍Javascript전문과정0020</v>
      </c>
      <c r="C1243" s="23" t="s">
        <v>4196</v>
      </c>
      <c r="E1243" s="23" t="str">
        <f>CONCATENATE(표1[[#This Row],[교육기관명]],표1[[#This Row],[중분류]])</f>
        <v>패스트캠퍼스프로그래밍</v>
      </c>
      <c r="F1243" s="24" t="s">
        <v>3687</v>
      </c>
      <c r="G1243" s="25" t="s">
        <v>1701</v>
      </c>
      <c r="H1243" s="24" t="s">
        <v>6</v>
      </c>
      <c r="I1243" s="24" t="s">
        <v>137</v>
      </c>
      <c r="J1243" s="24" t="s">
        <v>329</v>
      </c>
      <c r="K1243" s="24" t="s">
        <v>2000</v>
      </c>
      <c r="L1243" s="80"/>
      <c r="M1243" s="24" t="s">
        <v>3124</v>
      </c>
      <c r="N1243" s="24"/>
      <c r="O1243" s="24"/>
    </row>
    <row r="1244" spans="1:15" hidden="1">
      <c r="A1244" s="23" t="str">
        <f>CONCATENATE(표1[[#This Row],[대분류]],표1[[#This Row],[중분류]],표1[[#This Row],[소분류]],표1[[#This Row],[단계]])</f>
        <v>IT프로그래밍Javascript전문과정</v>
      </c>
      <c r="B1244" s="23" t="str">
        <f>CONCATENATE($A1244,
IF(COUNTIF($A$2:$A1244,A1244)&lt;10,CONCATENATE("000",COUNTIF($A$2:$A1244,A1244)),
IF(COUNTIF($A$2:$A1244,A1244)&lt;100,CONCATENATE("00",COUNTIF($A$2:$A1244,A1244)),
IF(COUNTIF($A$2:$A1244,A1244)&lt;1000,CONCATENATE("0",COUNTIF($A$2:$A1244,A1244)),COUNTIF($A$2:$A1244,A1244))
)))</f>
        <v>IT프로그래밍Javascript전문과정0021</v>
      </c>
      <c r="C1244" s="23" t="s">
        <v>4197</v>
      </c>
      <c r="E1244" s="23" t="str">
        <f>CONCATENATE(표1[[#This Row],[교육기관명]],표1[[#This Row],[중분류]])</f>
        <v>패스트캠퍼스프로그래밍</v>
      </c>
      <c r="F1244" s="24" t="s">
        <v>3687</v>
      </c>
      <c r="G1244" s="25" t="s">
        <v>1752</v>
      </c>
      <c r="H1244" s="24" t="s">
        <v>6</v>
      </c>
      <c r="I1244" s="24" t="s">
        <v>137</v>
      </c>
      <c r="J1244" s="24" t="s">
        <v>329</v>
      </c>
      <c r="K1244" s="24" t="s">
        <v>2000</v>
      </c>
      <c r="L1244" s="80"/>
      <c r="M1244" s="24" t="s">
        <v>3125</v>
      </c>
      <c r="N1244" s="24"/>
      <c r="O1244" s="24"/>
    </row>
    <row r="1245" spans="1:15" hidden="1">
      <c r="A1245" s="23" t="str">
        <f>CONCATENATE(표1[[#This Row],[대분류]],표1[[#This Row],[중분류]],표1[[#This Row],[소분류]],표1[[#This Row],[단계]])</f>
        <v>IT프로그래밍Javascript전문과정</v>
      </c>
      <c r="B1245" s="23" t="str">
        <f>CONCATENATE($A1245,
IF(COUNTIF($A$2:$A1245,A1245)&lt;10,CONCATENATE("000",COUNTIF($A$2:$A1245,A1245)),
IF(COUNTIF($A$2:$A1245,A1245)&lt;100,CONCATENATE("00",COUNTIF($A$2:$A1245,A1245)),
IF(COUNTIF($A$2:$A1245,A1245)&lt;1000,CONCATENATE("0",COUNTIF($A$2:$A1245,A1245)),COUNTIF($A$2:$A1245,A1245))
)))</f>
        <v>IT프로그래밍Javascript전문과정0022</v>
      </c>
      <c r="C1245" s="23" t="s">
        <v>4198</v>
      </c>
      <c r="E1245" s="23" t="str">
        <f>CONCATENATE(표1[[#This Row],[교육기관명]],표1[[#This Row],[중분류]])</f>
        <v>패스트캠퍼스프로그래밍</v>
      </c>
      <c r="F1245" s="24" t="s">
        <v>3687</v>
      </c>
      <c r="G1245" s="25" t="s">
        <v>1779</v>
      </c>
      <c r="H1245" s="24" t="s">
        <v>6</v>
      </c>
      <c r="I1245" s="24" t="s">
        <v>137</v>
      </c>
      <c r="J1245" s="24" t="s">
        <v>329</v>
      </c>
      <c r="K1245" s="24" t="s">
        <v>2000</v>
      </c>
      <c r="L1245" s="80"/>
      <c r="M1245" s="24" t="s">
        <v>3126</v>
      </c>
      <c r="N1245" s="24"/>
      <c r="O1245" s="24"/>
    </row>
    <row r="1246" spans="1:15" hidden="1">
      <c r="A1246" s="23" t="str">
        <f>CONCATENATE(표1[[#This Row],[대분류]],표1[[#This Row],[중분류]],표1[[#This Row],[소분류]],표1[[#This Row],[단계]])</f>
        <v>IT프로그래밍Javascript전문과정</v>
      </c>
      <c r="B1246" s="23" t="str">
        <f>CONCATENATE($A1246,
IF(COUNTIF($A$2:$A1246,A1246)&lt;10,CONCATENATE("000",COUNTIF($A$2:$A1246,A1246)),
IF(COUNTIF($A$2:$A1246,A1246)&lt;100,CONCATENATE("00",COUNTIF($A$2:$A1246,A1246)),
IF(COUNTIF($A$2:$A1246,A1246)&lt;1000,CONCATENATE("0",COUNTIF($A$2:$A1246,A1246)),COUNTIF($A$2:$A1246,A1246))
)))</f>
        <v>IT프로그래밍Javascript전문과정0023</v>
      </c>
      <c r="C1246" s="23" t="s">
        <v>4199</v>
      </c>
      <c r="E1246" s="23" t="str">
        <f>CONCATENATE(표1[[#This Row],[교육기관명]],표1[[#This Row],[중분류]])</f>
        <v>패스트캠퍼스프로그래밍</v>
      </c>
      <c r="F1246" s="24" t="s">
        <v>3687</v>
      </c>
      <c r="G1246" s="25" t="s">
        <v>1790</v>
      </c>
      <c r="H1246" s="24" t="s">
        <v>6</v>
      </c>
      <c r="I1246" s="24" t="s">
        <v>137</v>
      </c>
      <c r="J1246" s="24" t="s">
        <v>329</v>
      </c>
      <c r="K1246" s="24" t="s">
        <v>2000</v>
      </c>
      <c r="L1246" s="80"/>
      <c r="M1246" s="24" t="s">
        <v>3127</v>
      </c>
      <c r="N1246" s="24"/>
      <c r="O1246" s="24"/>
    </row>
    <row r="1247" spans="1:15" hidden="1">
      <c r="A1247" s="23" t="str">
        <f>CONCATENATE(표1[[#This Row],[대분류]],표1[[#This Row],[중분류]],표1[[#This Row],[소분류]],표1[[#This Row],[단계]])</f>
        <v>IT프로그래밍Javascript전문과정</v>
      </c>
      <c r="B1247" s="23" t="str">
        <f>CONCATENATE($A1247,
IF(COUNTIF($A$2:$A1247,A1247)&lt;10,CONCATENATE("000",COUNTIF($A$2:$A1247,A1247)),
IF(COUNTIF($A$2:$A1247,A1247)&lt;100,CONCATENATE("00",COUNTIF($A$2:$A1247,A1247)),
IF(COUNTIF($A$2:$A1247,A1247)&lt;1000,CONCATENATE("0",COUNTIF($A$2:$A1247,A1247)),COUNTIF($A$2:$A1247,A1247))
)))</f>
        <v>IT프로그래밍Javascript전문과정0024</v>
      </c>
      <c r="C1247" s="23" t="s">
        <v>4200</v>
      </c>
      <c r="E1247" s="23" t="str">
        <f>CONCATENATE(표1[[#This Row],[교육기관명]],표1[[#This Row],[중분류]])</f>
        <v>패스트캠퍼스프로그래밍</v>
      </c>
      <c r="F1247" s="24" t="s">
        <v>3687</v>
      </c>
      <c r="G1247" s="25" t="s">
        <v>1788</v>
      </c>
      <c r="H1247" s="24" t="s">
        <v>6</v>
      </c>
      <c r="I1247" s="24" t="s">
        <v>137</v>
      </c>
      <c r="J1247" s="24" t="s">
        <v>329</v>
      </c>
      <c r="K1247" s="24" t="s">
        <v>2000</v>
      </c>
      <c r="L1247" s="80"/>
      <c r="M1247" s="24" t="s">
        <v>3128</v>
      </c>
      <c r="N1247" s="24"/>
      <c r="O1247" s="24"/>
    </row>
    <row r="1248" spans="1:15" hidden="1">
      <c r="A1248" s="23" t="str">
        <f>CONCATENATE(표1[[#This Row],[대분류]],표1[[#This Row],[중분류]],표1[[#This Row],[소분류]],표1[[#This Row],[단계]])</f>
        <v>IT프로그래밍Javascript전문과정</v>
      </c>
      <c r="B1248" s="23" t="str">
        <f>CONCATENATE($A1248,
IF(COUNTIF($A$2:$A1248,A1248)&lt;10,CONCATENATE("000",COUNTIF($A$2:$A1248,A1248)),
IF(COUNTIF($A$2:$A1248,A1248)&lt;100,CONCATENATE("00",COUNTIF($A$2:$A1248,A1248)),
IF(COUNTIF($A$2:$A1248,A1248)&lt;1000,CONCATENATE("0",COUNTIF($A$2:$A1248,A1248)),COUNTIF($A$2:$A1248,A1248))
)))</f>
        <v>IT프로그래밍Javascript전문과정0025</v>
      </c>
      <c r="C1248" s="23" t="s">
        <v>4201</v>
      </c>
      <c r="E1248" s="23" t="str">
        <f>CONCATENATE(표1[[#This Row],[교육기관명]],표1[[#This Row],[중분류]])</f>
        <v>패스트캠퍼스프로그래밍</v>
      </c>
      <c r="F1248" s="24" t="s">
        <v>3687</v>
      </c>
      <c r="G1248" s="25" t="s">
        <v>1697</v>
      </c>
      <c r="H1248" s="24" t="s">
        <v>6</v>
      </c>
      <c r="I1248" s="24" t="s">
        <v>137</v>
      </c>
      <c r="J1248" s="24" t="s">
        <v>329</v>
      </c>
      <c r="K1248" s="24" t="s">
        <v>2000</v>
      </c>
      <c r="L1248" s="80"/>
      <c r="M1248" s="24" t="s">
        <v>3129</v>
      </c>
      <c r="N1248" s="24"/>
      <c r="O1248" s="24"/>
    </row>
    <row r="1249" spans="1:15" hidden="1">
      <c r="A1249" s="23" t="str">
        <f>CONCATENATE(표1[[#This Row],[대분류]],표1[[#This Row],[중분류]],표1[[#This Row],[소분류]],표1[[#This Row],[단계]])</f>
        <v>IT프로그래밍Javascript전문과정</v>
      </c>
      <c r="B1249" s="23" t="str">
        <f>CONCATENATE($A1249,
IF(COUNTIF($A$2:$A1249,A1249)&lt;10,CONCATENATE("000",COUNTIF($A$2:$A1249,A1249)),
IF(COUNTIF($A$2:$A1249,A1249)&lt;100,CONCATENATE("00",COUNTIF($A$2:$A1249,A1249)),
IF(COUNTIF($A$2:$A1249,A1249)&lt;1000,CONCATENATE("0",COUNTIF($A$2:$A1249,A1249)),COUNTIF($A$2:$A1249,A1249))
)))</f>
        <v>IT프로그래밍Javascript전문과정0026</v>
      </c>
      <c r="C1249" s="23" t="s">
        <v>4340</v>
      </c>
      <c r="E1249" s="23" t="str">
        <f>CONCATENATE(표1[[#This Row],[교육기관명]],표1[[#This Row],[중분류]])</f>
        <v>한국소프트웨어기술진흥협회프로그래밍</v>
      </c>
      <c r="F1249" s="24" t="s">
        <v>659</v>
      </c>
      <c r="G1249" s="25" t="s">
        <v>750</v>
      </c>
      <c r="H1249" s="24" t="s">
        <v>6</v>
      </c>
      <c r="I1249" s="24" t="s">
        <v>137</v>
      </c>
      <c r="J1249" s="24" t="s">
        <v>329</v>
      </c>
      <c r="K1249" s="24" t="s">
        <v>2000</v>
      </c>
      <c r="L1249" s="80"/>
      <c r="M1249" s="24" t="s">
        <v>3621</v>
      </c>
      <c r="N1249" s="24"/>
      <c r="O1249" s="24"/>
    </row>
    <row r="1250" spans="1:15" hidden="1">
      <c r="A1250" s="23" t="str">
        <f>CONCATENATE(표1[[#This Row],[대분류]],표1[[#This Row],[중분류]],표1[[#This Row],[소분류]],표1[[#This Row],[단계]])</f>
        <v>IT프로그래밍javascript전문과정</v>
      </c>
      <c r="B1250" s="23" t="str">
        <f>CONCATENATE($A1250,
IF(COUNTIF($A$2:$A1250,A1250)&lt;10,CONCATENATE("000",COUNTIF($A$2:$A1250,A1250)),
IF(COUNTIF($A$2:$A1250,A1250)&lt;100,CONCATENATE("00",COUNTIF($A$2:$A1250,A1250)),
IF(COUNTIF($A$2:$A1250,A1250)&lt;1000,CONCATENATE("0",COUNTIF($A$2:$A1250,A1250)),COUNTIF($A$2:$A1250,A1250))
)))</f>
        <v>IT프로그래밍javascript전문과정0027</v>
      </c>
      <c r="C1250" s="23" t="s">
        <v>4341</v>
      </c>
      <c r="D1250" s="28" t="s">
        <v>5621</v>
      </c>
      <c r="E1250" s="23" t="str">
        <f>CONCATENATE(표1[[#This Row],[교육기관명]],표1[[#This Row],[중분류]])</f>
        <v>한국소프트웨어기술진흥협회프로그래밍</v>
      </c>
      <c r="F1250" s="24" t="s">
        <v>659</v>
      </c>
      <c r="G1250" s="25" t="s">
        <v>675</v>
      </c>
      <c r="H1250" s="24" t="s">
        <v>6</v>
      </c>
      <c r="I1250" s="24" t="s">
        <v>137</v>
      </c>
      <c r="J1250" s="24" t="s">
        <v>676</v>
      </c>
      <c r="K1250" s="24" t="s">
        <v>2000</v>
      </c>
      <c r="L1250" s="80" t="s">
        <v>5584</v>
      </c>
      <c r="M1250" s="24" t="s">
        <v>3621</v>
      </c>
      <c r="N1250" s="24">
        <v>0</v>
      </c>
      <c r="O1250" s="24"/>
    </row>
    <row r="1251" spans="1:15" hidden="1">
      <c r="A1251" s="23" t="str">
        <f>CONCATENATE(표1[[#This Row],[대분류]],표1[[#This Row],[중분류]],표1[[#This Row],[소분류]],표1[[#This Row],[단계]])</f>
        <v>IT프로그래밍Javascript전문과정</v>
      </c>
      <c r="B1251" s="23" t="str">
        <f>CONCATENATE($A1251,
IF(COUNTIF($A$2:$A1251,A1251)&lt;10,CONCATENATE("000",COUNTIF($A$2:$A1251,A1251)),
IF(COUNTIF($A$2:$A1251,A1251)&lt;100,CONCATENATE("00",COUNTIF($A$2:$A1251,A1251)),
IF(COUNTIF($A$2:$A1251,A1251)&lt;1000,CONCATENATE("0",COUNTIF($A$2:$A1251,A1251)),COUNTIF($A$2:$A1251,A1251))
)))</f>
        <v>IT프로그래밍Javascript전문과정0028</v>
      </c>
      <c r="C1251" s="23" t="s">
        <v>4273</v>
      </c>
      <c r="D1251" s="27" t="s">
        <v>5637</v>
      </c>
      <c r="E1251" s="23" t="str">
        <f>CONCATENATE(표1[[#This Row],[교육기관명]],표1[[#This Row],[중분류]])</f>
        <v>한국정보기술연구원프로그래밍</v>
      </c>
      <c r="F1251" s="24" t="s">
        <v>877</v>
      </c>
      <c r="G1251" s="25" t="s">
        <v>915</v>
      </c>
      <c r="H1251" s="24" t="s">
        <v>6</v>
      </c>
      <c r="I1251" s="24" t="s">
        <v>137</v>
      </c>
      <c r="J1251" s="24" t="s">
        <v>329</v>
      </c>
      <c r="K1251" s="24" t="s">
        <v>2000</v>
      </c>
      <c r="L1251" s="80" t="s">
        <v>5582</v>
      </c>
      <c r="M1251" s="24" t="s">
        <v>3623</v>
      </c>
      <c r="N1251" s="24" t="s">
        <v>5562</v>
      </c>
      <c r="O1251" s="24"/>
    </row>
    <row r="1252" spans="1:15" hidden="1">
      <c r="A1252" s="23" t="str">
        <f>CONCATENATE(표1[[#This Row],[대분류]],표1[[#This Row],[중분류]],표1[[#This Row],[소분류]],표1[[#This Row],[단계]])</f>
        <v>IT프로그래밍Javascript전문과정</v>
      </c>
      <c r="B1252" s="23" t="str">
        <f>CONCATENATE($A1252,
IF(COUNTIF($A$2:$A1252,A1252)&lt;10,CONCATENATE("000",COUNTIF($A$2:$A1252,A1252)),
IF(COUNTIF($A$2:$A1252,A1252)&lt;100,CONCATENATE("00",COUNTIF($A$2:$A1252,A1252)),
IF(COUNTIF($A$2:$A1252,A1252)&lt;1000,CONCATENATE("0",COUNTIF($A$2:$A1252,A1252)),COUNTIF($A$2:$A1252,A1252))
)))</f>
        <v>IT프로그래밍Javascript전문과정0029</v>
      </c>
      <c r="C1252" s="23" t="s">
        <v>4274</v>
      </c>
      <c r="E1252" s="23" t="str">
        <f>CONCATENATE(표1[[#This Row],[교육기관명]],표1[[#This Row],[중분류]])</f>
        <v>한국정보기술연구원프로그래밍</v>
      </c>
      <c r="F1252" s="24" t="s">
        <v>877</v>
      </c>
      <c r="G1252" s="25" t="s">
        <v>884</v>
      </c>
      <c r="H1252" s="24" t="s">
        <v>6</v>
      </c>
      <c r="I1252" s="24" t="s">
        <v>137</v>
      </c>
      <c r="J1252" s="24" t="s">
        <v>329</v>
      </c>
      <c r="K1252" s="24" t="s">
        <v>2000</v>
      </c>
      <c r="L1252" s="80"/>
      <c r="M1252" s="24" t="s">
        <v>3623</v>
      </c>
      <c r="N1252" s="24"/>
      <c r="O1252" s="24"/>
    </row>
    <row r="1253" spans="1:15" hidden="1">
      <c r="A1253" s="23" t="str">
        <f>CONCATENATE(표1[[#This Row],[대분류]],표1[[#This Row],[중분류]],표1[[#This Row],[소분류]],표1[[#This Row],[단계]])</f>
        <v>IT프로그래밍Javascript전문과정</v>
      </c>
      <c r="B1253" s="23" t="str">
        <f>CONCATENATE($A1253,
IF(COUNTIF($A$2:$A1253,A1253)&lt;10,CONCATENATE("000",COUNTIF($A$2:$A1253,A1253)),
IF(COUNTIF($A$2:$A1253,A1253)&lt;100,CONCATENATE("00",COUNTIF($A$2:$A1253,A1253)),
IF(COUNTIF($A$2:$A1253,A1253)&lt;1000,CONCATENATE("0",COUNTIF($A$2:$A1253,A1253)),COUNTIF($A$2:$A1253,A1253))
)))</f>
        <v>IT프로그래밍Javascript전문과정0030</v>
      </c>
      <c r="C1253" s="23" t="s">
        <v>4275</v>
      </c>
      <c r="D1253" s="27" t="s">
        <v>5689</v>
      </c>
      <c r="E1253" s="23" t="str">
        <f>CONCATENATE(표1[[#This Row],[교육기관명]],표1[[#This Row],[중분류]])</f>
        <v>한국정보기술연구원프로그래밍</v>
      </c>
      <c r="F1253" s="24" t="s">
        <v>877</v>
      </c>
      <c r="G1253" s="25" t="s">
        <v>916</v>
      </c>
      <c r="H1253" s="24" t="s">
        <v>6</v>
      </c>
      <c r="I1253" s="24" t="s">
        <v>137</v>
      </c>
      <c r="J1253" s="24" t="s">
        <v>329</v>
      </c>
      <c r="K1253" s="24" t="s">
        <v>2000</v>
      </c>
      <c r="L1253" s="80" t="s">
        <v>5558</v>
      </c>
      <c r="M1253" s="24" t="s">
        <v>3623</v>
      </c>
      <c r="N1253" s="24" t="s">
        <v>5563</v>
      </c>
      <c r="O1253" s="24"/>
    </row>
    <row r="1254" spans="1:15" hidden="1">
      <c r="A1254" s="23" t="str">
        <f>CONCATENATE(표1[[#This Row],[대분류]],표1[[#This Row],[중분류]],표1[[#This Row],[소분류]],표1[[#This Row],[단계]])</f>
        <v>IT프로그래밍Javascript전문과정</v>
      </c>
      <c r="B1254" s="23" t="str">
        <f>CONCATENATE($A1254,
IF(COUNTIF($A$2:$A1254,A1254)&lt;10,CONCATENATE("000",COUNTIF($A$2:$A1254,A1254)),
IF(COUNTIF($A$2:$A1254,A1254)&lt;100,CONCATENATE("00",COUNTIF($A$2:$A1254,A1254)),
IF(COUNTIF($A$2:$A1254,A1254)&lt;1000,CONCATENATE("0",COUNTIF($A$2:$A1254,A1254)),COUNTIF($A$2:$A1254,A1254))
)))</f>
        <v>IT프로그래밍Javascript전문과정0031</v>
      </c>
      <c r="C1254" s="23" t="s">
        <v>4276</v>
      </c>
      <c r="E1254" s="23" t="str">
        <f>CONCATENATE(표1[[#This Row],[교육기관명]],표1[[#This Row],[중분류]])</f>
        <v>한국정보기술연구원프로그래밍</v>
      </c>
      <c r="F1254" s="24" t="s">
        <v>877</v>
      </c>
      <c r="G1254" s="25" t="s">
        <v>918</v>
      </c>
      <c r="H1254" s="24" t="s">
        <v>6</v>
      </c>
      <c r="I1254" s="24" t="s">
        <v>137</v>
      </c>
      <c r="J1254" s="24" t="s">
        <v>329</v>
      </c>
      <c r="K1254" s="24" t="s">
        <v>2000</v>
      </c>
      <c r="L1254" s="80"/>
      <c r="M1254" s="24" t="s">
        <v>3623</v>
      </c>
      <c r="N1254" s="24"/>
      <c r="O1254" s="24"/>
    </row>
    <row r="1255" spans="1:15" hidden="1">
      <c r="A1255" s="23" t="str">
        <f>CONCATENATE(표1[[#This Row],[대분류]],표1[[#This Row],[중분류]],표1[[#This Row],[소분류]],표1[[#This Row],[단계]])</f>
        <v>IT프로그래밍Javascript전문과정</v>
      </c>
      <c r="B1255" s="23" t="str">
        <f>CONCATENATE($A1255,
IF(COUNTIF($A$2:$A1255,A1255)&lt;10,CONCATENATE("000",COUNTIF($A$2:$A1255,A1255)),
IF(COUNTIF($A$2:$A1255,A1255)&lt;100,CONCATENATE("00",COUNTIF($A$2:$A1255,A1255)),
IF(COUNTIF($A$2:$A1255,A1255)&lt;1000,CONCATENATE("0",COUNTIF($A$2:$A1255,A1255)),COUNTIF($A$2:$A1255,A1255))
)))</f>
        <v>IT프로그래밍Javascript전문과정0032</v>
      </c>
      <c r="C1255" s="23" t="s">
        <v>4277</v>
      </c>
      <c r="E1255" s="23" t="str">
        <f>CONCATENATE(표1[[#This Row],[교육기관명]],표1[[#This Row],[중분류]])</f>
        <v>한국정보기술연구원프로그래밍</v>
      </c>
      <c r="F1255" s="24" t="s">
        <v>877</v>
      </c>
      <c r="G1255" s="25" t="s">
        <v>914</v>
      </c>
      <c r="H1255" s="24" t="s">
        <v>6</v>
      </c>
      <c r="I1255" s="24" t="s">
        <v>137</v>
      </c>
      <c r="J1255" s="24" t="s">
        <v>329</v>
      </c>
      <c r="K1255" s="24" t="s">
        <v>2000</v>
      </c>
      <c r="L1255" s="80"/>
      <c r="M1255" s="24" t="s">
        <v>3623</v>
      </c>
      <c r="N1255" s="24"/>
      <c r="O1255" s="24"/>
    </row>
    <row r="1256" spans="1:15" hidden="1">
      <c r="A1256" s="23" t="str">
        <f>CONCATENATE(표1[[#This Row],[대분류]],표1[[#This Row],[중분류]],표1[[#This Row],[소분류]],표1[[#This Row],[단계]])</f>
        <v>IT프로그래밍Javascript전문과정</v>
      </c>
      <c r="B1256" s="23" t="str">
        <f>CONCATENATE($A1256,
IF(COUNTIF($A$2:$A1256,A1256)&lt;10,CONCATENATE("000",COUNTIF($A$2:$A1256,A1256)),
IF(COUNTIF($A$2:$A1256,A1256)&lt;100,CONCATENATE("00",COUNTIF($A$2:$A1256,A1256)),
IF(COUNTIF($A$2:$A1256,A1256)&lt;1000,CONCATENATE("0",COUNTIF($A$2:$A1256,A1256)),COUNTIF($A$2:$A1256,A1256))
)))</f>
        <v>IT프로그래밍Javascript전문과정0033</v>
      </c>
      <c r="C1256" s="23" t="s">
        <v>4278</v>
      </c>
      <c r="E1256" s="23" t="str">
        <f>CONCATENATE(표1[[#This Row],[교육기관명]],표1[[#This Row],[중분류]])</f>
        <v>한국정보기술연구원프로그래밍</v>
      </c>
      <c r="F1256" s="24" t="s">
        <v>877</v>
      </c>
      <c r="G1256" s="25" t="s">
        <v>908</v>
      </c>
      <c r="H1256" s="24" t="s">
        <v>6</v>
      </c>
      <c r="I1256" s="24" t="s">
        <v>137</v>
      </c>
      <c r="J1256" s="24" t="s">
        <v>329</v>
      </c>
      <c r="K1256" s="24" t="s">
        <v>2000</v>
      </c>
      <c r="L1256" s="80"/>
      <c r="M1256" s="24" t="s">
        <v>3623</v>
      </c>
      <c r="N1256" s="24"/>
      <c r="O1256" s="24"/>
    </row>
    <row r="1257" spans="1:15" hidden="1">
      <c r="A1257" s="23" t="str">
        <f>CONCATENATE(표1[[#This Row],[대분류]],표1[[#This Row],[중분류]],표1[[#This Row],[소분류]],표1[[#This Row],[단계]])</f>
        <v>IT프로그래밍Kotlin선택과정</v>
      </c>
      <c r="B1257" s="23" t="str">
        <f>CONCATENATE($A1257,
IF(COUNTIF($A$2:$A1257,A1257)&lt;10,CONCATENATE("000",COUNTIF($A$2:$A1257,A1257)),
IF(COUNTIF($A$2:$A1257,A1257)&lt;100,CONCATENATE("00",COUNTIF($A$2:$A1257,A1257)),
IF(COUNTIF($A$2:$A1257,A1257)&lt;1000,CONCATENATE("0",COUNTIF($A$2:$A1257,A1257)),COUNTIF($A$2:$A1257,A1257))
)))</f>
        <v>IT프로그래밍Kotlin선택과정0001</v>
      </c>
      <c r="C1257" s="23" t="s">
        <v>4342</v>
      </c>
      <c r="E1257" s="23" t="str">
        <f>CONCATENATE(표1[[#This Row],[교육기관명]],표1[[#This Row],[중분류]])</f>
        <v>한국소프트웨어기술진흥협회프로그래밍</v>
      </c>
      <c r="F1257" s="24" t="s">
        <v>659</v>
      </c>
      <c r="G1257" s="25" t="s">
        <v>743</v>
      </c>
      <c r="H1257" s="24" t="s">
        <v>6</v>
      </c>
      <c r="I1257" s="24" t="s">
        <v>137</v>
      </c>
      <c r="J1257" s="24" t="s">
        <v>744</v>
      </c>
      <c r="K1257" s="24" t="s">
        <v>2002</v>
      </c>
      <c r="L1257" s="80"/>
      <c r="M1257" s="24" t="s">
        <v>3621</v>
      </c>
      <c r="N1257" s="24"/>
      <c r="O1257" s="24"/>
    </row>
    <row r="1258" spans="1:15" hidden="1">
      <c r="A1258" s="23" t="str">
        <f>CONCATENATE(표1[[#This Row],[대분류]],표1[[#This Row],[중분류]],표1[[#This Row],[소분류]],표1[[#This Row],[단계]])</f>
        <v>IT프로그래밍Kotlin전문과정</v>
      </c>
      <c r="B1258" s="23" t="str">
        <f>CONCATENATE($A1258,
IF(COUNTIF($A$2:$A1258,A1258)&lt;10,CONCATENATE("000",COUNTIF($A$2:$A1258,A1258)),
IF(COUNTIF($A$2:$A1258,A1258)&lt;100,CONCATENATE("00",COUNTIF($A$2:$A1258,A1258)),
IF(COUNTIF($A$2:$A1258,A1258)&lt;1000,CONCATENATE("0",COUNTIF($A$2:$A1258,A1258)),COUNTIF($A$2:$A1258,A1258))
)))</f>
        <v>IT프로그래밍Kotlin전문과정0001</v>
      </c>
      <c r="C1258" s="23" t="s">
        <v>5432</v>
      </c>
      <c r="E1258" s="23" t="str">
        <f>CONCATENATE(표1[[#This Row],[교육기관명]],표1[[#This Row],[중분류]])</f>
        <v>HP교육센터프로그래밍</v>
      </c>
      <c r="F1258" s="24" t="s">
        <v>971</v>
      </c>
      <c r="G1258" s="25" t="s">
        <v>481</v>
      </c>
      <c r="H1258" s="24" t="s">
        <v>6</v>
      </c>
      <c r="I1258" s="24" t="s">
        <v>137</v>
      </c>
      <c r="J1258" s="24" t="s">
        <v>744</v>
      </c>
      <c r="K1258" s="24" t="s">
        <v>2000</v>
      </c>
      <c r="L1258" s="80"/>
      <c r="M1258" s="24" t="s">
        <v>3013</v>
      </c>
      <c r="N1258" s="24"/>
      <c r="O1258" s="24"/>
    </row>
    <row r="1259" spans="1:15" hidden="1">
      <c r="A1259" s="23" t="str">
        <f>CONCATENATE(표1[[#This Row],[대분류]],표1[[#This Row],[중분류]],표1[[#This Row],[소분류]],표1[[#This Row],[단계]])</f>
        <v>IT프로그래밍Kotlin전문과정</v>
      </c>
      <c r="B1259" s="23" t="str">
        <f>CONCATENATE($A1259,
IF(COUNTIF($A$2:$A1259,A1259)&lt;10,CONCATENATE("000",COUNTIF($A$2:$A1259,A1259)),
IF(COUNTIF($A$2:$A1259,A1259)&lt;100,CONCATENATE("00",COUNTIF($A$2:$A1259,A1259)),
IF(COUNTIF($A$2:$A1259,A1259)&lt;1000,CONCATENATE("0",COUNTIF($A$2:$A1259,A1259)),COUNTIF($A$2:$A1259,A1259))
)))</f>
        <v>IT프로그래밍Kotlin전문과정0002</v>
      </c>
      <c r="C1259" s="23" t="s">
        <v>4954</v>
      </c>
      <c r="D1259" s="27" t="s">
        <v>5690</v>
      </c>
      <c r="E1259" s="23" t="str">
        <f>CONCATENATE(표1[[#This Row],[교육기관명]],표1[[#This Row],[중분류]])</f>
        <v>비트교육센터프로그래밍</v>
      </c>
      <c r="F1259" s="24" t="s">
        <v>3689</v>
      </c>
      <c r="G1259" s="25" t="s">
        <v>869</v>
      </c>
      <c r="H1259" s="24" t="s">
        <v>6</v>
      </c>
      <c r="I1259" s="24" t="s">
        <v>137</v>
      </c>
      <c r="J1259" s="24" t="s">
        <v>744</v>
      </c>
      <c r="K1259" s="24" t="s">
        <v>2000</v>
      </c>
      <c r="L1259" s="80" t="s">
        <v>5558</v>
      </c>
      <c r="M1259" s="24" t="s">
        <v>2145</v>
      </c>
      <c r="N1259" s="24" t="s">
        <v>5563</v>
      </c>
      <c r="O1259" s="24"/>
    </row>
    <row r="1260" spans="1:15" hidden="1">
      <c r="A1260" s="23" t="str">
        <f>CONCATENATE(표1[[#This Row],[대분류]],표1[[#This Row],[중분류]],표1[[#This Row],[소분류]],표1[[#This Row],[단계]])</f>
        <v>IT프로그래밍Kotlin전문과정</v>
      </c>
      <c r="B1260" s="23" t="str">
        <f>CONCATENATE($A1260,
IF(COUNTIF($A$2:$A1260,A1260)&lt;10,CONCATENATE("000",COUNTIF($A$2:$A1260,A1260)),
IF(COUNTIF($A$2:$A1260,A1260)&lt;100,CONCATENATE("00",COUNTIF($A$2:$A1260,A1260)),
IF(COUNTIF($A$2:$A1260,A1260)&lt;1000,CONCATENATE("0",COUNTIF($A$2:$A1260,A1260)),COUNTIF($A$2:$A1260,A1260))
)))</f>
        <v>IT프로그래밍Kotlin전문과정0003</v>
      </c>
      <c r="C1260" s="23" t="s">
        <v>4913</v>
      </c>
      <c r="E1260" s="23" t="str">
        <f>CONCATENATE(표1[[#This Row],[교육기관명]],표1[[#This Row],[중분류]])</f>
        <v>오라클자바교육센터프로그래밍</v>
      </c>
      <c r="F1260" s="24" t="s">
        <v>802</v>
      </c>
      <c r="G1260" s="25" t="s">
        <v>816</v>
      </c>
      <c r="H1260" s="24" t="s">
        <v>6</v>
      </c>
      <c r="I1260" s="24" t="s">
        <v>137</v>
      </c>
      <c r="J1260" s="24" t="s">
        <v>744</v>
      </c>
      <c r="K1260" s="24" t="s">
        <v>2000</v>
      </c>
      <c r="L1260" s="80"/>
      <c r="M1260" s="24" t="s">
        <v>3130</v>
      </c>
      <c r="N1260" s="24"/>
      <c r="O1260" s="24"/>
    </row>
    <row r="1261" spans="1:15" hidden="1">
      <c r="A1261" s="23" t="str">
        <f>CONCATENATE(표1[[#This Row],[대분류]],표1[[#This Row],[중분류]],표1[[#This Row],[소분류]],표1[[#This Row],[단계]])</f>
        <v>IT프로그래밍Kotlin전문과정</v>
      </c>
      <c r="B1261" s="23" t="str">
        <f>CONCATENATE($A1261,
IF(COUNTIF($A$2:$A1261,A1261)&lt;10,CONCATENATE("000",COUNTIF($A$2:$A1261,A1261)),
IF(COUNTIF($A$2:$A1261,A1261)&lt;100,CONCATENATE("00",COUNTIF($A$2:$A1261,A1261)),
IF(COUNTIF($A$2:$A1261,A1261)&lt;1000,CONCATENATE("0",COUNTIF($A$2:$A1261,A1261)),COUNTIF($A$2:$A1261,A1261))
)))</f>
        <v>IT프로그래밍Kotlin전문과정0004</v>
      </c>
      <c r="C1261" s="23" t="s">
        <v>4202</v>
      </c>
      <c r="E1261" s="23" t="str">
        <f>CONCATENATE(표1[[#This Row],[교육기관명]],표1[[#This Row],[중분류]])</f>
        <v>패스트캠퍼스프로그래밍</v>
      </c>
      <c r="F1261" s="24" t="s">
        <v>3687</v>
      </c>
      <c r="G1261" s="25" t="s">
        <v>1748</v>
      </c>
      <c r="H1261" s="24" t="s">
        <v>6</v>
      </c>
      <c r="I1261" s="24" t="s">
        <v>137</v>
      </c>
      <c r="J1261" s="24" t="s">
        <v>744</v>
      </c>
      <c r="K1261" s="24" t="s">
        <v>2000</v>
      </c>
      <c r="L1261" s="80"/>
      <c r="M1261" s="24" t="s">
        <v>3131</v>
      </c>
      <c r="N1261" s="24"/>
      <c r="O1261" s="24"/>
    </row>
    <row r="1262" spans="1:15" hidden="1">
      <c r="A1262" s="23" t="str">
        <f>CONCATENATE(표1[[#This Row],[대분류]],표1[[#This Row],[중분류]],표1[[#This Row],[소분류]],표1[[#This Row],[단계]])</f>
        <v>IT프로그래밍Kotlin전문과정</v>
      </c>
      <c r="B1262" s="23" t="str">
        <f>CONCATENATE($A1262,
IF(COUNTIF($A$2:$A1262,A1262)&lt;10,CONCATENATE("000",COUNTIF($A$2:$A1262,A1262)),
IF(COUNTIF($A$2:$A1262,A1262)&lt;100,CONCATENATE("00",COUNTIF($A$2:$A1262,A1262)),
IF(COUNTIF($A$2:$A1262,A1262)&lt;1000,CONCATENATE("0",COUNTIF($A$2:$A1262,A1262)),COUNTIF($A$2:$A1262,A1262))
)))</f>
        <v>IT프로그래밍Kotlin전문과정0005</v>
      </c>
      <c r="C1262" s="23" t="s">
        <v>4203</v>
      </c>
      <c r="E1262" s="23" t="str">
        <f>CONCATENATE(표1[[#This Row],[교육기관명]],표1[[#This Row],[중분류]])</f>
        <v>패스트캠퍼스프로그래밍</v>
      </c>
      <c r="F1262" s="24" t="s">
        <v>3687</v>
      </c>
      <c r="G1262" s="25" t="s">
        <v>1776</v>
      </c>
      <c r="H1262" s="24" t="s">
        <v>6</v>
      </c>
      <c r="I1262" s="24" t="s">
        <v>137</v>
      </c>
      <c r="J1262" s="24" t="s">
        <v>744</v>
      </c>
      <c r="K1262" s="24" t="s">
        <v>2000</v>
      </c>
      <c r="L1262" s="80"/>
      <c r="M1262" s="24" t="s">
        <v>3132</v>
      </c>
      <c r="N1262" s="24"/>
      <c r="O1262" s="24"/>
    </row>
    <row r="1263" spans="1:15" hidden="1">
      <c r="A1263" s="23" t="str">
        <f>CONCATENATE(표1[[#This Row],[대분류]],표1[[#This Row],[중분류]],표1[[#This Row],[소분류]],표1[[#This Row],[단계]])</f>
        <v>IT프로그래밍Kotlin전문과정</v>
      </c>
      <c r="B1263" s="23" t="str">
        <f>CONCATENATE($A1263,
IF(COUNTIF($A$2:$A1263,A1263)&lt;10,CONCATENATE("000",COUNTIF($A$2:$A1263,A1263)),
IF(COUNTIF($A$2:$A1263,A1263)&lt;100,CONCATENATE("00",COUNTIF($A$2:$A1263,A1263)),
IF(COUNTIF($A$2:$A1263,A1263)&lt;1000,CONCATENATE("0",COUNTIF($A$2:$A1263,A1263)),COUNTIF($A$2:$A1263,A1263))
)))</f>
        <v>IT프로그래밍Kotlin전문과정0006</v>
      </c>
      <c r="C1263" s="23" t="s">
        <v>4279</v>
      </c>
      <c r="E1263" s="23" t="str">
        <f>CONCATENATE(표1[[#This Row],[교육기관명]],표1[[#This Row],[중분류]])</f>
        <v>한국정보기술연구원프로그래밍</v>
      </c>
      <c r="F1263" s="24" t="s">
        <v>877</v>
      </c>
      <c r="G1263" s="25" t="s">
        <v>913</v>
      </c>
      <c r="H1263" s="24" t="s">
        <v>6</v>
      </c>
      <c r="I1263" s="24" t="s">
        <v>137</v>
      </c>
      <c r="J1263" s="24" t="s">
        <v>744</v>
      </c>
      <c r="K1263" s="24" t="s">
        <v>2000</v>
      </c>
      <c r="L1263" s="80"/>
      <c r="M1263" s="24" t="s">
        <v>3623</v>
      </c>
      <c r="N1263" s="24"/>
      <c r="O1263" s="24"/>
    </row>
    <row r="1264" spans="1:15" hidden="1">
      <c r="A1264" s="23" t="str">
        <f>CONCATENATE(표1[[#This Row],[대분류]],표1[[#This Row],[중분류]],표1[[#This Row],[소분류]],표1[[#This Row],[단계]])</f>
        <v>IT프로그래밍Network전문과정</v>
      </c>
      <c r="B1264" s="23" t="str">
        <f>CONCATENATE($A1264,
IF(COUNTIF($A$2:$A1264,A1264)&lt;10,CONCATENATE("000",COUNTIF($A$2:$A1264,A1264)),
IF(COUNTIF($A$2:$A1264,A1264)&lt;100,CONCATENATE("00",COUNTIF($A$2:$A1264,A1264)),
IF(COUNTIF($A$2:$A1264,A1264)&lt;1000,CONCATENATE("0",COUNTIF($A$2:$A1264,A1264)),COUNTIF($A$2:$A1264,A1264))
)))</f>
        <v>IT프로그래밍Network전문과정0001</v>
      </c>
      <c r="C1264" s="23" t="s">
        <v>5073</v>
      </c>
      <c r="E1264" s="23" t="str">
        <f>CONCATENATE(표1[[#This Row],[교육기관명]],표1[[#This Row],[중분류]])</f>
        <v>멀티캠퍼스프로그래밍</v>
      </c>
      <c r="F1264" s="24" t="s">
        <v>4</v>
      </c>
      <c r="G1264" s="25" t="s">
        <v>205</v>
      </c>
      <c r="H1264" s="24" t="s">
        <v>6</v>
      </c>
      <c r="I1264" s="24" t="s">
        <v>137</v>
      </c>
      <c r="J1264" s="24" t="s">
        <v>203</v>
      </c>
      <c r="K1264" s="24" t="s">
        <v>2000</v>
      </c>
      <c r="L1264" s="80"/>
      <c r="M1264" s="24" t="s">
        <v>3133</v>
      </c>
      <c r="N1264" s="24"/>
      <c r="O1264" s="24"/>
    </row>
    <row r="1265" spans="1:15" hidden="1">
      <c r="A1265" s="23" t="str">
        <f>CONCATENATE(표1[[#This Row],[대분류]],표1[[#This Row],[중분류]],표1[[#This Row],[소분류]],표1[[#This Row],[단계]])</f>
        <v>IT프로그래밍Network전문과정</v>
      </c>
      <c r="B1265" s="23" t="str">
        <f>CONCATENATE($A1265,
IF(COUNTIF($A$2:$A1265,A1265)&lt;10,CONCATENATE("000",COUNTIF($A$2:$A1265,A1265)),
IF(COUNTIF($A$2:$A1265,A1265)&lt;100,CONCATENATE("00",COUNTIF($A$2:$A1265,A1265)),
IF(COUNTIF($A$2:$A1265,A1265)&lt;1000,CONCATENATE("0",COUNTIF($A$2:$A1265,A1265)),COUNTIF($A$2:$A1265,A1265))
)))</f>
        <v>IT프로그래밍Network전문과정0002</v>
      </c>
      <c r="C1265" s="23" t="s">
        <v>5074</v>
      </c>
      <c r="E1265" s="23" t="str">
        <f>CONCATENATE(표1[[#This Row],[교육기관명]],표1[[#This Row],[중분류]])</f>
        <v>멀티캠퍼스프로그래밍</v>
      </c>
      <c r="F1265" s="24" t="s">
        <v>4</v>
      </c>
      <c r="G1265" s="25" t="s">
        <v>202</v>
      </c>
      <c r="H1265" s="24" t="s">
        <v>6</v>
      </c>
      <c r="I1265" s="24" t="s">
        <v>137</v>
      </c>
      <c r="J1265" s="24" t="s">
        <v>203</v>
      </c>
      <c r="K1265" s="24" t="s">
        <v>2000</v>
      </c>
      <c r="L1265" s="80"/>
      <c r="M1265" s="24" t="s">
        <v>3134</v>
      </c>
      <c r="N1265" s="24"/>
      <c r="O1265" s="24"/>
    </row>
    <row r="1266" spans="1:15" hidden="1">
      <c r="A1266" s="23" t="str">
        <f>CONCATENATE(표1[[#This Row],[대분류]],표1[[#This Row],[중분류]],표1[[#This Row],[소분류]],표1[[#This Row],[단계]])</f>
        <v>IT프로그래밍NoSQL전문과정</v>
      </c>
      <c r="B1266" s="23" t="str">
        <f>CONCATENATE($A1266,
IF(COUNTIF($A$2:$A1266,A1266)&lt;10,CONCATENATE("000",COUNTIF($A$2:$A1266,A1266)),
IF(COUNTIF($A$2:$A1266,A1266)&lt;100,CONCATENATE("00",COUNTIF($A$2:$A1266,A1266)),
IF(COUNTIF($A$2:$A1266,A1266)&lt;1000,CONCATENATE("0",COUNTIF($A$2:$A1266,A1266)),COUNTIF($A$2:$A1266,A1266))
)))</f>
        <v>IT프로그래밍NoSQL전문과정0001</v>
      </c>
      <c r="C1266" s="23" t="s">
        <v>4343</v>
      </c>
      <c r="E1266" s="23" t="str">
        <f>CONCATENATE(표1[[#This Row],[교육기관명]],표1[[#This Row],[중분류]])</f>
        <v>한국소프트웨어기술진흥협회프로그래밍</v>
      </c>
      <c r="F1266" s="24" t="s">
        <v>659</v>
      </c>
      <c r="G1266" s="25" t="s">
        <v>677</v>
      </c>
      <c r="H1266" s="24" t="s">
        <v>6</v>
      </c>
      <c r="I1266" s="24" t="s">
        <v>137</v>
      </c>
      <c r="J1266" s="24" t="s">
        <v>678</v>
      </c>
      <c r="K1266" s="24" t="s">
        <v>2000</v>
      </c>
      <c r="L1266" s="80"/>
      <c r="M1266" s="24" t="s">
        <v>3621</v>
      </c>
      <c r="N1266" s="24"/>
      <c r="O1266" s="24"/>
    </row>
    <row r="1267" spans="1:15" hidden="1">
      <c r="A1267" s="23" t="str">
        <f>CONCATENATE(표1[[#This Row],[대분류]],표1[[#This Row],[중분류]],표1[[#This Row],[소분류]],표1[[#This Row],[단계]])</f>
        <v>IT프로그래밍PHP전문과정</v>
      </c>
      <c r="B1267" s="23" t="str">
        <f>CONCATENATE($A1267,
IF(COUNTIF($A$2:$A1267,A1267)&lt;10,CONCATENATE("000",COUNTIF($A$2:$A1267,A1267)),
IF(COUNTIF($A$2:$A1267,A1267)&lt;100,CONCATENATE("00",COUNTIF($A$2:$A1267,A1267)),
IF(COUNTIF($A$2:$A1267,A1267)&lt;1000,CONCATENATE("0",COUNTIF($A$2:$A1267,A1267)),COUNTIF($A$2:$A1267,A1267))
)))</f>
        <v>IT프로그래밍PHP전문과정0001</v>
      </c>
      <c r="C1267" s="23" t="s">
        <v>4844</v>
      </c>
      <c r="E1267" s="23" t="str">
        <f>CONCATENATE(표1[[#This Row],[교육기관명]],표1[[#This Row],[중분류]])</f>
        <v>코리아IT아카데미프로그래밍</v>
      </c>
      <c r="F1267" s="24" t="s">
        <v>1895</v>
      </c>
      <c r="G1267" s="25" t="s">
        <v>1917</v>
      </c>
      <c r="H1267" s="24" t="s">
        <v>6</v>
      </c>
      <c r="I1267" s="24" t="s">
        <v>137</v>
      </c>
      <c r="J1267" s="24" t="s">
        <v>1783</v>
      </c>
      <c r="K1267" s="24" t="s">
        <v>2000</v>
      </c>
      <c r="L1267" s="80"/>
      <c r="M1267" s="24" t="s">
        <v>3135</v>
      </c>
      <c r="N1267" s="24"/>
      <c r="O1267" s="24"/>
    </row>
    <row r="1268" spans="1:15" hidden="1">
      <c r="A1268" s="23" t="str">
        <f>CONCATENATE(표1[[#This Row],[대분류]],표1[[#This Row],[중분류]],표1[[#This Row],[소분류]],표1[[#This Row],[단계]])</f>
        <v>IT프로그래밍PHP전문과정</v>
      </c>
      <c r="B1268" s="23" t="str">
        <f>CONCATENATE($A1268,
IF(COUNTIF($A$2:$A1268,A1268)&lt;10,CONCATENATE("000",COUNTIF($A$2:$A1268,A1268)),
IF(COUNTIF($A$2:$A1268,A1268)&lt;100,CONCATENATE("00",COUNTIF($A$2:$A1268,A1268)),
IF(COUNTIF($A$2:$A1268,A1268)&lt;1000,CONCATENATE("0",COUNTIF($A$2:$A1268,A1268)),COUNTIF($A$2:$A1268,A1268))
)))</f>
        <v>IT프로그래밍PHP전문과정0002</v>
      </c>
      <c r="C1268" s="23" t="s">
        <v>4204</v>
      </c>
      <c r="E1268" s="23" t="str">
        <f>CONCATENATE(표1[[#This Row],[교육기관명]],표1[[#This Row],[중분류]])</f>
        <v>패스트캠퍼스프로그래밍</v>
      </c>
      <c r="F1268" s="24" t="s">
        <v>3687</v>
      </c>
      <c r="G1268" s="25" t="s">
        <v>1782</v>
      </c>
      <c r="H1268" s="24" t="s">
        <v>6</v>
      </c>
      <c r="I1268" s="24" t="s">
        <v>137</v>
      </c>
      <c r="J1268" s="24" t="s">
        <v>1783</v>
      </c>
      <c r="K1268" s="24" t="s">
        <v>2000</v>
      </c>
      <c r="L1268" s="80"/>
      <c r="M1268" s="24" t="s">
        <v>3136</v>
      </c>
      <c r="N1268" s="24"/>
      <c r="O1268" s="24"/>
    </row>
    <row r="1269" spans="1:15">
      <c r="A1269" s="23" t="str">
        <f>CONCATENATE(표1[[#This Row],[대분류]],표1[[#This Row],[중분류]],표1[[#This Row],[소분류]],표1[[#This Row],[단계]])</f>
        <v>IT프로그래밍Python기본과정</v>
      </c>
      <c r="B1269" s="23" t="str">
        <f>CONCATENATE($A1269,
IF(COUNTIF($A$2:$A1269,A1269)&lt;10,CONCATENATE("000",COUNTIF($A$2:$A1269,A1269)),
IF(COUNTIF($A$2:$A1269,A1269)&lt;100,CONCATENATE("00",COUNTIF($A$2:$A1269,A1269)),
IF(COUNTIF($A$2:$A1269,A1269)&lt;1000,CONCATENATE("0",COUNTIF($A$2:$A1269,A1269)),COUNTIF($A$2:$A1269,A1269))
)))</f>
        <v>IT프로그래밍Python기본과정0001</v>
      </c>
      <c r="C1269" s="23" t="s">
        <v>5433</v>
      </c>
      <c r="E1269" s="23" t="str">
        <f>CONCATENATE(표1[[#This Row],[교육기관명]],표1[[#This Row],[중분류]])</f>
        <v>HP교육센터프로그래밍</v>
      </c>
      <c r="F1269" s="24" t="s">
        <v>971</v>
      </c>
      <c r="G1269" s="25" t="s">
        <v>1099</v>
      </c>
      <c r="H1269" s="24" t="s">
        <v>6</v>
      </c>
      <c r="I1269" s="24" t="s">
        <v>137</v>
      </c>
      <c r="J1269" s="24" t="s">
        <v>388</v>
      </c>
      <c r="K1269" s="24" t="s">
        <v>1998</v>
      </c>
      <c r="L1269" s="80"/>
      <c r="M1269" s="24" t="s">
        <v>3137</v>
      </c>
      <c r="N1269" s="24"/>
      <c r="O1269" s="24"/>
    </row>
    <row r="1270" spans="1:15">
      <c r="A1270" s="23" t="str">
        <f>CONCATENATE(표1[[#This Row],[대분류]],표1[[#This Row],[중분류]],표1[[#This Row],[소분류]],표1[[#This Row],[단계]])</f>
        <v>IT프로그래밍Python기본과정</v>
      </c>
      <c r="B1270" s="23" t="str">
        <f>CONCATENATE($A1270,
IF(COUNTIF($A$2:$A1270,A1270)&lt;10,CONCATENATE("000",COUNTIF($A$2:$A1270,A1270)),
IF(COUNTIF($A$2:$A1270,A1270)&lt;100,CONCATENATE("00",COUNTIF($A$2:$A1270,A1270)),
IF(COUNTIF($A$2:$A1270,A1270)&lt;1000,CONCATENATE("0",COUNTIF($A$2:$A1270,A1270)),COUNTIF($A$2:$A1270,A1270))
)))</f>
        <v>IT프로그래밍Python기본과정0002</v>
      </c>
      <c r="C1270" s="23" t="s">
        <v>5075</v>
      </c>
      <c r="E1270" s="23" t="str">
        <f>CONCATENATE(표1[[#This Row],[교육기관명]],표1[[#This Row],[중분류]])</f>
        <v>멀티캠퍼스프로그래밍</v>
      </c>
      <c r="F1270" s="24" t="s">
        <v>4</v>
      </c>
      <c r="G1270" s="25" t="s">
        <v>387</v>
      </c>
      <c r="H1270" s="24" t="s">
        <v>6</v>
      </c>
      <c r="I1270" s="24" t="s">
        <v>137</v>
      </c>
      <c r="J1270" s="24" t="s">
        <v>388</v>
      </c>
      <c r="K1270" s="24" t="s">
        <v>1998</v>
      </c>
      <c r="L1270" s="80"/>
      <c r="M1270" s="24" t="s">
        <v>3138</v>
      </c>
      <c r="N1270" s="24"/>
      <c r="O1270" s="24"/>
    </row>
    <row r="1271" spans="1:15">
      <c r="A1271" s="23" t="str">
        <f>CONCATENATE(표1[[#This Row],[대분류]],표1[[#This Row],[중분류]],표1[[#This Row],[소분류]],표1[[#This Row],[단계]])</f>
        <v>IT프로그래밍Python기본과정</v>
      </c>
      <c r="B1271" s="23" t="str">
        <f>CONCATENATE($A1271,
IF(COUNTIF($A$2:$A1271,A1271)&lt;10,CONCATENATE("000",COUNTIF($A$2:$A1271,A1271)),
IF(COUNTIF($A$2:$A1271,A1271)&lt;100,CONCATENATE("00",COUNTIF($A$2:$A1271,A1271)),
IF(COUNTIF($A$2:$A1271,A1271)&lt;1000,CONCATENATE("0",COUNTIF($A$2:$A1271,A1271)),COUNTIF($A$2:$A1271,A1271))
)))</f>
        <v>IT프로그래밍Python기본과정0003</v>
      </c>
      <c r="C1271" s="23" t="s">
        <v>4955</v>
      </c>
      <c r="E1271" s="23" t="str">
        <f>CONCATENATE(표1[[#This Row],[교육기관명]],표1[[#This Row],[중분류]])</f>
        <v>비트교육센터프로그래밍</v>
      </c>
      <c r="F1271" s="24" t="s">
        <v>3689</v>
      </c>
      <c r="G1271" s="25" t="s">
        <v>845</v>
      </c>
      <c r="H1271" s="24" t="s">
        <v>6</v>
      </c>
      <c r="I1271" s="24" t="s">
        <v>137</v>
      </c>
      <c r="J1271" s="24" t="s">
        <v>388</v>
      </c>
      <c r="K1271" s="24" t="s">
        <v>1998</v>
      </c>
      <c r="L1271" s="80"/>
      <c r="M1271" s="24" t="s">
        <v>2145</v>
      </c>
      <c r="N1271" s="24"/>
      <c r="O1271" s="24"/>
    </row>
    <row r="1272" spans="1:15">
      <c r="A1272" s="23" t="str">
        <f>CONCATENATE(표1[[#This Row],[대분류]],표1[[#This Row],[중분류]],표1[[#This Row],[소분류]],표1[[#This Row],[단계]])</f>
        <v>IT프로그래밍Python기본과정</v>
      </c>
      <c r="B1272" s="23" t="str">
        <f>CONCATENATE($A1272,
IF(COUNTIF($A$2:$A1272,A1272)&lt;10,CONCATENATE("000",COUNTIF($A$2:$A1272,A1272)),
IF(COUNTIF($A$2:$A1272,A1272)&lt;100,CONCATENATE("00",COUNTIF($A$2:$A1272,A1272)),
IF(COUNTIF($A$2:$A1272,A1272)&lt;1000,CONCATENATE("0",COUNTIF($A$2:$A1272,A1272)),COUNTIF($A$2:$A1272,A1272))
)))</f>
        <v>IT프로그래밍Python기본과정0004</v>
      </c>
      <c r="C1272" s="23" t="s">
        <v>4914</v>
      </c>
      <c r="E1272" s="23" t="str">
        <f>CONCATENATE(표1[[#This Row],[교육기관명]],표1[[#This Row],[중분류]])</f>
        <v>오라클자바교육센터프로그래밍</v>
      </c>
      <c r="F1272" s="24" t="s">
        <v>802</v>
      </c>
      <c r="G1272" s="25" t="s">
        <v>825</v>
      </c>
      <c r="H1272" s="24" t="s">
        <v>6</v>
      </c>
      <c r="I1272" s="24" t="s">
        <v>137</v>
      </c>
      <c r="J1272" s="24" t="s">
        <v>388</v>
      </c>
      <c r="K1272" s="24" t="s">
        <v>1998</v>
      </c>
      <c r="L1272" s="80"/>
      <c r="M1272" s="24" t="s">
        <v>3622</v>
      </c>
      <c r="N1272" s="24"/>
      <c r="O1272" s="24"/>
    </row>
    <row r="1273" spans="1:15">
      <c r="A1273" s="23" t="str">
        <f>CONCATENATE(표1[[#This Row],[대분류]],표1[[#This Row],[중분류]],표1[[#This Row],[소분류]],표1[[#This Row],[단계]])</f>
        <v>IT프로그래밍Python기본과정</v>
      </c>
      <c r="B1273" s="23" t="str">
        <f>CONCATENATE($A1273,
IF(COUNTIF($A$2:$A1273,A1273)&lt;10,CONCATENATE("000",COUNTIF($A$2:$A1273,A1273)),
IF(COUNTIF($A$2:$A1273,A1273)&lt;100,CONCATENATE("00",COUNTIF($A$2:$A1273,A1273)),
IF(COUNTIF($A$2:$A1273,A1273)&lt;1000,CONCATENATE("0",COUNTIF($A$2:$A1273,A1273)),COUNTIF($A$2:$A1273,A1273))
)))</f>
        <v>IT프로그래밍Python기본과정0005</v>
      </c>
      <c r="C1273" s="23" t="s">
        <v>4915</v>
      </c>
      <c r="E1273" s="23" t="str">
        <f>CONCATENATE(표1[[#This Row],[교육기관명]],표1[[#This Row],[중분류]])</f>
        <v>오라클자바교육센터프로그래밍</v>
      </c>
      <c r="F1273" s="24" t="s">
        <v>802</v>
      </c>
      <c r="G1273" s="25" t="s">
        <v>829</v>
      </c>
      <c r="H1273" s="24" t="s">
        <v>6</v>
      </c>
      <c r="I1273" s="24" t="s">
        <v>137</v>
      </c>
      <c r="J1273" s="24" t="s">
        <v>388</v>
      </c>
      <c r="K1273" s="24" t="s">
        <v>1998</v>
      </c>
      <c r="L1273" s="80"/>
      <c r="M1273" s="24" t="s">
        <v>3622</v>
      </c>
      <c r="N1273" s="24"/>
      <c r="O1273" s="24"/>
    </row>
    <row r="1274" spans="1:15">
      <c r="A1274" s="23" t="str">
        <f>CONCATENATE(표1[[#This Row],[대분류]],표1[[#This Row],[중분류]],표1[[#This Row],[소분류]],표1[[#This Row],[단계]])</f>
        <v>IT프로그래밍Python기본과정</v>
      </c>
      <c r="B1274" s="23" t="str">
        <f>CONCATENATE($A1274,
IF(COUNTIF($A$2:$A1274,A1274)&lt;10,CONCATENATE("000",COUNTIF($A$2:$A1274,A1274)),
IF(COUNTIF($A$2:$A1274,A1274)&lt;100,CONCATENATE("00",COUNTIF($A$2:$A1274,A1274)),
IF(COUNTIF($A$2:$A1274,A1274)&lt;1000,CONCATENATE("0",COUNTIF($A$2:$A1274,A1274)),COUNTIF($A$2:$A1274,A1274))
)))</f>
        <v>IT프로그래밍Python기본과정0006</v>
      </c>
      <c r="C1274" s="23" t="s">
        <v>4876</v>
      </c>
      <c r="E1274" s="23" t="str">
        <f>CONCATENATE(표1[[#This Row],[교육기관명]],표1[[#This Row],[중분류]])</f>
        <v>중앙정보처리학원프로그래밍</v>
      </c>
      <c r="F1274" s="24" t="s">
        <v>1177</v>
      </c>
      <c r="G1274" s="25" t="s">
        <v>387</v>
      </c>
      <c r="H1274" s="24" t="s">
        <v>6</v>
      </c>
      <c r="I1274" s="24" t="s">
        <v>137</v>
      </c>
      <c r="J1274" s="24" t="s">
        <v>388</v>
      </c>
      <c r="K1274" s="24" t="s">
        <v>1998</v>
      </c>
      <c r="L1274" s="80"/>
      <c r="M1274" s="24" t="s">
        <v>3138</v>
      </c>
      <c r="N1274" s="24"/>
      <c r="O1274" s="24"/>
    </row>
    <row r="1275" spans="1:15">
      <c r="A1275" s="23" t="str">
        <f>CONCATENATE(표1[[#This Row],[대분류]],표1[[#This Row],[중분류]],표1[[#This Row],[소분류]],표1[[#This Row],[단계]])</f>
        <v>IT프로그래밍Python기본과정</v>
      </c>
      <c r="B1275" s="23" t="str">
        <f>CONCATENATE($A1275,
IF(COUNTIF($A$2:$A1275,A1275)&lt;10,CONCATENATE("000",COUNTIF($A$2:$A1275,A1275)),
IF(COUNTIF($A$2:$A1275,A1275)&lt;100,CONCATENATE("00",COUNTIF($A$2:$A1275,A1275)),
IF(COUNTIF($A$2:$A1275,A1275)&lt;1000,CONCATENATE("0",COUNTIF($A$2:$A1275,A1275)),COUNTIF($A$2:$A1275,A1275))
)))</f>
        <v>IT프로그래밍Python기본과정0007</v>
      </c>
      <c r="C1275" s="23" t="s">
        <v>4845</v>
      </c>
      <c r="E1275" s="23" t="str">
        <f>CONCATENATE(표1[[#This Row],[교육기관명]],표1[[#This Row],[중분류]])</f>
        <v>코리아IT아카데미프로그래밍</v>
      </c>
      <c r="F1275" s="24" t="s">
        <v>1895</v>
      </c>
      <c r="G1275" s="25" t="s">
        <v>1927</v>
      </c>
      <c r="H1275" s="24" t="s">
        <v>6</v>
      </c>
      <c r="I1275" s="24" t="s">
        <v>137</v>
      </c>
      <c r="J1275" s="24" t="s">
        <v>388</v>
      </c>
      <c r="K1275" s="24" t="s">
        <v>1998</v>
      </c>
      <c r="L1275" s="80"/>
      <c r="M1275" s="24" t="s">
        <v>3139</v>
      </c>
      <c r="N1275" s="24"/>
      <c r="O1275" s="24"/>
    </row>
    <row r="1276" spans="1:15">
      <c r="A1276" s="23" t="str">
        <f>CONCATENATE(표1[[#This Row],[대분류]],표1[[#This Row],[중분류]],표1[[#This Row],[소분류]],표1[[#This Row],[단계]])</f>
        <v>IT프로그래밍Python기본과정</v>
      </c>
      <c r="B1276" s="23" t="str">
        <f>CONCATENATE($A1276,
IF(COUNTIF($A$2:$A1276,A1276)&lt;10,CONCATENATE("000",COUNTIF($A$2:$A1276,A1276)),
IF(COUNTIF($A$2:$A1276,A1276)&lt;100,CONCATENATE("00",COUNTIF($A$2:$A1276,A1276)),
IF(COUNTIF($A$2:$A1276,A1276)&lt;1000,CONCATENATE("0",COUNTIF($A$2:$A1276,A1276)),COUNTIF($A$2:$A1276,A1276))
)))</f>
        <v>IT프로그래밍Python기본과정0008</v>
      </c>
      <c r="C1276" s="23" t="s">
        <v>4205</v>
      </c>
      <c r="E1276" s="23" t="str">
        <f>CONCATENATE(표1[[#This Row],[교육기관명]],표1[[#This Row],[중분류]])</f>
        <v>패스트캠퍼스프로그래밍</v>
      </c>
      <c r="F1276" s="24" t="s">
        <v>3687</v>
      </c>
      <c r="G1276" s="25" t="s">
        <v>1740</v>
      </c>
      <c r="H1276" s="24" t="s">
        <v>6</v>
      </c>
      <c r="I1276" s="24" t="s">
        <v>137</v>
      </c>
      <c r="J1276" s="24" t="s">
        <v>388</v>
      </c>
      <c r="K1276" s="24" t="s">
        <v>1998</v>
      </c>
      <c r="L1276" s="80"/>
      <c r="M1276" s="24" t="s">
        <v>3140</v>
      </c>
      <c r="N1276" s="24"/>
      <c r="O1276" s="24"/>
    </row>
    <row r="1277" spans="1:15">
      <c r="A1277" s="23" t="str">
        <f>CONCATENATE(표1[[#This Row],[대분류]],표1[[#This Row],[중분류]],표1[[#This Row],[소분류]],표1[[#This Row],[단계]])</f>
        <v>IT프로그래밍Python선택과정</v>
      </c>
      <c r="B1277" s="23" t="str">
        <f>CONCATENATE($A1277,
IF(COUNTIF($A$2:$A1277,A1277)&lt;10,CONCATENATE("000",COUNTIF($A$2:$A1277,A1277)),
IF(COUNTIF($A$2:$A1277,A1277)&lt;100,CONCATENATE("00",COUNTIF($A$2:$A1277,A1277)),
IF(COUNTIF($A$2:$A1277,A1277)&lt;1000,CONCATENATE("0",COUNTIF($A$2:$A1277,A1277)),COUNTIF($A$2:$A1277,A1277))
)))</f>
        <v>IT프로그래밍Python선택과정0001</v>
      </c>
      <c r="C1277" s="23" t="s">
        <v>4206</v>
      </c>
      <c r="E1277" s="23" t="str">
        <f>CONCATENATE(표1[[#This Row],[교육기관명]],표1[[#This Row],[중분류]])</f>
        <v>패스트캠퍼스프로그래밍</v>
      </c>
      <c r="F1277" s="24" t="s">
        <v>3687</v>
      </c>
      <c r="G1277" s="25" t="s">
        <v>1885</v>
      </c>
      <c r="H1277" s="24" t="s">
        <v>6</v>
      </c>
      <c r="I1277" s="24" t="s">
        <v>137</v>
      </c>
      <c r="J1277" s="24" t="s">
        <v>388</v>
      </c>
      <c r="K1277" s="24" t="s">
        <v>2002</v>
      </c>
      <c r="L1277" s="80"/>
      <c r="M1277" s="24" t="s">
        <v>3141</v>
      </c>
      <c r="N1277" s="24"/>
      <c r="O1277" s="24"/>
    </row>
    <row r="1278" spans="1:15">
      <c r="A1278" s="23" t="str">
        <f>CONCATENATE(표1[[#This Row],[대분류]],표1[[#This Row],[중분류]],표1[[#This Row],[소분류]],표1[[#This Row],[단계]])</f>
        <v>IT프로그래밍Python선택과정</v>
      </c>
      <c r="B1278" s="23" t="str">
        <f>CONCATENATE($A1278,
IF(COUNTIF($A$2:$A1278,A1278)&lt;10,CONCATENATE("000",COUNTIF($A$2:$A1278,A1278)),
IF(COUNTIF($A$2:$A1278,A1278)&lt;100,CONCATENATE("00",COUNTIF($A$2:$A1278,A1278)),
IF(COUNTIF($A$2:$A1278,A1278)&lt;1000,CONCATENATE("0",COUNTIF($A$2:$A1278,A1278)),COUNTIF($A$2:$A1278,A1278))
)))</f>
        <v>IT프로그래밍Python선택과정0002</v>
      </c>
      <c r="C1278" s="23" t="s">
        <v>4207</v>
      </c>
      <c r="D1278" s="28" t="s">
        <v>5738</v>
      </c>
      <c r="E1278" s="23" t="str">
        <f>CONCATENATE(표1[[#This Row],[교육기관명]],표1[[#This Row],[중분류]])</f>
        <v>패스트캠퍼스프로그래밍</v>
      </c>
      <c r="F1278" s="24" t="s">
        <v>3687</v>
      </c>
      <c r="G1278" s="25" t="s">
        <v>1887</v>
      </c>
      <c r="H1278" s="24" t="s">
        <v>6</v>
      </c>
      <c r="I1278" s="24" t="s">
        <v>137</v>
      </c>
      <c r="J1278" s="24" t="s">
        <v>388</v>
      </c>
      <c r="K1278" s="24" t="s">
        <v>2002</v>
      </c>
      <c r="L1278" s="80" t="s">
        <v>5746</v>
      </c>
      <c r="M1278" s="24" t="s">
        <v>3142</v>
      </c>
      <c r="N1278" s="24"/>
      <c r="O1278" s="24"/>
    </row>
    <row r="1279" spans="1:15">
      <c r="A1279" s="23" t="str">
        <f>CONCATENATE(표1[[#This Row],[대분류]],표1[[#This Row],[중분류]],표1[[#This Row],[소분류]],표1[[#This Row],[단계]])</f>
        <v>IT프로그래밍Python선택과정</v>
      </c>
      <c r="B1279" s="23" t="str">
        <f>CONCATENATE($A1279,
IF(COUNTIF($A$2:$A1279,A1279)&lt;10,CONCATENATE("000",COUNTIF($A$2:$A1279,A1279)),
IF(COUNTIF($A$2:$A1279,A1279)&lt;100,CONCATENATE("00",COUNTIF($A$2:$A1279,A1279)),
IF(COUNTIF($A$2:$A1279,A1279)&lt;1000,CONCATENATE("0",COUNTIF($A$2:$A1279,A1279)),COUNTIF($A$2:$A1279,A1279))
)))</f>
        <v>IT프로그래밍Python선택과정0003</v>
      </c>
      <c r="C1279" s="23" t="s">
        <v>4208</v>
      </c>
      <c r="E1279" s="23" t="str">
        <f>CONCATENATE(표1[[#This Row],[교육기관명]],표1[[#This Row],[중분류]])</f>
        <v>패스트캠퍼스프로그래밍</v>
      </c>
      <c r="F1279" s="24" t="s">
        <v>3687</v>
      </c>
      <c r="G1279" s="25" t="s">
        <v>1888</v>
      </c>
      <c r="H1279" s="24" t="s">
        <v>6</v>
      </c>
      <c r="I1279" s="24" t="s">
        <v>137</v>
      </c>
      <c r="J1279" s="24" t="s">
        <v>388</v>
      </c>
      <c r="K1279" s="24" t="s">
        <v>2002</v>
      </c>
      <c r="L1279" s="80"/>
      <c r="M1279" s="24" t="s">
        <v>3143</v>
      </c>
      <c r="N1279" s="24"/>
      <c r="O1279" s="24"/>
    </row>
    <row r="1280" spans="1:15">
      <c r="A1280" s="23" t="str">
        <f>CONCATENATE(표1[[#This Row],[대분류]],표1[[#This Row],[중분류]],표1[[#This Row],[소분류]],표1[[#This Row],[단계]])</f>
        <v>IT프로그래밍Python선택과정</v>
      </c>
      <c r="B1280" s="23" t="str">
        <f>CONCATENATE($A1280,
IF(COUNTIF($A$2:$A1280,A1280)&lt;10,CONCATENATE("000",COUNTIF($A$2:$A1280,A1280)),
IF(COUNTIF($A$2:$A1280,A1280)&lt;100,CONCATENATE("00",COUNTIF($A$2:$A1280,A1280)),
IF(COUNTIF($A$2:$A1280,A1280)&lt;1000,CONCATENATE("0",COUNTIF($A$2:$A1280,A1280)),COUNTIF($A$2:$A1280,A1280))
)))</f>
        <v>IT프로그래밍Python선택과정0004</v>
      </c>
      <c r="C1280" s="23" t="s">
        <v>4209</v>
      </c>
      <c r="E1280" s="23" t="str">
        <f>CONCATENATE(표1[[#This Row],[교육기관명]],표1[[#This Row],[중분류]])</f>
        <v>패스트캠퍼스프로그래밍</v>
      </c>
      <c r="F1280" s="24" t="s">
        <v>3687</v>
      </c>
      <c r="G1280" s="25" t="s">
        <v>1883</v>
      </c>
      <c r="H1280" s="24" t="s">
        <v>6</v>
      </c>
      <c r="I1280" s="24" t="s">
        <v>137</v>
      </c>
      <c r="J1280" s="24" t="s">
        <v>388</v>
      </c>
      <c r="K1280" s="24" t="s">
        <v>2002</v>
      </c>
      <c r="L1280" s="80"/>
      <c r="M1280" s="24" t="s">
        <v>3144</v>
      </c>
      <c r="N1280" s="24"/>
      <c r="O1280" s="24"/>
    </row>
    <row r="1281" spans="1:15">
      <c r="A1281" s="23" t="str">
        <f>CONCATENATE(표1[[#This Row],[대분류]],표1[[#This Row],[중분류]],표1[[#This Row],[소분류]],표1[[#This Row],[단계]])</f>
        <v>IT프로그래밍Python선택과정</v>
      </c>
      <c r="B1281" s="23" t="str">
        <f>CONCATENATE($A1281,
IF(COUNTIF($A$2:$A1281,A1281)&lt;10,CONCATENATE("000",COUNTIF($A$2:$A1281,A1281)),
IF(COUNTIF($A$2:$A1281,A1281)&lt;100,CONCATENATE("00",COUNTIF($A$2:$A1281,A1281)),
IF(COUNTIF($A$2:$A1281,A1281)&lt;1000,CONCATENATE("0",COUNTIF($A$2:$A1281,A1281)),COUNTIF($A$2:$A1281,A1281))
)))</f>
        <v>IT프로그래밍Python선택과정0005</v>
      </c>
      <c r="C1281" s="23" t="s">
        <v>4210</v>
      </c>
      <c r="E1281" s="23" t="str">
        <f>CONCATENATE(표1[[#This Row],[교육기관명]],표1[[#This Row],[중분류]])</f>
        <v>패스트캠퍼스프로그래밍</v>
      </c>
      <c r="F1281" s="24" t="s">
        <v>3687</v>
      </c>
      <c r="G1281" s="25" t="s">
        <v>1884</v>
      </c>
      <c r="H1281" s="24" t="s">
        <v>6</v>
      </c>
      <c r="I1281" s="24" t="s">
        <v>137</v>
      </c>
      <c r="J1281" s="24" t="s">
        <v>388</v>
      </c>
      <c r="K1281" s="24" t="s">
        <v>2002</v>
      </c>
      <c r="L1281" s="80"/>
      <c r="M1281" s="24" t="s">
        <v>3145</v>
      </c>
      <c r="N1281" s="24"/>
      <c r="O1281" s="24"/>
    </row>
    <row r="1282" spans="1:15">
      <c r="A1282" s="23" t="str">
        <f>CONCATENATE(표1[[#This Row],[대분류]],표1[[#This Row],[중분류]],표1[[#This Row],[소분류]],표1[[#This Row],[단계]])</f>
        <v>IT프로그래밍Python선택과정</v>
      </c>
      <c r="B1282" s="23" t="str">
        <f>CONCATENATE($A1282,
IF(COUNTIF($A$2:$A1282,A1282)&lt;10,CONCATENATE("000",COUNTIF($A$2:$A1282,A1282)),
IF(COUNTIF($A$2:$A1282,A1282)&lt;100,CONCATENATE("00",COUNTIF($A$2:$A1282,A1282)),
IF(COUNTIF($A$2:$A1282,A1282)&lt;1000,CONCATENATE("0",COUNTIF($A$2:$A1282,A1282)),COUNTIF($A$2:$A1282,A1282))
)))</f>
        <v>IT프로그래밍Python선택과정0006</v>
      </c>
      <c r="C1282" s="23" t="s">
        <v>4024</v>
      </c>
      <c r="E1282" s="23" t="str">
        <f>CONCATENATE(표1[[#This Row],[교육기관명]],표1[[#This Row],[중분류]])</f>
        <v>패스트레인정보통신학원프로그래밍</v>
      </c>
      <c r="F1282" s="24" t="s">
        <v>3691</v>
      </c>
      <c r="G1282" s="25" t="s">
        <v>1618</v>
      </c>
      <c r="H1282" s="24" t="s">
        <v>6</v>
      </c>
      <c r="I1282" s="24" t="s">
        <v>137</v>
      </c>
      <c r="J1282" s="24" t="s">
        <v>388</v>
      </c>
      <c r="K1282" s="24" t="s">
        <v>2002</v>
      </c>
      <c r="L1282" s="80"/>
      <c r="M1282" s="24" t="s">
        <v>3146</v>
      </c>
      <c r="N1282" s="24"/>
      <c r="O1282" s="24"/>
    </row>
    <row r="1283" spans="1:15">
      <c r="A1283" s="23" t="str">
        <f>CONCATENATE(표1[[#This Row],[대분류]],표1[[#This Row],[중분류]],표1[[#This Row],[소분류]],표1[[#This Row],[단계]])</f>
        <v>IT프로그래밍Python선택과정</v>
      </c>
      <c r="B1283" s="23" t="str">
        <f>CONCATENATE($A1283,
IF(COUNTIF($A$2:$A1283,A1283)&lt;10,CONCATENATE("000",COUNTIF($A$2:$A1283,A1283)),
IF(COUNTIF($A$2:$A1283,A1283)&lt;100,CONCATENATE("00",COUNTIF($A$2:$A1283,A1283)),
IF(COUNTIF($A$2:$A1283,A1283)&lt;1000,CONCATENATE("0",COUNTIF($A$2:$A1283,A1283)),COUNTIF($A$2:$A1283,A1283))
)))</f>
        <v>IT프로그래밍Python선택과정0007</v>
      </c>
      <c r="C1283" s="23" t="s">
        <v>4025</v>
      </c>
      <c r="E1283" s="23" t="str">
        <f>CONCATENATE(표1[[#This Row],[교육기관명]],표1[[#This Row],[중분류]])</f>
        <v>패스트레인정보통신학원프로그래밍</v>
      </c>
      <c r="F1283" s="24" t="s">
        <v>3691</v>
      </c>
      <c r="G1283" s="25" t="s">
        <v>1621</v>
      </c>
      <c r="H1283" s="24" t="s">
        <v>6</v>
      </c>
      <c r="I1283" s="24" t="s">
        <v>137</v>
      </c>
      <c r="J1283" s="24" t="s">
        <v>388</v>
      </c>
      <c r="K1283" s="24" t="s">
        <v>2002</v>
      </c>
      <c r="L1283" s="80"/>
      <c r="M1283" s="24" t="s">
        <v>3147</v>
      </c>
      <c r="N1283" s="24"/>
      <c r="O1283" s="24"/>
    </row>
    <row r="1284" spans="1:15">
      <c r="A1284" s="23" t="str">
        <f>CONCATENATE(표1[[#This Row],[대분류]],표1[[#This Row],[중분류]],표1[[#This Row],[소분류]],표1[[#This Row],[단계]])</f>
        <v>IT프로그래밍Python선택과정</v>
      </c>
      <c r="B1284" s="23" t="str">
        <f>CONCATENATE($A1284,
IF(COUNTIF($A$2:$A1284,A1284)&lt;10,CONCATENATE("000",COUNTIF($A$2:$A1284,A1284)),
IF(COUNTIF($A$2:$A1284,A1284)&lt;100,CONCATENATE("00",COUNTIF($A$2:$A1284,A1284)),
IF(COUNTIF($A$2:$A1284,A1284)&lt;1000,CONCATENATE("0",COUNTIF($A$2:$A1284,A1284)),COUNTIF($A$2:$A1284,A1284))
)))</f>
        <v>IT프로그래밍Python선택과정0008</v>
      </c>
      <c r="C1284" s="23" t="s">
        <v>4344</v>
      </c>
      <c r="D1284" s="28" t="s">
        <v>5622</v>
      </c>
      <c r="E1284" s="23" t="str">
        <f>CONCATENATE(표1[[#This Row],[교육기관명]],표1[[#This Row],[중분류]])</f>
        <v>한국소프트웨어기술진흥협회프로그래밍</v>
      </c>
      <c r="F1284" s="24" t="s">
        <v>659</v>
      </c>
      <c r="G1284" s="25" t="s">
        <v>740</v>
      </c>
      <c r="H1284" s="24" t="s">
        <v>6</v>
      </c>
      <c r="I1284" s="24" t="s">
        <v>137</v>
      </c>
      <c r="J1284" s="24" t="s">
        <v>388</v>
      </c>
      <c r="K1284" s="24" t="s">
        <v>2002</v>
      </c>
      <c r="L1284" s="80" t="s">
        <v>5584</v>
      </c>
      <c r="M1284" s="24" t="s">
        <v>3621</v>
      </c>
      <c r="N1284" s="24">
        <v>0</v>
      </c>
      <c r="O1284" s="24"/>
    </row>
    <row r="1285" spans="1:15">
      <c r="A1285" s="23" t="str">
        <f>CONCATENATE(표1[[#This Row],[대분류]],표1[[#This Row],[중분류]],표1[[#This Row],[소분류]],표1[[#This Row],[단계]])</f>
        <v>IT프로그래밍Python선택과정</v>
      </c>
      <c r="B1285" s="23" t="str">
        <f>CONCATENATE($A1285,
IF(COUNTIF($A$2:$A1285,A1285)&lt;10,CONCATENATE("000",COUNTIF($A$2:$A1285,A1285)),
IF(COUNTIF($A$2:$A1285,A1285)&lt;100,CONCATENATE("00",COUNTIF($A$2:$A1285,A1285)),
IF(COUNTIF($A$2:$A1285,A1285)&lt;1000,CONCATENATE("0",COUNTIF($A$2:$A1285,A1285)),COUNTIF($A$2:$A1285,A1285))
)))</f>
        <v>IT프로그래밍Python선택과정0009</v>
      </c>
      <c r="C1285" s="23" t="s">
        <v>4345</v>
      </c>
      <c r="E1285" s="23" t="str">
        <f>CONCATENATE(표1[[#This Row],[교육기관명]],표1[[#This Row],[중분류]])</f>
        <v>한국소프트웨어기술진흥협회프로그래밍</v>
      </c>
      <c r="F1285" s="24" t="s">
        <v>659</v>
      </c>
      <c r="G1285" s="25" t="s">
        <v>736</v>
      </c>
      <c r="H1285" s="24" t="s">
        <v>6</v>
      </c>
      <c r="I1285" s="24" t="s">
        <v>137</v>
      </c>
      <c r="J1285" s="24" t="s">
        <v>388</v>
      </c>
      <c r="K1285" s="24" t="s">
        <v>2002</v>
      </c>
      <c r="L1285" s="80"/>
      <c r="M1285" s="24" t="s">
        <v>3621</v>
      </c>
      <c r="N1285" s="24"/>
      <c r="O1285" s="24"/>
    </row>
    <row r="1286" spans="1:15">
      <c r="A1286" s="23" t="str">
        <f>CONCATENATE(표1[[#This Row],[대분류]],표1[[#This Row],[중분류]],표1[[#This Row],[소분류]],표1[[#This Row],[단계]])</f>
        <v>IT프로그래밍Python선택과정</v>
      </c>
      <c r="B1286" s="23" t="str">
        <f>CONCATENATE($A1286,
IF(COUNTIF($A$2:$A1286,A1286)&lt;10,CONCATENATE("000",COUNTIF($A$2:$A1286,A1286)),
IF(COUNTIF($A$2:$A1286,A1286)&lt;100,CONCATENATE("00",COUNTIF($A$2:$A1286,A1286)),
IF(COUNTIF($A$2:$A1286,A1286)&lt;1000,CONCATENATE("0",COUNTIF($A$2:$A1286,A1286)),COUNTIF($A$2:$A1286,A1286))
)))</f>
        <v>IT프로그래밍Python선택과정0010</v>
      </c>
      <c r="C1286" s="23" t="s">
        <v>5808</v>
      </c>
      <c r="D1286" s="28" t="s">
        <v>5823</v>
      </c>
      <c r="E1286" s="27" t="str">
        <f>CONCATENATE(표1[[#This Row],[교육기관명]],표1[[#This Row],[중분류]])</f>
        <v>t아카데미프로그래밍</v>
      </c>
      <c r="F1286" s="191" t="s">
        <v>5764</v>
      </c>
      <c r="G1286" s="25" t="s">
        <v>5765</v>
      </c>
      <c r="H1286" s="24" t="s">
        <v>5766</v>
      </c>
      <c r="I1286" s="24" t="s">
        <v>5767</v>
      </c>
      <c r="J1286" s="24" t="s">
        <v>5768</v>
      </c>
      <c r="K1286" s="24" t="s">
        <v>5769</v>
      </c>
      <c r="L1286" s="80" t="s">
        <v>5820</v>
      </c>
      <c r="M1286" s="192" t="s">
        <v>5770</v>
      </c>
      <c r="N1286" s="24">
        <v>0</v>
      </c>
      <c r="O1286" s="24"/>
    </row>
    <row r="1287" spans="1:15">
      <c r="A1287" s="23" t="str">
        <f>CONCATENATE(표1[[#This Row],[대분류]],표1[[#This Row],[중분류]],표1[[#This Row],[소분류]],표1[[#This Row],[단계]])</f>
        <v>IT프로그래밍Python선택과정</v>
      </c>
      <c r="B1287" s="23" t="str">
        <f>CONCATENATE($A1287,
IF(COUNTIF($A$2:$A1287,A1287)&lt;10,CONCATENATE("000",COUNTIF($A$2:$A1287,A1287)),
IF(COUNTIF($A$2:$A1287,A1287)&lt;100,CONCATENATE("00",COUNTIF($A$2:$A1287,A1287)),
IF(COUNTIF($A$2:$A1287,A1287)&lt;1000,CONCATENATE("0",COUNTIF($A$2:$A1287,A1287)),COUNTIF($A$2:$A1287,A1287))
)))</f>
        <v>IT프로그래밍Python선택과정0011</v>
      </c>
      <c r="C1287" s="23" t="s">
        <v>5809</v>
      </c>
      <c r="D1287" s="28" t="s">
        <v>5824</v>
      </c>
      <c r="E1287" s="27" t="str">
        <f>CONCATENATE(표1[[#This Row],[교육기관명]],표1[[#This Row],[중분류]])</f>
        <v>인프런프로그래밍</v>
      </c>
      <c r="F1287" s="191" t="s">
        <v>5771</v>
      </c>
      <c r="G1287" s="25" t="s">
        <v>5772</v>
      </c>
      <c r="H1287" s="24" t="s">
        <v>5766</v>
      </c>
      <c r="I1287" s="24" t="s">
        <v>5773</v>
      </c>
      <c r="J1287" s="24" t="s">
        <v>5768</v>
      </c>
      <c r="K1287" s="24" t="s">
        <v>5769</v>
      </c>
      <c r="L1287" s="80" t="s">
        <v>5820</v>
      </c>
      <c r="M1287" s="192" t="s">
        <v>5774</v>
      </c>
      <c r="N1287" s="24">
        <v>0</v>
      </c>
      <c r="O1287" s="24"/>
    </row>
    <row r="1288" spans="1:15">
      <c r="A1288" s="23" t="str">
        <f>CONCATENATE(표1[[#This Row],[대분류]],표1[[#This Row],[중분류]],표1[[#This Row],[소분류]],표1[[#This Row],[단계]])</f>
        <v>IT프로그래밍Python전문과정</v>
      </c>
      <c r="B1288" s="23" t="str">
        <f>CONCATENATE($A1288,
IF(COUNTIF($A$2:$A1288,A1288)&lt;10,CONCATENATE("000",COUNTIF($A$2:$A1288,A1288)),
IF(COUNTIF($A$2:$A1288,A1288)&lt;100,CONCATENATE("00",COUNTIF($A$2:$A1288,A1288)),
IF(COUNTIF($A$2:$A1288,A1288)&lt;1000,CONCATENATE("0",COUNTIF($A$2:$A1288,A1288)),COUNTIF($A$2:$A1288,A1288))
)))</f>
        <v>IT프로그래밍Python전문과정0001</v>
      </c>
      <c r="C1288" s="23" t="s">
        <v>5434</v>
      </c>
      <c r="E1288" s="23" t="str">
        <f>CONCATENATE(표1[[#This Row],[교육기관명]],표1[[#This Row],[중분류]])</f>
        <v>HP교육센터프로그래밍</v>
      </c>
      <c r="F1288" s="24" t="s">
        <v>971</v>
      </c>
      <c r="G1288" s="25" t="s">
        <v>1100</v>
      </c>
      <c r="H1288" s="24" t="s">
        <v>6</v>
      </c>
      <c r="I1288" s="24" t="s">
        <v>137</v>
      </c>
      <c r="J1288" s="24" t="s">
        <v>388</v>
      </c>
      <c r="K1288" s="24" t="s">
        <v>2000</v>
      </c>
      <c r="L1288" s="80"/>
      <c r="M1288" s="24" t="s">
        <v>3148</v>
      </c>
      <c r="N1288" s="24"/>
      <c r="O1288" s="24"/>
    </row>
    <row r="1289" spans="1:15">
      <c r="A1289" s="23" t="str">
        <f>CONCATENATE(표1[[#This Row],[대분류]],표1[[#This Row],[중분류]],표1[[#This Row],[소분류]],표1[[#This Row],[단계]])</f>
        <v>IT프로그래밍Python전문과정</v>
      </c>
      <c r="B1289" s="23" t="str">
        <f>CONCATENATE($A1289,
IF(COUNTIF($A$2:$A1289,A1289)&lt;10,CONCATENATE("000",COUNTIF($A$2:$A1289,A1289)),
IF(COUNTIF($A$2:$A1289,A1289)&lt;100,CONCATENATE("00",COUNTIF($A$2:$A1289,A1289)),
IF(COUNTIF($A$2:$A1289,A1289)&lt;1000,CONCATENATE("0",COUNTIF($A$2:$A1289,A1289)),COUNTIF($A$2:$A1289,A1289))
)))</f>
        <v>IT프로그래밍Python전문과정0002</v>
      </c>
      <c r="C1289" s="23" t="s">
        <v>5435</v>
      </c>
      <c r="D1289" s="27" t="s">
        <v>5638</v>
      </c>
      <c r="E1289" s="23" t="str">
        <f>CONCATENATE(표1[[#This Row],[교육기관명]],표1[[#This Row],[중분류]])</f>
        <v>HP교육센터프로그래밍</v>
      </c>
      <c r="F1289" s="24" t="s">
        <v>971</v>
      </c>
      <c r="G1289" s="25" t="s">
        <v>1111</v>
      </c>
      <c r="H1289" s="24" t="s">
        <v>6</v>
      </c>
      <c r="I1289" s="24" t="s">
        <v>137</v>
      </c>
      <c r="J1289" s="24" t="s">
        <v>388</v>
      </c>
      <c r="K1289" s="24" t="s">
        <v>2000</v>
      </c>
      <c r="L1289" s="80" t="s">
        <v>5582</v>
      </c>
      <c r="M1289" s="24" t="s">
        <v>3149</v>
      </c>
      <c r="N1289" s="24">
        <v>0</v>
      </c>
      <c r="O1289" s="24"/>
    </row>
    <row r="1290" spans="1:15">
      <c r="A1290" s="23" t="str">
        <f>CONCATENATE(표1[[#This Row],[대분류]],표1[[#This Row],[중분류]],표1[[#This Row],[소분류]],표1[[#This Row],[단계]])</f>
        <v>IT프로그래밍Python전문과정</v>
      </c>
      <c r="B1290" s="23" t="str">
        <f>CONCATENATE($A1290,
IF(COUNTIF($A$2:$A1290,A1290)&lt;10,CONCATENATE("000",COUNTIF($A$2:$A1290,A1290)),
IF(COUNTIF($A$2:$A1290,A1290)&lt;100,CONCATENATE("00",COUNTIF($A$2:$A1290,A1290)),
IF(COUNTIF($A$2:$A1290,A1290)&lt;1000,CONCATENATE("0",COUNTIF($A$2:$A1290,A1290)),COUNTIF($A$2:$A1290,A1290))
)))</f>
        <v>IT프로그래밍Python전문과정0003</v>
      </c>
      <c r="C1290" s="23" t="s">
        <v>5436</v>
      </c>
      <c r="D1290" s="27" t="s">
        <v>5639</v>
      </c>
      <c r="E1290" s="23" t="str">
        <f>CONCATENATE(표1[[#This Row],[교육기관명]],표1[[#This Row],[중분류]])</f>
        <v>HP교육센터프로그래밍</v>
      </c>
      <c r="F1290" s="24" t="s">
        <v>971</v>
      </c>
      <c r="G1290" s="25" t="s">
        <v>1112</v>
      </c>
      <c r="H1290" s="24" t="s">
        <v>6</v>
      </c>
      <c r="I1290" s="24" t="s">
        <v>137</v>
      </c>
      <c r="J1290" s="24" t="s">
        <v>388</v>
      </c>
      <c r="K1290" s="24" t="s">
        <v>2000</v>
      </c>
      <c r="L1290" s="80" t="s">
        <v>5582</v>
      </c>
      <c r="M1290" s="24" t="s">
        <v>3150</v>
      </c>
      <c r="N1290" s="24">
        <v>0</v>
      </c>
      <c r="O1290" s="24"/>
    </row>
    <row r="1291" spans="1:15">
      <c r="A1291" s="23" t="str">
        <f>CONCATENATE(표1[[#This Row],[대분류]],표1[[#This Row],[중분류]],표1[[#This Row],[소분류]],표1[[#This Row],[단계]])</f>
        <v>IT프로그래밍Python전문과정</v>
      </c>
      <c r="B1291" s="23" t="str">
        <f>CONCATENATE($A1291,
IF(COUNTIF($A$2:$A1291,A1291)&lt;10,CONCATENATE("000",COUNTIF($A$2:$A1291,A1291)),
IF(COUNTIF($A$2:$A1291,A1291)&lt;100,CONCATENATE("00",COUNTIF($A$2:$A1291,A1291)),
IF(COUNTIF($A$2:$A1291,A1291)&lt;1000,CONCATENATE("0",COUNTIF($A$2:$A1291,A1291)),COUNTIF($A$2:$A1291,A1291))
)))</f>
        <v>IT프로그래밍Python전문과정0004</v>
      </c>
      <c r="C1291" s="23" t="s">
        <v>5076</v>
      </c>
      <c r="E1291" s="23" t="str">
        <f>CONCATENATE(표1[[#This Row],[교육기관명]],표1[[#This Row],[중분류]])</f>
        <v>멀티캠퍼스프로그래밍</v>
      </c>
      <c r="F1291" s="24" t="s">
        <v>4</v>
      </c>
      <c r="G1291" s="25" t="s">
        <v>394</v>
      </c>
      <c r="H1291" s="24" t="s">
        <v>6</v>
      </c>
      <c r="I1291" s="24" t="s">
        <v>137</v>
      </c>
      <c r="J1291" s="24" t="s">
        <v>388</v>
      </c>
      <c r="K1291" s="24" t="s">
        <v>2000</v>
      </c>
      <c r="L1291" s="80"/>
      <c r="M1291" s="24" t="s">
        <v>3151</v>
      </c>
      <c r="N1291" s="24"/>
      <c r="O1291" s="24"/>
    </row>
    <row r="1292" spans="1:15">
      <c r="A1292" s="23" t="str">
        <f>CONCATENATE(표1[[#This Row],[대분류]],표1[[#This Row],[중분류]],표1[[#This Row],[소분류]],표1[[#This Row],[단계]])</f>
        <v>IT프로그래밍Python전문과정</v>
      </c>
      <c r="B1292" s="23" t="str">
        <f>CONCATENATE($A1292,
IF(COUNTIF($A$2:$A1292,A1292)&lt;10,CONCATENATE("000",COUNTIF($A$2:$A1292,A1292)),
IF(COUNTIF($A$2:$A1292,A1292)&lt;100,CONCATENATE("00",COUNTIF($A$2:$A1292,A1292)),
IF(COUNTIF($A$2:$A1292,A1292)&lt;1000,CONCATENATE("0",COUNTIF($A$2:$A1292,A1292)),COUNTIF($A$2:$A1292,A1292))
)))</f>
        <v>IT프로그래밍Python전문과정0005</v>
      </c>
      <c r="C1292" s="23" t="s">
        <v>5077</v>
      </c>
      <c r="E1292" s="23" t="str">
        <f>CONCATENATE(표1[[#This Row],[교육기관명]],표1[[#This Row],[중분류]])</f>
        <v>멀티캠퍼스프로그래밍</v>
      </c>
      <c r="F1292" s="24" t="s">
        <v>4</v>
      </c>
      <c r="G1292" s="25" t="s">
        <v>393</v>
      </c>
      <c r="H1292" s="24" t="s">
        <v>6</v>
      </c>
      <c r="I1292" s="24" t="s">
        <v>137</v>
      </c>
      <c r="J1292" s="24" t="s">
        <v>388</v>
      </c>
      <c r="K1292" s="24" t="s">
        <v>2000</v>
      </c>
      <c r="L1292" s="80"/>
      <c r="M1292" s="24" t="s">
        <v>3152</v>
      </c>
      <c r="N1292" s="24"/>
      <c r="O1292" s="24"/>
    </row>
    <row r="1293" spans="1:15">
      <c r="A1293" s="23" t="str">
        <f>CONCATENATE(표1[[#This Row],[대분류]],표1[[#This Row],[중분류]],표1[[#This Row],[소분류]],표1[[#This Row],[단계]])</f>
        <v>IT프로그래밍Python전문과정</v>
      </c>
      <c r="B1293" s="23" t="str">
        <f>CONCATENATE($A1293,
IF(COUNTIF($A$2:$A1293,A1293)&lt;10,CONCATENATE("000",COUNTIF($A$2:$A1293,A1293)),
IF(COUNTIF($A$2:$A1293,A1293)&lt;100,CONCATENATE("00",COUNTIF($A$2:$A1293,A1293)),
IF(COUNTIF($A$2:$A1293,A1293)&lt;1000,CONCATENATE("0",COUNTIF($A$2:$A1293,A1293)),COUNTIF($A$2:$A1293,A1293))
)))</f>
        <v>IT프로그래밍Python전문과정0006</v>
      </c>
      <c r="C1293" s="23" t="s">
        <v>5078</v>
      </c>
      <c r="E1293" s="23" t="str">
        <f>CONCATENATE(표1[[#This Row],[교육기관명]],표1[[#This Row],[중분류]])</f>
        <v>멀티캠퍼스프로그래밍</v>
      </c>
      <c r="F1293" s="24" t="s">
        <v>4</v>
      </c>
      <c r="G1293" s="25" t="s">
        <v>396</v>
      </c>
      <c r="H1293" s="24" t="s">
        <v>6</v>
      </c>
      <c r="I1293" s="24" t="s">
        <v>137</v>
      </c>
      <c r="J1293" s="24" t="s">
        <v>388</v>
      </c>
      <c r="K1293" s="24" t="s">
        <v>2000</v>
      </c>
      <c r="L1293" s="80"/>
      <c r="M1293" s="24" t="s">
        <v>3153</v>
      </c>
      <c r="N1293" s="24"/>
      <c r="O1293" s="24"/>
    </row>
    <row r="1294" spans="1:15">
      <c r="A1294" s="23" t="str">
        <f>CONCATENATE(표1[[#This Row],[대분류]],표1[[#This Row],[중분류]],표1[[#This Row],[소분류]],표1[[#This Row],[단계]])</f>
        <v>IT프로그래밍Python전문과정</v>
      </c>
      <c r="B1294" s="23" t="str">
        <f>CONCATENATE($A1294,
IF(COUNTIF($A$2:$A1294,A1294)&lt;10,CONCATENATE("000",COUNTIF($A$2:$A1294,A1294)),
IF(COUNTIF($A$2:$A1294,A1294)&lt;100,CONCATENATE("00",COUNTIF($A$2:$A1294,A1294)),
IF(COUNTIF($A$2:$A1294,A1294)&lt;1000,CONCATENATE("0",COUNTIF($A$2:$A1294,A1294)),COUNTIF($A$2:$A1294,A1294))
)))</f>
        <v>IT프로그래밍Python전문과정0007</v>
      </c>
      <c r="C1294" s="23" t="s">
        <v>5079</v>
      </c>
      <c r="E1294" s="23" t="str">
        <f>CONCATENATE(표1[[#This Row],[교육기관명]],표1[[#This Row],[중분류]])</f>
        <v>멀티캠퍼스프로그래밍</v>
      </c>
      <c r="F1294" s="24" t="s">
        <v>4</v>
      </c>
      <c r="G1294" s="25" t="s">
        <v>392</v>
      </c>
      <c r="H1294" s="24" t="s">
        <v>6</v>
      </c>
      <c r="I1294" s="24" t="s">
        <v>137</v>
      </c>
      <c r="J1294" s="24" t="s">
        <v>388</v>
      </c>
      <c r="K1294" s="24" t="s">
        <v>2000</v>
      </c>
      <c r="L1294" s="80"/>
      <c r="M1294" s="24" t="s">
        <v>3154</v>
      </c>
      <c r="N1294" s="24"/>
      <c r="O1294" s="24"/>
    </row>
    <row r="1295" spans="1:15">
      <c r="A1295" s="23" t="str">
        <f>CONCATENATE(표1[[#This Row],[대분류]],표1[[#This Row],[중분류]],표1[[#This Row],[소분류]],표1[[#This Row],[단계]])</f>
        <v>IT프로그래밍Python전문과정</v>
      </c>
      <c r="B1295" s="23" t="str">
        <f>CONCATENATE($A1295,
IF(COUNTIF($A$2:$A1295,A1295)&lt;10,CONCATENATE("000",COUNTIF($A$2:$A1295,A1295)),
IF(COUNTIF($A$2:$A1295,A1295)&lt;100,CONCATENATE("00",COUNTIF($A$2:$A1295,A1295)),
IF(COUNTIF($A$2:$A1295,A1295)&lt;1000,CONCATENATE("0",COUNTIF($A$2:$A1295,A1295)),COUNTIF($A$2:$A1295,A1295))
)))</f>
        <v>IT프로그래밍Python전문과정0008</v>
      </c>
      <c r="C1295" s="23" t="s">
        <v>5080</v>
      </c>
      <c r="E1295" s="23" t="str">
        <f>CONCATENATE(표1[[#This Row],[교육기관명]],표1[[#This Row],[중분류]])</f>
        <v>멀티캠퍼스프로그래밍</v>
      </c>
      <c r="F1295" s="24" t="s">
        <v>4</v>
      </c>
      <c r="G1295" s="25" t="s">
        <v>391</v>
      </c>
      <c r="H1295" s="24" t="s">
        <v>6</v>
      </c>
      <c r="I1295" s="24" t="s">
        <v>137</v>
      </c>
      <c r="J1295" s="24" t="s">
        <v>388</v>
      </c>
      <c r="K1295" s="24" t="s">
        <v>2000</v>
      </c>
      <c r="L1295" s="80"/>
      <c r="M1295" s="24" t="s">
        <v>3155</v>
      </c>
      <c r="N1295" s="24"/>
      <c r="O1295" s="24"/>
    </row>
    <row r="1296" spans="1:15">
      <c r="A1296" s="23" t="str">
        <f>CONCATENATE(표1[[#This Row],[대분류]],표1[[#This Row],[중분류]],표1[[#This Row],[소분류]],표1[[#This Row],[단계]])</f>
        <v>IT프로그래밍Python전문과정</v>
      </c>
      <c r="B1296" s="23" t="str">
        <f>CONCATENATE($A1296,
IF(COUNTIF($A$2:$A1296,A1296)&lt;10,CONCATENATE("000",COUNTIF($A$2:$A1296,A1296)),
IF(COUNTIF($A$2:$A1296,A1296)&lt;100,CONCATENATE("00",COUNTIF($A$2:$A1296,A1296)),
IF(COUNTIF($A$2:$A1296,A1296)&lt;1000,CONCATENATE("0",COUNTIF($A$2:$A1296,A1296)),COUNTIF($A$2:$A1296,A1296))
)))</f>
        <v>IT프로그래밍Python전문과정0009</v>
      </c>
      <c r="C1296" s="23" t="s">
        <v>5081</v>
      </c>
      <c r="E1296" s="23" t="str">
        <f>CONCATENATE(표1[[#This Row],[교육기관명]],표1[[#This Row],[중분류]])</f>
        <v>멀티캠퍼스프로그래밍</v>
      </c>
      <c r="F1296" s="24" t="s">
        <v>4</v>
      </c>
      <c r="G1296" s="25" t="s">
        <v>395</v>
      </c>
      <c r="H1296" s="24" t="s">
        <v>6</v>
      </c>
      <c r="I1296" s="24" t="s">
        <v>137</v>
      </c>
      <c r="J1296" s="24" t="s">
        <v>388</v>
      </c>
      <c r="K1296" s="24" t="s">
        <v>2000</v>
      </c>
      <c r="L1296" s="80"/>
      <c r="M1296" s="24" t="s">
        <v>3156</v>
      </c>
      <c r="N1296" s="24"/>
      <c r="O1296" s="24"/>
    </row>
    <row r="1297" spans="1:15">
      <c r="A1297" s="23" t="str">
        <f>CONCATENATE(표1[[#This Row],[대분류]],표1[[#This Row],[중분류]],표1[[#This Row],[소분류]],표1[[#This Row],[단계]])</f>
        <v>IT프로그래밍Python전문과정</v>
      </c>
      <c r="B1297" s="23" t="str">
        <f>CONCATENATE($A1297,
IF(COUNTIF($A$2:$A1297,A1297)&lt;10,CONCATENATE("000",COUNTIF($A$2:$A1297,A1297)),
IF(COUNTIF($A$2:$A1297,A1297)&lt;100,CONCATENATE("00",COUNTIF($A$2:$A1297,A1297)),
IF(COUNTIF($A$2:$A1297,A1297)&lt;1000,CONCATENATE("0",COUNTIF($A$2:$A1297,A1297)),COUNTIF($A$2:$A1297,A1297))
)))</f>
        <v>IT프로그래밍Python전문과정0010</v>
      </c>
      <c r="C1297" s="23" t="s">
        <v>5082</v>
      </c>
      <c r="E1297" s="23" t="str">
        <f>CONCATENATE(표1[[#This Row],[교육기관명]],표1[[#This Row],[중분류]])</f>
        <v>멀티캠퍼스프로그래밍</v>
      </c>
      <c r="F1297" s="24" t="s">
        <v>4</v>
      </c>
      <c r="G1297" s="25" t="s">
        <v>469</v>
      </c>
      <c r="H1297" s="24" t="s">
        <v>6</v>
      </c>
      <c r="I1297" s="24" t="s">
        <v>137</v>
      </c>
      <c r="J1297" s="24" t="s">
        <v>388</v>
      </c>
      <c r="K1297" s="24" t="s">
        <v>2000</v>
      </c>
      <c r="L1297" s="80"/>
      <c r="M1297" s="24" t="s">
        <v>3157</v>
      </c>
      <c r="N1297" s="24"/>
      <c r="O1297" s="24"/>
    </row>
    <row r="1298" spans="1:15">
      <c r="A1298" s="23" t="str">
        <f>CONCATENATE(표1[[#This Row],[대분류]],표1[[#This Row],[중분류]],표1[[#This Row],[소분류]],표1[[#This Row],[단계]])</f>
        <v>IT프로그래밍Python전문과정</v>
      </c>
      <c r="B1298" s="23" t="str">
        <f>CONCATENATE($A1298,
IF(COUNTIF($A$2:$A1298,A1298)&lt;10,CONCATENATE("000",COUNTIF($A$2:$A1298,A1298)),
IF(COUNTIF($A$2:$A1298,A1298)&lt;100,CONCATENATE("00",COUNTIF($A$2:$A1298,A1298)),
IF(COUNTIF($A$2:$A1298,A1298)&lt;1000,CONCATENATE("0",COUNTIF($A$2:$A1298,A1298)),COUNTIF($A$2:$A1298,A1298))
)))</f>
        <v>IT프로그래밍Python전문과정0011</v>
      </c>
      <c r="C1298" s="23" t="s">
        <v>5083</v>
      </c>
      <c r="E1298" s="23" t="str">
        <f>CONCATENATE(표1[[#This Row],[교육기관명]],표1[[#This Row],[중분류]])</f>
        <v>멀티캠퍼스프로그래밍</v>
      </c>
      <c r="F1298" s="24" t="s">
        <v>4</v>
      </c>
      <c r="G1298" s="25" t="s">
        <v>470</v>
      </c>
      <c r="H1298" s="24" t="s">
        <v>6</v>
      </c>
      <c r="I1298" s="24" t="s">
        <v>137</v>
      </c>
      <c r="J1298" s="24" t="s">
        <v>388</v>
      </c>
      <c r="K1298" s="24" t="s">
        <v>2000</v>
      </c>
      <c r="L1298" s="80"/>
      <c r="M1298" s="24" t="s">
        <v>3158</v>
      </c>
      <c r="N1298" s="24"/>
      <c r="O1298" s="24"/>
    </row>
    <row r="1299" spans="1:15">
      <c r="A1299" s="23" t="str">
        <f>CONCATENATE(표1[[#This Row],[대분류]],표1[[#This Row],[중분류]],표1[[#This Row],[소분류]],표1[[#This Row],[단계]])</f>
        <v>IT프로그래밍Python전문과정</v>
      </c>
      <c r="B1299" s="23" t="str">
        <f>CONCATENATE($A1299,
IF(COUNTIF($A$2:$A1299,A1299)&lt;10,CONCATENATE("000",COUNTIF($A$2:$A1299,A1299)),
IF(COUNTIF($A$2:$A1299,A1299)&lt;100,CONCATENATE("00",COUNTIF($A$2:$A1299,A1299)),
IF(COUNTIF($A$2:$A1299,A1299)&lt;1000,CONCATENATE("0",COUNTIF($A$2:$A1299,A1299)),COUNTIF($A$2:$A1299,A1299))
)))</f>
        <v>IT프로그래밍Python전문과정0012</v>
      </c>
      <c r="C1299" s="23" t="s">
        <v>5084</v>
      </c>
      <c r="E1299" s="23" t="str">
        <f>CONCATENATE(표1[[#This Row],[교육기관명]],표1[[#This Row],[중분류]])</f>
        <v>멀티캠퍼스프로그래밍</v>
      </c>
      <c r="F1299" s="24" t="s">
        <v>4</v>
      </c>
      <c r="G1299" s="25" t="s">
        <v>397</v>
      </c>
      <c r="H1299" s="24" t="s">
        <v>6</v>
      </c>
      <c r="I1299" s="24" t="s">
        <v>137</v>
      </c>
      <c r="J1299" s="24" t="s">
        <v>388</v>
      </c>
      <c r="K1299" s="24" t="s">
        <v>2000</v>
      </c>
      <c r="L1299" s="80"/>
      <c r="M1299" s="24" t="s">
        <v>3159</v>
      </c>
      <c r="N1299" s="24"/>
      <c r="O1299" s="24"/>
    </row>
    <row r="1300" spans="1:15">
      <c r="A1300" s="23" t="str">
        <f>CONCATENATE(표1[[#This Row],[대분류]],표1[[#This Row],[중분류]],표1[[#This Row],[소분류]],표1[[#This Row],[단계]])</f>
        <v>IT프로그래밍Python전문과정</v>
      </c>
      <c r="B1300" s="23" t="str">
        <f>CONCATENATE($A1300,
IF(COUNTIF($A$2:$A1300,A1300)&lt;10,CONCATENATE("000",COUNTIF($A$2:$A1300,A1300)),
IF(COUNTIF($A$2:$A1300,A1300)&lt;100,CONCATENATE("00",COUNTIF($A$2:$A1300,A1300)),
IF(COUNTIF($A$2:$A1300,A1300)&lt;1000,CONCATENATE("0",COUNTIF($A$2:$A1300,A1300)),COUNTIF($A$2:$A1300,A1300))
)))</f>
        <v>IT프로그래밍Python전문과정0013</v>
      </c>
      <c r="C1300" s="23" t="s">
        <v>5085</v>
      </c>
      <c r="E1300" s="23" t="str">
        <f>CONCATENATE(표1[[#This Row],[교육기관명]],표1[[#This Row],[중분류]])</f>
        <v>멀티캠퍼스프로그래밍</v>
      </c>
      <c r="F1300" s="24" t="s">
        <v>4</v>
      </c>
      <c r="G1300" s="25" t="s">
        <v>398</v>
      </c>
      <c r="H1300" s="24" t="s">
        <v>6</v>
      </c>
      <c r="I1300" s="24" t="s">
        <v>137</v>
      </c>
      <c r="J1300" s="24" t="s">
        <v>388</v>
      </c>
      <c r="K1300" s="24" t="s">
        <v>2000</v>
      </c>
      <c r="L1300" s="80"/>
      <c r="M1300" s="24" t="s">
        <v>3160</v>
      </c>
      <c r="N1300" s="24"/>
      <c r="O1300" s="24"/>
    </row>
    <row r="1301" spans="1:15">
      <c r="A1301" s="23" t="str">
        <f>CONCATENATE(표1[[#This Row],[대분류]],표1[[#This Row],[중분류]],표1[[#This Row],[소분류]],표1[[#This Row],[단계]])</f>
        <v>IT프로그래밍Python전문과정</v>
      </c>
      <c r="B1301" s="23" t="str">
        <f>CONCATENATE($A1301,
IF(COUNTIF($A$2:$A1301,A1301)&lt;10,CONCATENATE("000",COUNTIF($A$2:$A1301,A1301)),
IF(COUNTIF($A$2:$A1301,A1301)&lt;100,CONCATENATE("00",COUNTIF($A$2:$A1301,A1301)),
IF(COUNTIF($A$2:$A1301,A1301)&lt;1000,CONCATENATE("0",COUNTIF($A$2:$A1301,A1301)),COUNTIF($A$2:$A1301,A1301))
)))</f>
        <v>IT프로그래밍Python전문과정0014</v>
      </c>
      <c r="C1301" s="23" t="s">
        <v>5086</v>
      </c>
      <c r="E1301" s="23" t="str">
        <f>CONCATENATE(표1[[#This Row],[교육기관명]],표1[[#This Row],[중분류]])</f>
        <v>멀티캠퍼스프로그래밍</v>
      </c>
      <c r="F1301" s="24" t="s">
        <v>4</v>
      </c>
      <c r="G1301" s="25" t="s">
        <v>399</v>
      </c>
      <c r="H1301" s="24" t="s">
        <v>6</v>
      </c>
      <c r="I1301" s="24" t="s">
        <v>137</v>
      </c>
      <c r="J1301" s="24" t="s">
        <v>388</v>
      </c>
      <c r="K1301" s="24" t="s">
        <v>2000</v>
      </c>
      <c r="L1301" s="80"/>
      <c r="M1301" s="24" t="s">
        <v>3161</v>
      </c>
      <c r="N1301" s="24"/>
      <c r="O1301" s="24"/>
    </row>
    <row r="1302" spans="1:15">
      <c r="A1302" s="23" t="str">
        <f>CONCATENATE(표1[[#This Row],[대분류]],표1[[#This Row],[중분류]],표1[[#This Row],[소분류]],표1[[#This Row],[단계]])</f>
        <v>IT프로그래밍Python전문과정</v>
      </c>
      <c r="B1302" s="23" t="str">
        <f>CONCATENATE($A1302,
IF(COUNTIF($A$2:$A1302,A1302)&lt;10,CONCATENATE("000",COUNTIF($A$2:$A1302,A1302)),
IF(COUNTIF($A$2:$A1302,A1302)&lt;100,CONCATENATE("00",COUNTIF($A$2:$A1302,A1302)),
IF(COUNTIF($A$2:$A1302,A1302)&lt;1000,CONCATENATE("0",COUNTIF($A$2:$A1302,A1302)),COUNTIF($A$2:$A1302,A1302))
)))</f>
        <v>IT프로그래밍Python전문과정0015</v>
      </c>
      <c r="C1302" s="23" t="s">
        <v>5087</v>
      </c>
      <c r="E1302" s="23" t="str">
        <f>CONCATENATE(표1[[#This Row],[교육기관명]],표1[[#This Row],[중분류]])</f>
        <v>멀티캠퍼스프로그래밍</v>
      </c>
      <c r="F1302" s="24" t="s">
        <v>4</v>
      </c>
      <c r="G1302" s="25" t="s">
        <v>400</v>
      </c>
      <c r="H1302" s="24" t="s">
        <v>6</v>
      </c>
      <c r="I1302" s="24" t="s">
        <v>137</v>
      </c>
      <c r="J1302" s="24" t="s">
        <v>388</v>
      </c>
      <c r="K1302" s="24" t="s">
        <v>2000</v>
      </c>
      <c r="L1302" s="80"/>
      <c r="M1302" s="24" t="s">
        <v>3162</v>
      </c>
      <c r="N1302" s="24"/>
      <c r="O1302" s="24"/>
    </row>
    <row r="1303" spans="1:15">
      <c r="A1303" s="23" t="str">
        <f>CONCATENATE(표1[[#This Row],[대분류]],표1[[#This Row],[중분류]],표1[[#This Row],[소분류]],표1[[#This Row],[단계]])</f>
        <v>IT프로그래밍Python전문과정</v>
      </c>
      <c r="B1303" s="23" t="str">
        <f>CONCATENATE($A1303,
IF(COUNTIF($A$2:$A1303,A1303)&lt;10,CONCATENATE("000",COUNTIF($A$2:$A1303,A1303)),
IF(COUNTIF($A$2:$A1303,A1303)&lt;100,CONCATENATE("00",COUNTIF($A$2:$A1303,A1303)),
IF(COUNTIF($A$2:$A1303,A1303)&lt;1000,CONCATENATE("0",COUNTIF($A$2:$A1303,A1303)),COUNTIF($A$2:$A1303,A1303))
)))</f>
        <v>IT프로그래밍Python전문과정0016</v>
      </c>
      <c r="C1303" s="23" t="s">
        <v>5088</v>
      </c>
      <c r="E1303" s="23" t="str">
        <f>CONCATENATE(표1[[#This Row],[교육기관명]],표1[[#This Row],[중분류]])</f>
        <v>멀티캠퍼스프로그래밍</v>
      </c>
      <c r="F1303" s="24" t="s">
        <v>4</v>
      </c>
      <c r="G1303" s="25" t="s">
        <v>401</v>
      </c>
      <c r="H1303" s="24" t="s">
        <v>6</v>
      </c>
      <c r="I1303" s="24" t="s">
        <v>137</v>
      </c>
      <c r="J1303" s="24" t="s">
        <v>388</v>
      </c>
      <c r="K1303" s="24" t="s">
        <v>2000</v>
      </c>
      <c r="L1303" s="80"/>
      <c r="M1303" s="24" t="s">
        <v>3163</v>
      </c>
      <c r="N1303" s="24"/>
      <c r="O1303" s="24"/>
    </row>
    <row r="1304" spans="1:15">
      <c r="A1304" s="23" t="str">
        <f>CONCATENATE(표1[[#This Row],[대분류]],표1[[#This Row],[중분류]],표1[[#This Row],[소분류]],표1[[#This Row],[단계]])</f>
        <v>IT프로그래밍Python전문과정</v>
      </c>
      <c r="B1304" s="23" t="str">
        <f>CONCATENATE($A1304,
IF(COUNTIF($A$2:$A1304,A1304)&lt;10,CONCATENATE("000",COUNTIF($A$2:$A1304,A1304)),
IF(COUNTIF($A$2:$A1304,A1304)&lt;100,CONCATENATE("00",COUNTIF($A$2:$A1304,A1304)),
IF(COUNTIF($A$2:$A1304,A1304)&lt;1000,CONCATENATE("0",COUNTIF($A$2:$A1304,A1304)),COUNTIF($A$2:$A1304,A1304))
)))</f>
        <v>IT프로그래밍Python전문과정0017</v>
      </c>
      <c r="C1304" s="23" t="s">
        <v>5089</v>
      </c>
      <c r="E1304" s="23" t="str">
        <f>CONCATENATE(표1[[#This Row],[교육기관명]],표1[[#This Row],[중분류]])</f>
        <v>멀티캠퍼스프로그래밍</v>
      </c>
      <c r="F1304" s="24" t="s">
        <v>4</v>
      </c>
      <c r="G1304" s="25" t="s">
        <v>402</v>
      </c>
      <c r="H1304" s="24" t="s">
        <v>6</v>
      </c>
      <c r="I1304" s="24" t="s">
        <v>137</v>
      </c>
      <c r="J1304" s="24" t="s">
        <v>388</v>
      </c>
      <c r="K1304" s="24" t="s">
        <v>2000</v>
      </c>
      <c r="L1304" s="80"/>
      <c r="M1304" s="24" t="s">
        <v>3164</v>
      </c>
      <c r="N1304" s="24"/>
      <c r="O1304" s="24"/>
    </row>
    <row r="1305" spans="1:15">
      <c r="A1305" s="23" t="str">
        <f>CONCATENATE(표1[[#This Row],[대분류]],표1[[#This Row],[중분류]],표1[[#This Row],[소분류]],표1[[#This Row],[단계]])</f>
        <v>IT프로그래밍Python전문과정</v>
      </c>
      <c r="B1305" s="23" t="str">
        <f>CONCATENATE($A1305,
IF(COUNTIF($A$2:$A1305,A1305)&lt;10,CONCATENATE("000",COUNTIF($A$2:$A1305,A1305)),
IF(COUNTIF($A$2:$A1305,A1305)&lt;100,CONCATENATE("00",COUNTIF($A$2:$A1305,A1305)),
IF(COUNTIF($A$2:$A1305,A1305)&lt;1000,CONCATENATE("0",COUNTIF($A$2:$A1305,A1305)),COUNTIF($A$2:$A1305,A1305))
)))</f>
        <v>IT프로그래밍Python전문과정0018</v>
      </c>
      <c r="C1305" s="23" t="s">
        <v>5090</v>
      </c>
      <c r="E1305" s="23" t="str">
        <f>CONCATENATE(표1[[#This Row],[교육기관명]],표1[[#This Row],[중분류]])</f>
        <v>멀티캠퍼스프로그래밍</v>
      </c>
      <c r="F1305" s="24" t="s">
        <v>4</v>
      </c>
      <c r="G1305" s="25" t="s">
        <v>403</v>
      </c>
      <c r="H1305" s="24" t="s">
        <v>6</v>
      </c>
      <c r="I1305" s="24" t="s">
        <v>137</v>
      </c>
      <c r="J1305" s="24" t="s">
        <v>388</v>
      </c>
      <c r="K1305" s="24" t="s">
        <v>2000</v>
      </c>
      <c r="L1305" s="80"/>
      <c r="M1305" s="24" t="s">
        <v>3165</v>
      </c>
      <c r="N1305" s="24"/>
      <c r="O1305" s="24"/>
    </row>
    <row r="1306" spans="1:15">
      <c r="A1306" s="23" t="str">
        <f>CONCATENATE(표1[[#This Row],[대분류]],표1[[#This Row],[중분류]],표1[[#This Row],[소분류]],표1[[#This Row],[단계]])</f>
        <v>IT프로그래밍Python전문과정</v>
      </c>
      <c r="B1306" s="23" t="str">
        <f>CONCATENATE($A1306,
IF(COUNTIF($A$2:$A1306,A1306)&lt;10,CONCATENATE("000",COUNTIF($A$2:$A1306,A1306)),
IF(COUNTIF($A$2:$A1306,A1306)&lt;100,CONCATENATE("00",COUNTIF($A$2:$A1306,A1306)),
IF(COUNTIF($A$2:$A1306,A1306)&lt;1000,CONCATENATE("0",COUNTIF($A$2:$A1306,A1306)),COUNTIF($A$2:$A1306,A1306))
)))</f>
        <v>IT프로그래밍Python전문과정0019</v>
      </c>
      <c r="C1306" s="23" t="s">
        <v>5091</v>
      </c>
      <c r="E1306" s="23" t="str">
        <f>CONCATENATE(표1[[#This Row],[교육기관명]],표1[[#This Row],[중분류]])</f>
        <v>멀티캠퍼스프로그래밍</v>
      </c>
      <c r="F1306" s="24" t="s">
        <v>4</v>
      </c>
      <c r="G1306" s="25" t="s">
        <v>404</v>
      </c>
      <c r="H1306" s="24" t="s">
        <v>6</v>
      </c>
      <c r="I1306" s="24" t="s">
        <v>137</v>
      </c>
      <c r="J1306" s="24" t="s">
        <v>388</v>
      </c>
      <c r="K1306" s="24" t="s">
        <v>2000</v>
      </c>
      <c r="L1306" s="80"/>
      <c r="M1306" s="24" t="s">
        <v>3166</v>
      </c>
      <c r="N1306" s="24"/>
      <c r="O1306" s="24"/>
    </row>
    <row r="1307" spans="1:15">
      <c r="A1307" s="23" t="str">
        <f>CONCATENATE(표1[[#This Row],[대분류]],표1[[#This Row],[중분류]],표1[[#This Row],[소분류]],표1[[#This Row],[단계]])</f>
        <v>IT프로그래밍Python전문과정</v>
      </c>
      <c r="B1307" s="23" t="str">
        <f>CONCATENATE($A1307,
IF(COUNTIF($A$2:$A1307,A1307)&lt;10,CONCATENATE("000",COUNTIF($A$2:$A1307,A1307)),
IF(COUNTIF($A$2:$A1307,A1307)&lt;100,CONCATENATE("00",COUNTIF($A$2:$A1307,A1307)),
IF(COUNTIF($A$2:$A1307,A1307)&lt;1000,CONCATENATE("0",COUNTIF($A$2:$A1307,A1307)),COUNTIF($A$2:$A1307,A1307))
)))</f>
        <v>IT프로그래밍Python전문과정0020</v>
      </c>
      <c r="C1307" s="23" t="s">
        <v>5092</v>
      </c>
      <c r="E1307" s="23" t="str">
        <f>CONCATENATE(표1[[#This Row],[교육기관명]],표1[[#This Row],[중분류]])</f>
        <v>멀티캠퍼스프로그래밍</v>
      </c>
      <c r="F1307" s="24" t="s">
        <v>4</v>
      </c>
      <c r="G1307" s="25" t="s">
        <v>405</v>
      </c>
      <c r="H1307" s="24" t="s">
        <v>6</v>
      </c>
      <c r="I1307" s="24" t="s">
        <v>137</v>
      </c>
      <c r="J1307" s="24" t="s">
        <v>388</v>
      </c>
      <c r="K1307" s="24" t="s">
        <v>2000</v>
      </c>
      <c r="L1307" s="80"/>
      <c r="M1307" s="24" t="s">
        <v>3167</v>
      </c>
      <c r="N1307" s="24"/>
      <c r="O1307" s="24"/>
    </row>
    <row r="1308" spans="1:15">
      <c r="A1308" s="23" t="str">
        <f>CONCATENATE(표1[[#This Row],[대분류]],표1[[#This Row],[중분류]],표1[[#This Row],[소분류]],표1[[#This Row],[단계]])</f>
        <v>IT프로그래밍Python전문과정</v>
      </c>
      <c r="B1308" s="23" t="str">
        <f>CONCATENATE($A1308,
IF(COUNTIF($A$2:$A1308,A1308)&lt;10,CONCATENATE("000",COUNTIF($A$2:$A1308,A1308)),
IF(COUNTIF($A$2:$A1308,A1308)&lt;100,CONCATENATE("00",COUNTIF($A$2:$A1308,A1308)),
IF(COUNTIF($A$2:$A1308,A1308)&lt;1000,CONCATENATE("0",COUNTIF($A$2:$A1308,A1308)),COUNTIF($A$2:$A1308,A1308))
)))</f>
        <v>IT프로그래밍Python전문과정0021</v>
      </c>
      <c r="C1308" s="23" t="s">
        <v>5093</v>
      </c>
      <c r="E1308" s="23" t="str">
        <f>CONCATENATE(표1[[#This Row],[교육기관명]],표1[[#This Row],[중분류]])</f>
        <v>멀티캠퍼스프로그래밍</v>
      </c>
      <c r="F1308" s="24" t="s">
        <v>4</v>
      </c>
      <c r="G1308" s="25" t="s">
        <v>406</v>
      </c>
      <c r="H1308" s="24" t="s">
        <v>6</v>
      </c>
      <c r="I1308" s="24" t="s">
        <v>137</v>
      </c>
      <c r="J1308" s="24" t="s">
        <v>388</v>
      </c>
      <c r="K1308" s="24" t="s">
        <v>2000</v>
      </c>
      <c r="L1308" s="80"/>
      <c r="M1308" s="24" t="s">
        <v>3168</v>
      </c>
      <c r="N1308" s="24"/>
      <c r="O1308" s="24"/>
    </row>
    <row r="1309" spans="1:15">
      <c r="A1309" s="23" t="str">
        <f>CONCATENATE(표1[[#This Row],[대분류]],표1[[#This Row],[중분류]],표1[[#This Row],[소분류]],표1[[#This Row],[단계]])</f>
        <v>IT프로그래밍Python전문과정</v>
      </c>
      <c r="B1309" s="23" t="str">
        <f>CONCATENATE($A1309,
IF(COUNTIF($A$2:$A1309,A1309)&lt;10,CONCATENATE("000",COUNTIF($A$2:$A1309,A1309)),
IF(COUNTIF($A$2:$A1309,A1309)&lt;100,CONCATENATE("00",COUNTIF($A$2:$A1309,A1309)),
IF(COUNTIF($A$2:$A1309,A1309)&lt;1000,CONCATENATE("0",COUNTIF($A$2:$A1309,A1309)),COUNTIF($A$2:$A1309,A1309))
)))</f>
        <v>IT프로그래밍Python전문과정0022</v>
      </c>
      <c r="C1309" s="23" t="s">
        <v>5094</v>
      </c>
      <c r="E1309" s="23" t="str">
        <f>CONCATENATE(표1[[#This Row],[교육기관명]],표1[[#This Row],[중분류]])</f>
        <v>멀티캠퍼스프로그래밍</v>
      </c>
      <c r="F1309" s="24" t="s">
        <v>4</v>
      </c>
      <c r="G1309" s="25" t="s">
        <v>407</v>
      </c>
      <c r="H1309" s="24" t="s">
        <v>6</v>
      </c>
      <c r="I1309" s="24" t="s">
        <v>137</v>
      </c>
      <c r="J1309" s="24" t="s">
        <v>388</v>
      </c>
      <c r="K1309" s="24" t="s">
        <v>2000</v>
      </c>
      <c r="L1309" s="80"/>
      <c r="M1309" s="24" t="s">
        <v>3169</v>
      </c>
      <c r="N1309" s="24"/>
      <c r="O1309" s="24"/>
    </row>
    <row r="1310" spans="1:15">
      <c r="A1310" s="23" t="str">
        <f>CONCATENATE(표1[[#This Row],[대분류]],표1[[#This Row],[중분류]],표1[[#This Row],[소분류]],표1[[#This Row],[단계]])</f>
        <v>IT프로그래밍Python전문과정</v>
      </c>
      <c r="B1310" s="23" t="str">
        <f>CONCATENATE($A1310,
IF(COUNTIF($A$2:$A1310,A1310)&lt;10,CONCATENATE("000",COUNTIF($A$2:$A1310,A1310)),
IF(COUNTIF($A$2:$A1310,A1310)&lt;100,CONCATENATE("00",COUNTIF($A$2:$A1310,A1310)),
IF(COUNTIF($A$2:$A1310,A1310)&lt;1000,CONCATENATE("0",COUNTIF($A$2:$A1310,A1310)),COUNTIF($A$2:$A1310,A1310))
)))</f>
        <v>IT프로그래밍Python전문과정0023</v>
      </c>
      <c r="C1310" s="23" t="s">
        <v>5095</v>
      </c>
      <c r="E1310" s="23" t="str">
        <f>CONCATENATE(표1[[#This Row],[교육기관명]],표1[[#This Row],[중분류]])</f>
        <v>멀티캠퍼스프로그래밍</v>
      </c>
      <c r="F1310" s="24" t="s">
        <v>4</v>
      </c>
      <c r="G1310" s="25" t="s">
        <v>390</v>
      </c>
      <c r="H1310" s="24" t="s">
        <v>6</v>
      </c>
      <c r="I1310" s="24" t="s">
        <v>137</v>
      </c>
      <c r="J1310" s="24" t="s">
        <v>388</v>
      </c>
      <c r="K1310" s="24" t="s">
        <v>2000</v>
      </c>
      <c r="L1310" s="80"/>
      <c r="M1310" s="24" t="s">
        <v>3170</v>
      </c>
      <c r="N1310" s="24"/>
      <c r="O1310" s="24"/>
    </row>
    <row r="1311" spans="1:15">
      <c r="A1311" s="23" t="str">
        <f>CONCATENATE(표1[[#This Row],[대분류]],표1[[#This Row],[중분류]],표1[[#This Row],[소분류]],표1[[#This Row],[단계]])</f>
        <v>IT프로그래밍Python전문과정</v>
      </c>
      <c r="B1311" s="23" t="str">
        <f>CONCATENATE($A1311,
IF(COUNTIF($A$2:$A1311,A1311)&lt;10,CONCATENATE("000",COUNTIF($A$2:$A1311,A1311)),
IF(COUNTIF($A$2:$A1311,A1311)&lt;100,CONCATENATE("00",COUNTIF($A$2:$A1311,A1311)),
IF(COUNTIF($A$2:$A1311,A1311)&lt;1000,CONCATENATE("0",COUNTIF($A$2:$A1311,A1311)),COUNTIF($A$2:$A1311,A1311))
)))</f>
        <v>IT프로그래밍Python전문과정0024</v>
      </c>
      <c r="C1311" s="23" t="s">
        <v>5096</v>
      </c>
      <c r="E1311" s="23" t="str">
        <f>CONCATENATE(표1[[#This Row],[교육기관명]],표1[[#This Row],[중분류]])</f>
        <v>멀티캠퍼스프로그래밍</v>
      </c>
      <c r="F1311" s="24" t="s">
        <v>4</v>
      </c>
      <c r="G1311" s="25" t="s">
        <v>389</v>
      </c>
      <c r="H1311" s="24" t="s">
        <v>6</v>
      </c>
      <c r="I1311" s="24" t="s">
        <v>137</v>
      </c>
      <c r="J1311" s="24" t="s">
        <v>388</v>
      </c>
      <c r="K1311" s="24" t="s">
        <v>2000</v>
      </c>
      <c r="L1311" s="80"/>
      <c r="M1311" s="24" t="s">
        <v>3171</v>
      </c>
      <c r="N1311" s="24"/>
      <c r="O1311" s="24"/>
    </row>
    <row r="1312" spans="1:15">
      <c r="A1312" s="23" t="str">
        <f>CONCATENATE(표1[[#This Row],[대분류]],표1[[#This Row],[중분류]],표1[[#This Row],[소분류]],표1[[#This Row],[단계]])</f>
        <v>IT프로그래밍Python전문과정</v>
      </c>
      <c r="B1312" s="23" t="str">
        <f>CONCATENATE($A1312,
IF(COUNTIF($A$2:$A1312,A1312)&lt;10,CONCATENATE("000",COUNTIF($A$2:$A1312,A1312)),
IF(COUNTIF($A$2:$A1312,A1312)&lt;100,CONCATENATE("00",COUNTIF($A$2:$A1312,A1312)),
IF(COUNTIF($A$2:$A1312,A1312)&lt;1000,CONCATENATE("0",COUNTIF($A$2:$A1312,A1312)),COUNTIF($A$2:$A1312,A1312))
)))</f>
        <v>IT프로그래밍Python전문과정0025</v>
      </c>
      <c r="C1312" s="23" t="s">
        <v>4956</v>
      </c>
      <c r="E1312" s="23" t="str">
        <f>CONCATENATE(표1[[#This Row],[교육기관명]],표1[[#This Row],[중분류]])</f>
        <v>비트교육센터프로그래밍</v>
      </c>
      <c r="F1312" s="24" t="s">
        <v>3689</v>
      </c>
      <c r="G1312" s="25" t="s">
        <v>849</v>
      </c>
      <c r="H1312" s="24" t="s">
        <v>6</v>
      </c>
      <c r="I1312" s="24" t="s">
        <v>137</v>
      </c>
      <c r="J1312" s="24" t="s">
        <v>388</v>
      </c>
      <c r="K1312" s="24" t="s">
        <v>2000</v>
      </c>
      <c r="L1312" s="80"/>
      <c r="M1312" s="24" t="s">
        <v>2145</v>
      </c>
      <c r="N1312" s="24"/>
      <c r="O1312" s="24"/>
    </row>
    <row r="1313" spans="1:15">
      <c r="A1313" s="23" t="str">
        <f>CONCATENATE(표1[[#This Row],[대분류]],표1[[#This Row],[중분류]],표1[[#This Row],[소분류]],표1[[#This Row],[단계]])</f>
        <v>IT프로그래밍Python전문과정</v>
      </c>
      <c r="B1313" s="23" t="str">
        <f>CONCATENATE($A1313,
IF(COUNTIF($A$2:$A1313,A1313)&lt;10,CONCATENATE("000",COUNTIF($A$2:$A1313,A1313)),
IF(COUNTIF($A$2:$A1313,A1313)&lt;100,CONCATENATE("00",COUNTIF($A$2:$A1313,A1313)),
IF(COUNTIF($A$2:$A1313,A1313)&lt;1000,CONCATENATE("0",COUNTIF($A$2:$A1313,A1313)),COUNTIF($A$2:$A1313,A1313))
)))</f>
        <v>IT프로그래밍Python전문과정0026</v>
      </c>
      <c r="C1313" s="23" t="s">
        <v>4877</v>
      </c>
      <c r="E1313" s="23" t="str">
        <f>CONCATENATE(표1[[#This Row],[교육기관명]],표1[[#This Row],[중분류]])</f>
        <v>중앙정보처리학원프로그래밍</v>
      </c>
      <c r="F1313" s="24" t="s">
        <v>1177</v>
      </c>
      <c r="G1313" s="25" t="s">
        <v>1189</v>
      </c>
      <c r="H1313" s="24" t="s">
        <v>6</v>
      </c>
      <c r="I1313" s="24" t="s">
        <v>137</v>
      </c>
      <c r="J1313" s="24" t="s">
        <v>388</v>
      </c>
      <c r="K1313" s="24" t="s">
        <v>2000</v>
      </c>
      <c r="L1313" s="80"/>
      <c r="M1313" s="24" t="s">
        <v>2149</v>
      </c>
      <c r="N1313" s="24"/>
      <c r="O1313" s="24"/>
    </row>
    <row r="1314" spans="1:15">
      <c r="A1314" s="23" t="str">
        <f>CONCATENATE(표1[[#This Row],[대분류]],표1[[#This Row],[중분류]],표1[[#This Row],[소분류]],표1[[#This Row],[단계]])</f>
        <v>IT프로그래밍Python전문과정</v>
      </c>
      <c r="B1314" s="23" t="str">
        <f>CONCATENATE($A1314,
IF(COUNTIF($A$2:$A1314,A1314)&lt;10,CONCATENATE("000",COUNTIF($A$2:$A1314,A1314)),
IF(COUNTIF($A$2:$A1314,A1314)&lt;100,CONCATENATE("00",COUNTIF($A$2:$A1314,A1314)),
IF(COUNTIF($A$2:$A1314,A1314)&lt;1000,CONCATENATE("0",COUNTIF($A$2:$A1314,A1314)),COUNTIF($A$2:$A1314,A1314))
)))</f>
        <v>IT프로그래밍Python전문과정0027</v>
      </c>
      <c r="C1314" s="23" t="s">
        <v>4211</v>
      </c>
      <c r="E1314" s="23" t="str">
        <f>CONCATENATE(표1[[#This Row],[교육기관명]],표1[[#This Row],[중분류]])</f>
        <v>패스트캠퍼스프로그래밍</v>
      </c>
      <c r="F1314" s="24" t="s">
        <v>3687</v>
      </c>
      <c r="G1314" s="25" t="s">
        <v>1743</v>
      </c>
      <c r="H1314" s="24" t="s">
        <v>6</v>
      </c>
      <c r="I1314" s="24" t="s">
        <v>137</v>
      </c>
      <c r="J1314" s="24" t="s">
        <v>388</v>
      </c>
      <c r="K1314" s="24" t="s">
        <v>2000</v>
      </c>
      <c r="L1314" s="80"/>
      <c r="M1314" s="24" t="s">
        <v>3172</v>
      </c>
      <c r="N1314" s="24"/>
      <c r="O1314" s="24"/>
    </row>
    <row r="1315" spans="1:15">
      <c r="A1315" s="23" t="str">
        <f>CONCATENATE(표1[[#This Row],[대분류]],표1[[#This Row],[중분류]],표1[[#This Row],[소분류]],표1[[#This Row],[단계]])</f>
        <v>IT프로그래밍Python전문과정</v>
      </c>
      <c r="B1315" s="23" t="str">
        <f>CONCATENATE($A1315,
IF(COUNTIF($A$2:$A1315,A1315)&lt;10,CONCATENATE("000",COUNTIF($A$2:$A1315,A1315)),
IF(COUNTIF($A$2:$A1315,A1315)&lt;100,CONCATENATE("00",COUNTIF($A$2:$A1315,A1315)),
IF(COUNTIF($A$2:$A1315,A1315)&lt;1000,CONCATENATE("0",COUNTIF($A$2:$A1315,A1315)),COUNTIF($A$2:$A1315,A1315))
)))</f>
        <v>IT프로그래밍Python전문과정0028</v>
      </c>
      <c r="C1315" s="23" t="s">
        <v>4212</v>
      </c>
      <c r="E1315" s="23" t="str">
        <f>CONCATENATE(표1[[#This Row],[교육기관명]],표1[[#This Row],[중분류]])</f>
        <v>패스트캠퍼스프로그래밍</v>
      </c>
      <c r="F1315" s="24" t="s">
        <v>3687</v>
      </c>
      <c r="G1315" s="25" t="s">
        <v>1744</v>
      </c>
      <c r="H1315" s="24" t="s">
        <v>6</v>
      </c>
      <c r="I1315" s="24" t="s">
        <v>137</v>
      </c>
      <c r="J1315" s="24" t="s">
        <v>388</v>
      </c>
      <c r="K1315" s="24" t="s">
        <v>2000</v>
      </c>
      <c r="L1315" s="80"/>
      <c r="M1315" s="24" t="s">
        <v>3173</v>
      </c>
      <c r="N1315" s="24"/>
      <c r="O1315" s="24"/>
    </row>
    <row r="1316" spans="1:15">
      <c r="A1316" s="23" t="str">
        <f>CONCATENATE(표1[[#This Row],[대분류]],표1[[#This Row],[중분류]],표1[[#This Row],[소분류]],표1[[#This Row],[단계]])</f>
        <v>IT프로그래밍Python전문과정</v>
      </c>
      <c r="B1316" s="23" t="str">
        <f>CONCATENATE($A1316,
IF(COUNTIF($A$2:$A1316,A1316)&lt;10,CONCATENATE("000",COUNTIF($A$2:$A1316,A1316)),
IF(COUNTIF($A$2:$A1316,A1316)&lt;100,CONCATENATE("00",COUNTIF($A$2:$A1316,A1316)),
IF(COUNTIF($A$2:$A1316,A1316)&lt;1000,CONCATENATE("0",COUNTIF($A$2:$A1316,A1316)),COUNTIF($A$2:$A1316,A1316))
)))</f>
        <v>IT프로그래밍Python전문과정0029</v>
      </c>
      <c r="C1316" s="23" t="s">
        <v>4213</v>
      </c>
      <c r="E1316" s="23" t="str">
        <f>CONCATENATE(표1[[#This Row],[교육기관명]],표1[[#This Row],[중분류]])</f>
        <v>패스트캠퍼스프로그래밍</v>
      </c>
      <c r="F1316" s="24" t="s">
        <v>3687</v>
      </c>
      <c r="G1316" s="25" t="s">
        <v>1786</v>
      </c>
      <c r="H1316" s="24" t="s">
        <v>6</v>
      </c>
      <c r="I1316" s="24" t="s">
        <v>137</v>
      </c>
      <c r="J1316" s="24" t="s">
        <v>388</v>
      </c>
      <c r="K1316" s="24" t="s">
        <v>2000</v>
      </c>
      <c r="L1316" s="80"/>
      <c r="M1316" s="24" t="s">
        <v>3174</v>
      </c>
      <c r="N1316" s="24"/>
      <c r="O1316" s="24"/>
    </row>
    <row r="1317" spans="1:15">
      <c r="A1317" s="23" t="str">
        <f>CONCATENATE(표1[[#This Row],[대분류]],표1[[#This Row],[중분류]],표1[[#This Row],[소분류]],표1[[#This Row],[단계]])</f>
        <v>IT프로그래밍Python전문과정</v>
      </c>
      <c r="B1317" s="23" t="str">
        <f>CONCATENATE($A1317,
IF(COUNTIF($A$2:$A1317,A1317)&lt;10,CONCATENATE("000",COUNTIF($A$2:$A1317,A1317)),
IF(COUNTIF($A$2:$A1317,A1317)&lt;100,CONCATENATE("00",COUNTIF($A$2:$A1317,A1317)),
IF(COUNTIF($A$2:$A1317,A1317)&lt;1000,CONCATENATE("0",COUNTIF($A$2:$A1317,A1317)),COUNTIF($A$2:$A1317,A1317))
)))</f>
        <v>IT프로그래밍Python전문과정0030</v>
      </c>
      <c r="C1317" s="23" t="s">
        <v>4214</v>
      </c>
      <c r="E1317" s="23" t="str">
        <f>CONCATENATE(표1[[#This Row],[교육기관명]],표1[[#This Row],[중분류]])</f>
        <v>패스트캠퍼스프로그래밍</v>
      </c>
      <c r="F1317" s="24" t="s">
        <v>3687</v>
      </c>
      <c r="G1317" s="25" t="s">
        <v>1715</v>
      </c>
      <c r="H1317" s="24" t="s">
        <v>6</v>
      </c>
      <c r="I1317" s="24" t="s">
        <v>137</v>
      </c>
      <c r="J1317" s="24" t="s">
        <v>388</v>
      </c>
      <c r="K1317" s="24" t="s">
        <v>2000</v>
      </c>
      <c r="L1317" s="80"/>
      <c r="M1317" s="24" t="s">
        <v>3175</v>
      </c>
      <c r="N1317" s="24"/>
      <c r="O1317" s="24"/>
    </row>
    <row r="1318" spans="1:15">
      <c r="A1318" s="23" t="str">
        <f>CONCATENATE(표1[[#This Row],[대분류]],표1[[#This Row],[중분류]],표1[[#This Row],[소분류]],표1[[#This Row],[단계]])</f>
        <v>IT프로그래밍Python전문과정</v>
      </c>
      <c r="B1318" s="23" t="str">
        <f>CONCATENATE($A1318,
IF(COUNTIF($A$2:$A1318,A1318)&lt;10,CONCATENATE("000",COUNTIF($A$2:$A1318,A1318)),
IF(COUNTIF($A$2:$A1318,A1318)&lt;100,CONCATENATE("00",COUNTIF($A$2:$A1318,A1318)),
IF(COUNTIF($A$2:$A1318,A1318)&lt;1000,CONCATENATE("0",COUNTIF($A$2:$A1318,A1318)),COUNTIF($A$2:$A1318,A1318))
)))</f>
        <v>IT프로그래밍Python전문과정0031</v>
      </c>
      <c r="C1318" s="23" t="s">
        <v>4215</v>
      </c>
      <c r="E1318" s="23" t="str">
        <f>CONCATENATE(표1[[#This Row],[교육기관명]],표1[[#This Row],[중분류]])</f>
        <v>패스트캠퍼스프로그래밍</v>
      </c>
      <c r="F1318" s="24" t="s">
        <v>3687</v>
      </c>
      <c r="G1318" s="25" t="s">
        <v>1803</v>
      </c>
      <c r="H1318" s="24" t="s">
        <v>6</v>
      </c>
      <c r="I1318" s="24" t="s">
        <v>137</v>
      </c>
      <c r="J1318" s="24" t="s">
        <v>388</v>
      </c>
      <c r="K1318" s="24" t="s">
        <v>2000</v>
      </c>
      <c r="L1318" s="80"/>
      <c r="M1318" s="24" t="s">
        <v>3176</v>
      </c>
      <c r="N1318" s="24"/>
      <c r="O1318" s="24"/>
    </row>
    <row r="1319" spans="1:15">
      <c r="A1319" s="23" t="str">
        <f>CONCATENATE(표1[[#This Row],[대분류]],표1[[#This Row],[중분류]],표1[[#This Row],[소분류]],표1[[#This Row],[단계]])</f>
        <v>IT프로그래밍Python전문과정</v>
      </c>
      <c r="B1319" s="23" t="str">
        <f>CONCATENATE($A1319,
IF(COUNTIF($A$2:$A1319,A1319)&lt;10,CONCATENATE("000",COUNTIF($A$2:$A1319,A1319)),
IF(COUNTIF($A$2:$A1319,A1319)&lt;100,CONCATENATE("00",COUNTIF($A$2:$A1319,A1319)),
IF(COUNTIF($A$2:$A1319,A1319)&lt;1000,CONCATENATE("0",COUNTIF($A$2:$A1319,A1319)),COUNTIF($A$2:$A1319,A1319))
)))</f>
        <v>IT프로그래밍Python전문과정0032</v>
      </c>
      <c r="C1319" s="23" t="s">
        <v>4216</v>
      </c>
      <c r="E1319" s="23" t="str">
        <f>CONCATENATE(표1[[#This Row],[교육기관명]],표1[[#This Row],[중분류]])</f>
        <v>패스트캠퍼스프로그래밍</v>
      </c>
      <c r="F1319" s="24" t="s">
        <v>3687</v>
      </c>
      <c r="G1319" s="25" t="s">
        <v>1785</v>
      </c>
      <c r="H1319" s="24" t="s">
        <v>6</v>
      </c>
      <c r="I1319" s="24" t="s">
        <v>137</v>
      </c>
      <c r="J1319" s="24" t="s">
        <v>388</v>
      </c>
      <c r="K1319" s="24" t="s">
        <v>2000</v>
      </c>
      <c r="L1319" s="80"/>
      <c r="M1319" s="24" t="s">
        <v>3177</v>
      </c>
      <c r="N1319" s="24"/>
      <c r="O1319" s="24"/>
    </row>
    <row r="1320" spans="1:15">
      <c r="A1320" s="23" t="str">
        <f>CONCATENATE(표1[[#This Row],[대분류]],표1[[#This Row],[중분류]],표1[[#This Row],[소분류]],표1[[#This Row],[단계]])</f>
        <v>IT프로그래밍Python전문과정</v>
      </c>
      <c r="B1320" s="23" t="str">
        <f>CONCATENATE($A1320,
IF(COUNTIF($A$2:$A1320,A1320)&lt;10,CONCATENATE("000",COUNTIF($A$2:$A1320,A1320)),
IF(COUNTIF($A$2:$A1320,A1320)&lt;100,CONCATENATE("00",COUNTIF($A$2:$A1320,A1320)),
IF(COUNTIF($A$2:$A1320,A1320)&lt;1000,CONCATENATE("0",COUNTIF($A$2:$A1320,A1320)),COUNTIF($A$2:$A1320,A1320))
)))</f>
        <v>IT프로그래밍Python전문과정0033</v>
      </c>
      <c r="C1320" s="23" t="s">
        <v>4217</v>
      </c>
      <c r="E1320" s="23" t="str">
        <f>CONCATENATE(표1[[#This Row],[교육기관명]],표1[[#This Row],[중분류]])</f>
        <v>패스트캠퍼스프로그래밍</v>
      </c>
      <c r="F1320" s="24" t="s">
        <v>3687</v>
      </c>
      <c r="G1320" s="25" t="s">
        <v>1728</v>
      </c>
      <c r="H1320" s="24" t="s">
        <v>6</v>
      </c>
      <c r="I1320" s="24" t="s">
        <v>137</v>
      </c>
      <c r="J1320" s="24" t="s">
        <v>388</v>
      </c>
      <c r="K1320" s="24" t="s">
        <v>2000</v>
      </c>
      <c r="L1320" s="80"/>
      <c r="M1320" s="24" t="s">
        <v>3178</v>
      </c>
      <c r="N1320" s="24"/>
      <c r="O1320" s="24"/>
    </row>
    <row r="1321" spans="1:15">
      <c r="A1321" s="23" t="str">
        <f>CONCATENATE(표1[[#This Row],[대분류]],표1[[#This Row],[중분류]],표1[[#This Row],[소분류]],표1[[#This Row],[단계]])</f>
        <v>IT프로그래밍Python전문과정</v>
      </c>
      <c r="B1321" s="23" t="str">
        <f>CONCATENATE($A1321,
IF(COUNTIF($A$2:$A1321,A1321)&lt;10,CONCATENATE("000",COUNTIF($A$2:$A1321,A1321)),
IF(COUNTIF($A$2:$A1321,A1321)&lt;100,CONCATENATE("00",COUNTIF($A$2:$A1321,A1321)),
IF(COUNTIF($A$2:$A1321,A1321)&lt;1000,CONCATENATE("0",COUNTIF($A$2:$A1321,A1321)),COUNTIF($A$2:$A1321,A1321))
)))</f>
        <v>IT프로그래밍Python전문과정0034</v>
      </c>
      <c r="C1321" s="23" t="s">
        <v>4218</v>
      </c>
      <c r="D1321" s="28" t="s">
        <v>5729</v>
      </c>
      <c r="E1321" s="23" t="str">
        <f>CONCATENATE(표1[[#This Row],[교육기관명]],표1[[#This Row],[중분류]])</f>
        <v>패스트캠퍼스프로그래밍</v>
      </c>
      <c r="F1321" s="24" t="s">
        <v>3687</v>
      </c>
      <c r="G1321" s="25" t="s">
        <v>1699</v>
      </c>
      <c r="H1321" s="24" t="s">
        <v>6</v>
      </c>
      <c r="I1321" s="24" t="s">
        <v>137</v>
      </c>
      <c r="J1321" s="24" t="s">
        <v>388</v>
      </c>
      <c r="K1321" s="24" t="s">
        <v>2000</v>
      </c>
      <c r="L1321" s="80" t="s">
        <v>5714</v>
      </c>
      <c r="M1321" s="24" t="s">
        <v>3179</v>
      </c>
      <c r="N1321" s="24"/>
      <c r="O1321" s="24"/>
    </row>
    <row r="1322" spans="1:15">
      <c r="A1322" s="23" t="str">
        <f>CONCATENATE(표1[[#This Row],[대분류]],표1[[#This Row],[중분류]],표1[[#This Row],[소분류]],표1[[#This Row],[단계]])</f>
        <v>IT프로그래밍Python전문과정</v>
      </c>
      <c r="B1322" s="23" t="str">
        <f>CONCATENATE($A1322,
IF(COUNTIF($A$2:$A1322,A1322)&lt;10,CONCATENATE("000",COUNTIF($A$2:$A1322,A1322)),
IF(COUNTIF($A$2:$A1322,A1322)&lt;100,CONCATENATE("00",COUNTIF($A$2:$A1322,A1322)),
IF(COUNTIF($A$2:$A1322,A1322)&lt;1000,CONCATENATE("0",COUNTIF($A$2:$A1322,A1322)),COUNTIF($A$2:$A1322,A1322))
)))</f>
        <v>IT프로그래밍Python전문과정0035</v>
      </c>
      <c r="C1322" s="23" t="s">
        <v>4219</v>
      </c>
      <c r="E1322" s="23" t="str">
        <f>CONCATENATE(표1[[#This Row],[교육기관명]],표1[[#This Row],[중분류]])</f>
        <v>패스트캠퍼스프로그래밍</v>
      </c>
      <c r="F1322" s="24" t="s">
        <v>3687</v>
      </c>
      <c r="G1322" s="25" t="s">
        <v>1784</v>
      </c>
      <c r="H1322" s="24" t="s">
        <v>6</v>
      </c>
      <c r="I1322" s="24" t="s">
        <v>137</v>
      </c>
      <c r="J1322" s="24" t="s">
        <v>388</v>
      </c>
      <c r="K1322" s="24" t="s">
        <v>2000</v>
      </c>
      <c r="L1322" s="80"/>
      <c r="M1322" s="24" t="s">
        <v>3180</v>
      </c>
      <c r="N1322" s="24"/>
      <c r="O1322" s="24"/>
    </row>
    <row r="1323" spans="1:15">
      <c r="A1323" s="23" t="str">
        <f>CONCATENATE(표1[[#This Row],[대분류]],표1[[#This Row],[중분류]],표1[[#This Row],[소분류]],표1[[#This Row],[단계]])</f>
        <v>IT프로그래밍Python전문과정</v>
      </c>
      <c r="B1323" s="23" t="str">
        <f>CONCATENATE($A1323,
IF(COUNTIF($A$2:$A1323,A1323)&lt;10,CONCATENATE("000",COUNTIF($A$2:$A1323,A1323)),
IF(COUNTIF($A$2:$A1323,A1323)&lt;100,CONCATENATE("00",COUNTIF($A$2:$A1323,A1323)),
IF(COUNTIF($A$2:$A1323,A1323)&lt;1000,CONCATENATE("0",COUNTIF($A$2:$A1323,A1323)),COUNTIF($A$2:$A1323,A1323))
)))</f>
        <v>IT프로그래밍Python전문과정0036</v>
      </c>
      <c r="C1323" s="23" t="s">
        <v>4220</v>
      </c>
      <c r="E1323" s="23" t="str">
        <f>CONCATENATE(표1[[#This Row],[교육기관명]],표1[[#This Row],[중분류]])</f>
        <v>패스트캠퍼스프로그래밍</v>
      </c>
      <c r="F1323" s="24" t="s">
        <v>3687</v>
      </c>
      <c r="G1323" s="25" t="s">
        <v>1704</v>
      </c>
      <c r="H1323" s="24" t="s">
        <v>6</v>
      </c>
      <c r="I1323" s="24" t="s">
        <v>137</v>
      </c>
      <c r="J1323" s="24" t="s">
        <v>388</v>
      </c>
      <c r="K1323" s="24" t="s">
        <v>2000</v>
      </c>
      <c r="L1323" s="80"/>
      <c r="M1323" s="24" t="s">
        <v>3181</v>
      </c>
      <c r="N1323" s="24"/>
      <c r="O1323" s="24"/>
    </row>
    <row r="1324" spans="1:15">
      <c r="A1324" s="23" t="str">
        <f>CONCATENATE(표1[[#This Row],[대분류]],표1[[#This Row],[중분류]],표1[[#This Row],[소분류]],표1[[#This Row],[단계]])</f>
        <v>IT프로그래밍Python전문과정</v>
      </c>
      <c r="B1324" s="23" t="str">
        <f>CONCATENATE($A1324,
IF(COUNTIF($A$2:$A1324,A1324)&lt;10,CONCATENATE("000",COUNTIF($A$2:$A1324,A1324)),
IF(COUNTIF($A$2:$A1324,A1324)&lt;100,CONCATENATE("00",COUNTIF($A$2:$A1324,A1324)),
IF(COUNTIF($A$2:$A1324,A1324)&lt;1000,CONCATENATE("0",COUNTIF($A$2:$A1324,A1324)),COUNTIF($A$2:$A1324,A1324))
)))</f>
        <v>IT프로그래밍Python전문과정0037</v>
      </c>
      <c r="C1324" s="23" t="s">
        <v>4026</v>
      </c>
      <c r="E1324" s="23" t="str">
        <f>CONCATENATE(표1[[#This Row],[교육기관명]],표1[[#This Row],[중분류]])</f>
        <v>패스트레인정보통신학원프로그래밍</v>
      </c>
      <c r="F1324" s="24" t="s">
        <v>3691</v>
      </c>
      <c r="G1324" s="25" t="s">
        <v>1287</v>
      </c>
      <c r="H1324" s="24" t="s">
        <v>6</v>
      </c>
      <c r="I1324" s="24" t="s">
        <v>137</v>
      </c>
      <c r="J1324" s="24" t="s">
        <v>388</v>
      </c>
      <c r="K1324" s="24" t="s">
        <v>2000</v>
      </c>
      <c r="L1324" s="80"/>
      <c r="M1324" s="24" t="s">
        <v>3182</v>
      </c>
      <c r="N1324" s="24"/>
      <c r="O1324" s="24"/>
    </row>
    <row r="1325" spans="1:15">
      <c r="A1325" s="23" t="str">
        <f>CONCATENATE(표1[[#This Row],[대분류]],표1[[#This Row],[중분류]],표1[[#This Row],[소분류]],표1[[#This Row],[단계]])</f>
        <v>IT프로그래밍Python전문과정</v>
      </c>
      <c r="B1325" s="23" t="str">
        <f>CONCATENATE($A1325,
IF(COUNTIF($A$2:$A1325,A1325)&lt;10,CONCATENATE("000",COUNTIF($A$2:$A1325,A1325)),
IF(COUNTIF($A$2:$A1325,A1325)&lt;100,CONCATENATE("00",COUNTIF($A$2:$A1325,A1325)),
IF(COUNTIF($A$2:$A1325,A1325)&lt;1000,CONCATENATE("0",COUNTIF($A$2:$A1325,A1325)),COUNTIF($A$2:$A1325,A1325))
)))</f>
        <v>IT프로그래밍Python전문과정0038</v>
      </c>
      <c r="C1325" s="23" t="s">
        <v>4346</v>
      </c>
      <c r="E1325" s="23" t="str">
        <f>CONCATENATE(표1[[#This Row],[교육기관명]],표1[[#This Row],[중분류]])</f>
        <v>한국소프트웨어기술진흥협회프로그래밍</v>
      </c>
      <c r="F1325" s="24" t="s">
        <v>659</v>
      </c>
      <c r="G1325" s="25" t="s">
        <v>674</v>
      </c>
      <c r="H1325" s="24" t="s">
        <v>6</v>
      </c>
      <c r="I1325" s="24" t="s">
        <v>137</v>
      </c>
      <c r="J1325" s="24" t="s">
        <v>388</v>
      </c>
      <c r="K1325" s="24" t="s">
        <v>2000</v>
      </c>
      <c r="L1325" s="80"/>
      <c r="M1325" s="24" t="s">
        <v>3621</v>
      </c>
      <c r="N1325" s="24"/>
      <c r="O1325" s="24"/>
    </row>
    <row r="1326" spans="1:15">
      <c r="A1326" s="23" t="str">
        <f>CONCATENATE(표1[[#This Row],[대분류]],표1[[#This Row],[중분류]],표1[[#This Row],[소분류]],표1[[#This Row],[단계]])</f>
        <v>IT프로그래밍Python전문과정</v>
      </c>
      <c r="B1326" s="23" t="str">
        <f>CONCATENATE($A1326,
IF(COUNTIF($A$2:$A1326,A1326)&lt;10,CONCATENATE("000",COUNTIF($A$2:$A1326,A1326)),
IF(COUNTIF($A$2:$A1326,A1326)&lt;100,CONCATENATE("00",COUNTIF($A$2:$A1326,A1326)),
IF(COUNTIF($A$2:$A1326,A1326)&lt;1000,CONCATENATE("0",COUNTIF($A$2:$A1326,A1326)),COUNTIF($A$2:$A1326,A1326))
)))</f>
        <v>IT프로그래밍Python전문과정0039</v>
      </c>
      <c r="C1326" s="23" t="s">
        <v>4347</v>
      </c>
      <c r="E1326" s="23" t="str">
        <f>CONCATENATE(표1[[#This Row],[교육기관명]],표1[[#This Row],[중분류]])</f>
        <v>한국소프트웨어기술진흥협회프로그래밍</v>
      </c>
      <c r="F1326" s="24" t="s">
        <v>659</v>
      </c>
      <c r="G1326" s="25" t="s">
        <v>679</v>
      </c>
      <c r="H1326" s="24" t="s">
        <v>6</v>
      </c>
      <c r="I1326" s="24" t="s">
        <v>137</v>
      </c>
      <c r="J1326" s="24" t="s">
        <v>388</v>
      </c>
      <c r="K1326" s="24" t="s">
        <v>2000</v>
      </c>
      <c r="L1326" s="80"/>
      <c r="M1326" s="24" t="s">
        <v>3621</v>
      </c>
      <c r="N1326" s="24"/>
      <c r="O1326" s="24"/>
    </row>
    <row r="1327" spans="1:15">
      <c r="A1327" s="23" t="str">
        <f>CONCATENATE(표1[[#This Row],[대분류]],표1[[#This Row],[중분류]],표1[[#This Row],[소분류]],표1[[#This Row],[단계]])</f>
        <v>IT프로그래밍Python전문과정</v>
      </c>
      <c r="B1327" s="23" t="str">
        <f>CONCATENATE($A1327,
IF(COUNTIF($A$2:$A1327,A1327)&lt;10,CONCATENATE("000",COUNTIF($A$2:$A1327,A1327)),
IF(COUNTIF($A$2:$A1327,A1327)&lt;100,CONCATENATE("00",COUNTIF($A$2:$A1327,A1327)),
IF(COUNTIF($A$2:$A1327,A1327)&lt;1000,CONCATENATE("0",COUNTIF($A$2:$A1327,A1327)),COUNTIF($A$2:$A1327,A1327))
)))</f>
        <v>IT프로그래밍Python전문과정0040</v>
      </c>
      <c r="C1327" s="23" t="s">
        <v>4348</v>
      </c>
      <c r="E1327" s="23" t="str">
        <f>CONCATENATE(표1[[#This Row],[교육기관명]],표1[[#This Row],[중분류]])</f>
        <v>한국소프트웨어기술진흥협회프로그래밍</v>
      </c>
      <c r="F1327" s="24" t="s">
        <v>659</v>
      </c>
      <c r="G1327" s="25" t="s">
        <v>680</v>
      </c>
      <c r="H1327" s="24" t="s">
        <v>6</v>
      </c>
      <c r="I1327" s="24" t="s">
        <v>137</v>
      </c>
      <c r="J1327" s="24" t="s">
        <v>388</v>
      </c>
      <c r="K1327" s="24" t="s">
        <v>2000</v>
      </c>
      <c r="L1327" s="80"/>
      <c r="M1327" s="24" t="s">
        <v>3621</v>
      </c>
      <c r="N1327" s="24"/>
      <c r="O1327" s="24"/>
    </row>
    <row r="1328" spans="1:15">
      <c r="A1328" s="23" t="str">
        <f>CONCATENATE(표1[[#This Row],[대분류]],표1[[#This Row],[중분류]],표1[[#This Row],[소분류]],표1[[#This Row],[단계]])</f>
        <v>IT프로그래밍Python전문과정</v>
      </c>
      <c r="B1328" s="23" t="str">
        <f>CONCATENATE($A1328,
IF(COUNTIF($A$2:$A1328,A1328)&lt;10,CONCATENATE("000",COUNTIF($A$2:$A1328,A1328)),
IF(COUNTIF($A$2:$A1328,A1328)&lt;100,CONCATENATE("00",COUNTIF($A$2:$A1328,A1328)),
IF(COUNTIF($A$2:$A1328,A1328)&lt;1000,CONCATENATE("0",COUNTIF($A$2:$A1328,A1328)),COUNTIF($A$2:$A1328,A1328))
)))</f>
        <v>IT프로그래밍Python전문과정0041</v>
      </c>
      <c r="C1328" s="23" t="s">
        <v>4280</v>
      </c>
      <c r="E1328" s="23" t="str">
        <f>CONCATENATE(표1[[#This Row],[교육기관명]],표1[[#This Row],[중분류]])</f>
        <v>한국정보기술연구원프로그래밍</v>
      </c>
      <c r="F1328" s="24" t="s">
        <v>877</v>
      </c>
      <c r="G1328" s="25" t="s">
        <v>919</v>
      </c>
      <c r="H1328" s="24" t="s">
        <v>6</v>
      </c>
      <c r="I1328" s="24" t="s">
        <v>137</v>
      </c>
      <c r="J1328" s="24" t="s">
        <v>388</v>
      </c>
      <c r="K1328" s="24" t="s">
        <v>2000</v>
      </c>
      <c r="L1328" s="80"/>
      <c r="M1328" s="24" t="s">
        <v>3623</v>
      </c>
      <c r="N1328" s="24"/>
      <c r="O1328" s="24"/>
    </row>
    <row r="1329" spans="1:15">
      <c r="A1329" s="23" t="str">
        <f>CONCATENATE(표1[[#This Row],[대분류]],표1[[#This Row],[중분류]],표1[[#This Row],[소분류]],표1[[#This Row],[단계]])</f>
        <v>IT프로그래밍Python전문과정</v>
      </c>
      <c r="B1329" s="23" t="str">
        <f>CONCATENATE($A1329,
IF(COUNTIF($A$2:$A1329,A1329)&lt;10,CONCATENATE("000",COUNTIF($A$2:$A1329,A1329)),
IF(COUNTIF($A$2:$A1329,A1329)&lt;100,CONCATENATE("00",COUNTIF($A$2:$A1329,A1329)),
IF(COUNTIF($A$2:$A1329,A1329)&lt;1000,CONCATENATE("0",COUNTIF($A$2:$A1329,A1329)),COUNTIF($A$2:$A1329,A1329))
)))</f>
        <v>IT프로그래밍Python전문과정0042</v>
      </c>
      <c r="C1329" s="23" t="s">
        <v>4281</v>
      </c>
      <c r="E1329" s="23" t="str">
        <f>CONCATENATE(표1[[#This Row],[교육기관명]],표1[[#This Row],[중분류]])</f>
        <v>한국정보기술연구원프로그래밍</v>
      </c>
      <c r="F1329" s="24" t="s">
        <v>877</v>
      </c>
      <c r="G1329" s="25" t="s">
        <v>907</v>
      </c>
      <c r="H1329" s="24" t="s">
        <v>6</v>
      </c>
      <c r="I1329" s="24" t="s">
        <v>137</v>
      </c>
      <c r="J1329" s="24" t="s">
        <v>388</v>
      </c>
      <c r="K1329" s="24" t="s">
        <v>2000</v>
      </c>
      <c r="L1329" s="80"/>
      <c r="M1329" s="24" t="s">
        <v>3623</v>
      </c>
      <c r="N1329" s="24"/>
      <c r="O1329" s="24"/>
    </row>
    <row r="1330" spans="1:15" hidden="1">
      <c r="A1330" s="23" t="str">
        <f>CONCATENATE(표1[[#This Row],[대분류]],표1[[#This Row],[중분류]],표1[[#This Row],[소분류]],표1[[#This Row],[단계]])</f>
        <v>IT프로그래밍R기본과정</v>
      </c>
      <c r="B1330" s="23" t="str">
        <f>CONCATENATE($A1330,
IF(COUNTIF($A$2:$A1330,A1330)&lt;10,CONCATENATE("000",COUNTIF($A$2:$A1330,A1330)),
IF(COUNTIF($A$2:$A1330,A1330)&lt;100,CONCATENATE("00",COUNTIF($A$2:$A1330,A1330)),
IF(COUNTIF($A$2:$A1330,A1330)&lt;1000,CONCATENATE("0",COUNTIF($A$2:$A1330,A1330)),COUNTIF($A$2:$A1330,A1330))
)))</f>
        <v>IT프로그래밍R기본과정0001</v>
      </c>
      <c r="C1330" s="23" t="s">
        <v>4957</v>
      </c>
      <c r="E1330" s="23" t="str">
        <f>CONCATENATE(표1[[#This Row],[교육기관명]],표1[[#This Row],[중분류]])</f>
        <v>비트교육센터프로그래밍</v>
      </c>
      <c r="F1330" s="24" t="s">
        <v>3689</v>
      </c>
      <c r="G1330" s="25" t="s">
        <v>847</v>
      </c>
      <c r="H1330" s="24" t="s">
        <v>6</v>
      </c>
      <c r="I1330" s="24" t="s">
        <v>137</v>
      </c>
      <c r="J1330" s="24" t="s">
        <v>757</v>
      </c>
      <c r="K1330" s="24" t="s">
        <v>1998</v>
      </c>
      <c r="L1330" s="80"/>
      <c r="M1330" s="24" t="s">
        <v>2145</v>
      </c>
      <c r="N1330" s="24"/>
      <c r="O1330" s="24"/>
    </row>
    <row r="1331" spans="1:15" hidden="1">
      <c r="A1331" s="23" t="str">
        <f>CONCATENATE(표1[[#This Row],[대분류]],표1[[#This Row],[중분류]],표1[[#This Row],[소분류]],표1[[#This Row],[단계]])</f>
        <v>IT프로그래밍R전문과정</v>
      </c>
      <c r="B1331" s="23" t="str">
        <f>CONCATENATE($A1331,
IF(COUNTIF($A$2:$A1331,A1331)&lt;10,CONCATENATE("000",COUNTIF($A$2:$A1331,A1331)),
IF(COUNTIF($A$2:$A1331,A1331)&lt;100,CONCATENATE("00",COUNTIF($A$2:$A1331,A1331)),
IF(COUNTIF($A$2:$A1331,A1331)&lt;1000,CONCATENATE("0",COUNTIF($A$2:$A1331,A1331)),COUNTIF($A$2:$A1331,A1331))
)))</f>
        <v>IT프로그래밍R전문과정0001</v>
      </c>
      <c r="C1331" s="23" t="s">
        <v>4958</v>
      </c>
      <c r="E1331" s="23" t="str">
        <f>CONCATENATE(표1[[#This Row],[교육기관명]],표1[[#This Row],[중분류]])</f>
        <v>비트교육센터프로그래밍</v>
      </c>
      <c r="F1331" s="24" t="s">
        <v>3689</v>
      </c>
      <c r="G1331" s="25" t="s">
        <v>848</v>
      </c>
      <c r="H1331" s="24" t="s">
        <v>6</v>
      </c>
      <c r="I1331" s="24" t="s">
        <v>137</v>
      </c>
      <c r="J1331" s="24" t="s">
        <v>757</v>
      </c>
      <c r="K1331" s="24" t="s">
        <v>2000</v>
      </c>
      <c r="L1331" s="80"/>
      <c r="M1331" s="24" t="s">
        <v>2145</v>
      </c>
      <c r="N1331" s="24"/>
      <c r="O1331" s="24"/>
    </row>
    <row r="1332" spans="1:15" hidden="1">
      <c r="A1332" s="23" t="str">
        <f>CONCATENATE(표1[[#This Row],[대분류]],표1[[#This Row],[중분류]],표1[[#This Row],[소분류]],표1[[#This Row],[단계]])</f>
        <v>IT프로그래밍R전문과정</v>
      </c>
      <c r="B1332" s="23" t="str">
        <f>CONCATENATE($A1332,
IF(COUNTIF($A$2:$A1332,A1332)&lt;10,CONCATENATE("000",COUNTIF($A$2:$A1332,A1332)),
IF(COUNTIF($A$2:$A1332,A1332)&lt;100,CONCATENATE("00",COUNTIF($A$2:$A1332,A1332)),
IF(COUNTIF($A$2:$A1332,A1332)&lt;1000,CONCATENATE("0",COUNTIF($A$2:$A1332,A1332)),COUNTIF($A$2:$A1332,A1332))
)))</f>
        <v>IT프로그래밍R전문과정0002</v>
      </c>
      <c r="C1332" s="23" t="s">
        <v>4221</v>
      </c>
      <c r="E1332" s="23" t="str">
        <f>CONCATENATE(표1[[#This Row],[교육기관명]],표1[[#This Row],[중분류]])</f>
        <v>패스트캠퍼스프로그래밍</v>
      </c>
      <c r="F1332" s="24" t="s">
        <v>3687</v>
      </c>
      <c r="G1332" s="25" t="s">
        <v>1730</v>
      </c>
      <c r="H1332" s="24" t="s">
        <v>6</v>
      </c>
      <c r="I1332" s="24" t="s">
        <v>137</v>
      </c>
      <c r="J1332" s="24" t="s">
        <v>757</v>
      </c>
      <c r="K1332" s="24" t="s">
        <v>2000</v>
      </c>
      <c r="L1332" s="80"/>
      <c r="M1332" s="24" t="s">
        <v>3183</v>
      </c>
      <c r="N1332" s="24"/>
      <c r="O1332" s="24"/>
    </row>
    <row r="1333" spans="1:15" hidden="1">
      <c r="A1333" s="23" t="str">
        <f>CONCATENATE(표1[[#This Row],[대분류]],표1[[#This Row],[중분류]],표1[[#This Row],[소분류]],표1[[#This Row],[단계]])</f>
        <v>IT프로그래밍R전문과정</v>
      </c>
      <c r="B1333" s="23" t="str">
        <f>CONCATENATE($A1333,
IF(COUNTIF($A$2:$A1333,A1333)&lt;10,CONCATENATE("000",COUNTIF($A$2:$A1333,A1333)),
IF(COUNTIF($A$2:$A1333,A1333)&lt;100,CONCATENATE("00",COUNTIF($A$2:$A1333,A1333)),
IF(COUNTIF($A$2:$A1333,A1333)&lt;1000,CONCATENATE("0",COUNTIF($A$2:$A1333,A1333)),COUNTIF($A$2:$A1333,A1333))
)))</f>
        <v>IT프로그래밍R전문과정0003</v>
      </c>
      <c r="C1333" s="23" t="s">
        <v>4222</v>
      </c>
      <c r="E1333" s="23" t="str">
        <f>CONCATENATE(표1[[#This Row],[교육기관명]],표1[[#This Row],[중분류]])</f>
        <v>패스트캠퍼스프로그래밍</v>
      </c>
      <c r="F1333" s="24" t="s">
        <v>3687</v>
      </c>
      <c r="G1333" s="25" t="s">
        <v>1729</v>
      </c>
      <c r="H1333" s="24" t="s">
        <v>6</v>
      </c>
      <c r="I1333" s="24" t="s">
        <v>137</v>
      </c>
      <c r="J1333" s="24" t="s">
        <v>757</v>
      </c>
      <c r="K1333" s="24" t="s">
        <v>2000</v>
      </c>
      <c r="L1333" s="80"/>
      <c r="M1333" s="24" t="s">
        <v>3184</v>
      </c>
      <c r="N1333" s="24"/>
      <c r="O1333" s="24"/>
    </row>
    <row r="1334" spans="1:15" hidden="1">
      <c r="A1334" s="23" t="str">
        <f>CONCATENATE(표1[[#This Row],[대분류]],표1[[#This Row],[중분류]],표1[[#This Row],[소분류]],표1[[#This Row],[단계]])</f>
        <v>IT프로그래밍R전문과정</v>
      </c>
      <c r="B1334" s="23" t="str">
        <f>CONCATENATE($A1334,
IF(COUNTIF($A$2:$A1334,A1334)&lt;10,CONCATENATE("000",COUNTIF($A$2:$A1334,A1334)),
IF(COUNTIF($A$2:$A1334,A1334)&lt;100,CONCATENATE("00",COUNTIF($A$2:$A1334,A1334)),
IF(COUNTIF($A$2:$A1334,A1334)&lt;1000,CONCATENATE("0",COUNTIF($A$2:$A1334,A1334)),COUNTIF($A$2:$A1334,A1334))
)))</f>
        <v>IT프로그래밍R전문과정0004</v>
      </c>
      <c r="C1334" s="23" t="s">
        <v>4223</v>
      </c>
      <c r="E1334" s="23" t="str">
        <f>CONCATENATE(표1[[#This Row],[교육기관명]],표1[[#This Row],[중분류]])</f>
        <v>패스트캠퍼스프로그래밍</v>
      </c>
      <c r="F1334" s="24" t="s">
        <v>3687</v>
      </c>
      <c r="G1334" s="25" t="s">
        <v>1734</v>
      </c>
      <c r="H1334" s="24" t="s">
        <v>6</v>
      </c>
      <c r="I1334" s="24" t="s">
        <v>137</v>
      </c>
      <c r="J1334" s="24" t="s">
        <v>757</v>
      </c>
      <c r="K1334" s="24" t="s">
        <v>2000</v>
      </c>
      <c r="L1334" s="80"/>
      <c r="M1334" s="24" t="s">
        <v>3185</v>
      </c>
      <c r="N1334" s="24"/>
      <c r="O1334" s="24"/>
    </row>
    <row r="1335" spans="1:15" hidden="1">
      <c r="A1335" s="23" t="str">
        <f>CONCATENATE(표1[[#This Row],[대분류]],표1[[#This Row],[중분류]],표1[[#This Row],[소분류]],표1[[#This Row],[단계]])</f>
        <v>IT프로그래밍R전문과정</v>
      </c>
      <c r="B1335" s="23" t="str">
        <f>CONCATENATE($A1335,
IF(COUNTIF($A$2:$A1335,A1335)&lt;10,CONCATENATE("000",COUNTIF($A$2:$A1335,A1335)),
IF(COUNTIF($A$2:$A1335,A1335)&lt;100,CONCATENATE("00",COUNTIF($A$2:$A1335,A1335)),
IF(COUNTIF($A$2:$A1335,A1335)&lt;1000,CONCATENATE("0",COUNTIF($A$2:$A1335,A1335)),COUNTIF($A$2:$A1335,A1335))
)))</f>
        <v>IT프로그래밍R전문과정0005</v>
      </c>
      <c r="C1335" s="23" t="s">
        <v>4224</v>
      </c>
      <c r="E1335" s="23" t="str">
        <f>CONCATENATE(표1[[#This Row],[교육기관명]],표1[[#This Row],[중분류]])</f>
        <v>패스트캠퍼스프로그래밍</v>
      </c>
      <c r="F1335" s="24" t="s">
        <v>3687</v>
      </c>
      <c r="G1335" s="25" t="s">
        <v>1736</v>
      </c>
      <c r="H1335" s="24" t="s">
        <v>6</v>
      </c>
      <c r="I1335" s="24" t="s">
        <v>137</v>
      </c>
      <c r="J1335" s="24" t="s">
        <v>757</v>
      </c>
      <c r="K1335" s="24" t="s">
        <v>2000</v>
      </c>
      <c r="L1335" s="80"/>
      <c r="M1335" s="24" t="s">
        <v>3186</v>
      </c>
      <c r="N1335" s="24"/>
      <c r="O1335" s="24"/>
    </row>
    <row r="1336" spans="1:15" hidden="1">
      <c r="A1336" s="23" t="str">
        <f>CONCATENATE(표1[[#This Row],[대분류]],표1[[#This Row],[중분류]],표1[[#This Row],[소분류]],표1[[#This Row],[단계]])</f>
        <v>IT프로그래밍R전문과정</v>
      </c>
      <c r="B1336" s="23" t="str">
        <f>CONCATENATE($A1336,
IF(COUNTIF($A$2:$A1336,A1336)&lt;10,CONCATENATE("000",COUNTIF($A$2:$A1336,A1336)),
IF(COUNTIF($A$2:$A1336,A1336)&lt;100,CONCATENATE("00",COUNTIF($A$2:$A1336,A1336)),
IF(COUNTIF($A$2:$A1336,A1336)&lt;1000,CONCATENATE("0",COUNTIF($A$2:$A1336,A1336)),COUNTIF($A$2:$A1336,A1336))
)))</f>
        <v>IT프로그래밍R전문과정0006</v>
      </c>
      <c r="C1336" s="23" t="s">
        <v>4225</v>
      </c>
      <c r="E1336" s="23" t="str">
        <f>CONCATENATE(표1[[#This Row],[교육기관명]],표1[[#This Row],[중분류]])</f>
        <v>패스트캠퍼스프로그래밍</v>
      </c>
      <c r="F1336" s="24" t="s">
        <v>3687</v>
      </c>
      <c r="G1336" s="25" t="s">
        <v>1738</v>
      </c>
      <c r="H1336" s="24" t="s">
        <v>6</v>
      </c>
      <c r="I1336" s="24" t="s">
        <v>137</v>
      </c>
      <c r="J1336" s="24" t="s">
        <v>757</v>
      </c>
      <c r="K1336" s="24" t="s">
        <v>2000</v>
      </c>
      <c r="L1336" s="80"/>
      <c r="M1336" s="24" t="s">
        <v>3187</v>
      </c>
      <c r="N1336" s="24"/>
      <c r="O1336" s="24"/>
    </row>
    <row r="1337" spans="1:15" hidden="1">
      <c r="A1337" s="23" t="str">
        <f>CONCATENATE(표1[[#This Row],[대분류]],표1[[#This Row],[중분류]],표1[[#This Row],[소분류]],표1[[#This Row],[단계]])</f>
        <v>IT프로그래밍R전문과정</v>
      </c>
      <c r="B1337" s="23" t="str">
        <f>CONCATENATE($A1337,
IF(COUNTIF($A$2:$A1337,A1337)&lt;10,CONCATENATE("000",COUNTIF($A$2:$A1337,A1337)),
IF(COUNTIF($A$2:$A1337,A1337)&lt;100,CONCATENATE("00",COUNTIF($A$2:$A1337,A1337)),
IF(COUNTIF($A$2:$A1337,A1337)&lt;1000,CONCATENATE("0",COUNTIF($A$2:$A1337,A1337)),COUNTIF($A$2:$A1337,A1337))
)))</f>
        <v>IT프로그래밍R전문과정0007</v>
      </c>
      <c r="C1337" s="23" t="s">
        <v>4226</v>
      </c>
      <c r="E1337" s="23" t="str">
        <f>CONCATENATE(표1[[#This Row],[교육기관명]],표1[[#This Row],[중분류]])</f>
        <v>패스트캠퍼스프로그래밍</v>
      </c>
      <c r="F1337" s="24" t="s">
        <v>3687</v>
      </c>
      <c r="G1337" s="25" t="s">
        <v>1739</v>
      </c>
      <c r="H1337" s="24" t="s">
        <v>6</v>
      </c>
      <c r="I1337" s="24" t="s">
        <v>137</v>
      </c>
      <c r="J1337" s="24" t="s">
        <v>757</v>
      </c>
      <c r="K1337" s="24" t="s">
        <v>2000</v>
      </c>
      <c r="L1337" s="80"/>
      <c r="M1337" s="24" t="s">
        <v>3188</v>
      </c>
      <c r="N1337" s="24"/>
      <c r="O1337" s="24"/>
    </row>
    <row r="1338" spans="1:15" hidden="1">
      <c r="A1338" s="23" t="str">
        <f>CONCATENATE(표1[[#This Row],[대분류]],표1[[#This Row],[중분류]],표1[[#This Row],[소분류]],표1[[#This Row],[단계]])</f>
        <v>IT프로그래밍R전문과정</v>
      </c>
      <c r="B1338" s="23" t="str">
        <f>CONCATENATE($A1338,
IF(COUNTIF($A$2:$A1338,A1338)&lt;10,CONCATENATE("000",COUNTIF($A$2:$A1338,A1338)),
IF(COUNTIF($A$2:$A1338,A1338)&lt;100,CONCATENATE("00",COUNTIF($A$2:$A1338,A1338)),
IF(COUNTIF($A$2:$A1338,A1338)&lt;1000,CONCATENATE("0",COUNTIF($A$2:$A1338,A1338)),COUNTIF($A$2:$A1338,A1338))
)))</f>
        <v>IT프로그래밍R전문과정0008</v>
      </c>
      <c r="C1338" s="23" t="s">
        <v>4227</v>
      </c>
      <c r="E1338" s="23" t="str">
        <f>CONCATENATE(표1[[#This Row],[교육기관명]],표1[[#This Row],[중분류]])</f>
        <v>패스트캠퍼스프로그래밍</v>
      </c>
      <c r="F1338" s="24" t="s">
        <v>3687</v>
      </c>
      <c r="G1338" s="25" t="s">
        <v>1731</v>
      </c>
      <c r="H1338" s="24" t="s">
        <v>6</v>
      </c>
      <c r="I1338" s="24" t="s">
        <v>137</v>
      </c>
      <c r="J1338" s="24" t="s">
        <v>757</v>
      </c>
      <c r="K1338" s="24" t="s">
        <v>2000</v>
      </c>
      <c r="L1338" s="80"/>
      <c r="M1338" s="24" t="s">
        <v>3189</v>
      </c>
      <c r="N1338" s="24"/>
      <c r="O1338" s="24"/>
    </row>
    <row r="1339" spans="1:15" hidden="1">
      <c r="A1339" s="23" t="str">
        <f>CONCATENATE(표1[[#This Row],[대분류]],표1[[#This Row],[중분류]],표1[[#This Row],[소분류]],표1[[#This Row],[단계]])</f>
        <v>IT프로그래밍R전문과정</v>
      </c>
      <c r="B1339" s="23" t="str">
        <f>CONCATENATE($A1339,
IF(COUNTIF($A$2:$A1339,A1339)&lt;10,CONCATENATE("000",COUNTIF($A$2:$A1339,A1339)),
IF(COUNTIF($A$2:$A1339,A1339)&lt;100,CONCATENATE("00",COUNTIF($A$2:$A1339,A1339)),
IF(COUNTIF($A$2:$A1339,A1339)&lt;1000,CONCATENATE("0",COUNTIF($A$2:$A1339,A1339)),COUNTIF($A$2:$A1339,A1339))
)))</f>
        <v>IT프로그래밍R전문과정0009</v>
      </c>
      <c r="C1339" s="23" t="s">
        <v>4228</v>
      </c>
      <c r="E1339" s="23" t="str">
        <f>CONCATENATE(표1[[#This Row],[교육기관명]],표1[[#This Row],[중분류]])</f>
        <v>패스트캠퍼스프로그래밍</v>
      </c>
      <c r="F1339" s="24" t="s">
        <v>3687</v>
      </c>
      <c r="G1339" s="25" t="s">
        <v>1732</v>
      </c>
      <c r="H1339" s="24" t="s">
        <v>6</v>
      </c>
      <c r="I1339" s="24" t="s">
        <v>137</v>
      </c>
      <c r="J1339" s="24" t="s">
        <v>757</v>
      </c>
      <c r="K1339" s="24" t="s">
        <v>2000</v>
      </c>
      <c r="L1339" s="80"/>
      <c r="M1339" s="24" t="s">
        <v>3190</v>
      </c>
      <c r="N1339" s="24"/>
      <c r="O1339" s="24"/>
    </row>
    <row r="1340" spans="1:15" hidden="1">
      <c r="A1340" s="23" t="str">
        <f>CONCATENATE(표1[[#This Row],[대분류]],표1[[#This Row],[중분류]],표1[[#This Row],[소분류]],표1[[#This Row],[단계]])</f>
        <v>IT프로그래밍R전문과정</v>
      </c>
      <c r="B1340" s="23" t="str">
        <f>CONCATENATE($A1340,
IF(COUNTIF($A$2:$A1340,A1340)&lt;10,CONCATENATE("000",COUNTIF($A$2:$A1340,A1340)),
IF(COUNTIF($A$2:$A1340,A1340)&lt;100,CONCATENATE("00",COUNTIF($A$2:$A1340,A1340)),
IF(COUNTIF($A$2:$A1340,A1340)&lt;1000,CONCATENATE("0",COUNTIF($A$2:$A1340,A1340)),COUNTIF($A$2:$A1340,A1340))
)))</f>
        <v>IT프로그래밍R전문과정0010</v>
      </c>
      <c r="C1340" s="23" t="s">
        <v>4229</v>
      </c>
      <c r="E1340" s="23" t="str">
        <f>CONCATENATE(표1[[#This Row],[교육기관명]],표1[[#This Row],[중분류]])</f>
        <v>패스트캠퍼스프로그래밍</v>
      </c>
      <c r="F1340" s="24" t="s">
        <v>3687</v>
      </c>
      <c r="G1340" s="25" t="s">
        <v>1733</v>
      </c>
      <c r="H1340" s="24" t="s">
        <v>6</v>
      </c>
      <c r="I1340" s="24" t="s">
        <v>137</v>
      </c>
      <c r="J1340" s="24" t="s">
        <v>757</v>
      </c>
      <c r="K1340" s="24" t="s">
        <v>2000</v>
      </c>
      <c r="L1340" s="80"/>
      <c r="M1340" s="24" t="s">
        <v>3191</v>
      </c>
      <c r="N1340" s="24"/>
      <c r="O1340" s="24"/>
    </row>
    <row r="1341" spans="1:15" hidden="1">
      <c r="A1341" s="23" t="str">
        <f>CONCATENATE(표1[[#This Row],[대분류]],표1[[#This Row],[중분류]],표1[[#This Row],[소분류]],표1[[#This Row],[단계]])</f>
        <v>IT프로그래밍SAP기본과정</v>
      </c>
      <c r="B1341" s="23" t="str">
        <f>CONCATENATE($A1341,
IF(COUNTIF($A$2:$A1341,A1341)&lt;10,CONCATENATE("000",COUNTIF($A$2:$A1341,A1341)),
IF(COUNTIF($A$2:$A1341,A1341)&lt;100,CONCATENATE("00",COUNTIF($A$2:$A1341,A1341)),
IF(COUNTIF($A$2:$A1341,A1341)&lt;1000,CONCATENATE("0",COUNTIF($A$2:$A1341,A1341)),COUNTIF($A$2:$A1341,A1341))
)))</f>
        <v>IT프로그래밍SAP기본과정0001</v>
      </c>
      <c r="C1341" s="23" t="s">
        <v>4027</v>
      </c>
      <c r="E1341" s="23" t="str">
        <f>CONCATENATE(표1[[#This Row],[교육기관명]],표1[[#This Row],[중분류]])</f>
        <v>패스트레인정보통신학원프로그래밍</v>
      </c>
      <c r="F1341" s="24" t="s">
        <v>3691</v>
      </c>
      <c r="G1341" s="25" t="s">
        <v>1536</v>
      </c>
      <c r="H1341" s="24" t="s">
        <v>6</v>
      </c>
      <c r="I1341" s="24" t="s">
        <v>137</v>
      </c>
      <c r="J1341" s="24" t="s">
        <v>414</v>
      </c>
      <c r="K1341" s="24" t="s">
        <v>1998</v>
      </c>
      <c r="L1341" s="80"/>
      <c r="M1341" s="24" t="s">
        <v>3192</v>
      </c>
      <c r="N1341" s="24"/>
      <c r="O1341" s="24"/>
    </row>
    <row r="1342" spans="1:15" hidden="1">
      <c r="A1342" s="23" t="str">
        <f>CONCATENATE(표1[[#This Row],[대분류]],표1[[#This Row],[중분류]],표1[[#This Row],[소분류]],표1[[#This Row],[단계]])</f>
        <v>IT프로그래밍SAP기본과정</v>
      </c>
      <c r="B1342" s="23" t="str">
        <f>CONCATENATE($A1342,
IF(COUNTIF($A$2:$A1342,A1342)&lt;10,CONCATENATE("000",COUNTIF($A$2:$A1342,A1342)),
IF(COUNTIF($A$2:$A1342,A1342)&lt;100,CONCATENATE("00",COUNTIF($A$2:$A1342,A1342)),
IF(COUNTIF($A$2:$A1342,A1342)&lt;1000,CONCATENATE("0",COUNTIF($A$2:$A1342,A1342)),COUNTIF($A$2:$A1342,A1342))
)))</f>
        <v>IT프로그래밍SAP기본과정0002</v>
      </c>
      <c r="C1342" s="23" t="s">
        <v>4028</v>
      </c>
      <c r="E1342" s="23" t="str">
        <f>CONCATENATE(표1[[#This Row],[교육기관명]],표1[[#This Row],[중분류]])</f>
        <v>패스트레인정보통신학원프로그래밍</v>
      </c>
      <c r="F1342" s="24" t="s">
        <v>3691</v>
      </c>
      <c r="G1342" s="25" t="s">
        <v>1543</v>
      </c>
      <c r="H1342" s="24" t="s">
        <v>6</v>
      </c>
      <c r="I1342" s="24" t="s">
        <v>137</v>
      </c>
      <c r="J1342" s="24" t="s">
        <v>414</v>
      </c>
      <c r="K1342" s="24" t="s">
        <v>1998</v>
      </c>
      <c r="L1342" s="80"/>
      <c r="M1342" s="24" t="s">
        <v>3193</v>
      </c>
      <c r="N1342" s="24"/>
      <c r="O1342" s="24"/>
    </row>
    <row r="1343" spans="1:15" hidden="1">
      <c r="A1343" s="23" t="str">
        <f>CONCATENATE(표1[[#This Row],[대분류]],표1[[#This Row],[중분류]],표1[[#This Row],[소분류]],표1[[#This Row],[단계]])</f>
        <v>IT프로그래밍SAP선택과정</v>
      </c>
      <c r="B1343" s="23" t="str">
        <f>CONCATENATE($A1343,
IF(COUNTIF($A$2:$A1343,A1343)&lt;10,CONCATENATE("000",COUNTIF($A$2:$A1343,A1343)),
IF(COUNTIF($A$2:$A1343,A1343)&lt;100,CONCATENATE("00",COUNTIF($A$2:$A1343,A1343)),
IF(COUNTIF($A$2:$A1343,A1343)&lt;1000,CONCATENATE("0",COUNTIF($A$2:$A1343,A1343)),COUNTIF($A$2:$A1343,A1343))
)))</f>
        <v>IT프로그래밍SAP선택과정0001</v>
      </c>
      <c r="C1343" s="23" t="s">
        <v>5097</v>
      </c>
      <c r="E1343" s="23" t="str">
        <f>CONCATENATE(표1[[#This Row],[교육기관명]],표1[[#This Row],[중분류]])</f>
        <v>멀티캠퍼스프로그래밍</v>
      </c>
      <c r="F1343" s="24" t="s">
        <v>4</v>
      </c>
      <c r="G1343" s="25" t="s">
        <v>435</v>
      </c>
      <c r="H1343" s="24" t="s">
        <v>6</v>
      </c>
      <c r="I1343" s="24" t="s">
        <v>137</v>
      </c>
      <c r="J1343" s="24" t="s">
        <v>414</v>
      </c>
      <c r="K1343" s="24" t="s">
        <v>2002</v>
      </c>
      <c r="L1343" s="80"/>
      <c r="M1343" s="24" t="s">
        <v>3194</v>
      </c>
      <c r="N1343" s="24"/>
      <c r="O1343" s="24"/>
    </row>
    <row r="1344" spans="1:15" hidden="1">
      <c r="A1344" s="23" t="str">
        <f>CONCATENATE(표1[[#This Row],[대분류]],표1[[#This Row],[중분류]],표1[[#This Row],[소분류]],표1[[#This Row],[단계]])</f>
        <v>IT프로그래밍SAP선택과정</v>
      </c>
      <c r="B1344" s="23" t="str">
        <f>CONCATENATE($A1344,
IF(COUNTIF($A$2:$A1344,A1344)&lt;10,CONCATENATE("000",COUNTIF($A$2:$A1344,A1344)),
IF(COUNTIF($A$2:$A1344,A1344)&lt;100,CONCATENATE("00",COUNTIF($A$2:$A1344,A1344)),
IF(COUNTIF($A$2:$A1344,A1344)&lt;1000,CONCATENATE("0",COUNTIF($A$2:$A1344,A1344)),COUNTIF($A$2:$A1344,A1344))
)))</f>
        <v>IT프로그래밍SAP선택과정0002</v>
      </c>
      <c r="C1344" s="23" t="s">
        <v>5098</v>
      </c>
      <c r="E1344" s="23" t="str">
        <f>CONCATENATE(표1[[#This Row],[교육기관명]],표1[[#This Row],[중분류]])</f>
        <v>멀티캠퍼스프로그래밍</v>
      </c>
      <c r="F1344" s="24" t="s">
        <v>4</v>
      </c>
      <c r="G1344" s="25" t="s">
        <v>436</v>
      </c>
      <c r="H1344" s="24" t="s">
        <v>6</v>
      </c>
      <c r="I1344" s="24" t="s">
        <v>137</v>
      </c>
      <c r="J1344" s="24" t="s">
        <v>414</v>
      </c>
      <c r="K1344" s="24" t="s">
        <v>2002</v>
      </c>
      <c r="L1344" s="80"/>
      <c r="M1344" s="24" t="s">
        <v>3195</v>
      </c>
      <c r="N1344" s="24"/>
      <c r="O1344" s="24"/>
    </row>
    <row r="1345" spans="1:15" hidden="1">
      <c r="A1345" s="23" t="str">
        <f>CONCATENATE(표1[[#This Row],[대분류]],표1[[#This Row],[중분류]],표1[[#This Row],[소분류]],표1[[#This Row],[단계]])</f>
        <v>IT프로그래밍SAP선택과정</v>
      </c>
      <c r="B1345" s="23" t="str">
        <f>CONCATENATE($A1345,
IF(COUNTIF($A$2:$A1345,A1345)&lt;10,CONCATENATE("000",COUNTIF($A$2:$A1345,A1345)),
IF(COUNTIF($A$2:$A1345,A1345)&lt;100,CONCATENATE("00",COUNTIF($A$2:$A1345,A1345)),
IF(COUNTIF($A$2:$A1345,A1345)&lt;1000,CONCATENATE("0",COUNTIF($A$2:$A1345,A1345)),COUNTIF($A$2:$A1345,A1345))
)))</f>
        <v>IT프로그래밍SAP선택과정0003</v>
      </c>
      <c r="C1345" s="23" t="s">
        <v>5099</v>
      </c>
      <c r="E1345" s="23" t="str">
        <f>CONCATENATE(표1[[#This Row],[교육기관명]],표1[[#This Row],[중분류]])</f>
        <v>멀티캠퍼스프로그래밍</v>
      </c>
      <c r="F1345" s="24" t="s">
        <v>4</v>
      </c>
      <c r="G1345" s="25" t="s">
        <v>434</v>
      </c>
      <c r="H1345" s="24" t="s">
        <v>6</v>
      </c>
      <c r="I1345" s="24" t="s">
        <v>137</v>
      </c>
      <c r="J1345" s="24" t="s">
        <v>414</v>
      </c>
      <c r="K1345" s="24" t="s">
        <v>2002</v>
      </c>
      <c r="L1345" s="80"/>
      <c r="M1345" s="24" t="s">
        <v>3196</v>
      </c>
      <c r="N1345" s="24"/>
      <c r="O1345" s="24"/>
    </row>
    <row r="1346" spans="1:15" hidden="1">
      <c r="A1346" s="23" t="str">
        <f>CONCATENATE(표1[[#This Row],[대분류]],표1[[#This Row],[중분류]],표1[[#This Row],[소분류]],표1[[#This Row],[단계]])</f>
        <v>IT프로그래밍SAP선택과정</v>
      </c>
      <c r="B1346" s="23" t="str">
        <f>CONCATENATE($A1346,
IF(COUNTIF($A$2:$A1346,A1346)&lt;10,CONCATENATE("000",COUNTIF($A$2:$A1346,A1346)),
IF(COUNTIF($A$2:$A1346,A1346)&lt;100,CONCATENATE("00",COUNTIF($A$2:$A1346,A1346)),
IF(COUNTIF($A$2:$A1346,A1346)&lt;1000,CONCATENATE("0",COUNTIF($A$2:$A1346,A1346)),COUNTIF($A$2:$A1346,A1346))
)))</f>
        <v>IT프로그래밍SAP선택과정0004</v>
      </c>
      <c r="C1346" s="23" t="s">
        <v>5100</v>
      </c>
      <c r="E1346" s="23" t="str">
        <f>CONCATENATE(표1[[#This Row],[교육기관명]],표1[[#This Row],[중분류]])</f>
        <v>멀티캠퍼스프로그래밍</v>
      </c>
      <c r="F1346" s="24" t="s">
        <v>4</v>
      </c>
      <c r="G1346" s="25" t="s">
        <v>444</v>
      </c>
      <c r="H1346" s="24" t="s">
        <v>6</v>
      </c>
      <c r="I1346" s="24" t="s">
        <v>137</v>
      </c>
      <c r="J1346" s="24" t="s">
        <v>414</v>
      </c>
      <c r="K1346" s="24" t="s">
        <v>2002</v>
      </c>
      <c r="L1346" s="80"/>
      <c r="M1346" s="24" t="s">
        <v>3197</v>
      </c>
      <c r="N1346" s="24"/>
      <c r="O1346" s="24"/>
    </row>
    <row r="1347" spans="1:15" hidden="1">
      <c r="A1347" s="23" t="str">
        <f>CONCATENATE(표1[[#This Row],[대분류]],표1[[#This Row],[중분류]],표1[[#This Row],[소분류]],표1[[#This Row],[단계]])</f>
        <v>IT프로그래밍SAP선택과정</v>
      </c>
      <c r="B1347" s="23" t="str">
        <f>CONCATENATE($A1347,
IF(COUNTIF($A$2:$A1347,A1347)&lt;10,CONCATENATE("000",COUNTIF($A$2:$A1347,A1347)),
IF(COUNTIF($A$2:$A1347,A1347)&lt;100,CONCATENATE("00",COUNTIF($A$2:$A1347,A1347)),
IF(COUNTIF($A$2:$A1347,A1347)&lt;1000,CONCATENATE("0",COUNTIF($A$2:$A1347,A1347)),COUNTIF($A$2:$A1347,A1347))
)))</f>
        <v>IT프로그래밍SAP선택과정0005</v>
      </c>
      <c r="C1347" s="23" t="s">
        <v>5101</v>
      </c>
      <c r="E1347" s="23" t="str">
        <f>CONCATENATE(표1[[#This Row],[교육기관명]],표1[[#This Row],[중분류]])</f>
        <v>멀티캠퍼스프로그래밍</v>
      </c>
      <c r="F1347" s="24" t="s">
        <v>4</v>
      </c>
      <c r="G1347" s="25" t="s">
        <v>442</v>
      </c>
      <c r="H1347" s="24" t="s">
        <v>6</v>
      </c>
      <c r="I1347" s="24" t="s">
        <v>137</v>
      </c>
      <c r="J1347" s="24" t="s">
        <v>414</v>
      </c>
      <c r="K1347" s="24" t="s">
        <v>2002</v>
      </c>
      <c r="L1347" s="80"/>
      <c r="M1347" s="24" t="s">
        <v>3198</v>
      </c>
      <c r="N1347" s="24"/>
      <c r="O1347" s="24"/>
    </row>
    <row r="1348" spans="1:15" hidden="1">
      <c r="A1348" s="23" t="str">
        <f>CONCATENATE(표1[[#This Row],[대분류]],표1[[#This Row],[중분류]],표1[[#This Row],[소분류]],표1[[#This Row],[단계]])</f>
        <v>IT프로그래밍SAP선택과정</v>
      </c>
      <c r="B1348" s="23" t="str">
        <f>CONCATENATE($A1348,
IF(COUNTIF($A$2:$A1348,A1348)&lt;10,CONCATENATE("000",COUNTIF($A$2:$A1348,A1348)),
IF(COUNTIF($A$2:$A1348,A1348)&lt;100,CONCATENATE("00",COUNTIF($A$2:$A1348,A1348)),
IF(COUNTIF($A$2:$A1348,A1348)&lt;1000,CONCATENATE("0",COUNTIF($A$2:$A1348,A1348)),COUNTIF($A$2:$A1348,A1348))
)))</f>
        <v>IT프로그래밍SAP선택과정0006</v>
      </c>
      <c r="C1348" s="23" t="s">
        <v>5102</v>
      </c>
      <c r="E1348" s="23" t="str">
        <f>CONCATENATE(표1[[#This Row],[교육기관명]],표1[[#This Row],[중분류]])</f>
        <v>멀티캠퍼스프로그래밍</v>
      </c>
      <c r="F1348" s="24" t="s">
        <v>4</v>
      </c>
      <c r="G1348" s="25" t="s">
        <v>421</v>
      </c>
      <c r="H1348" s="24" t="s">
        <v>6</v>
      </c>
      <c r="I1348" s="24" t="s">
        <v>137</v>
      </c>
      <c r="J1348" s="24" t="s">
        <v>414</v>
      </c>
      <c r="K1348" s="24" t="s">
        <v>2002</v>
      </c>
      <c r="L1348" s="80"/>
      <c r="M1348" s="24" t="s">
        <v>3199</v>
      </c>
      <c r="N1348" s="24"/>
      <c r="O1348" s="24"/>
    </row>
    <row r="1349" spans="1:15" hidden="1">
      <c r="A1349" s="23" t="str">
        <f>CONCATENATE(표1[[#This Row],[대분류]],표1[[#This Row],[중분류]],표1[[#This Row],[소분류]],표1[[#This Row],[단계]])</f>
        <v>IT프로그래밍SAP선택과정</v>
      </c>
      <c r="B1349" s="23" t="str">
        <f>CONCATENATE($A1349,
IF(COUNTIF($A$2:$A1349,A1349)&lt;10,CONCATENATE("000",COUNTIF($A$2:$A1349,A1349)),
IF(COUNTIF($A$2:$A1349,A1349)&lt;100,CONCATENATE("00",COUNTIF($A$2:$A1349,A1349)),
IF(COUNTIF($A$2:$A1349,A1349)&lt;1000,CONCATENATE("0",COUNTIF($A$2:$A1349,A1349)),COUNTIF($A$2:$A1349,A1349))
)))</f>
        <v>IT프로그래밍SAP선택과정0007</v>
      </c>
      <c r="C1349" s="23" t="s">
        <v>5103</v>
      </c>
      <c r="E1349" s="23" t="str">
        <f>CONCATENATE(표1[[#This Row],[교육기관명]],표1[[#This Row],[중분류]])</f>
        <v>멀티캠퍼스프로그래밍</v>
      </c>
      <c r="F1349" s="24" t="s">
        <v>4</v>
      </c>
      <c r="G1349" s="25" t="s">
        <v>425</v>
      </c>
      <c r="H1349" s="24" t="s">
        <v>6</v>
      </c>
      <c r="I1349" s="24" t="s">
        <v>137</v>
      </c>
      <c r="J1349" s="24" t="s">
        <v>414</v>
      </c>
      <c r="K1349" s="24" t="s">
        <v>2002</v>
      </c>
      <c r="L1349" s="80"/>
      <c r="M1349" s="24" t="s">
        <v>3200</v>
      </c>
      <c r="N1349" s="24"/>
      <c r="O1349" s="24"/>
    </row>
    <row r="1350" spans="1:15" hidden="1">
      <c r="A1350" s="23" t="str">
        <f>CONCATENATE(표1[[#This Row],[대분류]],표1[[#This Row],[중분류]],표1[[#This Row],[소분류]],표1[[#This Row],[단계]])</f>
        <v>IT프로그래밍SAP선택과정</v>
      </c>
      <c r="B1350" s="23" t="str">
        <f>CONCATENATE($A1350,
IF(COUNTIF($A$2:$A1350,A1350)&lt;10,CONCATENATE("000",COUNTIF($A$2:$A1350,A1350)),
IF(COUNTIF($A$2:$A1350,A1350)&lt;100,CONCATENATE("00",COUNTIF($A$2:$A1350,A1350)),
IF(COUNTIF($A$2:$A1350,A1350)&lt;1000,CONCATENATE("0",COUNTIF($A$2:$A1350,A1350)),COUNTIF($A$2:$A1350,A1350))
)))</f>
        <v>IT프로그래밍SAP선택과정0008</v>
      </c>
      <c r="C1350" s="23" t="s">
        <v>5104</v>
      </c>
      <c r="E1350" s="23" t="str">
        <f>CONCATENATE(표1[[#This Row],[교육기관명]],표1[[#This Row],[중분류]])</f>
        <v>멀티캠퍼스프로그래밍</v>
      </c>
      <c r="F1350" s="24" t="s">
        <v>4</v>
      </c>
      <c r="G1350" s="25" t="s">
        <v>422</v>
      </c>
      <c r="H1350" s="24" t="s">
        <v>6</v>
      </c>
      <c r="I1350" s="24" t="s">
        <v>137</v>
      </c>
      <c r="J1350" s="24" t="s">
        <v>414</v>
      </c>
      <c r="K1350" s="24" t="s">
        <v>2002</v>
      </c>
      <c r="L1350" s="80"/>
      <c r="M1350" s="24" t="s">
        <v>3201</v>
      </c>
      <c r="N1350" s="24"/>
      <c r="O1350" s="24"/>
    </row>
    <row r="1351" spans="1:15" hidden="1">
      <c r="A1351" s="23" t="str">
        <f>CONCATENATE(표1[[#This Row],[대분류]],표1[[#This Row],[중분류]],표1[[#This Row],[소분류]],표1[[#This Row],[단계]])</f>
        <v>IT프로그래밍SAP선택과정</v>
      </c>
      <c r="B1351" s="23" t="str">
        <f>CONCATENATE($A1351,
IF(COUNTIF($A$2:$A1351,A1351)&lt;10,CONCATENATE("000",COUNTIF($A$2:$A1351,A1351)),
IF(COUNTIF($A$2:$A1351,A1351)&lt;100,CONCATENATE("00",COUNTIF($A$2:$A1351,A1351)),
IF(COUNTIF($A$2:$A1351,A1351)&lt;1000,CONCATENATE("0",COUNTIF($A$2:$A1351,A1351)),COUNTIF($A$2:$A1351,A1351))
)))</f>
        <v>IT프로그래밍SAP선택과정0009</v>
      </c>
      <c r="C1351" s="23" t="s">
        <v>5105</v>
      </c>
      <c r="E1351" s="23" t="str">
        <f>CONCATENATE(표1[[#This Row],[교육기관명]],표1[[#This Row],[중분류]])</f>
        <v>멀티캠퍼스프로그래밍</v>
      </c>
      <c r="F1351" s="24" t="s">
        <v>4</v>
      </c>
      <c r="G1351" s="25" t="s">
        <v>419</v>
      </c>
      <c r="H1351" s="24" t="s">
        <v>6</v>
      </c>
      <c r="I1351" s="24" t="s">
        <v>137</v>
      </c>
      <c r="J1351" s="24" t="s">
        <v>414</v>
      </c>
      <c r="K1351" s="24" t="s">
        <v>2002</v>
      </c>
      <c r="L1351" s="80"/>
      <c r="M1351" s="24" t="s">
        <v>3202</v>
      </c>
      <c r="N1351" s="24"/>
      <c r="O1351" s="24"/>
    </row>
    <row r="1352" spans="1:15" hidden="1">
      <c r="A1352" s="23" t="str">
        <f>CONCATENATE(표1[[#This Row],[대분류]],표1[[#This Row],[중분류]],표1[[#This Row],[소분류]],표1[[#This Row],[단계]])</f>
        <v>IT프로그래밍SAP선택과정</v>
      </c>
      <c r="B1352" s="23" t="str">
        <f>CONCATENATE($A1352,
IF(COUNTIF($A$2:$A1352,A1352)&lt;10,CONCATENATE("000",COUNTIF($A$2:$A1352,A1352)),
IF(COUNTIF($A$2:$A1352,A1352)&lt;100,CONCATENATE("00",COUNTIF($A$2:$A1352,A1352)),
IF(COUNTIF($A$2:$A1352,A1352)&lt;1000,CONCATENATE("0",COUNTIF($A$2:$A1352,A1352)),COUNTIF($A$2:$A1352,A1352))
)))</f>
        <v>IT프로그래밍SAP선택과정0010</v>
      </c>
      <c r="C1352" s="23" t="s">
        <v>5106</v>
      </c>
      <c r="E1352" s="23" t="str">
        <f>CONCATENATE(표1[[#This Row],[교육기관명]],표1[[#This Row],[중분류]])</f>
        <v>멀티캠퍼스프로그래밍</v>
      </c>
      <c r="F1352" s="24" t="s">
        <v>4</v>
      </c>
      <c r="G1352" s="25" t="s">
        <v>424</v>
      </c>
      <c r="H1352" s="24" t="s">
        <v>6</v>
      </c>
      <c r="I1352" s="24" t="s">
        <v>137</v>
      </c>
      <c r="J1352" s="24" t="s">
        <v>414</v>
      </c>
      <c r="K1352" s="24" t="s">
        <v>2002</v>
      </c>
      <c r="L1352" s="80"/>
      <c r="M1352" s="24" t="s">
        <v>3203</v>
      </c>
      <c r="N1352" s="24"/>
      <c r="O1352" s="24"/>
    </row>
    <row r="1353" spans="1:15" hidden="1">
      <c r="A1353" s="23" t="str">
        <f>CONCATENATE(표1[[#This Row],[대분류]],표1[[#This Row],[중분류]],표1[[#This Row],[소분류]],표1[[#This Row],[단계]])</f>
        <v>IT프로그래밍SAP선택과정</v>
      </c>
      <c r="B1353" s="23" t="str">
        <f>CONCATENATE($A1353,
IF(COUNTIF($A$2:$A1353,A1353)&lt;10,CONCATENATE("000",COUNTIF($A$2:$A1353,A1353)),
IF(COUNTIF($A$2:$A1353,A1353)&lt;100,CONCATENATE("00",COUNTIF($A$2:$A1353,A1353)),
IF(COUNTIF($A$2:$A1353,A1353)&lt;1000,CONCATENATE("0",COUNTIF($A$2:$A1353,A1353)),COUNTIF($A$2:$A1353,A1353))
)))</f>
        <v>IT프로그래밍SAP선택과정0011</v>
      </c>
      <c r="C1353" s="23" t="s">
        <v>5107</v>
      </c>
      <c r="E1353" s="23" t="str">
        <f>CONCATENATE(표1[[#This Row],[교육기관명]],표1[[#This Row],[중분류]])</f>
        <v>멀티캠퍼스프로그래밍</v>
      </c>
      <c r="F1353" s="24" t="s">
        <v>4</v>
      </c>
      <c r="G1353" s="25" t="s">
        <v>428</v>
      </c>
      <c r="H1353" s="24" t="s">
        <v>6</v>
      </c>
      <c r="I1353" s="24" t="s">
        <v>137</v>
      </c>
      <c r="J1353" s="24" t="s">
        <v>414</v>
      </c>
      <c r="K1353" s="24" t="s">
        <v>2002</v>
      </c>
      <c r="L1353" s="80"/>
      <c r="M1353" s="24" t="s">
        <v>3204</v>
      </c>
      <c r="N1353" s="24"/>
      <c r="O1353" s="24"/>
    </row>
    <row r="1354" spans="1:15" hidden="1">
      <c r="A1354" s="23" t="str">
        <f>CONCATENATE(표1[[#This Row],[대분류]],표1[[#This Row],[중분류]],표1[[#This Row],[소분류]],표1[[#This Row],[단계]])</f>
        <v>IT프로그래밍SAP선택과정</v>
      </c>
      <c r="B1354" s="23" t="str">
        <f>CONCATENATE($A1354,
IF(COUNTIF($A$2:$A1354,A1354)&lt;10,CONCATENATE("000",COUNTIF($A$2:$A1354,A1354)),
IF(COUNTIF($A$2:$A1354,A1354)&lt;100,CONCATENATE("00",COUNTIF($A$2:$A1354,A1354)),
IF(COUNTIF($A$2:$A1354,A1354)&lt;1000,CONCATENATE("0",COUNTIF($A$2:$A1354,A1354)),COUNTIF($A$2:$A1354,A1354))
)))</f>
        <v>IT프로그래밍SAP선택과정0012</v>
      </c>
      <c r="C1354" s="23" t="s">
        <v>5108</v>
      </c>
      <c r="E1354" s="23" t="str">
        <f>CONCATENATE(표1[[#This Row],[교육기관명]],표1[[#This Row],[중분류]])</f>
        <v>멀티캠퍼스프로그래밍</v>
      </c>
      <c r="F1354" s="24" t="s">
        <v>4</v>
      </c>
      <c r="G1354" s="25" t="s">
        <v>416</v>
      </c>
      <c r="H1354" s="24" t="s">
        <v>6</v>
      </c>
      <c r="I1354" s="24" t="s">
        <v>137</v>
      </c>
      <c r="J1354" s="24" t="s">
        <v>414</v>
      </c>
      <c r="K1354" s="24" t="s">
        <v>2002</v>
      </c>
      <c r="L1354" s="80"/>
      <c r="M1354" s="24" t="s">
        <v>3205</v>
      </c>
      <c r="N1354" s="24"/>
      <c r="O1354" s="24"/>
    </row>
    <row r="1355" spans="1:15" hidden="1">
      <c r="A1355" s="23" t="str">
        <f>CONCATENATE(표1[[#This Row],[대분류]],표1[[#This Row],[중분류]],표1[[#This Row],[소분류]],표1[[#This Row],[단계]])</f>
        <v>IT프로그래밍SAP선택과정</v>
      </c>
      <c r="B1355" s="23" t="str">
        <f>CONCATENATE($A1355,
IF(COUNTIF($A$2:$A1355,A1355)&lt;10,CONCATENATE("000",COUNTIF($A$2:$A1355,A1355)),
IF(COUNTIF($A$2:$A1355,A1355)&lt;100,CONCATENATE("00",COUNTIF($A$2:$A1355,A1355)),
IF(COUNTIF($A$2:$A1355,A1355)&lt;1000,CONCATENATE("0",COUNTIF($A$2:$A1355,A1355)),COUNTIF($A$2:$A1355,A1355))
)))</f>
        <v>IT프로그래밍SAP선택과정0013</v>
      </c>
      <c r="C1355" s="23" t="s">
        <v>5109</v>
      </c>
      <c r="E1355" s="23" t="str">
        <f>CONCATENATE(표1[[#This Row],[교육기관명]],표1[[#This Row],[중분류]])</f>
        <v>멀티캠퍼스프로그래밍</v>
      </c>
      <c r="F1355" s="24" t="s">
        <v>4</v>
      </c>
      <c r="G1355" s="25" t="s">
        <v>443</v>
      </c>
      <c r="H1355" s="24" t="s">
        <v>6</v>
      </c>
      <c r="I1355" s="24" t="s">
        <v>137</v>
      </c>
      <c r="J1355" s="24" t="s">
        <v>414</v>
      </c>
      <c r="K1355" s="24" t="s">
        <v>2002</v>
      </c>
      <c r="L1355" s="80"/>
      <c r="M1355" s="24" t="s">
        <v>3206</v>
      </c>
      <c r="N1355" s="24"/>
      <c r="O1355" s="24"/>
    </row>
    <row r="1356" spans="1:15" hidden="1">
      <c r="A1356" s="23" t="str">
        <f>CONCATENATE(표1[[#This Row],[대분류]],표1[[#This Row],[중분류]],표1[[#This Row],[소분류]],표1[[#This Row],[단계]])</f>
        <v>IT프로그래밍SAP선택과정</v>
      </c>
      <c r="B1356" s="23" t="str">
        <f>CONCATENATE($A1356,
IF(COUNTIF($A$2:$A1356,A1356)&lt;10,CONCATENATE("000",COUNTIF($A$2:$A1356,A1356)),
IF(COUNTIF($A$2:$A1356,A1356)&lt;100,CONCATENATE("00",COUNTIF($A$2:$A1356,A1356)),
IF(COUNTIF($A$2:$A1356,A1356)&lt;1000,CONCATENATE("0",COUNTIF($A$2:$A1356,A1356)),COUNTIF($A$2:$A1356,A1356))
)))</f>
        <v>IT프로그래밍SAP선택과정0014</v>
      </c>
      <c r="C1356" s="23" t="s">
        <v>5110</v>
      </c>
      <c r="E1356" s="23" t="str">
        <f>CONCATENATE(표1[[#This Row],[교육기관명]],표1[[#This Row],[중분류]])</f>
        <v>멀티캠퍼스프로그래밍</v>
      </c>
      <c r="F1356" s="24" t="s">
        <v>4</v>
      </c>
      <c r="G1356" s="25" t="s">
        <v>420</v>
      </c>
      <c r="H1356" s="24" t="s">
        <v>6</v>
      </c>
      <c r="I1356" s="24" t="s">
        <v>137</v>
      </c>
      <c r="J1356" s="24" t="s">
        <v>414</v>
      </c>
      <c r="K1356" s="24" t="s">
        <v>2002</v>
      </c>
      <c r="L1356" s="80"/>
      <c r="M1356" s="24" t="s">
        <v>3207</v>
      </c>
      <c r="N1356" s="24"/>
      <c r="O1356" s="24"/>
    </row>
    <row r="1357" spans="1:15" hidden="1">
      <c r="A1357" s="23" t="str">
        <f>CONCATENATE(표1[[#This Row],[대분류]],표1[[#This Row],[중분류]],표1[[#This Row],[소분류]],표1[[#This Row],[단계]])</f>
        <v>IT프로그래밍SAP선택과정</v>
      </c>
      <c r="B1357" s="23" t="str">
        <f>CONCATENATE($A1357,
IF(COUNTIF($A$2:$A1357,A1357)&lt;10,CONCATENATE("000",COUNTIF($A$2:$A1357,A1357)),
IF(COUNTIF($A$2:$A1357,A1357)&lt;100,CONCATENATE("00",COUNTIF($A$2:$A1357,A1357)),
IF(COUNTIF($A$2:$A1357,A1357)&lt;1000,CONCATENATE("0",COUNTIF($A$2:$A1357,A1357)),COUNTIF($A$2:$A1357,A1357))
)))</f>
        <v>IT프로그래밍SAP선택과정0015</v>
      </c>
      <c r="C1357" s="23" t="s">
        <v>5111</v>
      </c>
      <c r="E1357" s="23" t="str">
        <f>CONCATENATE(표1[[#This Row],[교육기관명]],표1[[#This Row],[중분류]])</f>
        <v>멀티캠퍼스프로그래밍</v>
      </c>
      <c r="F1357" s="24" t="s">
        <v>4</v>
      </c>
      <c r="G1357" s="25" t="s">
        <v>441</v>
      </c>
      <c r="H1357" s="24" t="s">
        <v>6</v>
      </c>
      <c r="I1357" s="24" t="s">
        <v>137</v>
      </c>
      <c r="J1357" s="24" t="s">
        <v>414</v>
      </c>
      <c r="K1357" s="24" t="s">
        <v>2002</v>
      </c>
      <c r="L1357" s="80"/>
      <c r="M1357" s="24" t="s">
        <v>3208</v>
      </c>
      <c r="N1357" s="24"/>
      <c r="O1357" s="24"/>
    </row>
    <row r="1358" spans="1:15" hidden="1">
      <c r="A1358" s="23" t="str">
        <f>CONCATENATE(표1[[#This Row],[대분류]],표1[[#This Row],[중분류]],표1[[#This Row],[소분류]],표1[[#This Row],[단계]])</f>
        <v>IT프로그래밍SAP선택과정</v>
      </c>
      <c r="B1358" s="23" t="str">
        <f>CONCATENATE($A1358,
IF(COUNTIF($A$2:$A1358,A1358)&lt;10,CONCATENATE("000",COUNTIF($A$2:$A1358,A1358)),
IF(COUNTIF($A$2:$A1358,A1358)&lt;100,CONCATENATE("00",COUNTIF($A$2:$A1358,A1358)),
IF(COUNTIF($A$2:$A1358,A1358)&lt;1000,CONCATENATE("0",COUNTIF($A$2:$A1358,A1358)),COUNTIF($A$2:$A1358,A1358))
)))</f>
        <v>IT프로그래밍SAP선택과정0016</v>
      </c>
      <c r="C1358" s="23" t="s">
        <v>5112</v>
      </c>
      <c r="E1358" s="23" t="str">
        <f>CONCATENATE(표1[[#This Row],[교육기관명]],표1[[#This Row],[중분류]])</f>
        <v>멀티캠퍼스프로그래밍</v>
      </c>
      <c r="F1358" s="24" t="s">
        <v>4</v>
      </c>
      <c r="G1358" s="25" t="s">
        <v>427</v>
      </c>
      <c r="H1358" s="24" t="s">
        <v>6</v>
      </c>
      <c r="I1358" s="24" t="s">
        <v>137</v>
      </c>
      <c r="J1358" s="24" t="s">
        <v>414</v>
      </c>
      <c r="K1358" s="24" t="s">
        <v>2002</v>
      </c>
      <c r="L1358" s="80"/>
      <c r="M1358" s="24" t="s">
        <v>3209</v>
      </c>
      <c r="N1358" s="24"/>
      <c r="O1358" s="24"/>
    </row>
    <row r="1359" spans="1:15" hidden="1">
      <c r="A1359" s="23" t="str">
        <f>CONCATENATE(표1[[#This Row],[대분류]],표1[[#This Row],[중분류]],표1[[#This Row],[소분류]],표1[[#This Row],[단계]])</f>
        <v>IT프로그래밍SAP선택과정</v>
      </c>
      <c r="B1359" s="23" t="str">
        <f>CONCATENATE($A1359,
IF(COUNTIF($A$2:$A1359,A1359)&lt;10,CONCATENATE("000",COUNTIF($A$2:$A1359,A1359)),
IF(COUNTIF($A$2:$A1359,A1359)&lt;100,CONCATENATE("00",COUNTIF($A$2:$A1359,A1359)),
IF(COUNTIF($A$2:$A1359,A1359)&lt;1000,CONCATENATE("0",COUNTIF($A$2:$A1359,A1359)),COUNTIF($A$2:$A1359,A1359))
)))</f>
        <v>IT프로그래밍SAP선택과정0017</v>
      </c>
      <c r="C1359" s="23" t="s">
        <v>5113</v>
      </c>
      <c r="E1359" s="23" t="str">
        <f>CONCATENATE(표1[[#This Row],[교육기관명]],표1[[#This Row],[중분류]])</f>
        <v>멀티캠퍼스프로그래밍</v>
      </c>
      <c r="F1359" s="24" t="s">
        <v>4</v>
      </c>
      <c r="G1359" s="25" t="s">
        <v>417</v>
      </c>
      <c r="H1359" s="24" t="s">
        <v>6</v>
      </c>
      <c r="I1359" s="24" t="s">
        <v>137</v>
      </c>
      <c r="J1359" s="24" t="s">
        <v>414</v>
      </c>
      <c r="K1359" s="24" t="s">
        <v>2002</v>
      </c>
      <c r="L1359" s="80"/>
      <c r="M1359" s="24" t="s">
        <v>3210</v>
      </c>
      <c r="N1359" s="24"/>
      <c r="O1359" s="24"/>
    </row>
    <row r="1360" spans="1:15" hidden="1">
      <c r="A1360" s="23" t="str">
        <f>CONCATENATE(표1[[#This Row],[대분류]],표1[[#This Row],[중분류]],표1[[#This Row],[소분류]],표1[[#This Row],[단계]])</f>
        <v>IT프로그래밍SAP선택과정</v>
      </c>
      <c r="B1360" s="23" t="str">
        <f>CONCATENATE($A1360,
IF(COUNTIF($A$2:$A1360,A1360)&lt;10,CONCATENATE("000",COUNTIF($A$2:$A1360,A1360)),
IF(COUNTIF($A$2:$A1360,A1360)&lt;100,CONCATENATE("00",COUNTIF($A$2:$A1360,A1360)),
IF(COUNTIF($A$2:$A1360,A1360)&lt;1000,CONCATENATE("0",COUNTIF($A$2:$A1360,A1360)),COUNTIF($A$2:$A1360,A1360))
)))</f>
        <v>IT프로그래밍SAP선택과정0018</v>
      </c>
      <c r="C1360" s="23" t="s">
        <v>5114</v>
      </c>
      <c r="E1360" s="23" t="str">
        <f>CONCATENATE(표1[[#This Row],[교육기관명]],표1[[#This Row],[중분류]])</f>
        <v>멀티캠퍼스프로그래밍</v>
      </c>
      <c r="F1360" s="24" t="s">
        <v>4</v>
      </c>
      <c r="G1360" s="25" t="s">
        <v>426</v>
      </c>
      <c r="H1360" s="24" t="s">
        <v>6</v>
      </c>
      <c r="I1360" s="24" t="s">
        <v>137</v>
      </c>
      <c r="J1360" s="24" t="s">
        <v>414</v>
      </c>
      <c r="K1360" s="24" t="s">
        <v>2002</v>
      </c>
      <c r="L1360" s="80"/>
      <c r="M1360" s="24" t="s">
        <v>3211</v>
      </c>
      <c r="N1360" s="24"/>
      <c r="O1360" s="24"/>
    </row>
    <row r="1361" spans="1:15" hidden="1">
      <c r="A1361" s="23" t="str">
        <f>CONCATENATE(표1[[#This Row],[대분류]],표1[[#This Row],[중분류]],표1[[#This Row],[소분류]],표1[[#This Row],[단계]])</f>
        <v>IT프로그래밍SAP선택과정</v>
      </c>
      <c r="B1361" s="23" t="str">
        <f>CONCATENATE($A1361,
IF(COUNTIF($A$2:$A1361,A1361)&lt;10,CONCATENATE("000",COUNTIF($A$2:$A1361,A1361)),
IF(COUNTIF($A$2:$A1361,A1361)&lt;100,CONCATENATE("00",COUNTIF($A$2:$A1361,A1361)),
IF(COUNTIF($A$2:$A1361,A1361)&lt;1000,CONCATENATE("0",COUNTIF($A$2:$A1361,A1361)),COUNTIF($A$2:$A1361,A1361))
)))</f>
        <v>IT프로그래밍SAP선택과정0019</v>
      </c>
      <c r="C1361" s="23" t="s">
        <v>5115</v>
      </c>
      <c r="E1361" s="23" t="str">
        <f>CONCATENATE(표1[[#This Row],[교육기관명]],표1[[#This Row],[중분류]])</f>
        <v>멀티캠퍼스프로그래밍</v>
      </c>
      <c r="F1361" s="24" t="s">
        <v>4</v>
      </c>
      <c r="G1361" s="25" t="s">
        <v>418</v>
      </c>
      <c r="H1361" s="24" t="s">
        <v>6</v>
      </c>
      <c r="I1361" s="24" t="s">
        <v>137</v>
      </c>
      <c r="J1361" s="24" t="s">
        <v>414</v>
      </c>
      <c r="K1361" s="24" t="s">
        <v>2002</v>
      </c>
      <c r="L1361" s="80"/>
      <c r="M1361" s="24" t="s">
        <v>3212</v>
      </c>
      <c r="N1361" s="24"/>
      <c r="O1361" s="24"/>
    </row>
    <row r="1362" spans="1:15" hidden="1">
      <c r="A1362" s="23" t="str">
        <f>CONCATENATE(표1[[#This Row],[대분류]],표1[[#This Row],[중분류]],표1[[#This Row],[소분류]],표1[[#This Row],[단계]])</f>
        <v>IT프로그래밍SAP선택과정</v>
      </c>
      <c r="B1362" s="23" t="str">
        <f>CONCATENATE($A1362,
IF(COUNTIF($A$2:$A1362,A1362)&lt;10,CONCATENATE("000",COUNTIF($A$2:$A1362,A1362)),
IF(COUNTIF($A$2:$A1362,A1362)&lt;100,CONCATENATE("00",COUNTIF($A$2:$A1362,A1362)),
IF(COUNTIF($A$2:$A1362,A1362)&lt;1000,CONCATENATE("0",COUNTIF($A$2:$A1362,A1362)),COUNTIF($A$2:$A1362,A1362))
)))</f>
        <v>IT프로그래밍SAP선택과정0020</v>
      </c>
      <c r="C1362" s="23" t="s">
        <v>5116</v>
      </c>
      <c r="E1362" s="23" t="str">
        <f>CONCATENATE(표1[[#This Row],[교육기관명]],표1[[#This Row],[중분류]])</f>
        <v>멀티캠퍼스프로그래밍</v>
      </c>
      <c r="F1362" s="24" t="s">
        <v>4</v>
      </c>
      <c r="G1362" s="25" t="s">
        <v>437</v>
      </c>
      <c r="H1362" s="24" t="s">
        <v>6</v>
      </c>
      <c r="I1362" s="24" t="s">
        <v>137</v>
      </c>
      <c r="J1362" s="24" t="s">
        <v>414</v>
      </c>
      <c r="K1362" s="24" t="s">
        <v>2002</v>
      </c>
      <c r="L1362" s="80"/>
      <c r="M1362" s="24" t="s">
        <v>3213</v>
      </c>
      <c r="N1362" s="24"/>
      <c r="O1362" s="24"/>
    </row>
    <row r="1363" spans="1:15" hidden="1">
      <c r="A1363" s="23" t="str">
        <f>CONCATENATE(표1[[#This Row],[대분류]],표1[[#This Row],[중분류]],표1[[#This Row],[소분류]],표1[[#This Row],[단계]])</f>
        <v>IT프로그래밍SAP선택과정</v>
      </c>
      <c r="B1363" s="23" t="str">
        <f>CONCATENATE($A1363,
IF(COUNTIF($A$2:$A1363,A1363)&lt;10,CONCATENATE("000",COUNTIF($A$2:$A1363,A1363)),
IF(COUNTIF($A$2:$A1363,A1363)&lt;100,CONCATENATE("00",COUNTIF($A$2:$A1363,A1363)),
IF(COUNTIF($A$2:$A1363,A1363)&lt;1000,CONCATENATE("0",COUNTIF($A$2:$A1363,A1363)),COUNTIF($A$2:$A1363,A1363))
)))</f>
        <v>IT프로그래밍SAP선택과정0021</v>
      </c>
      <c r="C1363" s="23" t="s">
        <v>5117</v>
      </c>
      <c r="E1363" s="23" t="str">
        <f>CONCATENATE(표1[[#This Row],[교육기관명]],표1[[#This Row],[중분류]])</f>
        <v>멀티캠퍼스프로그래밍</v>
      </c>
      <c r="F1363" s="24" t="s">
        <v>4</v>
      </c>
      <c r="G1363" s="25" t="s">
        <v>440</v>
      </c>
      <c r="H1363" s="24" t="s">
        <v>6</v>
      </c>
      <c r="I1363" s="24" t="s">
        <v>137</v>
      </c>
      <c r="J1363" s="24" t="s">
        <v>414</v>
      </c>
      <c r="K1363" s="24" t="s">
        <v>2002</v>
      </c>
      <c r="L1363" s="80"/>
      <c r="M1363" s="24" t="s">
        <v>3214</v>
      </c>
      <c r="N1363" s="24"/>
      <c r="O1363" s="24"/>
    </row>
    <row r="1364" spans="1:15" hidden="1">
      <c r="A1364" s="23" t="str">
        <f>CONCATENATE(표1[[#This Row],[대분류]],표1[[#This Row],[중분류]],표1[[#This Row],[소분류]],표1[[#This Row],[단계]])</f>
        <v>IT프로그래밍SAP선택과정</v>
      </c>
      <c r="B1364" s="23" t="str">
        <f>CONCATENATE($A1364,
IF(COUNTIF($A$2:$A1364,A1364)&lt;10,CONCATENATE("000",COUNTIF($A$2:$A1364,A1364)),
IF(COUNTIF($A$2:$A1364,A1364)&lt;100,CONCATENATE("00",COUNTIF($A$2:$A1364,A1364)),
IF(COUNTIF($A$2:$A1364,A1364)&lt;1000,CONCATENATE("0",COUNTIF($A$2:$A1364,A1364)),COUNTIF($A$2:$A1364,A1364))
)))</f>
        <v>IT프로그래밍SAP선택과정0022</v>
      </c>
      <c r="C1364" s="23" t="s">
        <v>5118</v>
      </c>
      <c r="E1364" s="23" t="str">
        <f>CONCATENATE(표1[[#This Row],[교육기관명]],표1[[#This Row],[중분류]])</f>
        <v>멀티캠퍼스프로그래밍</v>
      </c>
      <c r="F1364" s="24" t="s">
        <v>4</v>
      </c>
      <c r="G1364" s="25" t="s">
        <v>432</v>
      </c>
      <c r="H1364" s="24" t="s">
        <v>6</v>
      </c>
      <c r="I1364" s="24" t="s">
        <v>137</v>
      </c>
      <c r="J1364" s="24" t="s">
        <v>414</v>
      </c>
      <c r="K1364" s="24" t="s">
        <v>2002</v>
      </c>
      <c r="L1364" s="80"/>
      <c r="M1364" s="24" t="s">
        <v>3215</v>
      </c>
      <c r="N1364" s="24"/>
      <c r="O1364" s="24"/>
    </row>
    <row r="1365" spans="1:15" hidden="1">
      <c r="A1365" s="23" t="str">
        <f>CONCATENATE(표1[[#This Row],[대분류]],표1[[#This Row],[중분류]],표1[[#This Row],[소분류]],표1[[#This Row],[단계]])</f>
        <v>IT프로그래밍SAP선택과정</v>
      </c>
      <c r="B1365" s="23" t="str">
        <f>CONCATENATE($A1365,
IF(COUNTIF($A$2:$A1365,A1365)&lt;10,CONCATENATE("000",COUNTIF($A$2:$A1365,A1365)),
IF(COUNTIF($A$2:$A1365,A1365)&lt;100,CONCATENATE("00",COUNTIF($A$2:$A1365,A1365)),
IF(COUNTIF($A$2:$A1365,A1365)&lt;1000,CONCATENATE("0",COUNTIF($A$2:$A1365,A1365)),COUNTIF($A$2:$A1365,A1365))
)))</f>
        <v>IT프로그래밍SAP선택과정0023</v>
      </c>
      <c r="C1365" s="23" t="s">
        <v>5119</v>
      </c>
      <c r="E1365" s="23" t="str">
        <f>CONCATENATE(표1[[#This Row],[교육기관명]],표1[[#This Row],[중분류]])</f>
        <v>멀티캠퍼스프로그래밍</v>
      </c>
      <c r="F1365" s="24" t="s">
        <v>4</v>
      </c>
      <c r="G1365" s="25" t="s">
        <v>433</v>
      </c>
      <c r="H1365" s="24" t="s">
        <v>6</v>
      </c>
      <c r="I1365" s="24" t="s">
        <v>137</v>
      </c>
      <c r="J1365" s="24" t="s">
        <v>414</v>
      </c>
      <c r="K1365" s="24" t="s">
        <v>2002</v>
      </c>
      <c r="L1365" s="80"/>
      <c r="M1365" s="24" t="s">
        <v>3216</v>
      </c>
      <c r="N1365" s="24"/>
      <c r="O1365" s="24"/>
    </row>
    <row r="1366" spans="1:15" hidden="1">
      <c r="A1366" s="23" t="str">
        <f>CONCATENATE(표1[[#This Row],[대분류]],표1[[#This Row],[중분류]],표1[[#This Row],[소분류]],표1[[#This Row],[단계]])</f>
        <v>IT프로그래밍SAP선택과정</v>
      </c>
      <c r="B1366" s="23" t="str">
        <f>CONCATENATE($A1366,
IF(COUNTIF($A$2:$A1366,A1366)&lt;10,CONCATENATE("000",COUNTIF($A$2:$A1366,A1366)),
IF(COUNTIF($A$2:$A1366,A1366)&lt;100,CONCATENATE("00",COUNTIF($A$2:$A1366,A1366)),
IF(COUNTIF($A$2:$A1366,A1366)&lt;1000,CONCATENATE("0",COUNTIF($A$2:$A1366,A1366)),COUNTIF($A$2:$A1366,A1366))
)))</f>
        <v>IT프로그래밍SAP선택과정0024</v>
      </c>
      <c r="C1366" s="23" t="s">
        <v>5120</v>
      </c>
      <c r="E1366" s="23" t="str">
        <f>CONCATENATE(표1[[#This Row],[교육기관명]],표1[[#This Row],[중분류]])</f>
        <v>멀티캠퍼스프로그래밍</v>
      </c>
      <c r="F1366" s="24" t="s">
        <v>4</v>
      </c>
      <c r="G1366" s="25" t="s">
        <v>438</v>
      </c>
      <c r="H1366" s="24" t="s">
        <v>6</v>
      </c>
      <c r="I1366" s="24" t="s">
        <v>137</v>
      </c>
      <c r="J1366" s="24" t="s">
        <v>414</v>
      </c>
      <c r="K1366" s="24" t="s">
        <v>2002</v>
      </c>
      <c r="L1366" s="80"/>
      <c r="M1366" s="24" t="s">
        <v>3217</v>
      </c>
      <c r="N1366" s="24"/>
      <c r="O1366" s="24"/>
    </row>
    <row r="1367" spans="1:15" hidden="1">
      <c r="A1367" s="23" t="str">
        <f>CONCATENATE(표1[[#This Row],[대분류]],표1[[#This Row],[중분류]],표1[[#This Row],[소분류]],표1[[#This Row],[단계]])</f>
        <v>IT프로그래밍SAP선택과정</v>
      </c>
      <c r="B1367" s="23" t="str">
        <f>CONCATENATE($A1367,
IF(COUNTIF($A$2:$A1367,A1367)&lt;10,CONCATENATE("000",COUNTIF($A$2:$A1367,A1367)),
IF(COUNTIF($A$2:$A1367,A1367)&lt;100,CONCATENATE("00",COUNTIF($A$2:$A1367,A1367)),
IF(COUNTIF($A$2:$A1367,A1367)&lt;1000,CONCATENATE("0",COUNTIF($A$2:$A1367,A1367)),COUNTIF($A$2:$A1367,A1367))
)))</f>
        <v>IT프로그래밍SAP선택과정0025</v>
      </c>
      <c r="C1367" s="23" t="s">
        <v>5121</v>
      </c>
      <c r="E1367" s="23" t="str">
        <f>CONCATENATE(표1[[#This Row],[교육기관명]],표1[[#This Row],[중분류]])</f>
        <v>멀티캠퍼스프로그래밍</v>
      </c>
      <c r="F1367" s="24" t="s">
        <v>4</v>
      </c>
      <c r="G1367" s="25" t="s">
        <v>423</v>
      </c>
      <c r="H1367" s="24" t="s">
        <v>6</v>
      </c>
      <c r="I1367" s="24" t="s">
        <v>137</v>
      </c>
      <c r="J1367" s="24" t="s">
        <v>414</v>
      </c>
      <c r="K1367" s="24" t="s">
        <v>2002</v>
      </c>
      <c r="L1367" s="80"/>
      <c r="M1367" s="24" t="s">
        <v>3218</v>
      </c>
      <c r="N1367" s="24"/>
      <c r="O1367" s="24"/>
    </row>
    <row r="1368" spans="1:15" hidden="1">
      <c r="A1368" s="23" t="str">
        <f>CONCATENATE(표1[[#This Row],[대분류]],표1[[#This Row],[중분류]],표1[[#This Row],[소분류]],표1[[#This Row],[단계]])</f>
        <v>IT프로그래밍SAP선택과정</v>
      </c>
      <c r="B1368" s="23" t="str">
        <f>CONCATENATE($A1368,
IF(COUNTIF($A$2:$A1368,A1368)&lt;10,CONCATENATE("000",COUNTIF($A$2:$A1368,A1368)),
IF(COUNTIF($A$2:$A1368,A1368)&lt;100,CONCATENATE("00",COUNTIF($A$2:$A1368,A1368)),
IF(COUNTIF($A$2:$A1368,A1368)&lt;1000,CONCATENATE("0",COUNTIF($A$2:$A1368,A1368)),COUNTIF($A$2:$A1368,A1368))
)))</f>
        <v>IT프로그래밍SAP선택과정0026</v>
      </c>
      <c r="C1368" s="23" t="s">
        <v>5122</v>
      </c>
      <c r="E1368" s="23" t="str">
        <f>CONCATENATE(표1[[#This Row],[교육기관명]],표1[[#This Row],[중분류]])</f>
        <v>멀티캠퍼스프로그래밍</v>
      </c>
      <c r="F1368" s="24" t="s">
        <v>4</v>
      </c>
      <c r="G1368" s="25" t="s">
        <v>429</v>
      </c>
      <c r="H1368" s="24" t="s">
        <v>6</v>
      </c>
      <c r="I1368" s="24" t="s">
        <v>137</v>
      </c>
      <c r="J1368" s="24" t="s">
        <v>414</v>
      </c>
      <c r="K1368" s="24" t="s">
        <v>2002</v>
      </c>
      <c r="L1368" s="80"/>
      <c r="M1368" s="24" t="s">
        <v>3219</v>
      </c>
      <c r="N1368" s="24"/>
      <c r="O1368" s="24"/>
    </row>
    <row r="1369" spans="1:15" hidden="1">
      <c r="A1369" s="23" t="str">
        <f>CONCATENATE(표1[[#This Row],[대분류]],표1[[#This Row],[중분류]],표1[[#This Row],[소분류]],표1[[#This Row],[단계]])</f>
        <v>IT프로그래밍SAP선택과정</v>
      </c>
      <c r="B1369" s="23" t="str">
        <f>CONCATENATE($A1369,
IF(COUNTIF($A$2:$A1369,A1369)&lt;10,CONCATENATE("000",COUNTIF($A$2:$A1369,A1369)),
IF(COUNTIF($A$2:$A1369,A1369)&lt;100,CONCATENATE("00",COUNTIF($A$2:$A1369,A1369)),
IF(COUNTIF($A$2:$A1369,A1369)&lt;1000,CONCATENATE("0",COUNTIF($A$2:$A1369,A1369)),COUNTIF($A$2:$A1369,A1369))
)))</f>
        <v>IT프로그래밍SAP선택과정0027</v>
      </c>
      <c r="C1369" s="23" t="s">
        <v>5123</v>
      </c>
      <c r="E1369" s="23" t="str">
        <f>CONCATENATE(표1[[#This Row],[교육기관명]],표1[[#This Row],[중분류]])</f>
        <v>멀티캠퍼스프로그래밍</v>
      </c>
      <c r="F1369" s="24" t="s">
        <v>4</v>
      </c>
      <c r="G1369" s="25" t="s">
        <v>439</v>
      </c>
      <c r="H1369" s="24" t="s">
        <v>6</v>
      </c>
      <c r="I1369" s="24" t="s">
        <v>137</v>
      </c>
      <c r="J1369" s="24" t="s">
        <v>414</v>
      </c>
      <c r="K1369" s="24" t="s">
        <v>2002</v>
      </c>
      <c r="L1369" s="80"/>
      <c r="M1369" s="24" t="s">
        <v>3220</v>
      </c>
      <c r="N1369" s="24"/>
      <c r="O1369" s="24"/>
    </row>
    <row r="1370" spans="1:15" hidden="1">
      <c r="A1370" s="23" t="str">
        <f>CONCATENATE(표1[[#This Row],[대분류]],표1[[#This Row],[중분류]],표1[[#This Row],[소분류]],표1[[#This Row],[단계]])</f>
        <v>IT프로그래밍SAP선택과정</v>
      </c>
      <c r="B1370" s="23" t="str">
        <f>CONCATENATE($A1370,
IF(COUNTIF($A$2:$A1370,A1370)&lt;10,CONCATENATE("000",COUNTIF($A$2:$A1370,A1370)),
IF(COUNTIF($A$2:$A1370,A1370)&lt;100,CONCATENATE("00",COUNTIF($A$2:$A1370,A1370)),
IF(COUNTIF($A$2:$A1370,A1370)&lt;1000,CONCATENATE("0",COUNTIF($A$2:$A1370,A1370)),COUNTIF($A$2:$A1370,A1370))
)))</f>
        <v>IT프로그래밍SAP선택과정0028</v>
      </c>
      <c r="C1370" s="23" t="s">
        <v>5124</v>
      </c>
      <c r="E1370" s="23" t="str">
        <f>CONCATENATE(표1[[#This Row],[교육기관명]],표1[[#This Row],[중분류]])</f>
        <v>멀티캠퍼스프로그래밍</v>
      </c>
      <c r="F1370" s="24" t="s">
        <v>4</v>
      </c>
      <c r="G1370" s="25" t="s">
        <v>431</v>
      </c>
      <c r="H1370" s="24" t="s">
        <v>6</v>
      </c>
      <c r="I1370" s="24" t="s">
        <v>137</v>
      </c>
      <c r="J1370" s="24" t="s">
        <v>414</v>
      </c>
      <c r="K1370" s="24" t="s">
        <v>2002</v>
      </c>
      <c r="L1370" s="80"/>
      <c r="M1370" s="24" t="s">
        <v>3221</v>
      </c>
      <c r="N1370" s="24"/>
      <c r="O1370" s="24"/>
    </row>
    <row r="1371" spans="1:15" hidden="1">
      <c r="A1371" s="23" t="str">
        <f>CONCATENATE(표1[[#This Row],[대분류]],표1[[#This Row],[중분류]],표1[[#This Row],[소분류]],표1[[#This Row],[단계]])</f>
        <v>IT프로그래밍SAP선택과정</v>
      </c>
      <c r="B1371" s="23" t="str">
        <f>CONCATENATE($A1371,
IF(COUNTIF($A$2:$A1371,A1371)&lt;10,CONCATENATE("000",COUNTIF($A$2:$A1371,A1371)),
IF(COUNTIF($A$2:$A1371,A1371)&lt;100,CONCATENATE("00",COUNTIF($A$2:$A1371,A1371)),
IF(COUNTIF($A$2:$A1371,A1371)&lt;1000,CONCATENATE("0",COUNTIF($A$2:$A1371,A1371)),COUNTIF($A$2:$A1371,A1371))
)))</f>
        <v>IT프로그래밍SAP선택과정0029</v>
      </c>
      <c r="C1371" s="23" t="s">
        <v>5125</v>
      </c>
      <c r="E1371" s="23" t="str">
        <f>CONCATENATE(표1[[#This Row],[교육기관명]],표1[[#This Row],[중분류]])</f>
        <v>멀티캠퍼스프로그래밍</v>
      </c>
      <c r="F1371" s="24" t="s">
        <v>4</v>
      </c>
      <c r="G1371" s="25" t="s">
        <v>413</v>
      </c>
      <c r="H1371" s="24" t="s">
        <v>6</v>
      </c>
      <c r="I1371" s="24" t="s">
        <v>137</v>
      </c>
      <c r="J1371" s="24" t="s">
        <v>414</v>
      </c>
      <c r="K1371" s="24" t="s">
        <v>2002</v>
      </c>
      <c r="L1371" s="80"/>
      <c r="M1371" s="24" t="s">
        <v>3222</v>
      </c>
      <c r="N1371" s="24"/>
      <c r="O1371" s="24"/>
    </row>
    <row r="1372" spans="1:15" hidden="1">
      <c r="A1372" s="23" t="str">
        <f>CONCATENATE(표1[[#This Row],[대분류]],표1[[#This Row],[중분류]],표1[[#This Row],[소분류]],표1[[#This Row],[단계]])</f>
        <v>IT프로그래밍SAP선택과정</v>
      </c>
      <c r="B1372" s="23" t="str">
        <f>CONCATENATE($A1372,
IF(COUNTIF($A$2:$A1372,A1372)&lt;10,CONCATENATE("000",COUNTIF($A$2:$A1372,A1372)),
IF(COUNTIF($A$2:$A1372,A1372)&lt;100,CONCATENATE("00",COUNTIF($A$2:$A1372,A1372)),
IF(COUNTIF($A$2:$A1372,A1372)&lt;1000,CONCATENATE("0",COUNTIF($A$2:$A1372,A1372)),COUNTIF($A$2:$A1372,A1372))
)))</f>
        <v>IT프로그래밍SAP선택과정0030</v>
      </c>
      <c r="C1372" s="23" t="s">
        <v>5126</v>
      </c>
      <c r="E1372" s="23" t="str">
        <f>CONCATENATE(표1[[#This Row],[교육기관명]],표1[[#This Row],[중분류]])</f>
        <v>멀티캠퍼스프로그래밍</v>
      </c>
      <c r="F1372" s="24" t="s">
        <v>4</v>
      </c>
      <c r="G1372" s="25" t="s">
        <v>415</v>
      </c>
      <c r="H1372" s="24" t="s">
        <v>6</v>
      </c>
      <c r="I1372" s="24" t="s">
        <v>137</v>
      </c>
      <c r="J1372" s="24" t="s">
        <v>414</v>
      </c>
      <c r="K1372" s="24" t="s">
        <v>2002</v>
      </c>
      <c r="L1372" s="80"/>
      <c r="M1372" s="24" t="s">
        <v>3223</v>
      </c>
      <c r="N1372" s="24"/>
      <c r="O1372" s="24"/>
    </row>
    <row r="1373" spans="1:15" hidden="1">
      <c r="A1373" s="23" t="str">
        <f>CONCATENATE(표1[[#This Row],[대분류]],표1[[#This Row],[중분류]],표1[[#This Row],[소분류]],표1[[#This Row],[단계]])</f>
        <v>IT프로그래밍SAP선택과정</v>
      </c>
      <c r="B1373" s="23" t="str">
        <f>CONCATENATE($A1373,
IF(COUNTIF($A$2:$A1373,A1373)&lt;10,CONCATENATE("000",COUNTIF($A$2:$A1373,A1373)),
IF(COUNTIF($A$2:$A1373,A1373)&lt;100,CONCATENATE("00",COUNTIF($A$2:$A1373,A1373)),
IF(COUNTIF($A$2:$A1373,A1373)&lt;1000,CONCATENATE("0",COUNTIF($A$2:$A1373,A1373)),COUNTIF($A$2:$A1373,A1373))
)))</f>
        <v>IT프로그래밍SAP선택과정0031</v>
      </c>
      <c r="C1373" s="23" t="s">
        <v>5127</v>
      </c>
      <c r="E1373" s="23" t="str">
        <f>CONCATENATE(표1[[#This Row],[교육기관명]],표1[[#This Row],[중분류]])</f>
        <v>멀티캠퍼스프로그래밍</v>
      </c>
      <c r="F1373" s="24" t="s">
        <v>4</v>
      </c>
      <c r="G1373" s="25" t="s">
        <v>445</v>
      </c>
      <c r="H1373" s="24" t="s">
        <v>6</v>
      </c>
      <c r="I1373" s="24" t="s">
        <v>137</v>
      </c>
      <c r="J1373" s="24" t="s">
        <v>414</v>
      </c>
      <c r="K1373" s="24" t="s">
        <v>2002</v>
      </c>
      <c r="L1373" s="80"/>
      <c r="M1373" s="24" t="s">
        <v>3224</v>
      </c>
      <c r="N1373" s="24"/>
      <c r="O1373" s="24"/>
    </row>
    <row r="1374" spans="1:15" hidden="1">
      <c r="A1374" s="23" t="str">
        <f>CONCATENATE(표1[[#This Row],[대분류]],표1[[#This Row],[중분류]],표1[[#This Row],[소분류]],표1[[#This Row],[단계]])</f>
        <v>IT프로그래밍SAP선택과정</v>
      </c>
      <c r="B1374" s="23" t="str">
        <f>CONCATENATE($A1374,
IF(COUNTIF($A$2:$A1374,A1374)&lt;10,CONCATENATE("000",COUNTIF($A$2:$A1374,A1374)),
IF(COUNTIF($A$2:$A1374,A1374)&lt;100,CONCATENATE("00",COUNTIF($A$2:$A1374,A1374)),
IF(COUNTIF($A$2:$A1374,A1374)&lt;1000,CONCATENATE("0",COUNTIF($A$2:$A1374,A1374)),COUNTIF($A$2:$A1374,A1374))
)))</f>
        <v>IT프로그래밍SAP선택과정0032</v>
      </c>
      <c r="C1374" s="23" t="s">
        <v>5128</v>
      </c>
      <c r="E1374" s="23" t="str">
        <f>CONCATENATE(표1[[#This Row],[교육기관명]],표1[[#This Row],[중분류]])</f>
        <v>멀티캠퍼스프로그래밍</v>
      </c>
      <c r="F1374" s="24" t="s">
        <v>4</v>
      </c>
      <c r="G1374" s="25" t="s">
        <v>430</v>
      </c>
      <c r="H1374" s="24" t="s">
        <v>6</v>
      </c>
      <c r="I1374" s="24" t="s">
        <v>137</v>
      </c>
      <c r="J1374" s="24" t="s">
        <v>414</v>
      </c>
      <c r="K1374" s="24" t="s">
        <v>2002</v>
      </c>
      <c r="L1374" s="80"/>
      <c r="M1374" s="24" t="s">
        <v>3225</v>
      </c>
      <c r="N1374" s="24"/>
      <c r="O1374" s="24"/>
    </row>
    <row r="1375" spans="1:15" hidden="1">
      <c r="A1375" s="23" t="str">
        <f>CONCATENATE(표1[[#This Row],[대분류]],표1[[#This Row],[중분류]],표1[[#This Row],[소분류]],표1[[#This Row],[단계]])</f>
        <v>IT프로그래밍SAP선택과정</v>
      </c>
      <c r="B1375" s="23" t="str">
        <f>CONCATENATE($A1375,
IF(COUNTIF($A$2:$A1375,A1375)&lt;10,CONCATENATE("000",COUNTIF($A$2:$A1375,A1375)),
IF(COUNTIF($A$2:$A1375,A1375)&lt;100,CONCATENATE("00",COUNTIF($A$2:$A1375,A1375)),
IF(COUNTIF($A$2:$A1375,A1375)&lt;1000,CONCATENATE("0",COUNTIF($A$2:$A1375,A1375)),COUNTIF($A$2:$A1375,A1375))
)))</f>
        <v>IT프로그래밍SAP선택과정0033</v>
      </c>
      <c r="C1375" s="23" t="s">
        <v>4029</v>
      </c>
      <c r="E1375" s="23" t="str">
        <f>CONCATENATE(표1[[#This Row],[교육기관명]],표1[[#This Row],[중분류]])</f>
        <v>패스트레인정보통신학원프로그래밍</v>
      </c>
      <c r="F1375" s="24" t="s">
        <v>3691</v>
      </c>
      <c r="G1375" s="25" t="s">
        <v>1558</v>
      </c>
      <c r="H1375" s="24" t="s">
        <v>6</v>
      </c>
      <c r="I1375" s="24" t="s">
        <v>137</v>
      </c>
      <c r="J1375" s="24" t="s">
        <v>414</v>
      </c>
      <c r="K1375" s="24" t="s">
        <v>2002</v>
      </c>
      <c r="L1375" s="80"/>
      <c r="M1375" s="24" t="s">
        <v>3226</v>
      </c>
      <c r="N1375" s="24"/>
      <c r="O1375" s="24"/>
    </row>
    <row r="1376" spans="1:15" hidden="1">
      <c r="A1376" s="23" t="str">
        <f>CONCATENATE(표1[[#This Row],[대분류]],표1[[#This Row],[중분류]],표1[[#This Row],[소분류]],표1[[#This Row],[단계]])</f>
        <v>IT프로그래밍SAP선택과정</v>
      </c>
      <c r="B1376" s="23" t="str">
        <f>CONCATENATE($A1376,
IF(COUNTIF($A$2:$A1376,A1376)&lt;10,CONCATENATE("000",COUNTIF($A$2:$A1376,A1376)),
IF(COUNTIF($A$2:$A1376,A1376)&lt;100,CONCATENATE("00",COUNTIF($A$2:$A1376,A1376)),
IF(COUNTIF($A$2:$A1376,A1376)&lt;1000,CONCATENATE("0",COUNTIF($A$2:$A1376,A1376)),COUNTIF($A$2:$A1376,A1376))
)))</f>
        <v>IT프로그래밍SAP선택과정0034</v>
      </c>
      <c r="C1376" s="23" t="s">
        <v>4030</v>
      </c>
      <c r="E1376" s="23" t="str">
        <f>CONCATENATE(표1[[#This Row],[교육기관명]],표1[[#This Row],[중분류]])</f>
        <v>패스트레인정보통신학원프로그래밍</v>
      </c>
      <c r="F1376" s="24" t="s">
        <v>3691</v>
      </c>
      <c r="G1376" s="25" t="s">
        <v>1559</v>
      </c>
      <c r="H1376" s="24" t="s">
        <v>6</v>
      </c>
      <c r="I1376" s="24" t="s">
        <v>137</v>
      </c>
      <c r="J1376" s="24" t="s">
        <v>414</v>
      </c>
      <c r="K1376" s="24" t="s">
        <v>2002</v>
      </c>
      <c r="L1376" s="80"/>
      <c r="M1376" s="24" t="s">
        <v>3227</v>
      </c>
      <c r="N1376" s="24"/>
      <c r="O1376" s="24"/>
    </row>
    <row r="1377" spans="1:15" hidden="1">
      <c r="A1377" s="23" t="str">
        <f>CONCATENATE(표1[[#This Row],[대분류]],표1[[#This Row],[중분류]],표1[[#This Row],[소분류]],표1[[#This Row],[단계]])</f>
        <v>IT프로그래밍SAP선택과정</v>
      </c>
      <c r="B1377" s="23" t="str">
        <f>CONCATENATE($A1377,
IF(COUNTIF($A$2:$A1377,A1377)&lt;10,CONCATENATE("000",COUNTIF($A$2:$A1377,A1377)),
IF(COUNTIF($A$2:$A1377,A1377)&lt;100,CONCATENATE("00",COUNTIF($A$2:$A1377,A1377)),
IF(COUNTIF($A$2:$A1377,A1377)&lt;1000,CONCATENATE("0",COUNTIF($A$2:$A1377,A1377)),COUNTIF($A$2:$A1377,A1377))
)))</f>
        <v>IT프로그래밍SAP선택과정0035</v>
      </c>
      <c r="C1377" s="23" t="s">
        <v>4031</v>
      </c>
      <c r="E1377" s="23" t="str">
        <f>CONCATENATE(표1[[#This Row],[교육기관명]],표1[[#This Row],[중분류]])</f>
        <v>패스트레인정보통신학원프로그래밍</v>
      </c>
      <c r="F1377" s="24" t="s">
        <v>3691</v>
      </c>
      <c r="G1377" s="25" t="s">
        <v>1560</v>
      </c>
      <c r="H1377" s="24" t="s">
        <v>6</v>
      </c>
      <c r="I1377" s="24" t="s">
        <v>137</v>
      </c>
      <c r="J1377" s="24" t="s">
        <v>414</v>
      </c>
      <c r="K1377" s="24" t="s">
        <v>2002</v>
      </c>
      <c r="L1377" s="80"/>
      <c r="M1377" s="24" t="s">
        <v>3228</v>
      </c>
      <c r="N1377" s="24"/>
      <c r="O1377" s="24"/>
    </row>
    <row r="1378" spans="1:15" hidden="1">
      <c r="A1378" s="23" t="str">
        <f>CONCATENATE(표1[[#This Row],[대분류]],표1[[#This Row],[중분류]],표1[[#This Row],[소분류]],표1[[#This Row],[단계]])</f>
        <v>IT프로그래밍SAP선택과정</v>
      </c>
      <c r="B1378" s="23" t="str">
        <f>CONCATENATE($A1378,
IF(COUNTIF($A$2:$A1378,A1378)&lt;10,CONCATENATE("000",COUNTIF($A$2:$A1378,A1378)),
IF(COUNTIF($A$2:$A1378,A1378)&lt;100,CONCATENATE("00",COUNTIF($A$2:$A1378,A1378)),
IF(COUNTIF($A$2:$A1378,A1378)&lt;1000,CONCATENATE("0",COUNTIF($A$2:$A1378,A1378)),COUNTIF($A$2:$A1378,A1378))
)))</f>
        <v>IT프로그래밍SAP선택과정0036</v>
      </c>
      <c r="C1378" s="23" t="s">
        <v>4032</v>
      </c>
      <c r="D1378" s="27" t="s">
        <v>5642</v>
      </c>
      <c r="E1378" s="23" t="str">
        <f>CONCATENATE(표1[[#This Row],[교육기관명]],표1[[#This Row],[중분류]])</f>
        <v>패스트레인정보통신학원프로그래밍</v>
      </c>
      <c r="F1378" s="24" t="s">
        <v>3691</v>
      </c>
      <c r="G1378" s="25" t="s">
        <v>1561</v>
      </c>
      <c r="H1378" s="24" t="s">
        <v>6</v>
      </c>
      <c r="I1378" s="24" t="s">
        <v>137</v>
      </c>
      <c r="J1378" s="24" t="s">
        <v>414</v>
      </c>
      <c r="K1378" s="24" t="s">
        <v>2002</v>
      </c>
      <c r="L1378" s="80" t="s">
        <v>5564</v>
      </c>
      <c r="M1378" s="24" t="s">
        <v>3229</v>
      </c>
      <c r="N1378" s="24">
        <v>0</v>
      </c>
      <c r="O1378" s="24"/>
    </row>
    <row r="1379" spans="1:15" hidden="1">
      <c r="A1379" s="23" t="str">
        <f>CONCATENATE(표1[[#This Row],[대분류]],표1[[#This Row],[중분류]],표1[[#This Row],[소분류]],표1[[#This Row],[단계]])</f>
        <v>IT프로그래밍SAP선택과정</v>
      </c>
      <c r="B1379" s="23" t="str">
        <f>CONCATENATE($A1379,
IF(COUNTIF($A$2:$A1379,A1379)&lt;10,CONCATENATE("000",COUNTIF($A$2:$A1379,A1379)),
IF(COUNTIF($A$2:$A1379,A1379)&lt;100,CONCATENATE("00",COUNTIF($A$2:$A1379,A1379)),
IF(COUNTIF($A$2:$A1379,A1379)&lt;1000,CONCATENATE("0",COUNTIF($A$2:$A1379,A1379)),COUNTIF($A$2:$A1379,A1379))
)))</f>
        <v>IT프로그래밍SAP선택과정0037</v>
      </c>
      <c r="C1379" s="23" t="s">
        <v>4033</v>
      </c>
      <c r="D1379" s="27" t="s">
        <v>5643</v>
      </c>
      <c r="E1379" s="23" t="str">
        <f>CONCATENATE(표1[[#This Row],[교육기관명]],표1[[#This Row],[중분류]])</f>
        <v>패스트레인정보통신학원프로그래밍</v>
      </c>
      <c r="F1379" s="24" t="s">
        <v>3691</v>
      </c>
      <c r="G1379" s="25" t="s">
        <v>1562</v>
      </c>
      <c r="H1379" s="24" t="s">
        <v>6</v>
      </c>
      <c r="I1379" s="24" t="s">
        <v>137</v>
      </c>
      <c r="J1379" s="24" t="s">
        <v>414</v>
      </c>
      <c r="K1379" s="24" t="s">
        <v>2002</v>
      </c>
      <c r="L1379" s="80" t="s">
        <v>5564</v>
      </c>
      <c r="M1379" s="24" t="s">
        <v>3230</v>
      </c>
      <c r="N1379" s="24">
        <v>0</v>
      </c>
      <c r="O1379" s="24"/>
    </row>
    <row r="1380" spans="1:15" hidden="1">
      <c r="A1380" s="23" t="str">
        <f>CONCATENATE(표1[[#This Row],[대분류]],표1[[#This Row],[중분류]],표1[[#This Row],[소분류]],표1[[#This Row],[단계]])</f>
        <v>IT프로그래밍SAP선택과정</v>
      </c>
      <c r="B1380" s="23" t="str">
        <f>CONCATENATE($A1380,
IF(COUNTIF($A$2:$A1380,A1380)&lt;10,CONCATENATE("000",COUNTIF($A$2:$A1380,A1380)),
IF(COUNTIF($A$2:$A1380,A1380)&lt;100,CONCATENATE("00",COUNTIF($A$2:$A1380,A1380)),
IF(COUNTIF($A$2:$A1380,A1380)&lt;1000,CONCATENATE("0",COUNTIF($A$2:$A1380,A1380)),COUNTIF($A$2:$A1380,A1380))
)))</f>
        <v>IT프로그래밍SAP선택과정0038</v>
      </c>
      <c r="C1380" s="23" t="s">
        <v>4034</v>
      </c>
      <c r="E1380" s="23" t="str">
        <f>CONCATENATE(표1[[#This Row],[교육기관명]],표1[[#This Row],[중분류]])</f>
        <v>패스트레인정보통신학원프로그래밍</v>
      </c>
      <c r="F1380" s="24" t="s">
        <v>3691</v>
      </c>
      <c r="G1380" s="25" t="s">
        <v>1689</v>
      </c>
      <c r="H1380" s="24" t="s">
        <v>6</v>
      </c>
      <c r="I1380" s="24" t="s">
        <v>137</v>
      </c>
      <c r="J1380" s="24" t="s">
        <v>414</v>
      </c>
      <c r="K1380" s="24" t="s">
        <v>2002</v>
      </c>
      <c r="L1380" s="80"/>
      <c r="M1380" s="24" t="s">
        <v>3231</v>
      </c>
      <c r="N1380" s="24"/>
      <c r="O1380" s="24"/>
    </row>
    <row r="1381" spans="1:15" hidden="1">
      <c r="A1381" s="23" t="str">
        <f>CONCATENATE(표1[[#This Row],[대분류]],표1[[#This Row],[중분류]],표1[[#This Row],[소분류]],표1[[#This Row],[단계]])</f>
        <v>IT프로그래밍SAP전문과정</v>
      </c>
      <c r="B1381" s="23" t="str">
        <f>CONCATENATE($A1381,
IF(COUNTIF($A$2:$A1381,A1381)&lt;10,CONCATENATE("000",COUNTIF($A$2:$A1381,A1381)),
IF(COUNTIF($A$2:$A1381,A1381)&lt;100,CONCATENATE("00",COUNTIF($A$2:$A1381,A1381)),
IF(COUNTIF($A$2:$A1381,A1381)&lt;1000,CONCATENATE("0",COUNTIF($A$2:$A1381,A1381)),COUNTIF($A$2:$A1381,A1381))
)))</f>
        <v>IT프로그래밍SAP전문과정0001</v>
      </c>
      <c r="C1381" s="23" t="s">
        <v>4035</v>
      </c>
      <c r="E1381" s="23" t="str">
        <f>CONCATENATE(표1[[#This Row],[교육기관명]],표1[[#This Row],[중분류]])</f>
        <v>패스트레인정보통신학원프로그래밍</v>
      </c>
      <c r="F1381" s="24" t="s">
        <v>3691</v>
      </c>
      <c r="G1381" s="25" t="s">
        <v>1346</v>
      </c>
      <c r="H1381" s="24" t="s">
        <v>6</v>
      </c>
      <c r="I1381" s="24" t="s">
        <v>137</v>
      </c>
      <c r="J1381" s="24" t="s">
        <v>414</v>
      </c>
      <c r="K1381" s="24" t="s">
        <v>2000</v>
      </c>
      <c r="L1381" s="80"/>
      <c r="M1381" s="24" t="s">
        <v>3232</v>
      </c>
      <c r="N1381" s="24"/>
      <c r="O1381" s="24"/>
    </row>
    <row r="1382" spans="1:15" hidden="1">
      <c r="A1382" s="23" t="str">
        <f>CONCATENATE(표1[[#This Row],[대분류]],표1[[#This Row],[중분류]],표1[[#This Row],[소분류]],표1[[#This Row],[단계]])</f>
        <v>IT프로그래밍SAP전문과정</v>
      </c>
      <c r="B1382" s="23" t="str">
        <f>CONCATENATE($A1382,
IF(COUNTIF($A$2:$A1382,A1382)&lt;10,CONCATENATE("000",COUNTIF($A$2:$A1382,A1382)),
IF(COUNTIF($A$2:$A1382,A1382)&lt;100,CONCATENATE("00",COUNTIF($A$2:$A1382,A1382)),
IF(COUNTIF($A$2:$A1382,A1382)&lt;1000,CONCATENATE("0",COUNTIF($A$2:$A1382,A1382)),COUNTIF($A$2:$A1382,A1382))
)))</f>
        <v>IT프로그래밍SAP전문과정0002</v>
      </c>
      <c r="C1382" s="23" t="s">
        <v>4036</v>
      </c>
      <c r="E1382" s="23" t="str">
        <f>CONCATENATE(표1[[#This Row],[교육기관명]],표1[[#This Row],[중분류]])</f>
        <v>패스트레인정보통신학원프로그래밍</v>
      </c>
      <c r="F1382" s="24" t="s">
        <v>3691</v>
      </c>
      <c r="G1382" s="25" t="s">
        <v>1347</v>
      </c>
      <c r="H1382" s="24" t="s">
        <v>6</v>
      </c>
      <c r="I1382" s="24" t="s">
        <v>137</v>
      </c>
      <c r="J1382" s="24" t="s">
        <v>414</v>
      </c>
      <c r="K1382" s="24" t="s">
        <v>2000</v>
      </c>
      <c r="L1382" s="80"/>
      <c r="M1382" s="24" t="s">
        <v>3233</v>
      </c>
      <c r="N1382" s="24"/>
      <c r="O1382" s="24"/>
    </row>
    <row r="1383" spans="1:15" hidden="1">
      <c r="A1383" s="23" t="str">
        <f>CONCATENATE(표1[[#This Row],[대분류]],표1[[#This Row],[중분류]],표1[[#This Row],[소분류]],표1[[#This Row],[단계]])</f>
        <v>IT프로그래밍SAP전문과정</v>
      </c>
      <c r="B1383" s="23" t="str">
        <f>CONCATENATE($A1383,
IF(COUNTIF($A$2:$A1383,A1383)&lt;10,CONCATENATE("000",COUNTIF($A$2:$A1383,A1383)),
IF(COUNTIF($A$2:$A1383,A1383)&lt;100,CONCATENATE("00",COUNTIF($A$2:$A1383,A1383)),
IF(COUNTIF($A$2:$A1383,A1383)&lt;1000,CONCATENATE("0",COUNTIF($A$2:$A1383,A1383)),COUNTIF($A$2:$A1383,A1383))
)))</f>
        <v>IT프로그래밍SAP전문과정0003</v>
      </c>
      <c r="C1383" s="23" t="s">
        <v>4037</v>
      </c>
      <c r="E1383" s="23" t="str">
        <f>CONCATENATE(표1[[#This Row],[교육기관명]],표1[[#This Row],[중분류]])</f>
        <v>패스트레인정보통신학원프로그래밍</v>
      </c>
      <c r="F1383" s="24" t="s">
        <v>3691</v>
      </c>
      <c r="G1383" s="25" t="s">
        <v>1348</v>
      </c>
      <c r="H1383" s="24" t="s">
        <v>6</v>
      </c>
      <c r="I1383" s="24" t="s">
        <v>137</v>
      </c>
      <c r="J1383" s="24" t="s">
        <v>414</v>
      </c>
      <c r="K1383" s="24" t="s">
        <v>2000</v>
      </c>
      <c r="L1383" s="80"/>
      <c r="M1383" s="24" t="s">
        <v>3234</v>
      </c>
      <c r="N1383" s="24"/>
      <c r="O1383" s="24"/>
    </row>
    <row r="1384" spans="1:15" hidden="1">
      <c r="A1384" s="23" t="str">
        <f>CONCATENATE(표1[[#This Row],[대분류]],표1[[#This Row],[중분류]],표1[[#This Row],[소분류]],표1[[#This Row],[단계]])</f>
        <v>IT프로그래밍SAP전문과정</v>
      </c>
      <c r="B1384" s="23" t="str">
        <f>CONCATENATE($A1384,
IF(COUNTIF($A$2:$A1384,A1384)&lt;10,CONCATENATE("000",COUNTIF($A$2:$A1384,A1384)),
IF(COUNTIF($A$2:$A1384,A1384)&lt;100,CONCATENATE("00",COUNTIF($A$2:$A1384,A1384)),
IF(COUNTIF($A$2:$A1384,A1384)&lt;1000,CONCATENATE("0",COUNTIF($A$2:$A1384,A1384)),COUNTIF($A$2:$A1384,A1384))
)))</f>
        <v>IT프로그래밍SAP전문과정0004</v>
      </c>
      <c r="C1384" s="23" t="s">
        <v>4038</v>
      </c>
      <c r="E1384" s="23" t="str">
        <f>CONCATENATE(표1[[#This Row],[교육기관명]],표1[[#This Row],[중분류]])</f>
        <v>패스트레인정보통신학원프로그래밍</v>
      </c>
      <c r="F1384" s="24" t="s">
        <v>3691</v>
      </c>
      <c r="G1384" s="25" t="s">
        <v>1349</v>
      </c>
      <c r="H1384" s="24" t="s">
        <v>6</v>
      </c>
      <c r="I1384" s="24" t="s">
        <v>137</v>
      </c>
      <c r="J1384" s="24" t="s">
        <v>414</v>
      </c>
      <c r="K1384" s="24" t="s">
        <v>2000</v>
      </c>
      <c r="L1384" s="80"/>
      <c r="M1384" s="24" t="s">
        <v>3235</v>
      </c>
      <c r="N1384" s="24"/>
      <c r="O1384" s="24"/>
    </row>
    <row r="1385" spans="1:15" hidden="1">
      <c r="A1385" s="23" t="str">
        <f>CONCATENATE(표1[[#This Row],[대분류]],표1[[#This Row],[중분류]],표1[[#This Row],[소분류]],표1[[#This Row],[단계]])</f>
        <v>IT프로그래밍SAP전문과정</v>
      </c>
      <c r="B1385" s="23" t="str">
        <f>CONCATENATE($A1385,
IF(COUNTIF($A$2:$A1385,A1385)&lt;10,CONCATENATE("000",COUNTIF($A$2:$A1385,A1385)),
IF(COUNTIF($A$2:$A1385,A1385)&lt;100,CONCATENATE("00",COUNTIF($A$2:$A1385,A1385)),
IF(COUNTIF($A$2:$A1385,A1385)&lt;1000,CONCATENATE("0",COUNTIF($A$2:$A1385,A1385)),COUNTIF($A$2:$A1385,A1385))
)))</f>
        <v>IT프로그래밍SAP전문과정0005</v>
      </c>
      <c r="C1385" s="23" t="s">
        <v>4039</v>
      </c>
      <c r="E1385" s="23" t="str">
        <f>CONCATENATE(표1[[#This Row],[교육기관명]],표1[[#This Row],[중분류]])</f>
        <v>패스트레인정보통신학원프로그래밍</v>
      </c>
      <c r="F1385" s="24" t="s">
        <v>3691</v>
      </c>
      <c r="G1385" s="25" t="s">
        <v>1350</v>
      </c>
      <c r="H1385" s="24" t="s">
        <v>6</v>
      </c>
      <c r="I1385" s="24" t="s">
        <v>137</v>
      </c>
      <c r="J1385" s="24" t="s">
        <v>414</v>
      </c>
      <c r="K1385" s="24" t="s">
        <v>2000</v>
      </c>
      <c r="L1385" s="80"/>
      <c r="M1385" s="24" t="s">
        <v>3236</v>
      </c>
      <c r="N1385" s="24"/>
      <c r="O1385" s="24"/>
    </row>
    <row r="1386" spans="1:15" hidden="1">
      <c r="A1386" s="23" t="str">
        <f>CONCATENATE(표1[[#This Row],[대분류]],표1[[#This Row],[중분류]],표1[[#This Row],[소분류]],표1[[#This Row],[단계]])</f>
        <v>IT프로그래밍SAP전문과정</v>
      </c>
      <c r="B1386" s="23" t="str">
        <f>CONCATENATE($A1386,
IF(COUNTIF($A$2:$A1386,A1386)&lt;10,CONCATENATE("000",COUNTIF($A$2:$A1386,A1386)),
IF(COUNTIF($A$2:$A1386,A1386)&lt;100,CONCATENATE("00",COUNTIF($A$2:$A1386,A1386)),
IF(COUNTIF($A$2:$A1386,A1386)&lt;1000,CONCATENATE("0",COUNTIF($A$2:$A1386,A1386)),COUNTIF($A$2:$A1386,A1386))
)))</f>
        <v>IT프로그래밍SAP전문과정0006</v>
      </c>
      <c r="C1386" s="23" t="s">
        <v>4040</v>
      </c>
      <c r="E1386" s="23" t="str">
        <f>CONCATENATE(표1[[#This Row],[교육기관명]],표1[[#This Row],[중분류]])</f>
        <v>패스트레인정보통신학원프로그래밍</v>
      </c>
      <c r="F1386" s="24" t="s">
        <v>3691</v>
      </c>
      <c r="G1386" s="25" t="s">
        <v>1351</v>
      </c>
      <c r="H1386" s="24" t="s">
        <v>6</v>
      </c>
      <c r="I1386" s="24" t="s">
        <v>137</v>
      </c>
      <c r="J1386" s="24" t="s">
        <v>414</v>
      </c>
      <c r="K1386" s="24" t="s">
        <v>2000</v>
      </c>
      <c r="L1386" s="80"/>
      <c r="M1386" s="24" t="s">
        <v>3237</v>
      </c>
      <c r="N1386" s="24"/>
      <c r="O1386" s="24"/>
    </row>
    <row r="1387" spans="1:15" hidden="1">
      <c r="A1387" s="23" t="str">
        <f>CONCATENATE(표1[[#This Row],[대분류]],표1[[#This Row],[중분류]],표1[[#This Row],[소분류]],표1[[#This Row],[단계]])</f>
        <v>IT프로그래밍SAP전문과정</v>
      </c>
      <c r="B1387" s="23" t="str">
        <f>CONCATENATE($A1387,
IF(COUNTIF($A$2:$A1387,A1387)&lt;10,CONCATENATE("000",COUNTIF($A$2:$A1387,A1387)),
IF(COUNTIF($A$2:$A1387,A1387)&lt;100,CONCATENATE("00",COUNTIF($A$2:$A1387,A1387)),
IF(COUNTIF($A$2:$A1387,A1387)&lt;1000,CONCATENATE("0",COUNTIF($A$2:$A1387,A1387)),COUNTIF($A$2:$A1387,A1387))
)))</f>
        <v>IT프로그래밍SAP전문과정0007</v>
      </c>
      <c r="C1387" s="23" t="s">
        <v>4041</v>
      </c>
      <c r="E1387" s="23" t="str">
        <f>CONCATENATE(표1[[#This Row],[교육기관명]],표1[[#This Row],[중분류]])</f>
        <v>패스트레인정보통신학원프로그래밍</v>
      </c>
      <c r="F1387" s="24" t="s">
        <v>3691</v>
      </c>
      <c r="G1387" s="25" t="s">
        <v>1352</v>
      </c>
      <c r="H1387" s="24" t="s">
        <v>6</v>
      </c>
      <c r="I1387" s="24" t="s">
        <v>137</v>
      </c>
      <c r="J1387" s="24" t="s">
        <v>414</v>
      </c>
      <c r="K1387" s="24" t="s">
        <v>2000</v>
      </c>
      <c r="L1387" s="80"/>
      <c r="M1387" s="24" t="s">
        <v>3238</v>
      </c>
      <c r="N1387" s="24"/>
      <c r="O1387" s="24"/>
    </row>
    <row r="1388" spans="1:15" hidden="1">
      <c r="A1388" s="23" t="str">
        <f>CONCATENATE(표1[[#This Row],[대분류]],표1[[#This Row],[중분류]],표1[[#This Row],[소분류]],표1[[#This Row],[단계]])</f>
        <v>IT프로그래밍SAP전문과정</v>
      </c>
      <c r="B1388" s="23" t="str">
        <f>CONCATENATE($A1388,
IF(COUNTIF($A$2:$A1388,A1388)&lt;10,CONCATENATE("000",COUNTIF($A$2:$A1388,A1388)),
IF(COUNTIF($A$2:$A1388,A1388)&lt;100,CONCATENATE("00",COUNTIF($A$2:$A1388,A1388)),
IF(COUNTIF($A$2:$A1388,A1388)&lt;1000,CONCATENATE("0",COUNTIF($A$2:$A1388,A1388)),COUNTIF($A$2:$A1388,A1388))
)))</f>
        <v>IT프로그래밍SAP전문과정0008</v>
      </c>
      <c r="C1388" s="23" t="s">
        <v>4042</v>
      </c>
      <c r="E1388" s="23" t="str">
        <f>CONCATENATE(표1[[#This Row],[교육기관명]],표1[[#This Row],[중분류]])</f>
        <v>패스트레인정보통신학원프로그래밍</v>
      </c>
      <c r="F1388" s="24" t="s">
        <v>3691</v>
      </c>
      <c r="G1388" s="25" t="s">
        <v>1353</v>
      </c>
      <c r="H1388" s="24" t="s">
        <v>6</v>
      </c>
      <c r="I1388" s="24" t="s">
        <v>137</v>
      </c>
      <c r="J1388" s="24" t="s">
        <v>414</v>
      </c>
      <c r="K1388" s="24" t="s">
        <v>2000</v>
      </c>
      <c r="L1388" s="80"/>
      <c r="M1388" s="24" t="s">
        <v>3239</v>
      </c>
      <c r="N1388" s="24"/>
      <c r="O1388" s="24"/>
    </row>
    <row r="1389" spans="1:15" hidden="1">
      <c r="A1389" s="23" t="str">
        <f>CONCATENATE(표1[[#This Row],[대분류]],표1[[#This Row],[중분류]],표1[[#This Row],[소분류]],표1[[#This Row],[단계]])</f>
        <v>IT프로그래밍SAP전문과정</v>
      </c>
      <c r="B1389" s="23" t="str">
        <f>CONCATENATE($A1389,
IF(COUNTIF($A$2:$A1389,A1389)&lt;10,CONCATENATE("000",COUNTIF($A$2:$A1389,A1389)),
IF(COUNTIF($A$2:$A1389,A1389)&lt;100,CONCATENATE("00",COUNTIF($A$2:$A1389,A1389)),
IF(COUNTIF($A$2:$A1389,A1389)&lt;1000,CONCATENATE("0",COUNTIF($A$2:$A1389,A1389)),COUNTIF($A$2:$A1389,A1389))
)))</f>
        <v>IT프로그래밍SAP전문과정0009</v>
      </c>
      <c r="C1389" s="23" t="s">
        <v>4043</v>
      </c>
      <c r="E1389" s="23" t="str">
        <f>CONCATENATE(표1[[#This Row],[교육기관명]],표1[[#This Row],[중분류]])</f>
        <v>패스트레인정보통신학원프로그래밍</v>
      </c>
      <c r="F1389" s="24" t="s">
        <v>3691</v>
      </c>
      <c r="G1389" s="25" t="s">
        <v>1354</v>
      </c>
      <c r="H1389" s="24" t="s">
        <v>6</v>
      </c>
      <c r="I1389" s="24" t="s">
        <v>137</v>
      </c>
      <c r="J1389" s="24" t="s">
        <v>414</v>
      </c>
      <c r="K1389" s="24" t="s">
        <v>2000</v>
      </c>
      <c r="L1389" s="80"/>
      <c r="M1389" s="24" t="s">
        <v>3240</v>
      </c>
      <c r="N1389" s="24"/>
      <c r="O1389" s="24"/>
    </row>
    <row r="1390" spans="1:15" hidden="1">
      <c r="A1390" s="23" t="str">
        <f>CONCATENATE(표1[[#This Row],[대분류]],표1[[#This Row],[중분류]],표1[[#This Row],[소분류]],표1[[#This Row],[단계]])</f>
        <v>IT프로그래밍SAP전문과정</v>
      </c>
      <c r="B1390" s="23" t="str">
        <f>CONCATENATE($A1390,
IF(COUNTIF($A$2:$A1390,A1390)&lt;10,CONCATENATE("000",COUNTIF($A$2:$A1390,A1390)),
IF(COUNTIF($A$2:$A1390,A1390)&lt;100,CONCATENATE("00",COUNTIF($A$2:$A1390,A1390)),
IF(COUNTIF($A$2:$A1390,A1390)&lt;1000,CONCATENATE("0",COUNTIF($A$2:$A1390,A1390)),COUNTIF($A$2:$A1390,A1390))
)))</f>
        <v>IT프로그래밍SAP전문과정0010</v>
      </c>
      <c r="C1390" s="23" t="s">
        <v>4044</v>
      </c>
      <c r="D1390" s="27" t="s">
        <v>5644</v>
      </c>
      <c r="E1390" s="23" t="str">
        <f>CONCATENATE(표1[[#This Row],[교육기관명]],표1[[#This Row],[중분류]])</f>
        <v>패스트레인정보통신학원프로그래밍</v>
      </c>
      <c r="F1390" s="24" t="s">
        <v>3691</v>
      </c>
      <c r="G1390" s="25" t="s">
        <v>1355</v>
      </c>
      <c r="H1390" s="24" t="s">
        <v>6</v>
      </c>
      <c r="I1390" s="24" t="s">
        <v>137</v>
      </c>
      <c r="J1390" s="24" t="s">
        <v>414</v>
      </c>
      <c r="K1390" s="24" t="s">
        <v>2000</v>
      </c>
      <c r="L1390" s="80" t="s">
        <v>5564</v>
      </c>
      <c r="M1390" s="24" t="s">
        <v>3241</v>
      </c>
      <c r="N1390" s="24">
        <v>0</v>
      </c>
      <c r="O1390" s="24"/>
    </row>
    <row r="1391" spans="1:15" hidden="1">
      <c r="A1391" s="23" t="str">
        <f>CONCATENATE(표1[[#This Row],[대분류]],표1[[#This Row],[중분류]],표1[[#This Row],[소분류]],표1[[#This Row],[단계]])</f>
        <v>IT프로그래밍SAP전문과정</v>
      </c>
      <c r="B1391" s="23" t="str">
        <f>CONCATENATE($A1391,
IF(COUNTIF($A$2:$A1391,A1391)&lt;10,CONCATENATE("000",COUNTIF($A$2:$A1391,A1391)),
IF(COUNTIF($A$2:$A1391,A1391)&lt;100,CONCATENATE("00",COUNTIF($A$2:$A1391,A1391)),
IF(COUNTIF($A$2:$A1391,A1391)&lt;1000,CONCATENATE("0",COUNTIF($A$2:$A1391,A1391)),COUNTIF($A$2:$A1391,A1391))
)))</f>
        <v>IT프로그래밍SAP전문과정0011</v>
      </c>
      <c r="C1391" s="23" t="s">
        <v>4045</v>
      </c>
      <c r="E1391" s="23" t="str">
        <f>CONCATENATE(표1[[#This Row],[교육기관명]],표1[[#This Row],[중분류]])</f>
        <v>패스트레인정보통신학원프로그래밍</v>
      </c>
      <c r="F1391" s="24" t="s">
        <v>3691</v>
      </c>
      <c r="G1391" s="25" t="s">
        <v>1356</v>
      </c>
      <c r="H1391" s="24" t="s">
        <v>6</v>
      </c>
      <c r="I1391" s="24" t="s">
        <v>137</v>
      </c>
      <c r="J1391" s="24" t="s">
        <v>414</v>
      </c>
      <c r="K1391" s="24" t="s">
        <v>2000</v>
      </c>
      <c r="L1391" s="80"/>
      <c r="M1391" s="24" t="s">
        <v>3242</v>
      </c>
      <c r="N1391" s="24"/>
      <c r="O1391" s="24"/>
    </row>
    <row r="1392" spans="1:15" hidden="1">
      <c r="A1392" s="23" t="str">
        <f>CONCATENATE(표1[[#This Row],[대분류]],표1[[#This Row],[중분류]],표1[[#This Row],[소분류]],표1[[#This Row],[단계]])</f>
        <v>IT프로그래밍SAP전문과정</v>
      </c>
      <c r="B1392" s="23" t="str">
        <f>CONCATENATE($A1392,
IF(COUNTIF($A$2:$A1392,A1392)&lt;10,CONCATENATE("000",COUNTIF($A$2:$A1392,A1392)),
IF(COUNTIF($A$2:$A1392,A1392)&lt;100,CONCATENATE("00",COUNTIF($A$2:$A1392,A1392)),
IF(COUNTIF($A$2:$A1392,A1392)&lt;1000,CONCATENATE("0",COUNTIF($A$2:$A1392,A1392)),COUNTIF($A$2:$A1392,A1392))
)))</f>
        <v>IT프로그래밍SAP전문과정0012</v>
      </c>
      <c r="C1392" s="23" t="s">
        <v>4046</v>
      </c>
      <c r="E1392" s="23" t="str">
        <f>CONCATENATE(표1[[#This Row],[교육기관명]],표1[[#This Row],[중분류]])</f>
        <v>패스트레인정보통신학원프로그래밍</v>
      </c>
      <c r="F1392" s="24" t="s">
        <v>3691</v>
      </c>
      <c r="G1392" s="25" t="s">
        <v>1357</v>
      </c>
      <c r="H1392" s="24" t="s">
        <v>6</v>
      </c>
      <c r="I1392" s="24" t="s">
        <v>137</v>
      </c>
      <c r="J1392" s="24" t="s">
        <v>414</v>
      </c>
      <c r="K1392" s="24" t="s">
        <v>2000</v>
      </c>
      <c r="L1392" s="80"/>
      <c r="M1392" s="24" t="s">
        <v>3243</v>
      </c>
      <c r="N1392" s="24"/>
      <c r="O1392" s="24"/>
    </row>
    <row r="1393" spans="1:15" hidden="1">
      <c r="A1393" s="23" t="str">
        <f>CONCATENATE(표1[[#This Row],[대분류]],표1[[#This Row],[중분류]],표1[[#This Row],[소분류]],표1[[#This Row],[단계]])</f>
        <v>IT프로그래밍SAP전문과정</v>
      </c>
      <c r="B1393" s="23" t="str">
        <f>CONCATENATE($A1393,
IF(COUNTIF($A$2:$A1393,A1393)&lt;10,CONCATENATE("000",COUNTIF($A$2:$A1393,A1393)),
IF(COUNTIF($A$2:$A1393,A1393)&lt;100,CONCATENATE("00",COUNTIF($A$2:$A1393,A1393)),
IF(COUNTIF($A$2:$A1393,A1393)&lt;1000,CONCATENATE("0",COUNTIF($A$2:$A1393,A1393)),COUNTIF($A$2:$A1393,A1393))
)))</f>
        <v>IT프로그래밍SAP전문과정0013</v>
      </c>
      <c r="C1393" s="23" t="s">
        <v>4047</v>
      </c>
      <c r="E1393" s="23" t="str">
        <f>CONCATENATE(표1[[#This Row],[교육기관명]],표1[[#This Row],[중분류]])</f>
        <v>패스트레인정보통신학원프로그래밍</v>
      </c>
      <c r="F1393" s="24" t="s">
        <v>3691</v>
      </c>
      <c r="G1393" s="25" t="s">
        <v>1358</v>
      </c>
      <c r="H1393" s="24" t="s">
        <v>6</v>
      </c>
      <c r="I1393" s="24" t="s">
        <v>137</v>
      </c>
      <c r="J1393" s="24" t="s">
        <v>414</v>
      </c>
      <c r="K1393" s="24" t="s">
        <v>2000</v>
      </c>
      <c r="L1393" s="80"/>
      <c r="M1393" s="24" t="s">
        <v>3244</v>
      </c>
      <c r="N1393" s="24"/>
      <c r="O1393" s="24"/>
    </row>
    <row r="1394" spans="1:15" hidden="1">
      <c r="A1394" s="23" t="str">
        <f>CONCATENATE(표1[[#This Row],[대분류]],표1[[#This Row],[중분류]],표1[[#This Row],[소분류]],표1[[#This Row],[단계]])</f>
        <v>IT프로그래밍SAP전문과정</v>
      </c>
      <c r="B1394" s="23" t="str">
        <f>CONCATENATE($A1394,
IF(COUNTIF($A$2:$A1394,A1394)&lt;10,CONCATENATE("000",COUNTIF($A$2:$A1394,A1394)),
IF(COUNTIF($A$2:$A1394,A1394)&lt;100,CONCATENATE("00",COUNTIF($A$2:$A1394,A1394)),
IF(COUNTIF($A$2:$A1394,A1394)&lt;1000,CONCATENATE("0",COUNTIF($A$2:$A1394,A1394)),COUNTIF($A$2:$A1394,A1394))
)))</f>
        <v>IT프로그래밍SAP전문과정0014</v>
      </c>
      <c r="C1394" s="23" t="s">
        <v>4048</v>
      </c>
      <c r="E1394" s="23" t="str">
        <f>CONCATENATE(표1[[#This Row],[교육기관명]],표1[[#This Row],[중분류]])</f>
        <v>패스트레인정보통신학원프로그래밍</v>
      </c>
      <c r="F1394" s="24" t="s">
        <v>3691</v>
      </c>
      <c r="G1394" s="25" t="s">
        <v>1359</v>
      </c>
      <c r="H1394" s="24" t="s">
        <v>6</v>
      </c>
      <c r="I1394" s="24" t="s">
        <v>137</v>
      </c>
      <c r="J1394" s="24" t="s">
        <v>414</v>
      </c>
      <c r="K1394" s="24" t="s">
        <v>2000</v>
      </c>
      <c r="L1394" s="80"/>
      <c r="M1394" s="24" t="s">
        <v>3245</v>
      </c>
      <c r="N1394" s="24"/>
      <c r="O1394" s="24"/>
    </row>
    <row r="1395" spans="1:15" hidden="1">
      <c r="A1395" s="23" t="str">
        <f>CONCATENATE(표1[[#This Row],[대분류]],표1[[#This Row],[중분류]],표1[[#This Row],[소분류]],표1[[#This Row],[단계]])</f>
        <v>IT프로그래밍SAP전문과정</v>
      </c>
      <c r="B1395" s="23" t="str">
        <f>CONCATENATE($A1395,
IF(COUNTIF($A$2:$A1395,A1395)&lt;10,CONCATENATE("000",COUNTIF($A$2:$A1395,A1395)),
IF(COUNTIF($A$2:$A1395,A1395)&lt;100,CONCATENATE("00",COUNTIF($A$2:$A1395,A1395)),
IF(COUNTIF($A$2:$A1395,A1395)&lt;1000,CONCATENATE("0",COUNTIF($A$2:$A1395,A1395)),COUNTIF($A$2:$A1395,A1395))
)))</f>
        <v>IT프로그래밍SAP전문과정0015</v>
      </c>
      <c r="C1395" s="23" t="s">
        <v>4049</v>
      </c>
      <c r="D1395" s="27" t="s">
        <v>5645</v>
      </c>
      <c r="E1395" s="23" t="str">
        <f>CONCATENATE(표1[[#This Row],[교육기관명]],표1[[#This Row],[중분류]])</f>
        <v>패스트레인정보통신학원프로그래밍</v>
      </c>
      <c r="F1395" s="24" t="s">
        <v>3691</v>
      </c>
      <c r="G1395" s="25" t="s">
        <v>1360</v>
      </c>
      <c r="H1395" s="24" t="s">
        <v>6</v>
      </c>
      <c r="I1395" s="24" t="s">
        <v>137</v>
      </c>
      <c r="J1395" s="24" t="s">
        <v>414</v>
      </c>
      <c r="K1395" s="24" t="s">
        <v>2000</v>
      </c>
      <c r="L1395" s="80" t="s">
        <v>5564</v>
      </c>
      <c r="M1395" s="24" t="s">
        <v>3246</v>
      </c>
      <c r="N1395" s="24">
        <v>0</v>
      </c>
      <c r="O1395" s="24"/>
    </row>
    <row r="1396" spans="1:15" hidden="1">
      <c r="A1396" s="23" t="str">
        <f>CONCATENATE(표1[[#This Row],[대분류]],표1[[#This Row],[중분류]],표1[[#This Row],[소분류]],표1[[#This Row],[단계]])</f>
        <v>IT프로그래밍SAP전문과정</v>
      </c>
      <c r="B1396" s="23" t="str">
        <f>CONCATENATE($A1396,
IF(COUNTIF($A$2:$A1396,A1396)&lt;10,CONCATENATE("000",COUNTIF($A$2:$A1396,A1396)),
IF(COUNTIF($A$2:$A1396,A1396)&lt;100,CONCATENATE("00",COUNTIF($A$2:$A1396,A1396)),
IF(COUNTIF($A$2:$A1396,A1396)&lt;1000,CONCATENATE("0",COUNTIF($A$2:$A1396,A1396)),COUNTIF($A$2:$A1396,A1396))
)))</f>
        <v>IT프로그래밍SAP전문과정0016</v>
      </c>
      <c r="C1396" s="23" t="s">
        <v>4050</v>
      </c>
      <c r="E1396" s="23" t="str">
        <f>CONCATENATE(표1[[#This Row],[교육기관명]],표1[[#This Row],[중분류]])</f>
        <v>패스트레인정보통신학원프로그래밍</v>
      </c>
      <c r="F1396" s="24" t="s">
        <v>3691</v>
      </c>
      <c r="G1396" s="25" t="s">
        <v>1361</v>
      </c>
      <c r="H1396" s="24" t="s">
        <v>6</v>
      </c>
      <c r="I1396" s="24" t="s">
        <v>137</v>
      </c>
      <c r="J1396" s="24" t="s">
        <v>414</v>
      </c>
      <c r="K1396" s="24" t="s">
        <v>2000</v>
      </c>
      <c r="L1396" s="80"/>
      <c r="M1396" s="24" t="s">
        <v>3247</v>
      </c>
      <c r="N1396" s="24"/>
      <c r="O1396" s="24"/>
    </row>
    <row r="1397" spans="1:15" hidden="1">
      <c r="A1397" s="23" t="str">
        <f>CONCATENATE(표1[[#This Row],[대분류]],표1[[#This Row],[중분류]],표1[[#This Row],[소분류]],표1[[#This Row],[단계]])</f>
        <v>IT프로그래밍SAP전문과정</v>
      </c>
      <c r="B1397" s="23" t="str">
        <f>CONCATENATE($A1397,
IF(COUNTIF($A$2:$A1397,A1397)&lt;10,CONCATENATE("000",COUNTIF($A$2:$A1397,A1397)),
IF(COUNTIF($A$2:$A1397,A1397)&lt;100,CONCATENATE("00",COUNTIF($A$2:$A1397,A1397)),
IF(COUNTIF($A$2:$A1397,A1397)&lt;1000,CONCATENATE("0",COUNTIF($A$2:$A1397,A1397)),COUNTIF($A$2:$A1397,A1397))
)))</f>
        <v>IT프로그래밍SAP전문과정0017</v>
      </c>
      <c r="C1397" s="23" t="s">
        <v>4051</v>
      </c>
      <c r="E1397" s="23" t="str">
        <f>CONCATENATE(표1[[#This Row],[교육기관명]],표1[[#This Row],[중분류]])</f>
        <v>패스트레인정보통신학원프로그래밍</v>
      </c>
      <c r="F1397" s="24" t="s">
        <v>3691</v>
      </c>
      <c r="G1397" s="25" t="s">
        <v>1362</v>
      </c>
      <c r="H1397" s="24" t="s">
        <v>6</v>
      </c>
      <c r="I1397" s="24" t="s">
        <v>137</v>
      </c>
      <c r="J1397" s="24" t="s">
        <v>414</v>
      </c>
      <c r="K1397" s="24" t="s">
        <v>2000</v>
      </c>
      <c r="L1397" s="80"/>
      <c r="M1397" s="24" t="s">
        <v>3248</v>
      </c>
      <c r="N1397" s="24"/>
      <c r="O1397" s="24"/>
    </row>
    <row r="1398" spans="1:15" hidden="1">
      <c r="A1398" s="23" t="str">
        <f>CONCATENATE(표1[[#This Row],[대분류]],표1[[#This Row],[중분류]],표1[[#This Row],[소분류]],표1[[#This Row],[단계]])</f>
        <v>IT프로그래밍SAP전문과정</v>
      </c>
      <c r="B1398" s="23" t="str">
        <f>CONCATENATE($A1398,
IF(COUNTIF($A$2:$A1398,A1398)&lt;10,CONCATENATE("000",COUNTIF($A$2:$A1398,A1398)),
IF(COUNTIF($A$2:$A1398,A1398)&lt;100,CONCATENATE("00",COUNTIF($A$2:$A1398,A1398)),
IF(COUNTIF($A$2:$A1398,A1398)&lt;1000,CONCATENATE("0",COUNTIF($A$2:$A1398,A1398)),COUNTIF($A$2:$A1398,A1398))
)))</f>
        <v>IT프로그래밍SAP전문과정0018</v>
      </c>
      <c r="C1398" s="23" t="s">
        <v>4052</v>
      </c>
      <c r="E1398" s="23" t="str">
        <f>CONCATENATE(표1[[#This Row],[교육기관명]],표1[[#This Row],[중분류]])</f>
        <v>패스트레인정보통신학원프로그래밍</v>
      </c>
      <c r="F1398" s="24" t="s">
        <v>3691</v>
      </c>
      <c r="G1398" s="25" t="s">
        <v>1363</v>
      </c>
      <c r="H1398" s="24" t="s">
        <v>6</v>
      </c>
      <c r="I1398" s="24" t="s">
        <v>137</v>
      </c>
      <c r="J1398" s="24" t="s">
        <v>414</v>
      </c>
      <c r="K1398" s="24" t="s">
        <v>2000</v>
      </c>
      <c r="L1398" s="80"/>
      <c r="M1398" s="24" t="s">
        <v>3249</v>
      </c>
      <c r="N1398" s="24"/>
      <c r="O1398" s="24"/>
    </row>
    <row r="1399" spans="1:15" hidden="1">
      <c r="A1399" s="23" t="str">
        <f>CONCATENATE(표1[[#This Row],[대분류]],표1[[#This Row],[중분류]],표1[[#This Row],[소분류]],표1[[#This Row],[단계]])</f>
        <v>IT프로그래밍SAP전문과정</v>
      </c>
      <c r="B1399" s="23" t="str">
        <f>CONCATENATE($A1399,
IF(COUNTIF($A$2:$A1399,A1399)&lt;10,CONCATENATE("000",COUNTIF($A$2:$A1399,A1399)),
IF(COUNTIF($A$2:$A1399,A1399)&lt;100,CONCATENATE("00",COUNTIF($A$2:$A1399,A1399)),
IF(COUNTIF($A$2:$A1399,A1399)&lt;1000,CONCATENATE("0",COUNTIF($A$2:$A1399,A1399)),COUNTIF($A$2:$A1399,A1399))
)))</f>
        <v>IT프로그래밍SAP전문과정0019</v>
      </c>
      <c r="C1399" s="23" t="s">
        <v>4053</v>
      </c>
      <c r="E1399" s="23" t="str">
        <f>CONCATENATE(표1[[#This Row],[교육기관명]],표1[[#This Row],[중분류]])</f>
        <v>패스트레인정보통신학원프로그래밍</v>
      </c>
      <c r="F1399" s="24" t="s">
        <v>3691</v>
      </c>
      <c r="G1399" s="25" t="s">
        <v>1364</v>
      </c>
      <c r="H1399" s="24" t="s">
        <v>6</v>
      </c>
      <c r="I1399" s="24" t="s">
        <v>137</v>
      </c>
      <c r="J1399" s="24" t="s">
        <v>414</v>
      </c>
      <c r="K1399" s="24" t="s">
        <v>2000</v>
      </c>
      <c r="L1399" s="80"/>
      <c r="M1399" s="24" t="s">
        <v>3250</v>
      </c>
      <c r="N1399" s="24"/>
      <c r="O1399" s="24"/>
    </row>
    <row r="1400" spans="1:15" hidden="1">
      <c r="A1400" s="23" t="str">
        <f>CONCATENATE(표1[[#This Row],[대분류]],표1[[#This Row],[중분류]],표1[[#This Row],[소분류]],표1[[#This Row],[단계]])</f>
        <v>IT프로그래밍SAP전문과정</v>
      </c>
      <c r="B1400" s="23" t="str">
        <f>CONCATENATE($A1400,
IF(COUNTIF($A$2:$A1400,A1400)&lt;10,CONCATENATE("000",COUNTIF($A$2:$A1400,A1400)),
IF(COUNTIF($A$2:$A1400,A1400)&lt;100,CONCATENATE("00",COUNTIF($A$2:$A1400,A1400)),
IF(COUNTIF($A$2:$A1400,A1400)&lt;1000,CONCATENATE("0",COUNTIF($A$2:$A1400,A1400)),COUNTIF($A$2:$A1400,A1400))
)))</f>
        <v>IT프로그래밍SAP전문과정0020</v>
      </c>
      <c r="C1400" s="23" t="s">
        <v>4054</v>
      </c>
      <c r="D1400" s="27" t="s">
        <v>5646</v>
      </c>
      <c r="E1400" s="23" t="str">
        <f>CONCATENATE(표1[[#This Row],[교육기관명]],표1[[#This Row],[중분류]])</f>
        <v>패스트레인정보통신학원프로그래밍</v>
      </c>
      <c r="F1400" s="24" t="s">
        <v>3691</v>
      </c>
      <c r="G1400" s="25" t="s">
        <v>1365</v>
      </c>
      <c r="H1400" s="24" t="s">
        <v>6</v>
      </c>
      <c r="I1400" s="24" t="s">
        <v>137</v>
      </c>
      <c r="J1400" s="24" t="s">
        <v>414</v>
      </c>
      <c r="K1400" s="24" t="s">
        <v>2000</v>
      </c>
      <c r="L1400" s="80" t="s">
        <v>5564</v>
      </c>
      <c r="M1400" s="24" t="s">
        <v>3251</v>
      </c>
      <c r="N1400" s="24">
        <v>0</v>
      </c>
      <c r="O1400" s="24"/>
    </row>
    <row r="1401" spans="1:15" hidden="1">
      <c r="A1401" s="23" t="str">
        <f>CONCATENATE(표1[[#This Row],[대분류]],표1[[#This Row],[중분류]],표1[[#This Row],[소분류]],표1[[#This Row],[단계]])</f>
        <v>IT프로그래밍SAP전문과정</v>
      </c>
      <c r="B1401" s="23" t="str">
        <f>CONCATENATE($A1401,
IF(COUNTIF($A$2:$A1401,A1401)&lt;10,CONCATENATE("000",COUNTIF($A$2:$A1401,A1401)),
IF(COUNTIF($A$2:$A1401,A1401)&lt;100,CONCATENATE("00",COUNTIF($A$2:$A1401,A1401)),
IF(COUNTIF($A$2:$A1401,A1401)&lt;1000,CONCATENATE("0",COUNTIF($A$2:$A1401,A1401)),COUNTIF($A$2:$A1401,A1401))
)))</f>
        <v>IT프로그래밍SAP전문과정0021</v>
      </c>
      <c r="C1401" s="23" t="s">
        <v>4055</v>
      </c>
      <c r="E1401" s="23" t="str">
        <f>CONCATENATE(표1[[#This Row],[교육기관명]],표1[[#This Row],[중분류]])</f>
        <v>패스트레인정보통신학원프로그래밍</v>
      </c>
      <c r="F1401" s="24" t="s">
        <v>3691</v>
      </c>
      <c r="G1401" s="25" t="s">
        <v>1366</v>
      </c>
      <c r="H1401" s="24" t="s">
        <v>6</v>
      </c>
      <c r="I1401" s="24" t="s">
        <v>137</v>
      </c>
      <c r="J1401" s="24" t="s">
        <v>414</v>
      </c>
      <c r="K1401" s="24" t="s">
        <v>2000</v>
      </c>
      <c r="L1401" s="80"/>
      <c r="M1401" s="24" t="s">
        <v>3252</v>
      </c>
      <c r="N1401" s="24"/>
      <c r="O1401" s="24"/>
    </row>
    <row r="1402" spans="1:15" hidden="1">
      <c r="A1402" s="23" t="str">
        <f>CONCATENATE(표1[[#This Row],[대분류]],표1[[#This Row],[중분류]],표1[[#This Row],[소분류]],표1[[#This Row],[단계]])</f>
        <v>IT프로그래밍SAP전문과정</v>
      </c>
      <c r="B1402" s="23" t="str">
        <f>CONCATENATE($A1402,
IF(COUNTIF($A$2:$A1402,A1402)&lt;10,CONCATENATE("000",COUNTIF($A$2:$A1402,A1402)),
IF(COUNTIF($A$2:$A1402,A1402)&lt;100,CONCATENATE("00",COUNTIF($A$2:$A1402,A1402)),
IF(COUNTIF($A$2:$A1402,A1402)&lt;1000,CONCATENATE("0",COUNTIF($A$2:$A1402,A1402)),COUNTIF($A$2:$A1402,A1402))
)))</f>
        <v>IT프로그래밍SAP전문과정0022</v>
      </c>
      <c r="C1402" s="23" t="s">
        <v>4056</v>
      </c>
      <c r="E1402" s="23" t="str">
        <f>CONCATENATE(표1[[#This Row],[교육기관명]],표1[[#This Row],[중분류]])</f>
        <v>패스트레인정보통신학원프로그래밍</v>
      </c>
      <c r="F1402" s="24" t="s">
        <v>3691</v>
      </c>
      <c r="G1402" s="25" t="s">
        <v>1367</v>
      </c>
      <c r="H1402" s="24" t="s">
        <v>6</v>
      </c>
      <c r="I1402" s="24" t="s">
        <v>137</v>
      </c>
      <c r="J1402" s="24" t="s">
        <v>414</v>
      </c>
      <c r="K1402" s="24" t="s">
        <v>2000</v>
      </c>
      <c r="L1402" s="80"/>
      <c r="M1402" s="24" t="s">
        <v>3253</v>
      </c>
      <c r="N1402" s="24"/>
      <c r="O1402" s="24"/>
    </row>
    <row r="1403" spans="1:15" hidden="1">
      <c r="A1403" s="23" t="str">
        <f>CONCATENATE(표1[[#This Row],[대분류]],표1[[#This Row],[중분류]],표1[[#This Row],[소분류]],표1[[#This Row],[단계]])</f>
        <v>IT프로그래밍SAP전문과정</v>
      </c>
      <c r="B1403" s="23" t="str">
        <f>CONCATENATE($A1403,
IF(COUNTIF($A$2:$A1403,A1403)&lt;10,CONCATENATE("000",COUNTIF($A$2:$A1403,A1403)),
IF(COUNTIF($A$2:$A1403,A1403)&lt;100,CONCATENATE("00",COUNTIF($A$2:$A1403,A1403)),
IF(COUNTIF($A$2:$A1403,A1403)&lt;1000,CONCATENATE("0",COUNTIF($A$2:$A1403,A1403)),COUNTIF($A$2:$A1403,A1403))
)))</f>
        <v>IT프로그래밍SAP전문과정0023</v>
      </c>
      <c r="C1403" s="23" t="s">
        <v>4057</v>
      </c>
      <c r="E1403" s="23" t="str">
        <f>CONCATENATE(표1[[#This Row],[교육기관명]],표1[[#This Row],[중분류]])</f>
        <v>패스트레인정보통신학원프로그래밍</v>
      </c>
      <c r="F1403" s="24" t="s">
        <v>3691</v>
      </c>
      <c r="G1403" s="25" t="s">
        <v>1368</v>
      </c>
      <c r="H1403" s="24" t="s">
        <v>6</v>
      </c>
      <c r="I1403" s="24" t="s">
        <v>137</v>
      </c>
      <c r="J1403" s="24" t="s">
        <v>414</v>
      </c>
      <c r="K1403" s="24" t="s">
        <v>2000</v>
      </c>
      <c r="L1403" s="80"/>
      <c r="M1403" s="24" t="s">
        <v>3254</v>
      </c>
      <c r="N1403" s="24"/>
      <c r="O1403" s="24"/>
    </row>
    <row r="1404" spans="1:15" hidden="1">
      <c r="A1404" s="23" t="str">
        <f>CONCATENATE(표1[[#This Row],[대분류]],표1[[#This Row],[중분류]],표1[[#This Row],[소분류]],표1[[#This Row],[단계]])</f>
        <v>IT프로그래밍SAP전문과정</v>
      </c>
      <c r="B1404" s="23" t="str">
        <f>CONCATENATE($A1404,
IF(COUNTIF($A$2:$A1404,A1404)&lt;10,CONCATENATE("000",COUNTIF($A$2:$A1404,A1404)),
IF(COUNTIF($A$2:$A1404,A1404)&lt;100,CONCATENATE("00",COUNTIF($A$2:$A1404,A1404)),
IF(COUNTIF($A$2:$A1404,A1404)&lt;1000,CONCATENATE("0",COUNTIF($A$2:$A1404,A1404)),COUNTIF($A$2:$A1404,A1404))
)))</f>
        <v>IT프로그래밍SAP전문과정0024</v>
      </c>
      <c r="C1404" s="23" t="s">
        <v>4058</v>
      </c>
      <c r="E1404" s="23" t="str">
        <f>CONCATENATE(표1[[#This Row],[교육기관명]],표1[[#This Row],[중분류]])</f>
        <v>패스트레인정보통신학원프로그래밍</v>
      </c>
      <c r="F1404" s="24" t="s">
        <v>3691</v>
      </c>
      <c r="G1404" s="25" t="s">
        <v>1369</v>
      </c>
      <c r="H1404" s="24" t="s">
        <v>6</v>
      </c>
      <c r="I1404" s="24" t="s">
        <v>137</v>
      </c>
      <c r="J1404" s="24" t="s">
        <v>414</v>
      </c>
      <c r="K1404" s="24" t="s">
        <v>2000</v>
      </c>
      <c r="L1404" s="80"/>
      <c r="M1404" s="24" t="s">
        <v>3255</v>
      </c>
      <c r="N1404" s="24"/>
      <c r="O1404" s="24"/>
    </row>
    <row r="1405" spans="1:15" hidden="1">
      <c r="A1405" s="23" t="str">
        <f>CONCATENATE(표1[[#This Row],[대분류]],표1[[#This Row],[중분류]],표1[[#This Row],[소분류]],표1[[#This Row],[단계]])</f>
        <v>IT프로그래밍SAP전문과정</v>
      </c>
      <c r="B1405" s="23" t="str">
        <f>CONCATENATE($A1405,
IF(COUNTIF($A$2:$A1405,A1405)&lt;10,CONCATENATE("000",COUNTIF($A$2:$A1405,A1405)),
IF(COUNTIF($A$2:$A1405,A1405)&lt;100,CONCATENATE("00",COUNTIF($A$2:$A1405,A1405)),
IF(COUNTIF($A$2:$A1405,A1405)&lt;1000,CONCATENATE("0",COUNTIF($A$2:$A1405,A1405)),COUNTIF($A$2:$A1405,A1405))
)))</f>
        <v>IT프로그래밍SAP전문과정0025</v>
      </c>
      <c r="C1405" s="23" t="s">
        <v>4059</v>
      </c>
      <c r="D1405" s="27" t="s">
        <v>5647</v>
      </c>
      <c r="E1405" s="23" t="str">
        <f>CONCATENATE(표1[[#This Row],[교육기관명]],표1[[#This Row],[중분류]])</f>
        <v>패스트레인정보통신학원프로그래밍</v>
      </c>
      <c r="F1405" s="24" t="s">
        <v>3691</v>
      </c>
      <c r="G1405" s="25" t="s">
        <v>1370</v>
      </c>
      <c r="H1405" s="24" t="s">
        <v>6</v>
      </c>
      <c r="I1405" s="24" t="s">
        <v>137</v>
      </c>
      <c r="J1405" s="24" t="s">
        <v>414</v>
      </c>
      <c r="K1405" s="24" t="s">
        <v>2000</v>
      </c>
      <c r="L1405" s="80" t="s">
        <v>5564</v>
      </c>
      <c r="M1405" s="24" t="s">
        <v>3256</v>
      </c>
      <c r="N1405" s="24">
        <v>0</v>
      </c>
      <c r="O1405" s="24"/>
    </row>
    <row r="1406" spans="1:15" hidden="1">
      <c r="A1406" s="23" t="str">
        <f>CONCATENATE(표1[[#This Row],[대분류]],표1[[#This Row],[중분류]],표1[[#This Row],[소분류]],표1[[#This Row],[단계]])</f>
        <v>IT프로그래밍SAP전문과정</v>
      </c>
      <c r="B1406" s="23" t="str">
        <f>CONCATENATE($A1406,
IF(COUNTIF($A$2:$A1406,A1406)&lt;10,CONCATENATE("000",COUNTIF($A$2:$A1406,A1406)),
IF(COUNTIF($A$2:$A1406,A1406)&lt;100,CONCATENATE("00",COUNTIF($A$2:$A1406,A1406)),
IF(COUNTIF($A$2:$A1406,A1406)&lt;1000,CONCATENATE("0",COUNTIF($A$2:$A1406,A1406)),COUNTIF($A$2:$A1406,A1406))
)))</f>
        <v>IT프로그래밍SAP전문과정0026</v>
      </c>
      <c r="C1406" s="23" t="s">
        <v>4060</v>
      </c>
      <c r="E1406" s="23" t="str">
        <f>CONCATENATE(표1[[#This Row],[교육기관명]],표1[[#This Row],[중분류]])</f>
        <v>패스트레인정보통신학원프로그래밍</v>
      </c>
      <c r="F1406" s="24" t="s">
        <v>3691</v>
      </c>
      <c r="G1406" s="25" t="s">
        <v>1371</v>
      </c>
      <c r="H1406" s="24" t="s">
        <v>6</v>
      </c>
      <c r="I1406" s="24" t="s">
        <v>137</v>
      </c>
      <c r="J1406" s="24" t="s">
        <v>414</v>
      </c>
      <c r="K1406" s="24" t="s">
        <v>2000</v>
      </c>
      <c r="L1406" s="80"/>
      <c r="M1406" s="24" t="s">
        <v>3257</v>
      </c>
      <c r="N1406" s="24"/>
      <c r="O1406" s="24"/>
    </row>
    <row r="1407" spans="1:15" hidden="1">
      <c r="A1407" s="23" t="str">
        <f>CONCATENATE(표1[[#This Row],[대분류]],표1[[#This Row],[중분류]],표1[[#This Row],[소분류]],표1[[#This Row],[단계]])</f>
        <v>IT프로그래밍SAP전문과정</v>
      </c>
      <c r="B1407" s="23" t="str">
        <f>CONCATENATE($A1407,
IF(COUNTIF($A$2:$A1407,A1407)&lt;10,CONCATENATE("000",COUNTIF($A$2:$A1407,A1407)),
IF(COUNTIF($A$2:$A1407,A1407)&lt;100,CONCATENATE("00",COUNTIF($A$2:$A1407,A1407)),
IF(COUNTIF($A$2:$A1407,A1407)&lt;1000,CONCATENATE("0",COUNTIF($A$2:$A1407,A1407)),COUNTIF($A$2:$A1407,A1407))
)))</f>
        <v>IT프로그래밍SAP전문과정0027</v>
      </c>
      <c r="C1407" s="23" t="s">
        <v>4061</v>
      </c>
      <c r="E1407" s="23" t="str">
        <f>CONCATENATE(표1[[#This Row],[교육기관명]],표1[[#This Row],[중분류]])</f>
        <v>패스트레인정보통신학원프로그래밍</v>
      </c>
      <c r="F1407" s="24" t="s">
        <v>3691</v>
      </c>
      <c r="G1407" s="25" t="s">
        <v>1372</v>
      </c>
      <c r="H1407" s="24" t="s">
        <v>6</v>
      </c>
      <c r="I1407" s="24" t="s">
        <v>137</v>
      </c>
      <c r="J1407" s="24" t="s">
        <v>414</v>
      </c>
      <c r="K1407" s="24" t="s">
        <v>2000</v>
      </c>
      <c r="L1407" s="80"/>
      <c r="M1407" s="24" t="s">
        <v>3258</v>
      </c>
      <c r="N1407" s="24"/>
      <c r="O1407" s="24"/>
    </row>
    <row r="1408" spans="1:15" hidden="1">
      <c r="A1408" s="23" t="str">
        <f>CONCATENATE(표1[[#This Row],[대분류]],표1[[#This Row],[중분류]],표1[[#This Row],[소분류]],표1[[#This Row],[단계]])</f>
        <v>IT프로그래밍SAP전문과정</v>
      </c>
      <c r="B1408" s="23" t="str">
        <f>CONCATENATE($A1408,
IF(COUNTIF($A$2:$A1408,A1408)&lt;10,CONCATENATE("000",COUNTIF($A$2:$A1408,A1408)),
IF(COUNTIF($A$2:$A1408,A1408)&lt;100,CONCATENATE("00",COUNTIF($A$2:$A1408,A1408)),
IF(COUNTIF($A$2:$A1408,A1408)&lt;1000,CONCATENATE("0",COUNTIF($A$2:$A1408,A1408)),COUNTIF($A$2:$A1408,A1408))
)))</f>
        <v>IT프로그래밍SAP전문과정0028</v>
      </c>
      <c r="C1408" s="23" t="s">
        <v>4062</v>
      </c>
      <c r="E1408" s="23" t="str">
        <f>CONCATENATE(표1[[#This Row],[교육기관명]],표1[[#This Row],[중분류]])</f>
        <v>패스트레인정보통신학원프로그래밍</v>
      </c>
      <c r="F1408" s="24" t="s">
        <v>3691</v>
      </c>
      <c r="G1408" s="25" t="s">
        <v>1373</v>
      </c>
      <c r="H1408" s="24" t="s">
        <v>6</v>
      </c>
      <c r="I1408" s="24" t="s">
        <v>137</v>
      </c>
      <c r="J1408" s="24" t="s">
        <v>414</v>
      </c>
      <c r="K1408" s="24" t="s">
        <v>2000</v>
      </c>
      <c r="L1408" s="80"/>
      <c r="M1408" s="24" t="s">
        <v>3259</v>
      </c>
      <c r="N1408" s="24"/>
      <c r="O1408" s="24"/>
    </row>
    <row r="1409" spans="1:15" hidden="1">
      <c r="A1409" s="23" t="str">
        <f>CONCATENATE(표1[[#This Row],[대분류]],표1[[#This Row],[중분류]],표1[[#This Row],[소분류]],표1[[#This Row],[단계]])</f>
        <v>IT프로그래밍SAP전문과정</v>
      </c>
      <c r="B1409" s="23" t="str">
        <f>CONCATENATE($A1409,
IF(COUNTIF($A$2:$A1409,A1409)&lt;10,CONCATENATE("000",COUNTIF($A$2:$A1409,A1409)),
IF(COUNTIF($A$2:$A1409,A1409)&lt;100,CONCATENATE("00",COUNTIF($A$2:$A1409,A1409)),
IF(COUNTIF($A$2:$A1409,A1409)&lt;1000,CONCATENATE("0",COUNTIF($A$2:$A1409,A1409)),COUNTIF($A$2:$A1409,A1409))
)))</f>
        <v>IT프로그래밍SAP전문과정0029</v>
      </c>
      <c r="C1409" s="23" t="s">
        <v>4063</v>
      </c>
      <c r="E1409" s="23" t="str">
        <f>CONCATENATE(표1[[#This Row],[교육기관명]],표1[[#This Row],[중분류]])</f>
        <v>패스트레인정보통신학원프로그래밍</v>
      </c>
      <c r="F1409" s="24" t="s">
        <v>3691</v>
      </c>
      <c r="G1409" s="25" t="s">
        <v>1374</v>
      </c>
      <c r="H1409" s="24" t="s">
        <v>6</v>
      </c>
      <c r="I1409" s="24" t="s">
        <v>137</v>
      </c>
      <c r="J1409" s="24" t="s">
        <v>414</v>
      </c>
      <c r="K1409" s="24" t="s">
        <v>2000</v>
      </c>
      <c r="L1409" s="80"/>
      <c r="M1409" s="24" t="s">
        <v>3260</v>
      </c>
      <c r="N1409" s="24"/>
      <c r="O1409" s="24"/>
    </row>
    <row r="1410" spans="1:15" hidden="1">
      <c r="A1410" s="23" t="str">
        <f>CONCATENATE(표1[[#This Row],[대분류]],표1[[#This Row],[중분류]],표1[[#This Row],[소분류]],표1[[#This Row],[단계]])</f>
        <v>IT프로그래밍SAP전문과정</v>
      </c>
      <c r="B1410" s="23" t="str">
        <f>CONCATENATE($A1410,
IF(COUNTIF($A$2:$A1410,A1410)&lt;10,CONCATENATE("000",COUNTIF($A$2:$A1410,A1410)),
IF(COUNTIF($A$2:$A1410,A1410)&lt;100,CONCATENATE("00",COUNTIF($A$2:$A1410,A1410)),
IF(COUNTIF($A$2:$A1410,A1410)&lt;1000,CONCATENATE("0",COUNTIF($A$2:$A1410,A1410)),COUNTIF($A$2:$A1410,A1410))
)))</f>
        <v>IT프로그래밍SAP전문과정0030</v>
      </c>
      <c r="C1410" s="23" t="s">
        <v>4064</v>
      </c>
      <c r="D1410" s="27" t="s">
        <v>5648</v>
      </c>
      <c r="E1410" s="23" t="str">
        <f>CONCATENATE(표1[[#This Row],[교육기관명]],표1[[#This Row],[중분류]])</f>
        <v>패스트레인정보통신학원프로그래밍</v>
      </c>
      <c r="F1410" s="24" t="s">
        <v>3691</v>
      </c>
      <c r="G1410" s="25" t="s">
        <v>1375</v>
      </c>
      <c r="H1410" s="24" t="s">
        <v>6</v>
      </c>
      <c r="I1410" s="24" t="s">
        <v>137</v>
      </c>
      <c r="J1410" s="24" t="s">
        <v>414</v>
      </c>
      <c r="K1410" s="24" t="s">
        <v>2000</v>
      </c>
      <c r="L1410" s="80" t="s">
        <v>5564</v>
      </c>
      <c r="M1410" s="24" t="s">
        <v>3261</v>
      </c>
      <c r="N1410" s="24">
        <v>0</v>
      </c>
      <c r="O1410" s="24"/>
    </row>
    <row r="1411" spans="1:15" hidden="1">
      <c r="A1411" s="23" t="str">
        <f>CONCATENATE(표1[[#This Row],[대분류]],표1[[#This Row],[중분류]],표1[[#This Row],[소분류]],표1[[#This Row],[단계]])</f>
        <v>IT프로그래밍SAP전문과정</v>
      </c>
      <c r="B1411" s="23" t="str">
        <f>CONCATENATE($A1411,
IF(COUNTIF($A$2:$A1411,A1411)&lt;10,CONCATENATE("000",COUNTIF($A$2:$A1411,A1411)),
IF(COUNTIF($A$2:$A1411,A1411)&lt;100,CONCATENATE("00",COUNTIF($A$2:$A1411,A1411)),
IF(COUNTIF($A$2:$A1411,A1411)&lt;1000,CONCATENATE("0",COUNTIF($A$2:$A1411,A1411)),COUNTIF($A$2:$A1411,A1411))
)))</f>
        <v>IT프로그래밍SAP전문과정0031</v>
      </c>
      <c r="C1411" s="23" t="s">
        <v>4065</v>
      </c>
      <c r="E1411" s="23" t="str">
        <f>CONCATENATE(표1[[#This Row],[교육기관명]],표1[[#This Row],[중분류]])</f>
        <v>패스트레인정보통신학원프로그래밍</v>
      </c>
      <c r="F1411" s="24" t="s">
        <v>3691</v>
      </c>
      <c r="G1411" s="25" t="s">
        <v>1376</v>
      </c>
      <c r="H1411" s="24" t="s">
        <v>6</v>
      </c>
      <c r="I1411" s="24" t="s">
        <v>137</v>
      </c>
      <c r="J1411" s="24" t="s">
        <v>414</v>
      </c>
      <c r="K1411" s="24" t="s">
        <v>2000</v>
      </c>
      <c r="L1411" s="80"/>
      <c r="M1411" s="24" t="s">
        <v>3262</v>
      </c>
      <c r="N1411" s="24"/>
      <c r="O1411" s="24"/>
    </row>
    <row r="1412" spans="1:15" hidden="1">
      <c r="A1412" s="23" t="str">
        <f>CONCATENATE(표1[[#This Row],[대분류]],표1[[#This Row],[중분류]],표1[[#This Row],[소분류]],표1[[#This Row],[단계]])</f>
        <v>IT프로그래밍SAP전문과정</v>
      </c>
      <c r="B1412" s="23" t="str">
        <f>CONCATENATE($A1412,
IF(COUNTIF($A$2:$A1412,A1412)&lt;10,CONCATENATE("000",COUNTIF($A$2:$A1412,A1412)),
IF(COUNTIF($A$2:$A1412,A1412)&lt;100,CONCATENATE("00",COUNTIF($A$2:$A1412,A1412)),
IF(COUNTIF($A$2:$A1412,A1412)&lt;1000,CONCATENATE("0",COUNTIF($A$2:$A1412,A1412)),COUNTIF($A$2:$A1412,A1412))
)))</f>
        <v>IT프로그래밍SAP전문과정0032</v>
      </c>
      <c r="C1412" s="23" t="s">
        <v>4066</v>
      </c>
      <c r="E1412" s="23" t="str">
        <f>CONCATENATE(표1[[#This Row],[교육기관명]],표1[[#This Row],[중분류]])</f>
        <v>패스트레인정보통신학원프로그래밍</v>
      </c>
      <c r="F1412" s="24" t="s">
        <v>3691</v>
      </c>
      <c r="G1412" s="25" t="s">
        <v>1377</v>
      </c>
      <c r="H1412" s="24" t="s">
        <v>6</v>
      </c>
      <c r="I1412" s="24" t="s">
        <v>137</v>
      </c>
      <c r="J1412" s="24" t="s">
        <v>414</v>
      </c>
      <c r="K1412" s="24" t="s">
        <v>2000</v>
      </c>
      <c r="L1412" s="80"/>
      <c r="M1412" s="24" t="s">
        <v>3263</v>
      </c>
      <c r="N1412" s="24"/>
      <c r="O1412" s="24"/>
    </row>
    <row r="1413" spans="1:15" hidden="1">
      <c r="A1413" s="23" t="str">
        <f>CONCATENATE(표1[[#This Row],[대분류]],표1[[#This Row],[중분류]],표1[[#This Row],[소분류]],표1[[#This Row],[단계]])</f>
        <v>IT프로그래밍SAP전문과정</v>
      </c>
      <c r="B1413" s="23" t="str">
        <f>CONCATENATE($A1413,
IF(COUNTIF($A$2:$A1413,A1413)&lt;10,CONCATENATE("000",COUNTIF($A$2:$A1413,A1413)),
IF(COUNTIF($A$2:$A1413,A1413)&lt;100,CONCATENATE("00",COUNTIF($A$2:$A1413,A1413)),
IF(COUNTIF($A$2:$A1413,A1413)&lt;1000,CONCATENATE("0",COUNTIF($A$2:$A1413,A1413)),COUNTIF($A$2:$A1413,A1413))
)))</f>
        <v>IT프로그래밍SAP전문과정0033</v>
      </c>
      <c r="C1413" s="23" t="s">
        <v>4067</v>
      </c>
      <c r="E1413" s="23" t="str">
        <f>CONCATENATE(표1[[#This Row],[교육기관명]],표1[[#This Row],[중분류]])</f>
        <v>패스트레인정보통신학원프로그래밍</v>
      </c>
      <c r="F1413" s="24" t="s">
        <v>3691</v>
      </c>
      <c r="G1413" s="25" t="s">
        <v>1378</v>
      </c>
      <c r="H1413" s="24" t="s">
        <v>6</v>
      </c>
      <c r="I1413" s="24" t="s">
        <v>137</v>
      </c>
      <c r="J1413" s="24" t="s">
        <v>414</v>
      </c>
      <c r="K1413" s="24" t="s">
        <v>2000</v>
      </c>
      <c r="L1413" s="80"/>
      <c r="M1413" s="24" t="s">
        <v>3264</v>
      </c>
      <c r="N1413" s="24"/>
      <c r="O1413" s="24"/>
    </row>
    <row r="1414" spans="1:15" hidden="1">
      <c r="A1414" s="23" t="str">
        <f>CONCATENATE(표1[[#This Row],[대분류]],표1[[#This Row],[중분류]],표1[[#This Row],[소분류]],표1[[#This Row],[단계]])</f>
        <v>IT프로그래밍SAP전문과정</v>
      </c>
      <c r="B1414" s="23" t="str">
        <f>CONCATENATE($A1414,
IF(COUNTIF($A$2:$A1414,A1414)&lt;10,CONCATENATE("000",COUNTIF($A$2:$A1414,A1414)),
IF(COUNTIF($A$2:$A1414,A1414)&lt;100,CONCATENATE("00",COUNTIF($A$2:$A1414,A1414)),
IF(COUNTIF($A$2:$A1414,A1414)&lt;1000,CONCATENATE("0",COUNTIF($A$2:$A1414,A1414)),COUNTIF($A$2:$A1414,A1414))
)))</f>
        <v>IT프로그래밍SAP전문과정0034</v>
      </c>
      <c r="C1414" s="23" t="s">
        <v>4068</v>
      </c>
      <c r="D1414" s="27" t="s">
        <v>5649</v>
      </c>
      <c r="E1414" s="23" t="str">
        <f>CONCATENATE(표1[[#This Row],[교육기관명]],표1[[#This Row],[중분류]])</f>
        <v>패스트레인정보통신학원프로그래밍</v>
      </c>
      <c r="F1414" s="24" t="s">
        <v>3691</v>
      </c>
      <c r="G1414" s="25" t="s">
        <v>1379</v>
      </c>
      <c r="H1414" s="24" t="s">
        <v>6</v>
      </c>
      <c r="I1414" s="24" t="s">
        <v>137</v>
      </c>
      <c r="J1414" s="24" t="s">
        <v>414</v>
      </c>
      <c r="K1414" s="24" t="s">
        <v>2000</v>
      </c>
      <c r="L1414" s="80" t="s">
        <v>5564</v>
      </c>
      <c r="M1414" s="24" t="s">
        <v>3265</v>
      </c>
      <c r="N1414" s="24">
        <v>0</v>
      </c>
      <c r="O1414" s="24"/>
    </row>
    <row r="1415" spans="1:15" hidden="1">
      <c r="A1415" s="23" t="str">
        <f>CONCATENATE(표1[[#This Row],[대분류]],표1[[#This Row],[중분류]],표1[[#This Row],[소분류]],표1[[#This Row],[단계]])</f>
        <v>IT프로그래밍SAP전문과정</v>
      </c>
      <c r="B1415" s="23" t="str">
        <f>CONCATENATE($A1415,
IF(COUNTIF($A$2:$A1415,A1415)&lt;10,CONCATENATE("000",COUNTIF($A$2:$A1415,A1415)),
IF(COUNTIF($A$2:$A1415,A1415)&lt;100,CONCATENATE("00",COUNTIF($A$2:$A1415,A1415)),
IF(COUNTIF($A$2:$A1415,A1415)&lt;1000,CONCATENATE("0",COUNTIF($A$2:$A1415,A1415)),COUNTIF($A$2:$A1415,A1415))
)))</f>
        <v>IT프로그래밍SAP전문과정0035</v>
      </c>
      <c r="C1415" s="23" t="s">
        <v>4069</v>
      </c>
      <c r="E1415" s="23" t="str">
        <f>CONCATENATE(표1[[#This Row],[교육기관명]],표1[[#This Row],[중분류]])</f>
        <v>패스트레인정보통신학원프로그래밍</v>
      </c>
      <c r="F1415" s="24" t="s">
        <v>3691</v>
      </c>
      <c r="G1415" s="25" t="s">
        <v>1380</v>
      </c>
      <c r="H1415" s="24" t="s">
        <v>6</v>
      </c>
      <c r="I1415" s="24" t="s">
        <v>137</v>
      </c>
      <c r="J1415" s="24" t="s">
        <v>414</v>
      </c>
      <c r="K1415" s="24" t="s">
        <v>2000</v>
      </c>
      <c r="L1415" s="80"/>
      <c r="M1415" s="24" t="s">
        <v>3266</v>
      </c>
      <c r="N1415" s="24"/>
      <c r="O1415" s="24"/>
    </row>
    <row r="1416" spans="1:15" hidden="1">
      <c r="A1416" s="23" t="str">
        <f>CONCATENATE(표1[[#This Row],[대분류]],표1[[#This Row],[중분류]],표1[[#This Row],[소분류]],표1[[#This Row],[단계]])</f>
        <v>IT프로그래밍SAP전문과정</v>
      </c>
      <c r="B1416" s="23" t="str">
        <f>CONCATENATE($A1416,
IF(COUNTIF($A$2:$A1416,A1416)&lt;10,CONCATENATE("000",COUNTIF($A$2:$A1416,A1416)),
IF(COUNTIF($A$2:$A1416,A1416)&lt;100,CONCATENATE("00",COUNTIF($A$2:$A1416,A1416)),
IF(COUNTIF($A$2:$A1416,A1416)&lt;1000,CONCATENATE("0",COUNTIF($A$2:$A1416,A1416)),COUNTIF($A$2:$A1416,A1416))
)))</f>
        <v>IT프로그래밍SAP전문과정0036</v>
      </c>
      <c r="C1416" s="23" t="s">
        <v>4070</v>
      </c>
      <c r="E1416" s="23" t="str">
        <f>CONCATENATE(표1[[#This Row],[교육기관명]],표1[[#This Row],[중분류]])</f>
        <v>패스트레인정보통신학원프로그래밍</v>
      </c>
      <c r="F1416" s="24" t="s">
        <v>3691</v>
      </c>
      <c r="G1416" s="25" t="s">
        <v>1381</v>
      </c>
      <c r="H1416" s="24" t="s">
        <v>6</v>
      </c>
      <c r="I1416" s="24" t="s">
        <v>137</v>
      </c>
      <c r="J1416" s="24" t="s">
        <v>414</v>
      </c>
      <c r="K1416" s="24" t="s">
        <v>2000</v>
      </c>
      <c r="L1416" s="80"/>
      <c r="M1416" s="24" t="s">
        <v>3267</v>
      </c>
      <c r="N1416" s="24"/>
      <c r="O1416" s="24"/>
    </row>
    <row r="1417" spans="1:15" hidden="1">
      <c r="A1417" s="23" t="str">
        <f>CONCATENATE(표1[[#This Row],[대분류]],표1[[#This Row],[중분류]],표1[[#This Row],[소분류]],표1[[#This Row],[단계]])</f>
        <v>IT프로그래밍SAP전문과정</v>
      </c>
      <c r="B1417" s="23" t="str">
        <f>CONCATENATE($A1417,
IF(COUNTIF($A$2:$A1417,A1417)&lt;10,CONCATENATE("000",COUNTIF($A$2:$A1417,A1417)),
IF(COUNTIF($A$2:$A1417,A1417)&lt;100,CONCATENATE("00",COUNTIF($A$2:$A1417,A1417)),
IF(COUNTIF($A$2:$A1417,A1417)&lt;1000,CONCATENATE("0",COUNTIF($A$2:$A1417,A1417)),COUNTIF($A$2:$A1417,A1417))
)))</f>
        <v>IT프로그래밍SAP전문과정0037</v>
      </c>
      <c r="C1417" s="23" t="s">
        <v>4071</v>
      </c>
      <c r="E1417" s="23" t="str">
        <f>CONCATENATE(표1[[#This Row],[교육기관명]],표1[[#This Row],[중분류]])</f>
        <v>패스트레인정보통신학원프로그래밍</v>
      </c>
      <c r="F1417" s="24" t="s">
        <v>3691</v>
      </c>
      <c r="G1417" s="25" t="s">
        <v>1382</v>
      </c>
      <c r="H1417" s="24" t="s">
        <v>6</v>
      </c>
      <c r="I1417" s="24" t="s">
        <v>137</v>
      </c>
      <c r="J1417" s="24" t="s">
        <v>414</v>
      </c>
      <c r="K1417" s="24" t="s">
        <v>2000</v>
      </c>
      <c r="L1417" s="80"/>
      <c r="M1417" s="24" t="s">
        <v>3268</v>
      </c>
      <c r="N1417" s="24"/>
      <c r="O1417" s="24"/>
    </row>
    <row r="1418" spans="1:15" hidden="1">
      <c r="A1418" s="23" t="str">
        <f>CONCATENATE(표1[[#This Row],[대분류]],표1[[#This Row],[중분류]],표1[[#This Row],[소분류]],표1[[#This Row],[단계]])</f>
        <v>IT프로그래밍SAP전문과정</v>
      </c>
      <c r="B1418" s="23" t="str">
        <f>CONCATENATE($A1418,
IF(COUNTIF($A$2:$A1418,A1418)&lt;10,CONCATENATE("000",COUNTIF($A$2:$A1418,A1418)),
IF(COUNTIF($A$2:$A1418,A1418)&lt;100,CONCATENATE("00",COUNTIF($A$2:$A1418,A1418)),
IF(COUNTIF($A$2:$A1418,A1418)&lt;1000,CONCATENATE("0",COUNTIF($A$2:$A1418,A1418)),COUNTIF($A$2:$A1418,A1418))
)))</f>
        <v>IT프로그래밍SAP전문과정0038</v>
      </c>
      <c r="C1418" s="23" t="s">
        <v>4072</v>
      </c>
      <c r="E1418" s="23" t="str">
        <f>CONCATENATE(표1[[#This Row],[교육기관명]],표1[[#This Row],[중분류]])</f>
        <v>패스트레인정보통신학원프로그래밍</v>
      </c>
      <c r="F1418" s="24" t="s">
        <v>3691</v>
      </c>
      <c r="G1418" s="25" t="s">
        <v>1383</v>
      </c>
      <c r="H1418" s="24" t="s">
        <v>6</v>
      </c>
      <c r="I1418" s="24" t="s">
        <v>137</v>
      </c>
      <c r="J1418" s="24" t="s">
        <v>414</v>
      </c>
      <c r="K1418" s="24" t="s">
        <v>2000</v>
      </c>
      <c r="L1418" s="80"/>
      <c r="M1418" s="24" t="s">
        <v>3269</v>
      </c>
      <c r="N1418" s="24"/>
      <c r="O1418" s="24"/>
    </row>
    <row r="1419" spans="1:15" hidden="1">
      <c r="A1419" s="23" t="str">
        <f>CONCATENATE(표1[[#This Row],[대분류]],표1[[#This Row],[중분류]],표1[[#This Row],[소분류]],표1[[#This Row],[단계]])</f>
        <v>IT프로그래밍SAP전문과정</v>
      </c>
      <c r="B1419" s="23" t="str">
        <f>CONCATENATE($A1419,
IF(COUNTIF($A$2:$A1419,A1419)&lt;10,CONCATENATE("000",COUNTIF($A$2:$A1419,A1419)),
IF(COUNTIF($A$2:$A1419,A1419)&lt;100,CONCATENATE("00",COUNTIF($A$2:$A1419,A1419)),
IF(COUNTIF($A$2:$A1419,A1419)&lt;1000,CONCATENATE("0",COUNTIF($A$2:$A1419,A1419)),COUNTIF($A$2:$A1419,A1419))
)))</f>
        <v>IT프로그래밍SAP전문과정0039</v>
      </c>
      <c r="C1419" s="23" t="s">
        <v>4073</v>
      </c>
      <c r="E1419" s="23" t="str">
        <f>CONCATENATE(표1[[#This Row],[교육기관명]],표1[[#This Row],[중분류]])</f>
        <v>패스트레인정보통신학원프로그래밍</v>
      </c>
      <c r="F1419" s="24" t="s">
        <v>3691</v>
      </c>
      <c r="G1419" s="25" t="s">
        <v>1384</v>
      </c>
      <c r="H1419" s="24" t="s">
        <v>6</v>
      </c>
      <c r="I1419" s="24" t="s">
        <v>137</v>
      </c>
      <c r="J1419" s="24" t="s">
        <v>414</v>
      </c>
      <c r="K1419" s="24" t="s">
        <v>2000</v>
      </c>
      <c r="L1419" s="80"/>
      <c r="M1419" s="24" t="s">
        <v>3270</v>
      </c>
      <c r="N1419" s="24"/>
      <c r="O1419" s="24"/>
    </row>
    <row r="1420" spans="1:15" hidden="1">
      <c r="A1420" s="23" t="str">
        <f>CONCATENATE(표1[[#This Row],[대분류]],표1[[#This Row],[중분류]],표1[[#This Row],[소분류]],표1[[#This Row],[단계]])</f>
        <v>IT프로그래밍SAP전문과정</v>
      </c>
      <c r="B1420" s="23" t="str">
        <f>CONCATENATE($A1420,
IF(COUNTIF($A$2:$A1420,A1420)&lt;10,CONCATENATE("000",COUNTIF($A$2:$A1420,A1420)),
IF(COUNTIF($A$2:$A1420,A1420)&lt;100,CONCATENATE("00",COUNTIF($A$2:$A1420,A1420)),
IF(COUNTIF($A$2:$A1420,A1420)&lt;1000,CONCATENATE("0",COUNTIF($A$2:$A1420,A1420)),COUNTIF($A$2:$A1420,A1420))
)))</f>
        <v>IT프로그래밍SAP전문과정0040</v>
      </c>
      <c r="C1420" s="23" t="s">
        <v>4074</v>
      </c>
      <c r="E1420" s="23" t="str">
        <f>CONCATENATE(표1[[#This Row],[교육기관명]],표1[[#This Row],[중분류]])</f>
        <v>패스트레인정보통신학원프로그래밍</v>
      </c>
      <c r="F1420" s="24" t="s">
        <v>3691</v>
      </c>
      <c r="G1420" s="25" t="s">
        <v>1385</v>
      </c>
      <c r="H1420" s="24" t="s">
        <v>6</v>
      </c>
      <c r="I1420" s="24" t="s">
        <v>137</v>
      </c>
      <c r="J1420" s="24" t="s">
        <v>414</v>
      </c>
      <c r="K1420" s="24" t="s">
        <v>2000</v>
      </c>
      <c r="L1420" s="80"/>
      <c r="M1420" s="24" t="s">
        <v>3271</v>
      </c>
      <c r="N1420" s="24"/>
      <c r="O1420" s="24"/>
    </row>
    <row r="1421" spans="1:15" hidden="1">
      <c r="A1421" s="23" t="str">
        <f>CONCATENATE(표1[[#This Row],[대분류]],표1[[#This Row],[중분류]],표1[[#This Row],[소분류]],표1[[#This Row],[단계]])</f>
        <v>IT프로그래밍SAP전문과정</v>
      </c>
      <c r="B1421" s="23" t="str">
        <f>CONCATENATE($A1421,
IF(COUNTIF($A$2:$A1421,A1421)&lt;10,CONCATENATE("000",COUNTIF($A$2:$A1421,A1421)),
IF(COUNTIF($A$2:$A1421,A1421)&lt;100,CONCATENATE("00",COUNTIF($A$2:$A1421,A1421)),
IF(COUNTIF($A$2:$A1421,A1421)&lt;1000,CONCATENATE("0",COUNTIF($A$2:$A1421,A1421)),COUNTIF($A$2:$A1421,A1421))
)))</f>
        <v>IT프로그래밍SAP전문과정0041</v>
      </c>
      <c r="C1421" s="23" t="s">
        <v>4075</v>
      </c>
      <c r="E1421" s="23" t="str">
        <f>CONCATENATE(표1[[#This Row],[교육기관명]],표1[[#This Row],[중분류]])</f>
        <v>패스트레인정보통신학원프로그래밍</v>
      </c>
      <c r="F1421" s="24" t="s">
        <v>3691</v>
      </c>
      <c r="G1421" s="25" t="s">
        <v>1386</v>
      </c>
      <c r="H1421" s="24" t="s">
        <v>6</v>
      </c>
      <c r="I1421" s="24" t="s">
        <v>137</v>
      </c>
      <c r="J1421" s="24" t="s">
        <v>414</v>
      </c>
      <c r="K1421" s="24" t="s">
        <v>2000</v>
      </c>
      <c r="L1421" s="80"/>
      <c r="M1421" s="24" t="s">
        <v>3272</v>
      </c>
      <c r="N1421" s="24"/>
      <c r="O1421" s="24"/>
    </row>
    <row r="1422" spans="1:15" hidden="1">
      <c r="A1422" s="23" t="str">
        <f>CONCATENATE(표1[[#This Row],[대분류]],표1[[#This Row],[중분류]],표1[[#This Row],[소분류]],표1[[#This Row],[단계]])</f>
        <v>IT프로그래밍SAP전문과정</v>
      </c>
      <c r="B1422" s="23" t="str">
        <f>CONCATENATE($A1422,
IF(COUNTIF($A$2:$A1422,A1422)&lt;10,CONCATENATE("000",COUNTIF($A$2:$A1422,A1422)),
IF(COUNTIF($A$2:$A1422,A1422)&lt;100,CONCATENATE("00",COUNTIF($A$2:$A1422,A1422)),
IF(COUNTIF($A$2:$A1422,A1422)&lt;1000,CONCATENATE("0",COUNTIF($A$2:$A1422,A1422)),COUNTIF($A$2:$A1422,A1422))
)))</f>
        <v>IT프로그래밍SAP전문과정0042</v>
      </c>
      <c r="C1422" s="23" t="s">
        <v>4076</v>
      </c>
      <c r="E1422" s="23" t="str">
        <f>CONCATENATE(표1[[#This Row],[교육기관명]],표1[[#This Row],[중분류]])</f>
        <v>패스트레인정보통신학원프로그래밍</v>
      </c>
      <c r="F1422" s="24" t="s">
        <v>3691</v>
      </c>
      <c r="G1422" s="25" t="s">
        <v>1387</v>
      </c>
      <c r="H1422" s="24" t="s">
        <v>6</v>
      </c>
      <c r="I1422" s="24" t="s">
        <v>137</v>
      </c>
      <c r="J1422" s="24" t="s">
        <v>414</v>
      </c>
      <c r="K1422" s="24" t="s">
        <v>2000</v>
      </c>
      <c r="L1422" s="80"/>
      <c r="M1422" s="24" t="s">
        <v>3273</v>
      </c>
      <c r="N1422" s="24"/>
      <c r="O1422" s="24"/>
    </row>
    <row r="1423" spans="1:15" hidden="1">
      <c r="A1423" s="23" t="str">
        <f>CONCATENATE(표1[[#This Row],[대분류]],표1[[#This Row],[중분류]],표1[[#This Row],[소분류]],표1[[#This Row],[단계]])</f>
        <v>IT프로그래밍SAP전문과정</v>
      </c>
      <c r="B1423" s="23" t="str">
        <f>CONCATENATE($A1423,
IF(COUNTIF($A$2:$A1423,A1423)&lt;10,CONCATENATE("000",COUNTIF($A$2:$A1423,A1423)),
IF(COUNTIF($A$2:$A1423,A1423)&lt;100,CONCATENATE("00",COUNTIF($A$2:$A1423,A1423)),
IF(COUNTIF($A$2:$A1423,A1423)&lt;1000,CONCATENATE("0",COUNTIF($A$2:$A1423,A1423)),COUNTIF($A$2:$A1423,A1423))
)))</f>
        <v>IT프로그래밍SAP전문과정0043</v>
      </c>
      <c r="C1423" s="23" t="s">
        <v>4077</v>
      </c>
      <c r="D1423" s="27" t="s">
        <v>5650</v>
      </c>
      <c r="E1423" s="23" t="str">
        <f>CONCATENATE(표1[[#This Row],[교육기관명]],표1[[#This Row],[중분류]])</f>
        <v>패스트레인정보통신학원프로그래밍</v>
      </c>
      <c r="F1423" s="24" t="s">
        <v>3691</v>
      </c>
      <c r="G1423" s="25" t="s">
        <v>1388</v>
      </c>
      <c r="H1423" s="24" t="s">
        <v>6</v>
      </c>
      <c r="I1423" s="24" t="s">
        <v>137</v>
      </c>
      <c r="J1423" s="24" t="s">
        <v>414</v>
      </c>
      <c r="K1423" s="24" t="s">
        <v>2000</v>
      </c>
      <c r="L1423" s="80" t="s">
        <v>5564</v>
      </c>
      <c r="M1423" s="24" t="s">
        <v>3274</v>
      </c>
      <c r="N1423" s="24">
        <v>0</v>
      </c>
      <c r="O1423" s="24"/>
    </row>
    <row r="1424" spans="1:15" hidden="1">
      <c r="A1424" s="23" t="str">
        <f>CONCATENATE(표1[[#This Row],[대분류]],표1[[#This Row],[중분류]],표1[[#This Row],[소분류]],표1[[#This Row],[단계]])</f>
        <v>IT프로그래밍SAP전문과정</v>
      </c>
      <c r="B1424" s="23" t="str">
        <f>CONCATENATE($A1424,
IF(COUNTIF($A$2:$A1424,A1424)&lt;10,CONCATENATE("000",COUNTIF($A$2:$A1424,A1424)),
IF(COUNTIF($A$2:$A1424,A1424)&lt;100,CONCATENATE("00",COUNTIF($A$2:$A1424,A1424)),
IF(COUNTIF($A$2:$A1424,A1424)&lt;1000,CONCATENATE("0",COUNTIF($A$2:$A1424,A1424)),COUNTIF($A$2:$A1424,A1424))
)))</f>
        <v>IT프로그래밍SAP전문과정0044</v>
      </c>
      <c r="C1424" s="23" t="s">
        <v>4078</v>
      </c>
      <c r="E1424" s="23" t="str">
        <f>CONCATENATE(표1[[#This Row],[교육기관명]],표1[[#This Row],[중분류]])</f>
        <v>패스트레인정보통신학원프로그래밍</v>
      </c>
      <c r="F1424" s="24" t="s">
        <v>3691</v>
      </c>
      <c r="G1424" s="25" t="s">
        <v>1389</v>
      </c>
      <c r="H1424" s="24" t="s">
        <v>6</v>
      </c>
      <c r="I1424" s="24" t="s">
        <v>137</v>
      </c>
      <c r="J1424" s="24" t="s">
        <v>414</v>
      </c>
      <c r="K1424" s="24" t="s">
        <v>2000</v>
      </c>
      <c r="L1424" s="80"/>
      <c r="M1424" s="24" t="s">
        <v>3275</v>
      </c>
      <c r="N1424" s="24"/>
      <c r="O1424" s="24"/>
    </row>
    <row r="1425" spans="1:15" hidden="1">
      <c r="A1425" s="23" t="str">
        <f>CONCATENATE(표1[[#This Row],[대분류]],표1[[#This Row],[중분류]],표1[[#This Row],[소분류]],표1[[#This Row],[단계]])</f>
        <v>IT프로그래밍SAP전문과정</v>
      </c>
      <c r="B1425" s="23" t="str">
        <f>CONCATENATE($A1425,
IF(COUNTIF($A$2:$A1425,A1425)&lt;10,CONCATENATE("000",COUNTIF($A$2:$A1425,A1425)),
IF(COUNTIF($A$2:$A1425,A1425)&lt;100,CONCATENATE("00",COUNTIF($A$2:$A1425,A1425)),
IF(COUNTIF($A$2:$A1425,A1425)&lt;1000,CONCATENATE("0",COUNTIF($A$2:$A1425,A1425)),COUNTIF($A$2:$A1425,A1425))
)))</f>
        <v>IT프로그래밍SAP전문과정0045</v>
      </c>
      <c r="C1425" s="23" t="s">
        <v>4079</v>
      </c>
      <c r="E1425" s="23" t="str">
        <f>CONCATENATE(표1[[#This Row],[교육기관명]],표1[[#This Row],[중분류]])</f>
        <v>패스트레인정보통신학원프로그래밍</v>
      </c>
      <c r="F1425" s="24" t="s">
        <v>3691</v>
      </c>
      <c r="G1425" s="25" t="s">
        <v>1390</v>
      </c>
      <c r="H1425" s="24" t="s">
        <v>6</v>
      </c>
      <c r="I1425" s="24" t="s">
        <v>137</v>
      </c>
      <c r="J1425" s="24" t="s">
        <v>414</v>
      </c>
      <c r="K1425" s="24" t="s">
        <v>2000</v>
      </c>
      <c r="L1425" s="80"/>
      <c r="M1425" s="24" t="s">
        <v>3276</v>
      </c>
      <c r="N1425" s="24"/>
      <c r="O1425" s="24"/>
    </row>
    <row r="1426" spans="1:15" hidden="1">
      <c r="A1426" s="23" t="str">
        <f>CONCATENATE(표1[[#This Row],[대분류]],표1[[#This Row],[중분류]],표1[[#This Row],[소분류]],표1[[#This Row],[단계]])</f>
        <v>IT프로그래밍SAP전문과정</v>
      </c>
      <c r="B1426" s="23" t="str">
        <f>CONCATENATE($A1426,
IF(COUNTIF($A$2:$A1426,A1426)&lt;10,CONCATENATE("000",COUNTIF($A$2:$A1426,A1426)),
IF(COUNTIF($A$2:$A1426,A1426)&lt;100,CONCATENATE("00",COUNTIF($A$2:$A1426,A1426)),
IF(COUNTIF($A$2:$A1426,A1426)&lt;1000,CONCATENATE("0",COUNTIF($A$2:$A1426,A1426)),COUNTIF($A$2:$A1426,A1426))
)))</f>
        <v>IT프로그래밍SAP전문과정0046</v>
      </c>
      <c r="C1426" s="23" t="s">
        <v>4080</v>
      </c>
      <c r="E1426" s="23" t="str">
        <f>CONCATENATE(표1[[#This Row],[교육기관명]],표1[[#This Row],[중분류]])</f>
        <v>패스트레인정보통신학원프로그래밍</v>
      </c>
      <c r="F1426" s="24" t="s">
        <v>3691</v>
      </c>
      <c r="G1426" s="25" t="s">
        <v>1391</v>
      </c>
      <c r="H1426" s="24" t="s">
        <v>6</v>
      </c>
      <c r="I1426" s="24" t="s">
        <v>137</v>
      </c>
      <c r="J1426" s="24" t="s">
        <v>414</v>
      </c>
      <c r="K1426" s="24" t="s">
        <v>2000</v>
      </c>
      <c r="L1426" s="80"/>
      <c r="M1426" s="24" t="s">
        <v>3277</v>
      </c>
      <c r="N1426" s="24"/>
      <c r="O1426" s="24"/>
    </row>
    <row r="1427" spans="1:15" hidden="1">
      <c r="A1427" s="23" t="str">
        <f>CONCATENATE(표1[[#This Row],[대분류]],표1[[#This Row],[중분류]],표1[[#This Row],[소분류]],표1[[#This Row],[단계]])</f>
        <v>IT프로그래밍SAP전문과정</v>
      </c>
      <c r="B1427" s="23" t="str">
        <f>CONCATENATE($A1427,
IF(COUNTIF($A$2:$A1427,A1427)&lt;10,CONCATENATE("000",COUNTIF($A$2:$A1427,A1427)),
IF(COUNTIF($A$2:$A1427,A1427)&lt;100,CONCATENATE("00",COUNTIF($A$2:$A1427,A1427)),
IF(COUNTIF($A$2:$A1427,A1427)&lt;1000,CONCATENATE("0",COUNTIF($A$2:$A1427,A1427)),COUNTIF($A$2:$A1427,A1427))
)))</f>
        <v>IT프로그래밍SAP전문과정0047</v>
      </c>
      <c r="C1427" s="23" t="s">
        <v>4081</v>
      </c>
      <c r="E1427" s="23" t="str">
        <f>CONCATENATE(표1[[#This Row],[교육기관명]],표1[[#This Row],[중분류]])</f>
        <v>패스트레인정보통신학원프로그래밍</v>
      </c>
      <c r="F1427" s="24" t="s">
        <v>3691</v>
      </c>
      <c r="G1427" s="25" t="s">
        <v>1392</v>
      </c>
      <c r="H1427" s="24" t="s">
        <v>6</v>
      </c>
      <c r="I1427" s="24" t="s">
        <v>137</v>
      </c>
      <c r="J1427" s="24" t="s">
        <v>414</v>
      </c>
      <c r="K1427" s="24" t="s">
        <v>2000</v>
      </c>
      <c r="L1427" s="80"/>
      <c r="M1427" s="24" t="s">
        <v>3278</v>
      </c>
      <c r="N1427" s="24"/>
      <c r="O1427" s="24"/>
    </row>
    <row r="1428" spans="1:15" hidden="1">
      <c r="A1428" s="23" t="str">
        <f>CONCATENATE(표1[[#This Row],[대분류]],표1[[#This Row],[중분류]],표1[[#This Row],[소분류]],표1[[#This Row],[단계]])</f>
        <v>IT프로그래밍SAP전문과정</v>
      </c>
      <c r="B1428" s="23" t="str">
        <f>CONCATENATE($A1428,
IF(COUNTIF($A$2:$A1428,A1428)&lt;10,CONCATENATE("000",COUNTIF($A$2:$A1428,A1428)),
IF(COUNTIF($A$2:$A1428,A1428)&lt;100,CONCATENATE("00",COUNTIF($A$2:$A1428,A1428)),
IF(COUNTIF($A$2:$A1428,A1428)&lt;1000,CONCATENATE("0",COUNTIF($A$2:$A1428,A1428)),COUNTIF($A$2:$A1428,A1428))
)))</f>
        <v>IT프로그래밍SAP전문과정0048</v>
      </c>
      <c r="C1428" s="23" t="s">
        <v>4082</v>
      </c>
      <c r="E1428" s="23" t="str">
        <f>CONCATENATE(표1[[#This Row],[교육기관명]],표1[[#This Row],[중분류]])</f>
        <v>패스트레인정보통신학원프로그래밍</v>
      </c>
      <c r="F1428" s="24" t="s">
        <v>3691</v>
      </c>
      <c r="G1428" s="25" t="s">
        <v>1393</v>
      </c>
      <c r="H1428" s="24" t="s">
        <v>6</v>
      </c>
      <c r="I1428" s="24" t="s">
        <v>137</v>
      </c>
      <c r="J1428" s="24" t="s">
        <v>414</v>
      </c>
      <c r="K1428" s="24" t="s">
        <v>2000</v>
      </c>
      <c r="L1428" s="80"/>
      <c r="M1428" s="24" t="s">
        <v>3279</v>
      </c>
      <c r="N1428" s="24"/>
      <c r="O1428" s="24"/>
    </row>
    <row r="1429" spans="1:15" hidden="1">
      <c r="A1429" s="23" t="str">
        <f>CONCATENATE(표1[[#This Row],[대분류]],표1[[#This Row],[중분류]],표1[[#This Row],[소분류]],표1[[#This Row],[단계]])</f>
        <v>IT프로그래밍SAP전문과정</v>
      </c>
      <c r="B1429" s="23" t="str">
        <f>CONCATENATE($A1429,
IF(COUNTIF($A$2:$A1429,A1429)&lt;10,CONCATENATE("000",COUNTIF($A$2:$A1429,A1429)),
IF(COUNTIF($A$2:$A1429,A1429)&lt;100,CONCATENATE("00",COUNTIF($A$2:$A1429,A1429)),
IF(COUNTIF($A$2:$A1429,A1429)&lt;1000,CONCATENATE("0",COUNTIF($A$2:$A1429,A1429)),COUNTIF($A$2:$A1429,A1429))
)))</f>
        <v>IT프로그래밍SAP전문과정0049</v>
      </c>
      <c r="C1429" s="23" t="s">
        <v>4083</v>
      </c>
      <c r="D1429" s="27" t="s">
        <v>5651</v>
      </c>
      <c r="E1429" s="23" t="str">
        <f>CONCATENATE(표1[[#This Row],[교육기관명]],표1[[#This Row],[중분류]])</f>
        <v>패스트레인정보통신학원프로그래밍</v>
      </c>
      <c r="F1429" s="24" t="s">
        <v>3691</v>
      </c>
      <c r="G1429" s="25" t="s">
        <v>1308</v>
      </c>
      <c r="H1429" s="24" t="s">
        <v>6</v>
      </c>
      <c r="I1429" s="24" t="s">
        <v>137</v>
      </c>
      <c r="J1429" s="24" t="s">
        <v>414</v>
      </c>
      <c r="K1429" s="24" t="s">
        <v>2000</v>
      </c>
      <c r="L1429" s="80" t="s">
        <v>5564</v>
      </c>
      <c r="M1429" s="24" t="s">
        <v>3280</v>
      </c>
      <c r="N1429" s="24">
        <v>0</v>
      </c>
      <c r="O1429" s="24"/>
    </row>
    <row r="1430" spans="1:15" hidden="1">
      <c r="A1430" s="23" t="str">
        <f>CONCATENATE(표1[[#This Row],[대분류]],표1[[#This Row],[중분류]],표1[[#This Row],[소분류]],표1[[#This Row],[단계]])</f>
        <v>IT프로그래밍SAP전문과정</v>
      </c>
      <c r="B1430" s="23" t="str">
        <f>CONCATENATE($A1430,
IF(COUNTIF($A$2:$A1430,A1430)&lt;10,CONCATENATE("000",COUNTIF($A$2:$A1430,A1430)),
IF(COUNTIF($A$2:$A1430,A1430)&lt;100,CONCATENATE("00",COUNTIF($A$2:$A1430,A1430)),
IF(COUNTIF($A$2:$A1430,A1430)&lt;1000,CONCATENATE("0",COUNTIF($A$2:$A1430,A1430)),COUNTIF($A$2:$A1430,A1430))
)))</f>
        <v>IT프로그래밍SAP전문과정0050</v>
      </c>
      <c r="C1430" s="23" t="s">
        <v>4084</v>
      </c>
      <c r="E1430" s="23" t="str">
        <f>CONCATENATE(표1[[#This Row],[교육기관명]],표1[[#This Row],[중분류]])</f>
        <v>패스트레인정보통신학원프로그래밍</v>
      </c>
      <c r="F1430" s="24" t="s">
        <v>3691</v>
      </c>
      <c r="G1430" s="25" t="s">
        <v>1309</v>
      </c>
      <c r="H1430" s="24" t="s">
        <v>6</v>
      </c>
      <c r="I1430" s="24" t="s">
        <v>137</v>
      </c>
      <c r="J1430" s="24" t="s">
        <v>414</v>
      </c>
      <c r="K1430" s="24" t="s">
        <v>2000</v>
      </c>
      <c r="L1430" s="80"/>
      <c r="M1430" s="24" t="s">
        <v>3281</v>
      </c>
      <c r="N1430" s="24"/>
      <c r="O1430" s="24"/>
    </row>
    <row r="1431" spans="1:15" hidden="1">
      <c r="A1431" s="23" t="str">
        <f>CONCATENATE(표1[[#This Row],[대분류]],표1[[#This Row],[중분류]],표1[[#This Row],[소분류]],표1[[#This Row],[단계]])</f>
        <v>IT프로그래밍SAP전문과정</v>
      </c>
      <c r="B1431" s="23" t="str">
        <f>CONCATENATE($A1431,
IF(COUNTIF($A$2:$A1431,A1431)&lt;10,CONCATENATE("000",COUNTIF($A$2:$A1431,A1431)),
IF(COUNTIF($A$2:$A1431,A1431)&lt;100,CONCATENATE("00",COUNTIF($A$2:$A1431,A1431)),
IF(COUNTIF($A$2:$A1431,A1431)&lt;1000,CONCATENATE("0",COUNTIF($A$2:$A1431,A1431)),COUNTIF($A$2:$A1431,A1431))
)))</f>
        <v>IT프로그래밍SAP전문과정0051</v>
      </c>
      <c r="C1431" s="23" t="s">
        <v>4085</v>
      </c>
      <c r="E1431" s="23" t="str">
        <f>CONCATENATE(표1[[#This Row],[교육기관명]],표1[[#This Row],[중분류]])</f>
        <v>패스트레인정보통신학원프로그래밍</v>
      </c>
      <c r="F1431" s="24" t="s">
        <v>3691</v>
      </c>
      <c r="G1431" s="25" t="s">
        <v>1310</v>
      </c>
      <c r="H1431" s="24" t="s">
        <v>6</v>
      </c>
      <c r="I1431" s="24" t="s">
        <v>137</v>
      </c>
      <c r="J1431" s="24" t="s">
        <v>414</v>
      </c>
      <c r="K1431" s="24" t="s">
        <v>2000</v>
      </c>
      <c r="L1431" s="80"/>
      <c r="M1431" s="24" t="s">
        <v>3282</v>
      </c>
      <c r="N1431" s="24"/>
      <c r="O1431" s="24"/>
    </row>
    <row r="1432" spans="1:15" hidden="1">
      <c r="A1432" s="23" t="str">
        <f>CONCATENATE(표1[[#This Row],[대분류]],표1[[#This Row],[중분류]],표1[[#This Row],[소분류]],표1[[#This Row],[단계]])</f>
        <v>IT프로그래밍SAP전문과정</v>
      </c>
      <c r="B1432" s="23" t="str">
        <f>CONCATENATE($A1432,
IF(COUNTIF($A$2:$A1432,A1432)&lt;10,CONCATENATE("000",COUNTIF($A$2:$A1432,A1432)),
IF(COUNTIF($A$2:$A1432,A1432)&lt;100,CONCATENATE("00",COUNTIF($A$2:$A1432,A1432)),
IF(COUNTIF($A$2:$A1432,A1432)&lt;1000,CONCATENATE("0",COUNTIF($A$2:$A1432,A1432)),COUNTIF($A$2:$A1432,A1432))
)))</f>
        <v>IT프로그래밍SAP전문과정0052</v>
      </c>
      <c r="C1432" s="23" t="s">
        <v>4086</v>
      </c>
      <c r="E1432" s="23" t="str">
        <f>CONCATENATE(표1[[#This Row],[교육기관명]],표1[[#This Row],[중분류]])</f>
        <v>패스트레인정보통신학원프로그래밍</v>
      </c>
      <c r="F1432" s="24" t="s">
        <v>3691</v>
      </c>
      <c r="G1432" s="25" t="s">
        <v>1528</v>
      </c>
      <c r="H1432" s="24" t="s">
        <v>6</v>
      </c>
      <c r="I1432" s="24" t="s">
        <v>137</v>
      </c>
      <c r="J1432" s="24" t="s">
        <v>414</v>
      </c>
      <c r="K1432" s="24" t="s">
        <v>2000</v>
      </c>
      <c r="L1432" s="80"/>
      <c r="M1432" s="24" t="s">
        <v>3283</v>
      </c>
      <c r="N1432" s="24"/>
      <c r="O1432" s="24"/>
    </row>
    <row r="1433" spans="1:15" hidden="1">
      <c r="A1433" s="23" t="str">
        <f>CONCATENATE(표1[[#This Row],[대분류]],표1[[#This Row],[중분류]],표1[[#This Row],[소분류]],표1[[#This Row],[단계]])</f>
        <v>IT프로그래밍SAP전문과정</v>
      </c>
      <c r="B1433" s="23" t="str">
        <f>CONCATENATE($A1433,
IF(COUNTIF($A$2:$A1433,A1433)&lt;10,CONCATENATE("000",COUNTIF($A$2:$A1433,A1433)),
IF(COUNTIF($A$2:$A1433,A1433)&lt;100,CONCATENATE("00",COUNTIF($A$2:$A1433,A1433)),
IF(COUNTIF($A$2:$A1433,A1433)&lt;1000,CONCATENATE("0",COUNTIF($A$2:$A1433,A1433)),COUNTIF($A$2:$A1433,A1433))
)))</f>
        <v>IT프로그래밍SAP전문과정0053</v>
      </c>
      <c r="C1433" s="23" t="s">
        <v>4087</v>
      </c>
      <c r="E1433" s="23" t="str">
        <f>CONCATENATE(표1[[#This Row],[교육기관명]],표1[[#This Row],[중분류]])</f>
        <v>패스트레인정보통신학원프로그래밍</v>
      </c>
      <c r="F1433" s="24" t="s">
        <v>3691</v>
      </c>
      <c r="G1433" s="25" t="s">
        <v>1529</v>
      </c>
      <c r="H1433" s="24" t="s">
        <v>6</v>
      </c>
      <c r="I1433" s="24" t="s">
        <v>137</v>
      </c>
      <c r="J1433" s="24" t="s">
        <v>414</v>
      </c>
      <c r="K1433" s="24" t="s">
        <v>2000</v>
      </c>
      <c r="L1433" s="80"/>
      <c r="M1433" s="24" t="s">
        <v>3284</v>
      </c>
      <c r="N1433" s="24"/>
      <c r="O1433" s="24"/>
    </row>
    <row r="1434" spans="1:15" hidden="1">
      <c r="A1434" s="23" t="str">
        <f>CONCATENATE(표1[[#This Row],[대분류]],표1[[#This Row],[중분류]],표1[[#This Row],[소분류]],표1[[#This Row],[단계]])</f>
        <v>IT프로그래밍SAP전문과정</v>
      </c>
      <c r="B1434" s="23" t="str">
        <f>CONCATENATE($A1434,
IF(COUNTIF($A$2:$A1434,A1434)&lt;10,CONCATENATE("000",COUNTIF($A$2:$A1434,A1434)),
IF(COUNTIF($A$2:$A1434,A1434)&lt;100,CONCATENATE("00",COUNTIF($A$2:$A1434,A1434)),
IF(COUNTIF($A$2:$A1434,A1434)&lt;1000,CONCATENATE("0",COUNTIF($A$2:$A1434,A1434)),COUNTIF($A$2:$A1434,A1434))
)))</f>
        <v>IT프로그래밍SAP전문과정0054</v>
      </c>
      <c r="C1434" s="23" t="s">
        <v>4088</v>
      </c>
      <c r="E1434" s="23" t="str">
        <f>CONCATENATE(표1[[#This Row],[교육기관명]],표1[[#This Row],[중분류]])</f>
        <v>패스트레인정보통신학원프로그래밍</v>
      </c>
      <c r="F1434" s="24" t="s">
        <v>3691</v>
      </c>
      <c r="G1434" s="25" t="s">
        <v>1311</v>
      </c>
      <c r="H1434" s="24" t="s">
        <v>6</v>
      </c>
      <c r="I1434" s="24" t="s">
        <v>137</v>
      </c>
      <c r="J1434" s="24" t="s">
        <v>414</v>
      </c>
      <c r="K1434" s="24" t="s">
        <v>2000</v>
      </c>
      <c r="L1434" s="80"/>
      <c r="M1434" s="24" t="s">
        <v>3285</v>
      </c>
      <c r="N1434" s="24"/>
      <c r="O1434" s="24"/>
    </row>
    <row r="1435" spans="1:15" hidden="1">
      <c r="A1435" s="23" t="str">
        <f>CONCATENATE(표1[[#This Row],[대분류]],표1[[#This Row],[중분류]],표1[[#This Row],[소분류]],표1[[#This Row],[단계]])</f>
        <v>IT프로그래밍SAP전문과정</v>
      </c>
      <c r="B1435" s="23" t="str">
        <f>CONCATENATE($A1435,
IF(COUNTIF($A$2:$A1435,A1435)&lt;10,CONCATENATE("000",COUNTIF($A$2:$A1435,A1435)),
IF(COUNTIF($A$2:$A1435,A1435)&lt;100,CONCATENATE("00",COUNTIF($A$2:$A1435,A1435)),
IF(COUNTIF($A$2:$A1435,A1435)&lt;1000,CONCATENATE("0",COUNTIF($A$2:$A1435,A1435)),COUNTIF($A$2:$A1435,A1435))
)))</f>
        <v>IT프로그래밍SAP전문과정0055</v>
      </c>
      <c r="C1435" s="23" t="s">
        <v>4089</v>
      </c>
      <c r="E1435" s="23" t="str">
        <f>CONCATENATE(표1[[#This Row],[교육기관명]],표1[[#This Row],[중분류]])</f>
        <v>패스트레인정보통신학원프로그래밍</v>
      </c>
      <c r="F1435" s="24" t="s">
        <v>3691</v>
      </c>
      <c r="G1435" s="25" t="s">
        <v>1312</v>
      </c>
      <c r="H1435" s="24" t="s">
        <v>6</v>
      </c>
      <c r="I1435" s="24" t="s">
        <v>137</v>
      </c>
      <c r="J1435" s="24" t="s">
        <v>414</v>
      </c>
      <c r="K1435" s="24" t="s">
        <v>2000</v>
      </c>
      <c r="L1435" s="80"/>
      <c r="M1435" s="24" t="s">
        <v>3286</v>
      </c>
      <c r="N1435" s="24"/>
      <c r="O1435" s="24"/>
    </row>
    <row r="1436" spans="1:15" hidden="1">
      <c r="A1436" s="23" t="str">
        <f>CONCATENATE(표1[[#This Row],[대분류]],표1[[#This Row],[중분류]],표1[[#This Row],[소분류]],표1[[#This Row],[단계]])</f>
        <v>IT프로그래밍SAP전문과정</v>
      </c>
      <c r="B1436" s="23" t="str">
        <f>CONCATENATE($A1436,
IF(COUNTIF($A$2:$A1436,A1436)&lt;10,CONCATENATE("000",COUNTIF($A$2:$A1436,A1436)),
IF(COUNTIF($A$2:$A1436,A1436)&lt;100,CONCATENATE("00",COUNTIF($A$2:$A1436,A1436)),
IF(COUNTIF($A$2:$A1436,A1436)&lt;1000,CONCATENATE("0",COUNTIF($A$2:$A1436,A1436)),COUNTIF($A$2:$A1436,A1436))
)))</f>
        <v>IT프로그래밍SAP전문과정0056</v>
      </c>
      <c r="C1436" s="23" t="s">
        <v>4090</v>
      </c>
      <c r="E1436" s="23" t="str">
        <f>CONCATENATE(표1[[#This Row],[교육기관명]],표1[[#This Row],[중분류]])</f>
        <v>패스트레인정보통신학원프로그래밍</v>
      </c>
      <c r="F1436" s="24" t="s">
        <v>3691</v>
      </c>
      <c r="G1436" s="25" t="s">
        <v>1530</v>
      </c>
      <c r="H1436" s="24" t="s">
        <v>6</v>
      </c>
      <c r="I1436" s="24" t="s">
        <v>137</v>
      </c>
      <c r="J1436" s="24" t="s">
        <v>414</v>
      </c>
      <c r="K1436" s="24" t="s">
        <v>2000</v>
      </c>
      <c r="L1436" s="80"/>
      <c r="M1436" s="24" t="s">
        <v>3287</v>
      </c>
      <c r="N1436" s="24"/>
      <c r="O1436" s="24"/>
    </row>
    <row r="1437" spans="1:15" hidden="1">
      <c r="A1437" s="23" t="str">
        <f>CONCATENATE(표1[[#This Row],[대분류]],표1[[#This Row],[중분류]],표1[[#This Row],[소분류]],표1[[#This Row],[단계]])</f>
        <v>IT프로그래밍SAP전문과정</v>
      </c>
      <c r="B1437" s="23" t="str">
        <f>CONCATENATE($A1437,
IF(COUNTIF($A$2:$A1437,A1437)&lt;10,CONCATENATE("000",COUNTIF($A$2:$A1437,A1437)),
IF(COUNTIF($A$2:$A1437,A1437)&lt;100,CONCATENATE("00",COUNTIF($A$2:$A1437,A1437)),
IF(COUNTIF($A$2:$A1437,A1437)&lt;1000,CONCATENATE("0",COUNTIF($A$2:$A1437,A1437)),COUNTIF($A$2:$A1437,A1437))
)))</f>
        <v>IT프로그래밍SAP전문과정0057</v>
      </c>
      <c r="C1437" s="23" t="s">
        <v>4091</v>
      </c>
      <c r="E1437" s="23" t="str">
        <f>CONCATENATE(표1[[#This Row],[교육기관명]],표1[[#This Row],[중분류]])</f>
        <v>패스트레인정보통신학원프로그래밍</v>
      </c>
      <c r="F1437" s="24" t="s">
        <v>3691</v>
      </c>
      <c r="G1437" s="25" t="s">
        <v>1313</v>
      </c>
      <c r="H1437" s="24" t="s">
        <v>6</v>
      </c>
      <c r="I1437" s="24" t="s">
        <v>137</v>
      </c>
      <c r="J1437" s="24" t="s">
        <v>414</v>
      </c>
      <c r="K1437" s="24" t="s">
        <v>2000</v>
      </c>
      <c r="L1437" s="80"/>
      <c r="M1437" s="24" t="s">
        <v>3288</v>
      </c>
      <c r="N1437" s="24"/>
      <c r="O1437" s="24"/>
    </row>
    <row r="1438" spans="1:15" hidden="1">
      <c r="A1438" s="23" t="str">
        <f>CONCATENATE(표1[[#This Row],[대분류]],표1[[#This Row],[중분류]],표1[[#This Row],[소분류]],표1[[#This Row],[단계]])</f>
        <v>IT프로그래밍SAP전문과정</v>
      </c>
      <c r="B1438" s="23" t="str">
        <f>CONCATENATE($A1438,
IF(COUNTIF($A$2:$A1438,A1438)&lt;10,CONCATENATE("000",COUNTIF($A$2:$A1438,A1438)),
IF(COUNTIF($A$2:$A1438,A1438)&lt;100,CONCATENATE("00",COUNTIF($A$2:$A1438,A1438)),
IF(COUNTIF($A$2:$A1438,A1438)&lt;1000,CONCATENATE("0",COUNTIF($A$2:$A1438,A1438)),COUNTIF($A$2:$A1438,A1438))
)))</f>
        <v>IT프로그래밍SAP전문과정0058</v>
      </c>
      <c r="C1438" s="23" t="s">
        <v>4092</v>
      </c>
      <c r="E1438" s="23" t="str">
        <f>CONCATENATE(표1[[#This Row],[교육기관명]],표1[[#This Row],[중분류]])</f>
        <v>패스트레인정보통신학원프로그래밍</v>
      </c>
      <c r="F1438" s="24" t="s">
        <v>3691</v>
      </c>
      <c r="G1438" s="25" t="s">
        <v>1531</v>
      </c>
      <c r="H1438" s="24" t="s">
        <v>6</v>
      </c>
      <c r="I1438" s="24" t="s">
        <v>137</v>
      </c>
      <c r="J1438" s="24" t="s">
        <v>414</v>
      </c>
      <c r="K1438" s="24" t="s">
        <v>2000</v>
      </c>
      <c r="L1438" s="80"/>
      <c r="M1438" s="24" t="s">
        <v>3289</v>
      </c>
      <c r="N1438" s="24"/>
      <c r="O1438" s="24"/>
    </row>
    <row r="1439" spans="1:15" hidden="1">
      <c r="A1439" s="23" t="str">
        <f>CONCATENATE(표1[[#This Row],[대분류]],표1[[#This Row],[중분류]],표1[[#This Row],[소분류]],표1[[#This Row],[단계]])</f>
        <v>IT프로그래밍SAP전문과정</v>
      </c>
      <c r="B1439" s="23" t="str">
        <f>CONCATENATE($A1439,
IF(COUNTIF($A$2:$A1439,A1439)&lt;10,CONCATENATE("000",COUNTIF($A$2:$A1439,A1439)),
IF(COUNTIF($A$2:$A1439,A1439)&lt;100,CONCATENATE("00",COUNTIF($A$2:$A1439,A1439)),
IF(COUNTIF($A$2:$A1439,A1439)&lt;1000,CONCATENATE("0",COUNTIF($A$2:$A1439,A1439)),COUNTIF($A$2:$A1439,A1439))
)))</f>
        <v>IT프로그래밍SAP전문과정0059</v>
      </c>
      <c r="C1439" s="23" t="s">
        <v>4093</v>
      </c>
      <c r="E1439" s="23" t="str">
        <f>CONCATENATE(표1[[#This Row],[교육기관명]],표1[[#This Row],[중분류]])</f>
        <v>패스트레인정보통신학원프로그래밍</v>
      </c>
      <c r="F1439" s="24" t="s">
        <v>3691</v>
      </c>
      <c r="G1439" s="25" t="s">
        <v>1532</v>
      </c>
      <c r="H1439" s="24" t="s">
        <v>6</v>
      </c>
      <c r="I1439" s="24" t="s">
        <v>137</v>
      </c>
      <c r="J1439" s="24" t="s">
        <v>414</v>
      </c>
      <c r="K1439" s="24" t="s">
        <v>2000</v>
      </c>
      <c r="L1439" s="80"/>
      <c r="M1439" s="24" t="s">
        <v>3290</v>
      </c>
      <c r="N1439" s="24"/>
      <c r="O1439" s="24"/>
    </row>
    <row r="1440" spans="1:15" hidden="1">
      <c r="A1440" s="23" t="str">
        <f>CONCATENATE(표1[[#This Row],[대분류]],표1[[#This Row],[중분류]],표1[[#This Row],[소분류]],표1[[#This Row],[단계]])</f>
        <v>IT프로그래밍SAP전문과정</v>
      </c>
      <c r="B1440" s="23" t="str">
        <f>CONCATENATE($A1440,
IF(COUNTIF($A$2:$A1440,A1440)&lt;10,CONCATENATE("000",COUNTIF($A$2:$A1440,A1440)),
IF(COUNTIF($A$2:$A1440,A1440)&lt;100,CONCATENATE("00",COUNTIF($A$2:$A1440,A1440)),
IF(COUNTIF($A$2:$A1440,A1440)&lt;1000,CONCATENATE("0",COUNTIF($A$2:$A1440,A1440)),COUNTIF($A$2:$A1440,A1440))
)))</f>
        <v>IT프로그래밍SAP전문과정0060</v>
      </c>
      <c r="C1440" s="23" t="s">
        <v>4094</v>
      </c>
      <c r="E1440" s="23" t="str">
        <f>CONCATENATE(표1[[#This Row],[교육기관명]],표1[[#This Row],[중분류]])</f>
        <v>패스트레인정보통신학원프로그래밍</v>
      </c>
      <c r="F1440" s="24" t="s">
        <v>3691</v>
      </c>
      <c r="G1440" s="25" t="s">
        <v>1533</v>
      </c>
      <c r="H1440" s="24" t="s">
        <v>6</v>
      </c>
      <c r="I1440" s="24" t="s">
        <v>137</v>
      </c>
      <c r="J1440" s="24" t="s">
        <v>414</v>
      </c>
      <c r="K1440" s="24" t="s">
        <v>2000</v>
      </c>
      <c r="L1440" s="80"/>
      <c r="M1440" s="24" t="s">
        <v>3291</v>
      </c>
      <c r="N1440" s="24"/>
      <c r="O1440" s="24"/>
    </row>
    <row r="1441" spans="1:15" hidden="1">
      <c r="A1441" s="23" t="str">
        <f>CONCATENATE(표1[[#This Row],[대분류]],표1[[#This Row],[중분류]],표1[[#This Row],[소분류]],표1[[#This Row],[단계]])</f>
        <v>IT프로그래밍SAP전문과정</v>
      </c>
      <c r="B1441" s="23" t="str">
        <f>CONCATENATE($A1441,
IF(COUNTIF($A$2:$A1441,A1441)&lt;10,CONCATENATE("000",COUNTIF($A$2:$A1441,A1441)),
IF(COUNTIF($A$2:$A1441,A1441)&lt;100,CONCATENATE("00",COUNTIF($A$2:$A1441,A1441)),
IF(COUNTIF($A$2:$A1441,A1441)&lt;1000,CONCATENATE("0",COUNTIF($A$2:$A1441,A1441)),COUNTIF($A$2:$A1441,A1441))
)))</f>
        <v>IT프로그래밍SAP전문과정0061</v>
      </c>
      <c r="C1441" s="23" t="s">
        <v>4095</v>
      </c>
      <c r="E1441" s="23" t="str">
        <f>CONCATENATE(표1[[#This Row],[교육기관명]],표1[[#This Row],[중분류]])</f>
        <v>패스트레인정보통신학원프로그래밍</v>
      </c>
      <c r="F1441" s="24" t="s">
        <v>3691</v>
      </c>
      <c r="G1441" s="25" t="s">
        <v>1314</v>
      </c>
      <c r="H1441" s="24" t="s">
        <v>6</v>
      </c>
      <c r="I1441" s="24" t="s">
        <v>137</v>
      </c>
      <c r="J1441" s="24" t="s">
        <v>414</v>
      </c>
      <c r="K1441" s="24" t="s">
        <v>2000</v>
      </c>
      <c r="L1441" s="80"/>
      <c r="M1441" s="24" t="s">
        <v>3292</v>
      </c>
      <c r="N1441" s="24"/>
      <c r="O1441" s="24"/>
    </row>
    <row r="1442" spans="1:15" hidden="1">
      <c r="A1442" s="23" t="str">
        <f>CONCATENATE(표1[[#This Row],[대분류]],표1[[#This Row],[중분류]],표1[[#This Row],[소분류]],표1[[#This Row],[단계]])</f>
        <v>IT프로그래밍SAP전문과정</v>
      </c>
      <c r="B1442" s="23" t="str">
        <f>CONCATENATE($A1442,
IF(COUNTIF($A$2:$A1442,A1442)&lt;10,CONCATENATE("000",COUNTIF($A$2:$A1442,A1442)),
IF(COUNTIF($A$2:$A1442,A1442)&lt;100,CONCATENATE("00",COUNTIF($A$2:$A1442,A1442)),
IF(COUNTIF($A$2:$A1442,A1442)&lt;1000,CONCATENATE("0",COUNTIF($A$2:$A1442,A1442)),COUNTIF($A$2:$A1442,A1442))
)))</f>
        <v>IT프로그래밍SAP전문과정0062</v>
      </c>
      <c r="C1442" s="23" t="s">
        <v>4096</v>
      </c>
      <c r="E1442" s="23" t="str">
        <f>CONCATENATE(표1[[#This Row],[교육기관명]],표1[[#This Row],[중분류]])</f>
        <v>패스트레인정보통신학원프로그래밍</v>
      </c>
      <c r="F1442" s="24" t="s">
        <v>3691</v>
      </c>
      <c r="G1442" s="25" t="s">
        <v>1534</v>
      </c>
      <c r="H1442" s="24" t="s">
        <v>6</v>
      </c>
      <c r="I1442" s="24" t="s">
        <v>137</v>
      </c>
      <c r="J1442" s="24" t="s">
        <v>414</v>
      </c>
      <c r="K1442" s="24" t="s">
        <v>2000</v>
      </c>
      <c r="L1442" s="80"/>
      <c r="M1442" s="24" t="s">
        <v>3293</v>
      </c>
      <c r="N1442" s="24"/>
      <c r="O1442" s="24"/>
    </row>
    <row r="1443" spans="1:15" hidden="1">
      <c r="A1443" s="23" t="str">
        <f>CONCATENATE(표1[[#This Row],[대분류]],표1[[#This Row],[중분류]],표1[[#This Row],[소분류]],표1[[#This Row],[단계]])</f>
        <v>IT프로그래밍SAP전문과정</v>
      </c>
      <c r="B1443" s="23" t="str">
        <f>CONCATENATE($A1443,
IF(COUNTIF($A$2:$A1443,A1443)&lt;10,CONCATENATE("000",COUNTIF($A$2:$A1443,A1443)),
IF(COUNTIF($A$2:$A1443,A1443)&lt;100,CONCATENATE("00",COUNTIF($A$2:$A1443,A1443)),
IF(COUNTIF($A$2:$A1443,A1443)&lt;1000,CONCATENATE("0",COUNTIF($A$2:$A1443,A1443)),COUNTIF($A$2:$A1443,A1443))
)))</f>
        <v>IT프로그래밍SAP전문과정0063</v>
      </c>
      <c r="C1443" s="23" t="s">
        <v>4097</v>
      </c>
      <c r="E1443" s="23" t="str">
        <f>CONCATENATE(표1[[#This Row],[교육기관명]],표1[[#This Row],[중분류]])</f>
        <v>패스트레인정보통신학원프로그래밍</v>
      </c>
      <c r="F1443" s="24" t="s">
        <v>3691</v>
      </c>
      <c r="G1443" s="25" t="s">
        <v>1535</v>
      </c>
      <c r="H1443" s="24" t="s">
        <v>6</v>
      </c>
      <c r="I1443" s="24" t="s">
        <v>137</v>
      </c>
      <c r="J1443" s="24" t="s">
        <v>414</v>
      </c>
      <c r="K1443" s="24" t="s">
        <v>2000</v>
      </c>
      <c r="L1443" s="80"/>
      <c r="M1443" s="24" t="s">
        <v>3294</v>
      </c>
      <c r="N1443" s="24"/>
      <c r="O1443" s="24"/>
    </row>
    <row r="1444" spans="1:15" hidden="1">
      <c r="A1444" s="23" t="str">
        <f>CONCATENATE(표1[[#This Row],[대분류]],표1[[#This Row],[중분류]],표1[[#This Row],[소분류]],표1[[#This Row],[단계]])</f>
        <v>IT프로그래밍SAP전문과정</v>
      </c>
      <c r="B1444" s="23" t="str">
        <f>CONCATENATE($A1444,
IF(COUNTIF($A$2:$A1444,A1444)&lt;10,CONCATENATE("000",COUNTIF($A$2:$A1444,A1444)),
IF(COUNTIF($A$2:$A1444,A1444)&lt;100,CONCATENATE("00",COUNTIF($A$2:$A1444,A1444)),
IF(COUNTIF($A$2:$A1444,A1444)&lt;1000,CONCATENATE("0",COUNTIF($A$2:$A1444,A1444)),COUNTIF($A$2:$A1444,A1444))
)))</f>
        <v>IT프로그래밍SAP전문과정0064</v>
      </c>
      <c r="C1444" s="23" t="s">
        <v>4098</v>
      </c>
      <c r="E1444" s="23" t="str">
        <f>CONCATENATE(표1[[#This Row],[교육기관명]],표1[[#This Row],[중분류]])</f>
        <v>패스트레인정보통신학원프로그래밍</v>
      </c>
      <c r="F1444" s="24" t="s">
        <v>3691</v>
      </c>
      <c r="G1444" s="25" t="s">
        <v>1537</v>
      </c>
      <c r="H1444" s="24" t="s">
        <v>6</v>
      </c>
      <c r="I1444" s="24" t="s">
        <v>137</v>
      </c>
      <c r="J1444" s="24" t="s">
        <v>414</v>
      </c>
      <c r="K1444" s="24" t="s">
        <v>2000</v>
      </c>
      <c r="L1444" s="80"/>
      <c r="M1444" s="24" t="s">
        <v>3295</v>
      </c>
      <c r="N1444" s="24"/>
      <c r="O1444" s="24"/>
    </row>
    <row r="1445" spans="1:15" hidden="1">
      <c r="A1445" s="23" t="str">
        <f>CONCATENATE(표1[[#This Row],[대분류]],표1[[#This Row],[중분류]],표1[[#This Row],[소분류]],표1[[#This Row],[단계]])</f>
        <v>IT프로그래밍SAP전문과정</v>
      </c>
      <c r="B1445" s="23" t="str">
        <f>CONCATENATE($A1445,
IF(COUNTIF($A$2:$A1445,A1445)&lt;10,CONCATENATE("000",COUNTIF($A$2:$A1445,A1445)),
IF(COUNTIF($A$2:$A1445,A1445)&lt;100,CONCATENATE("00",COUNTIF($A$2:$A1445,A1445)),
IF(COUNTIF($A$2:$A1445,A1445)&lt;1000,CONCATENATE("0",COUNTIF($A$2:$A1445,A1445)),COUNTIF($A$2:$A1445,A1445))
)))</f>
        <v>IT프로그래밍SAP전문과정0065</v>
      </c>
      <c r="C1445" s="23" t="s">
        <v>4099</v>
      </c>
      <c r="E1445" s="23" t="str">
        <f>CONCATENATE(표1[[#This Row],[교육기관명]],표1[[#This Row],[중분류]])</f>
        <v>패스트레인정보통신학원프로그래밍</v>
      </c>
      <c r="F1445" s="24" t="s">
        <v>3691</v>
      </c>
      <c r="G1445" s="25" t="s">
        <v>1315</v>
      </c>
      <c r="H1445" s="24" t="s">
        <v>6</v>
      </c>
      <c r="I1445" s="24" t="s">
        <v>137</v>
      </c>
      <c r="J1445" s="24" t="s">
        <v>414</v>
      </c>
      <c r="K1445" s="24" t="s">
        <v>2000</v>
      </c>
      <c r="L1445" s="80"/>
      <c r="M1445" s="24" t="s">
        <v>3296</v>
      </c>
      <c r="N1445" s="24"/>
      <c r="O1445" s="24"/>
    </row>
    <row r="1446" spans="1:15" hidden="1">
      <c r="A1446" s="23" t="str">
        <f>CONCATENATE(표1[[#This Row],[대분류]],표1[[#This Row],[중분류]],표1[[#This Row],[소분류]],표1[[#This Row],[단계]])</f>
        <v>IT프로그래밍SAP전문과정</v>
      </c>
      <c r="B1446" s="23" t="str">
        <f>CONCATENATE($A1446,
IF(COUNTIF($A$2:$A1446,A1446)&lt;10,CONCATENATE("000",COUNTIF($A$2:$A1446,A1446)),
IF(COUNTIF($A$2:$A1446,A1446)&lt;100,CONCATENATE("00",COUNTIF($A$2:$A1446,A1446)),
IF(COUNTIF($A$2:$A1446,A1446)&lt;1000,CONCATENATE("0",COUNTIF($A$2:$A1446,A1446)),COUNTIF($A$2:$A1446,A1446))
)))</f>
        <v>IT프로그래밍SAP전문과정0066</v>
      </c>
      <c r="C1446" s="23" t="s">
        <v>4100</v>
      </c>
      <c r="E1446" s="23" t="str">
        <f>CONCATENATE(표1[[#This Row],[교육기관명]],표1[[#This Row],[중분류]])</f>
        <v>패스트레인정보통신학원프로그래밍</v>
      </c>
      <c r="F1446" s="24" t="s">
        <v>3691</v>
      </c>
      <c r="G1446" s="25" t="s">
        <v>1316</v>
      </c>
      <c r="H1446" s="24" t="s">
        <v>6</v>
      </c>
      <c r="I1446" s="24" t="s">
        <v>137</v>
      </c>
      <c r="J1446" s="24" t="s">
        <v>414</v>
      </c>
      <c r="K1446" s="24" t="s">
        <v>2000</v>
      </c>
      <c r="L1446" s="80"/>
      <c r="M1446" s="24" t="s">
        <v>3297</v>
      </c>
      <c r="N1446" s="24"/>
      <c r="O1446" s="24"/>
    </row>
    <row r="1447" spans="1:15" hidden="1">
      <c r="A1447" s="23" t="str">
        <f>CONCATENATE(표1[[#This Row],[대분류]],표1[[#This Row],[중분류]],표1[[#This Row],[소분류]],표1[[#This Row],[단계]])</f>
        <v>IT프로그래밍SAP전문과정</v>
      </c>
      <c r="B1447" s="23" t="str">
        <f>CONCATENATE($A1447,
IF(COUNTIF($A$2:$A1447,A1447)&lt;10,CONCATENATE("000",COUNTIF($A$2:$A1447,A1447)),
IF(COUNTIF($A$2:$A1447,A1447)&lt;100,CONCATENATE("00",COUNTIF($A$2:$A1447,A1447)),
IF(COUNTIF($A$2:$A1447,A1447)&lt;1000,CONCATENATE("0",COUNTIF($A$2:$A1447,A1447)),COUNTIF($A$2:$A1447,A1447))
)))</f>
        <v>IT프로그래밍SAP전문과정0067</v>
      </c>
      <c r="C1447" s="23" t="s">
        <v>4101</v>
      </c>
      <c r="E1447" s="23" t="str">
        <f>CONCATENATE(표1[[#This Row],[교육기관명]],표1[[#This Row],[중분류]])</f>
        <v>패스트레인정보통신학원프로그래밍</v>
      </c>
      <c r="F1447" s="24" t="s">
        <v>3691</v>
      </c>
      <c r="G1447" s="25" t="s">
        <v>1317</v>
      </c>
      <c r="H1447" s="24" t="s">
        <v>6</v>
      </c>
      <c r="I1447" s="24" t="s">
        <v>137</v>
      </c>
      <c r="J1447" s="24" t="s">
        <v>414</v>
      </c>
      <c r="K1447" s="24" t="s">
        <v>2000</v>
      </c>
      <c r="L1447" s="80"/>
      <c r="M1447" s="24" t="s">
        <v>3298</v>
      </c>
      <c r="N1447" s="24"/>
      <c r="O1447" s="24"/>
    </row>
    <row r="1448" spans="1:15" hidden="1">
      <c r="A1448" s="23" t="str">
        <f>CONCATENATE(표1[[#This Row],[대분류]],표1[[#This Row],[중분류]],표1[[#This Row],[소분류]],표1[[#This Row],[단계]])</f>
        <v>IT프로그래밍SAP전문과정</v>
      </c>
      <c r="B1448" s="23" t="str">
        <f>CONCATENATE($A1448,
IF(COUNTIF($A$2:$A1448,A1448)&lt;10,CONCATENATE("000",COUNTIF($A$2:$A1448,A1448)),
IF(COUNTIF($A$2:$A1448,A1448)&lt;100,CONCATENATE("00",COUNTIF($A$2:$A1448,A1448)),
IF(COUNTIF($A$2:$A1448,A1448)&lt;1000,CONCATENATE("0",COUNTIF($A$2:$A1448,A1448)),COUNTIF($A$2:$A1448,A1448))
)))</f>
        <v>IT프로그래밍SAP전문과정0068</v>
      </c>
      <c r="C1448" s="23" t="s">
        <v>4102</v>
      </c>
      <c r="E1448" s="23" t="str">
        <f>CONCATENATE(표1[[#This Row],[교육기관명]],표1[[#This Row],[중분류]])</f>
        <v>패스트레인정보통신학원프로그래밍</v>
      </c>
      <c r="F1448" s="24" t="s">
        <v>3691</v>
      </c>
      <c r="G1448" s="25" t="s">
        <v>1538</v>
      </c>
      <c r="H1448" s="24" t="s">
        <v>6</v>
      </c>
      <c r="I1448" s="24" t="s">
        <v>137</v>
      </c>
      <c r="J1448" s="24" t="s">
        <v>414</v>
      </c>
      <c r="K1448" s="24" t="s">
        <v>2000</v>
      </c>
      <c r="L1448" s="80"/>
      <c r="M1448" s="24" t="s">
        <v>3299</v>
      </c>
      <c r="N1448" s="24"/>
      <c r="O1448" s="24"/>
    </row>
    <row r="1449" spans="1:15" hidden="1">
      <c r="A1449" s="23" t="str">
        <f>CONCATENATE(표1[[#This Row],[대분류]],표1[[#This Row],[중분류]],표1[[#This Row],[소분류]],표1[[#This Row],[단계]])</f>
        <v>IT프로그래밍SAP전문과정</v>
      </c>
      <c r="B1449" s="23" t="str">
        <f>CONCATENATE($A1449,
IF(COUNTIF($A$2:$A1449,A1449)&lt;10,CONCATENATE("000",COUNTIF($A$2:$A1449,A1449)),
IF(COUNTIF($A$2:$A1449,A1449)&lt;100,CONCATENATE("00",COUNTIF($A$2:$A1449,A1449)),
IF(COUNTIF($A$2:$A1449,A1449)&lt;1000,CONCATENATE("0",COUNTIF($A$2:$A1449,A1449)),COUNTIF($A$2:$A1449,A1449))
)))</f>
        <v>IT프로그래밍SAP전문과정0069</v>
      </c>
      <c r="C1449" s="23" t="s">
        <v>4103</v>
      </c>
      <c r="E1449" s="23" t="str">
        <f>CONCATENATE(표1[[#This Row],[교육기관명]],표1[[#This Row],[중분류]])</f>
        <v>패스트레인정보통신학원프로그래밍</v>
      </c>
      <c r="F1449" s="24" t="s">
        <v>3691</v>
      </c>
      <c r="G1449" s="25" t="s">
        <v>1318</v>
      </c>
      <c r="H1449" s="24" t="s">
        <v>6</v>
      </c>
      <c r="I1449" s="24" t="s">
        <v>137</v>
      </c>
      <c r="J1449" s="24" t="s">
        <v>414</v>
      </c>
      <c r="K1449" s="24" t="s">
        <v>2000</v>
      </c>
      <c r="L1449" s="80"/>
      <c r="M1449" s="24" t="s">
        <v>3300</v>
      </c>
      <c r="N1449" s="24"/>
      <c r="O1449" s="24"/>
    </row>
    <row r="1450" spans="1:15" hidden="1">
      <c r="A1450" s="23" t="str">
        <f>CONCATENATE(표1[[#This Row],[대분류]],표1[[#This Row],[중분류]],표1[[#This Row],[소분류]],표1[[#This Row],[단계]])</f>
        <v>IT프로그래밍SAP전문과정</v>
      </c>
      <c r="B1450" s="23" t="str">
        <f>CONCATENATE($A1450,
IF(COUNTIF($A$2:$A1450,A1450)&lt;10,CONCATENATE("000",COUNTIF($A$2:$A1450,A1450)),
IF(COUNTIF($A$2:$A1450,A1450)&lt;100,CONCATENATE("00",COUNTIF($A$2:$A1450,A1450)),
IF(COUNTIF($A$2:$A1450,A1450)&lt;1000,CONCATENATE("0",COUNTIF($A$2:$A1450,A1450)),COUNTIF($A$2:$A1450,A1450))
)))</f>
        <v>IT프로그래밍SAP전문과정0070</v>
      </c>
      <c r="C1450" s="23" t="s">
        <v>4104</v>
      </c>
      <c r="E1450" s="23" t="str">
        <f>CONCATENATE(표1[[#This Row],[교육기관명]],표1[[#This Row],[중분류]])</f>
        <v>패스트레인정보통신학원프로그래밍</v>
      </c>
      <c r="F1450" s="24" t="s">
        <v>3691</v>
      </c>
      <c r="G1450" s="25" t="s">
        <v>1539</v>
      </c>
      <c r="H1450" s="24" t="s">
        <v>6</v>
      </c>
      <c r="I1450" s="24" t="s">
        <v>137</v>
      </c>
      <c r="J1450" s="24" t="s">
        <v>414</v>
      </c>
      <c r="K1450" s="24" t="s">
        <v>2000</v>
      </c>
      <c r="L1450" s="80"/>
      <c r="M1450" s="24" t="s">
        <v>3301</v>
      </c>
      <c r="N1450" s="24"/>
      <c r="O1450" s="24"/>
    </row>
    <row r="1451" spans="1:15" hidden="1">
      <c r="A1451" s="23" t="str">
        <f>CONCATENATE(표1[[#This Row],[대분류]],표1[[#This Row],[중분류]],표1[[#This Row],[소분류]],표1[[#This Row],[단계]])</f>
        <v>IT프로그래밍SAP전문과정</v>
      </c>
      <c r="B1451" s="23" t="str">
        <f>CONCATENATE($A1451,
IF(COUNTIF($A$2:$A1451,A1451)&lt;10,CONCATENATE("000",COUNTIF($A$2:$A1451,A1451)),
IF(COUNTIF($A$2:$A1451,A1451)&lt;100,CONCATENATE("00",COUNTIF($A$2:$A1451,A1451)),
IF(COUNTIF($A$2:$A1451,A1451)&lt;1000,CONCATENATE("0",COUNTIF($A$2:$A1451,A1451)),COUNTIF($A$2:$A1451,A1451))
)))</f>
        <v>IT프로그래밍SAP전문과정0071</v>
      </c>
      <c r="C1451" s="23" t="s">
        <v>4105</v>
      </c>
      <c r="E1451" s="23" t="str">
        <f>CONCATENATE(표1[[#This Row],[교육기관명]],표1[[#This Row],[중분류]])</f>
        <v>패스트레인정보통신학원프로그래밍</v>
      </c>
      <c r="F1451" s="24" t="s">
        <v>3691</v>
      </c>
      <c r="G1451" s="25" t="s">
        <v>1319</v>
      </c>
      <c r="H1451" s="24" t="s">
        <v>6</v>
      </c>
      <c r="I1451" s="24" t="s">
        <v>137</v>
      </c>
      <c r="J1451" s="24" t="s">
        <v>414</v>
      </c>
      <c r="K1451" s="24" t="s">
        <v>2000</v>
      </c>
      <c r="L1451" s="80"/>
      <c r="M1451" s="24" t="s">
        <v>3302</v>
      </c>
      <c r="N1451" s="24"/>
      <c r="O1451" s="24"/>
    </row>
    <row r="1452" spans="1:15" hidden="1">
      <c r="A1452" s="23" t="str">
        <f>CONCATENATE(표1[[#This Row],[대분류]],표1[[#This Row],[중분류]],표1[[#This Row],[소분류]],표1[[#This Row],[단계]])</f>
        <v>IT프로그래밍SAP전문과정</v>
      </c>
      <c r="B1452" s="23" t="str">
        <f>CONCATENATE($A1452,
IF(COUNTIF($A$2:$A1452,A1452)&lt;10,CONCATENATE("000",COUNTIF($A$2:$A1452,A1452)),
IF(COUNTIF($A$2:$A1452,A1452)&lt;100,CONCATENATE("00",COUNTIF($A$2:$A1452,A1452)),
IF(COUNTIF($A$2:$A1452,A1452)&lt;1000,CONCATENATE("0",COUNTIF($A$2:$A1452,A1452)),COUNTIF($A$2:$A1452,A1452))
)))</f>
        <v>IT프로그래밍SAP전문과정0072</v>
      </c>
      <c r="C1452" s="23" t="s">
        <v>4106</v>
      </c>
      <c r="E1452" s="23" t="str">
        <f>CONCATENATE(표1[[#This Row],[교육기관명]],표1[[#This Row],[중분류]])</f>
        <v>패스트레인정보통신학원프로그래밍</v>
      </c>
      <c r="F1452" s="24" t="s">
        <v>3691</v>
      </c>
      <c r="G1452" s="25" t="s">
        <v>433</v>
      </c>
      <c r="H1452" s="24" t="s">
        <v>6</v>
      </c>
      <c r="I1452" s="24" t="s">
        <v>137</v>
      </c>
      <c r="J1452" s="24" t="s">
        <v>414</v>
      </c>
      <c r="K1452" s="24" t="s">
        <v>2000</v>
      </c>
      <c r="L1452" s="80"/>
      <c r="M1452" s="24" t="s">
        <v>3216</v>
      </c>
      <c r="N1452" s="24"/>
      <c r="O1452" s="24"/>
    </row>
    <row r="1453" spans="1:15" hidden="1">
      <c r="A1453" s="23" t="str">
        <f>CONCATENATE(표1[[#This Row],[대분류]],표1[[#This Row],[중분류]],표1[[#This Row],[소분류]],표1[[#This Row],[단계]])</f>
        <v>IT프로그래밍SAP전문과정</v>
      </c>
      <c r="B1453" s="23" t="str">
        <f>CONCATENATE($A1453,
IF(COUNTIF($A$2:$A1453,A1453)&lt;10,CONCATENATE("000",COUNTIF($A$2:$A1453,A1453)),
IF(COUNTIF($A$2:$A1453,A1453)&lt;100,CONCATENATE("00",COUNTIF($A$2:$A1453,A1453)),
IF(COUNTIF($A$2:$A1453,A1453)&lt;1000,CONCATENATE("0",COUNTIF($A$2:$A1453,A1453)),COUNTIF($A$2:$A1453,A1453))
)))</f>
        <v>IT프로그래밍SAP전문과정0073</v>
      </c>
      <c r="C1453" s="23" t="s">
        <v>4107</v>
      </c>
      <c r="E1453" s="23" t="str">
        <f>CONCATENATE(표1[[#This Row],[교육기관명]],표1[[#This Row],[중분류]])</f>
        <v>패스트레인정보통신학원프로그래밍</v>
      </c>
      <c r="F1453" s="24" t="s">
        <v>3691</v>
      </c>
      <c r="G1453" s="25" t="s">
        <v>1320</v>
      </c>
      <c r="H1453" s="24" t="s">
        <v>6</v>
      </c>
      <c r="I1453" s="24" t="s">
        <v>137</v>
      </c>
      <c r="J1453" s="24" t="s">
        <v>414</v>
      </c>
      <c r="K1453" s="24" t="s">
        <v>2000</v>
      </c>
      <c r="L1453" s="80"/>
      <c r="M1453" s="24" t="s">
        <v>3303</v>
      </c>
      <c r="N1453" s="24"/>
      <c r="O1453" s="24"/>
    </row>
    <row r="1454" spans="1:15" hidden="1">
      <c r="A1454" s="23" t="str">
        <f>CONCATENATE(표1[[#This Row],[대분류]],표1[[#This Row],[중분류]],표1[[#This Row],[소분류]],표1[[#This Row],[단계]])</f>
        <v>IT프로그래밍SAP전문과정</v>
      </c>
      <c r="B1454" s="23" t="str">
        <f>CONCATENATE($A1454,
IF(COUNTIF($A$2:$A1454,A1454)&lt;10,CONCATENATE("000",COUNTIF($A$2:$A1454,A1454)),
IF(COUNTIF($A$2:$A1454,A1454)&lt;100,CONCATENATE("00",COUNTIF($A$2:$A1454,A1454)),
IF(COUNTIF($A$2:$A1454,A1454)&lt;1000,CONCATENATE("0",COUNTIF($A$2:$A1454,A1454)),COUNTIF($A$2:$A1454,A1454))
)))</f>
        <v>IT프로그래밍SAP전문과정0074</v>
      </c>
      <c r="C1454" s="23" t="s">
        <v>4108</v>
      </c>
      <c r="E1454" s="23" t="str">
        <f>CONCATENATE(표1[[#This Row],[교육기관명]],표1[[#This Row],[중분류]])</f>
        <v>패스트레인정보통신학원프로그래밍</v>
      </c>
      <c r="F1454" s="24" t="s">
        <v>3691</v>
      </c>
      <c r="G1454" s="25" t="s">
        <v>1540</v>
      </c>
      <c r="H1454" s="24" t="s">
        <v>6</v>
      </c>
      <c r="I1454" s="24" t="s">
        <v>137</v>
      </c>
      <c r="J1454" s="24" t="s">
        <v>414</v>
      </c>
      <c r="K1454" s="24" t="s">
        <v>2000</v>
      </c>
      <c r="L1454" s="80"/>
      <c r="M1454" s="24" t="s">
        <v>3304</v>
      </c>
      <c r="N1454" s="24"/>
      <c r="O1454" s="24"/>
    </row>
    <row r="1455" spans="1:15" hidden="1">
      <c r="A1455" s="23" t="str">
        <f>CONCATENATE(표1[[#This Row],[대분류]],표1[[#This Row],[중분류]],표1[[#This Row],[소분류]],표1[[#This Row],[단계]])</f>
        <v>IT프로그래밍SAP전문과정</v>
      </c>
      <c r="B1455" s="23" t="str">
        <f>CONCATENATE($A1455,
IF(COUNTIF($A$2:$A1455,A1455)&lt;10,CONCATENATE("000",COUNTIF($A$2:$A1455,A1455)),
IF(COUNTIF($A$2:$A1455,A1455)&lt;100,CONCATENATE("00",COUNTIF($A$2:$A1455,A1455)),
IF(COUNTIF($A$2:$A1455,A1455)&lt;1000,CONCATENATE("0",COUNTIF($A$2:$A1455,A1455)),COUNTIF($A$2:$A1455,A1455))
)))</f>
        <v>IT프로그래밍SAP전문과정0075</v>
      </c>
      <c r="C1455" s="23" t="s">
        <v>4109</v>
      </c>
      <c r="E1455" s="23" t="str">
        <f>CONCATENATE(표1[[#This Row],[교육기관명]],표1[[#This Row],[중분류]])</f>
        <v>패스트레인정보통신학원프로그래밍</v>
      </c>
      <c r="F1455" s="24" t="s">
        <v>3691</v>
      </c>
      <c r="G1455" s="25" t="s">
        <v>1321</v>
      </c>
      <c r="H1455" s="24" t="s">
        <v>6</v>
      </c>
      <c r="I1455" s="24" t="s">
        <v>137</v>
      </c>
      <c r="J1455" s="24" t="s">
        <v>414</v>
      </c>
      <c r="K1455" s="24" t="s">
        <v>2000</v>
      </c>
      <c r="L1455" s="80"/>
      <c r="M1455" s="24" t="s">
        <v>3305</v>
      </c>
      <c r="N1455" s="24"/>
      <c r="O1455" s="24"/>
    </row>
    <row r="1456" spans="1:15" hidden="1">
      <c r="A1456" s="23" t="str">
        <f>CONCATENATE(표1[[#This Row],[대분류]],표1[[#This Row],[중분류]],표1[[#This Row],[소분류]],표1[[#This Row],[단계]])</f>
        <v>IT프로그래밍SAP전문과정</v>
      </c>
      <c r="B1456" s="23" t="str">
        <f>CONCATENATE($A1456,
IF(COUNTIF($A$2:$A1456,A1456)&lt;10,CONCATENATE("000",COUNTIF($A$2:$A1456,A1456)),
IF(COUNTIF($A$2:$A1456,A1456)&lt;100,CONCATENATE("00",COUNTIF($A$2:$A1456,A1456)),
IF(COUNTIF($A$2:$A1456,A1456)&lt;1000,CONCATENATE("0",COUNTIF($A$2:$A1456,A1456)),COUNTIF($A$2:$A1456,A1456))
)))</f>
        <v>IT프로그래밍SAP전문과정0076</v>
      </c>
      <c r="C1456" s="23" t="s">
        <v>4110</v>
      </c>
      <c r="E1456" s="23" t="str">
        <f>CONCATENATE(표1[[#This Row],[교육기관명]],표1[[#This Row],[중분류]])</f>
        <v>패스트레인정보통신학원프로그래밍</v>
      </c>
      <c r="F1456" s="24" t="s">
        <v>3691</v>
      </c>
      <c r="G1456" s="25" t="s">
        <v>1322</v>
      </c>
      <c r="H1456" s="24" t="s">
        <v>6</v>
      </c>
      <c r="I1456" s="24" t="s">
        <v>137</v>
      </c>
      <c r="J1456" s="24" t="s">
        <v>414</v>
      </c>
      <c r="K1456" s="24" t="s">
        <v>2000</v>
      </c>
      <c r="L1456" s="80"/>
      <c r="M1456" s="24" t="s">
        <v>3306</v>
      </c>
      <c r="N1456" s="24"/>
      <c r="O1456" s="24"/>
    </row>
    <row r="1457" spans="1:15" hidden="1">
      <c r="A1457" s="23" t="str">
        <f>CONCATENATE(표1[[#This Row],[대분류]],표1[[#This Row],[중분류]],표1[[#This Row],[소분류]],표1[[#This Row],[단계]])</f>
        <v>IT프로그래밍SAP전문과정</v>
      </c>
      <c r="B1457" s="23" t="str">
        <f>CONCATENATE($A1457,
IF(COUNTIF($A$2:$A1457,A1457)&lt;10,CONCATENATE("000",COUNTIF($A$2:$A1457,A1457)),
IF(COUNTIF($A$2:$A1457,A1457)&lt;100,CONCATENATE("00",COUNTIF($A$2:$A1457,A1457)),
IF(COUNTIF($A$2:$A1457,A1457)&lt;1000,CONCATENATE("0",COUNTIF($A$2:$A1457,A1457)),COUNTIF($A$2:$A1457,A1457))
)))</f>
        <v>IT프로그래밍SAP전문과정0077</v>
      </c>
      <c r="C1457" s="23" t="s">
        <v>4111</v>
      </c>
      <c r="E1457" s="23" t="str">
        <f>CONCATENATE(표1[[#This Row],[교육기관명]],표1[[#This Row],[중분류]])</f>
        <v>패스트레인정보통신학원프로그래밍</v>
      </c>
      <c r="F1457" s="24" t="s">
        <v>3691</v>
      </c>
      <c r="G1457" s="25" t="s">
        <v>1541</v>
      </c>
      <c r="H1457" s="24" t="s">
        <v>6</v>
      </c>
      <c r="I1457" s="24" t="s">
        <v>137</v>
      </c>
      <c r="J1457" s="24" t="s">
        <v>414</v>
      </c>
      <c r="K1457" s="24" t="s">
        <v>2000</v>
      </c>
      <c r="L1457" s="80"/>
      <c r="M1457" s="24" t="s">
        <v>3307</v>
      </c>
      <c r="N1457" s="24"/>
      <c r="O1457" s="24"/>
    </row>
    <row r="1458" spans="1:15" hidden="1">
      <c r="A1458" s="23" t="str">
        <f>CONCATENATE(표1[[#This Row],[대분류]],표1[[#This Row],[중분류]],표1[[#This Row],[소분류]],표1[[#This Row],[단계]])</f>
        <v>IT프로그래밍SAP전문과정</v>
      </c>
      <c r="B1458" s="23" t="str">
        <f>CONCATENATE($A1458,
IF(COUNTIF($A$2:$A1458,A1458)&lt;10,CONCATENATE("000",COUNTIF($A$2:$A1458,A1458)),
IF(COUNTIF($A$2:$A1458,A1458)&lt;100,CONCATENATE("00",COUNTIF($A$2:$A1458,A1458)),
IF(COUNTIF($A$2:$A1458,A1458)&lt;1000,CONCATENATE("0",COUNTIF($A$2:$A1458,A1458)),COUNTIF($A$2:$A1458,A1458))
)))</f>
        <v>IT프로그래밍SAP전문과정0078</v>
      </c>
      <c r="C1458" s="23" t="s">
        <v>4112</v>
      </c>
      <c r="E1458" s="23" t="str">
        <f>CONCATENATE(표1[[#This Row],[교육기관명]],표1[[#This Row],[중분류]])</f>
        <v>패스트레인정보통신학원프로그래밍</v>
      </c>
      <c r="F1458" s="24" t="s">
        <v>3691</v>
      </c>
      <c r="G1458" s="25" t="s">
        <v>1542</v>
      </c>
      <c r="H1458" s="24" t="s">
        <v>6</v>
      </c>
      <c r="I1458" s="24" t="s">
        <v>137</v>
      </c>
      <c r="J1458" s="24" t="s">
        <v>414</v>
      </c>
      <c r="K1458" s="24" t="s">
        <v>2000</v>
      </c>
      <c r="L1458" s="80"/>
      <c r="M1458" s="24" t="s">
        <v>3308</v>
      </c>
      <c r="N1458" s="24"/>
      <c r="O1458" s="24"/>
    </row>
    <row r="1459" spans="1:15" hidden="1">
      <c r="A1459" s="23" t="str">
        <f>CONCATENATE(표1[[#This Row],[대분류]],표1[[#This Row],[중분류]],표1[[#This Row],[소분류]],표1[[#This Row],[단계]])</f>
        <v>IT프로그래밍SAP전문과정</v>
      </c>
      <c r="B1459" s="23" t="str">
        <f>CONCATENATE($A1459,
IF(COUNTIF($A$2:$A1459,A1459)&lt;10,CONCATENATE("000",COUNTIF($A$2:$A1459,A1459)),
IF(COUNTIF($A$2:$A1459,A1459)&lt;100,CONCATENATE("00",COUNTIF($A$2:$A1459,A1459)),
IF(COUNTIF($A$2:$A1459,A1459)&lt;1000,CONCATENATE("0",COUNTIF($A$2:$A1459,A1459)),COUNTIF($A$2:$A1459,A1459))
)))</f>
        <v>IT프로그래밍SAP전문과정0079</v>
      </c>
      <c r="C1459" s="23" t="s">
        <v>4113</v>
      </c>
      <c r="E1459" s="23" t="str">
        <f>CONCATENATE(표1[[#This Row],[교육기관명]],표1[[#This Row],[중분류]])</f>
        <v>패스트레인정보통신학원프로그래밍</v>
      </c>
      <c r="F1459" s="24" t="s">
        <v>3691</v>
      </c>
      <c r="G1459" s="25" t="s">
        <v>1323</v>
      </c>
      <c r="H1459" s="24" t="s">
        <v>6</v>
      </c>
      <c r="I1459" s="24" t="s">
        <v>137</v>
      </c>
      <c r="J1459" s="24" t="s">
        <v>414</v>
      </c>
      <c r="K1459" s="24" t="s">
        <v>2000</v>
      </c>
      <c r="L1459" s="80"/>
      <c r="M1459" s="24" t="s">
        <v>3309</v>
      </c>
      <c r="N1459" s="24"/>
      <c r="O1459" s="24"/>
    </row>
    <row r="1460" spans="1:15" hidden="1">
      <c r="A1460" s="23" t="str">
        <f>CONCATENATE(표1[[#This Row],[대분류]],표1[[#This Row],[중분류]],표1[[#This Row],[소분류]],표1[[#This Row],[단계]])</f>
        <v>IT프로그래밍SAP전문과정</v>
      </c>
      <c r="B1460" s="23" t="str">
        <f>CONCATENATE($A1460,
IF(COUNTIF($A$2:$A1460,A1460)&lt;10,CONCATENATE("000",COUNTIF($A$2:$A1460,A1460)),
IF(COUNTIF($A$2:$A1460,A1460)&lt;100,CONCATENATE("00",COUNTIF($A$2:$A1460,A1460)),
IF(COUNTIF($A$2:$A1460,A1460)&lt;1000,CONCATENATE("0",COUNTIF($A$2:$A1460,A1460)),COUNTIF($A$2:$A1460,A1460))
)))</f>
        <v>IT프로그래밍SAP전문과정0080</v>
      </c>
      <c r="C1460" s="23" t="s">
        <v>4114</v>
      </c>
      <c r="E1460" s="23" t="str">
        <f>CONCATENATE(표1[[#This Row],[교육기관명]],표1[[#This Row],[중분류]])</f>
        <v>패스트레인정보통신학원프로그래밍</v>
      </c>
      <c r="F1460" s="24" t="s">
        <v>3691</v>
      </c>
      <c r="G1460" s="25" t="s">
        <v>1324</v>
      </c>
      <c r="H1460" s="24" t="s">
        <v>6</v>
      </c>
      <c r="I1460" s="24" t="s">
        <v>137</v>
      </c>
      <c r="J1460" s="24" t="s">
        <v>414</v>
      </c>
      <c r="K1460" s="24" t="s">
        <v>2000</v>
      </c>
      <c r="L1460" s="80"/>
      <c r="M1460" s="24" t="s">
        <v>3310</v>
      </c>
      <c r="N1460" s="24"/>
      <c r="O1460" s="24"/>
    </row>
    <row r="1461" spans="1:15" hidden="1">
      <c r="A1461" s="23" t="str">
        <f>CONCATENATE(표1[[#This Row],[대분류]],표1[[#This Row],[중분류]],표1[[#This Row],[소분류]],표1[[#This Row],[단계]])</f>
        <v>IT프로그래밍SAP전문과정</v>
      </c>
      <c r="B1461" s="23" t="str">
        <f>CONCATENATE($A1461,
IF(COUNTIF($A$2:$A1461,A1461)&lt;10,CONCATENATE("000",COUNTIF($A$2:$A1461,A1461)),
IF(COUNTIF($A$2:$A1461,A1461)&lt;100,CONCATENATE("00",COUNTIF($A$2:$A1461,A1461)),
IF(COUNTIF($A$2:$A1461,A1461)&lt;1000,CONCATENATE("0",COUNTIF($A$2:$A1461,A1461)),COUNTIF($A$2:$A1461,A1461))
)))</f>
        <v>IT프로그래밍SAP전문과정0081</v>
      </c>
      <c r="C1461" s="23" t="s">
        <v>4115</v>
      </c>
      <c r="E1461" s="23" t="str">
        <f>CONCATENATE(표1[[#This Row],[교육기관명]],표1[[#This Row],[중분류]])</f>
        <v>패스트레인정보통신학원프로그래밍</v>
      </c>
      <c r="F1461" s="24" t="s">
        <v>3691</v>
      </c>
      <c r="G1461" s="25" t="s">
        <v>438</v>
      </c>
      <c r="H1461" s="24" t="s">
        <v>6</v>
      </c>
      <c r="I1461" s="24" t="s">
        <v>137</v>
      </c>
      <c r="J1461" s="24" t="s">
        <v>414</v>
      </c>
      <c r="K1461" s="24" t="s">
        <v>2000</v>
      </c>
      <c r="L1461" s="80"/>
      <c r="M1461" s="24" t="s">
        <v>3217</v>
      </c>
      <c r="N1461" s="24"/>
      <c r="O1461" s="24"/>
    </row>
    <row r="1462" spans="1:15" hidden="1">
      <c r="A1462" s="23" t="str">
        <f>CONCATENATE(표1[[#This Row],[대분류]],표1[[#This Row],[중분류]],표1[[#This Row],[소분류]],표1[[#This Row],[단계]])</f>
        <v>IT프로그래밍SAP전문과정</v>
      </c>
      <c r="B1462" s="23" t="str">
        <f>CONCATENATE($A1462,
IF(COUNTIF($A$2:$A1462,A1462)&lt;10,CONCATENATE("000",COUNTIF($A$2:$A1462,A1462)),
IF(COUNTIF($A$2:$A1462,A1462)&lt;100,CONCATENATE("00",COUNTIF($A$2:$A1462,A1462)),
IF(COUNTIF($A$2:$A1462,A1462)&lt;1000,CONCATENATE("0",COUNTIF($A$2:$A1462,A1462)),COUNTIF($A$2:$A1462,A1462))
)))</f>
        <v>IT프로그래밍SAP전문과정0082</v>
      </c>
      <c r="C1462" s="23" t="s">
        <v>4116</v>
      </c>
      <c r="E1462" s="23" t="str">
        <f>CONCATENATE(표1[[#This Row],[교육기관명]],표1[[#This Row],[중분류]])</f>
        <v>패스트레인정보통신학원프로그래밍</v>
      </c>
      <c r="F1462" s="24" t="s">
        <v>3691</v>
      </c>
      <c r="G1462" s="25" t="s">
        <v>1325</v>
      </c>
      <c r="H1462" s="24" t="s">
        <v>6</v>
      </c>
      <c r="I1462" s="24" t="s">
        <v>137</v>
      </c>
      <c r="J1462" s="24" t="s">
        <v>414</v>
      </c>
      <c r="K1462" s="24" t="s">
        <v>2000</v>
      </c>
      <c r="L1462" s="80"/>
      <c r="M1462" s="24" t="s">
        <v>3311</v>
      </c>
      <c r="N1462" s="24"/>
      <c r="O1462" s="24"/>
    </row>
    <row r="1463" spans="1:15" hidden="1">
      <c r="A1463" s="23" t="str">
        <f>CONCATENATE(표1[[#This Row],[대분류]],표1[[#This Row],[중분류]],표1[[#This Row],[소분류]],표1[[#This Row],[단계]])</f>
        <v>IT프로그래밍SAP전문과정</v>
      </c>
      <c r="B1463" s="23" t="str">
        <f>CONCATENATE($A1463,
IF(COUNTIF($A$2:$A1463,A1463)&lt;10,CONCATENATE("000",COUNTIF($A$2:$A1463,A1463)),
IF(COUNTIF($A$2:$A1463,A1463)&lt;100,CONCATENATE("00",COUNTIF($A$2:$A1463,A1463)),
IF(COUNTIF($A$2:$A1463,A1463)&lt;1000,CONCATENATE("0",COUNTIF($A$2:$A1463,A1463)),COUNTIF($A$2:$A1463,A1463))
)))</f>
        <v>IT프로그래밍SAP전문과정0083</v>
      </c>
      <c r="C1463" s="23" t="s">
        <v>4117</v>
      </c>
      <c r="E1463" s="23" t="str">
        <f>CONCATENATE(표1[[#This Row],[교육기관명]],표1[[#This Row],[중분류]])</f>
        <v>패스트레인정보통신학원프로그래밍</v>
      </c>
      <c r="F1463" s="24" t="s">
        <v>3691</v>
      </c>
      <c r="G1463" s="25" t="s">
        <v>1544</v>
      </c>
      <c r="H1463" s="24" t="s">
        <v>6</v>
      </c>
      <c r="I1463" s="24" t="s">
        <v>137</v>
      </c>
      <c r="J1463" s="24" t="s">
        <v>414</v>
      </c>
      <c r="K1463" s="24" t="s">
        <v>2000</v>
      </c>
      <c r="L1463" s="80"/>
      <c r="M1463" s="24" t="s">
        <v>3312</v>
      </c>
      <c r="N1463" s="24"/>
      <c r="O1463" s="24"/>
    </row>
    <row r="1464" spans="1:15" hidden="1">
      <c r="A1464" s="23" t="str">
        <f>CONCATENATE(표1[[#This Row],[대분류]],표1[[#This Row],[중분류]],표1[[#This Row],[소분류]],표1[[#This Row],[단계]])</f>
        <v>IT프로그래밍SAP전문과정</v>
      </c>
      <c r="B1464" s="23" t="str">
        <f>CONCATENATE($A1464,
IF(COUNTIF($A$2:$A1464,A1464)&lt;10,CONCATENATE("000",COUNTIF($A$2:$A1464,A1464)),
IF(COUNTIF($A$2:$A1464,A1464)&lt;100,CONCATENATE("00",COUNTIF($A$2:$A1464,A1464)),
IF(COUNTIF($A$2:$A1464,A1464)&lt;1000,CONCATENATE("0",COUNTIF($A$2:$A1464,A1464)),COUNTIF($A$2:$A1464,A1464))
)))</f>
        <v>IT프로그래밍SAP전문과정0084</v>
      </c>
      <c r="C1464" s="23" t="s">
        <v>4118</v>
      </c>
      <c r="E1464" s="23" t="str">
        <f>CONCATENATE(표1[[#This Row],[교육기관명]],표1[[#This Row],[중분류]])</f>
        <v>패스트레인정보통신학원프로그래밍</v>
      </c>
      <c r="F1464" s="24" t="s">
        <v>3691</v>
      </c>
      <c r="G1464" s="25" t="s">
        <v>1545</v>
      </c>
      <c r="H1464" s="24" t="s">
        <v>6</v>
      </c>
      <c r="I1464" s="24" t="s">
        <v>137</v>
      </c>
      <c r="J1464" s="24" t="s">
        <v>414</v>
      </c>
      <c r="K1464" s="24" t="s">
        <v>2000</v>
      </c>
      <c r="L1464" s="80"/>
      <c r="M1464" s="24" t="s">
        <v>3313</v>
      </c>
      <c r="N1464" s="24"/>
      <c r="O1464" s="24"/>
    </row>
    <row r="1465" spans="1:15" hidden="1">
      <c r="A1465" s="23" t="str">
        <f>CONCATENATE(표1[[#This Row],[대분류]],표1[[#This Row],[중분류]],표1[[#This Row],[소분류]],표1[[#This Row],[단계]])</f>
        <v>IT프로그래밍SAP전문과정</v>
      </c>
      <c r="B1465" s="23" t="str">
        <f>CONCATENATE($A1465,
IF(COUNTIF($A$2:$A1465,A1465)&lt;10,CONCATENATE("000",COUNTIF($A$2:$A1465,A1465)),
IF(COUNTIF($A$2:$A1465,A1465)&lt;100,CONCATENATE("00",COUNTIF($A$2:$A1465,A1465)),
IF(COUNTIF($A$2:$A1465,A1465)&lt;1000,CONCATENATE("0",COUNTIF($A$2:$A1465,A1465)),COUNTIF($A$2:$A1465,A1465))
)))</f>
        <v>IT프로그래밍SAP전문과정0085</v>
      </c>
      <c r="C1465" s="23" t="s">
        <v>4119</v>
      </c>
      <c r="E1465" s="23" t="str">
        <f>CONCATENATE(표1[[#This Row],[교육기관명]],표1[[#This Row],[중분류]])</f>
        <v>패스트레인정보통신학원프로그래밍</v>
      </c>
      <c r="F1465" s="24" t="s">
        <v>3691</v>
      </c>
      <c r="G1465" s="25" t="s">
        <v>1326</v>
      </c>
      <c r="H1465" s="24" t="s">
        <v>6</v>
      </c>
      <c r="I1465" s="24" t="s">
        <v>137</v>
      </c>
      <c r="J1465" s="24" t="s">
        <v>414</v>
      </c>
      <c r="K1465" s="24" t="s">
        <v>2000</v>
      </c>
      <c r="L1465" s="80"/>
      <c r="M1465" s="24" t="s">
        <v>3314</v>
      </c>
      <c r="N1465" s="24"/>
      <c r="O1465" s="24"/>
    </row>
    <row r="1466" spans="1:15" hidden="1">
      <c r="A1466" s="23" t="str">
        <f>CONCATENATE(표1[[#This Row],[대분류]],표1[[#This Row],[중분류]],표1[[#This Row],[소분류]],표1[[#This Row],[단계]])</f>
        <v>IT프로그래밍SAP전문과정</v>
      </c>
      <c r="B1466" s="23" t="str">
        <f>CONCATENATE($A1466,
IF(COUNTIF($A$2:$A1466,A1466)&lt;10,CONCATENATE("000",COUNTIF($A$2:$A1466,A1466)),
IF(COUNTIF($A$2:$A1466,A1466)&lt;100,CONCATENATE("00",COUNTIF($A$2:$A1466,A1466)),
IF(COUNTIF($A$2:$A1466,A1466)&lt;1000,CONCATENATE("0",COUNTIF($A$2:$A1466,A1466)),COUNTIF($A$2:$A1466,A1466))
)))</f>
        <v>IT프로그래밍SAP전문과정0086</v>
      </c>
      <c r="C1466" s="23" t="s">
        <v>4120</v>
      </c>
      <c r="E1466" s="23" t="str">
        <f>CONCATENATE(표1[[#This Row],[교육기관명]],표1[[#This Row],[중분류]])</f>
        <v>패스트레인정보통신학원프로그래밍</v>
      </c>
      <c r="F1466" s="24" t="s">
        <v>3691</v>
      </c>
      <c r="G1466" s="25" t="s">
        <v>1546</v>
      </c>
      <c r="H1466" s="24" t="s">
        <v>6</v>
      </c>
      <c r="I1466" s="24" t="s">
        <v>137</v>
      </c>
      <c r="J1466" s="24" t="s">
        <v>414</v>
      </c>
      <c r="K1466" s="24" t="s">
        <v>2000</v>
      </c>
      <c r="L1466" s="80"/>
      <c r="M1466" s="24" t="s">
        <v>3315</v>
      </c>
      <c r="N1466" s="24"/>
      <c r="O1466" s="24"/>
    </row>
    <row r="1467" spans="1:15" hidden="1">
      <c r="A1467" s="23" t="str">
        <f>CONCATENATE(표1[[#This Row],[대분류]],표1[[#This Row],[중분류]],표1[[#This Row],[소분류]],표1[[#This Row],[단계]])</f>
        <v>IT프로그래밍SAP전문과정</v>
      </c>
      <c r="B1467" s="23" t="str">
        <f>CONCATENATE($A1467,
IF(COUNTIF($A$2:$A1467,A1467)&lt;10,CONCATENATE("000",COUNTIF($A$2:$A1467,A1467)),
IF(COUNTIF($A$2:$A1467,A1467)&lt;100,CONCATENATE("00",COUNTIF($A$2:$A1467,A1467)),
IF(COUNTIF($A$2:$A1467,A1467)&lt;1000,CONCATENATE("0",COUNTIF($A$2:$A1467,A1467)),COUNTIF($A$2:$A1467,A1467))
)))</f>
        <v>IT프로그래밍SAP전문과정0087</v>
      </c>
      <c r="C1467" s="23" t="s">
        <v>4121</v>
      </c>
      <c r="E1467" s="23" t="str">
        <f>CONCATENATE(표1[[#This Row],[교육기관명]],표1[[#This Row],[중분류]])</f>
        <v>패스트레인정보통신학원프로그래밍</v>
      </c>
      <c r="F1467" s="24" t="s">
        <v>3691</v>
      </c>
      <c r="G1467" s="25" t="s">
        <v>1547</v>
      </c>
      <c r="H1467" s="24" t="s">
        <v>6</v>
      </c>
      <c r="I1467" s="24" t="s">
        <v>137</v>
      </c>
      <c r="J1467" s="24" t="s">
        <v>414</v>
      </c>
      <c r="K1467" s="24" t="s">
        <v>2000</v>
      </c>
      <c r="L1467" s="80"/>
      <c r="M1467" s="24" t="s">
        <v>3316</v>
      </c>
      <c r="N1467" s="24"/>
      <c r="O1467" s="24"/>
    </row>
    <row r="1468" spans="1:15" hidden="1">
      <c r="A1468" s="23" t="str">
        <f>CONCATENATE(표1[[#This Row],[대분류]],표1[[#This Row],[중분류]],표1[[#This Row],[소분류]],표1[[#This Row],[단계]])</f>
        <v>IT프로그래밍SAP전문과정</v>
      </c>
      <c r="B1468" s="23" t="str">
        <f>CONCATENATE($A1468,
IF(COUNTIF($A$2:$A1468,A1468)&lt;10,CONCATENATE("000",COUNTIF($A$2:$A1468,A1468)),
IF(COUNTIF($A$2:$A1468,A1468)&lt;100,CONCATENATE("00",COUNTIF($A$2:$A1468,A1468)),
IF(COUNTIF($A$2:$A1468,A1468)&lt;1000,CONCATENATE("0",COUNTIF($A$2:$A1468,A1468)),COUNTIF($A$2:$A1468,A1468))
)))</f>
        <v>IT프로그래밍SAP전문과정0088</v>
      </c>
      <c r="C1468" s="23" t="s">
        <v>4122</v>
      </c>
      <c r="E1468" s="23" t="str">
        <f>CONCATENATE(표1[[#This Row],[교육기관명]],표1[[#This Row],[중분류]])</f>
        <v>패스트레인정보통신학원프로그래밍</v>
      </c>
      <c r="F1468" s="24" t="s">
        <v>3691</v>
      </c>
      <c r="G1468" s="25" t="s">
        <v>1548</v>
      </c>
      <c r="H1468" s="24" t="s">
        <v>6</v>
      </c>
      <c r="I1468" s="24" t="s">
        <v>137</v>
      </c>
      <c r="J1468" s="24" t="s">
        <v>414</v>
      </c>
      <c r="K1468" s="24" t="s">
        <v>2000</v>
      </c>
      <c r="L1468" s="80"/>
      <c r="M1468" s="24" t="s">
        <v>3317</v>
      </c>
      <c r="N1468" s="24"/>
      <c r="O1468" s="24"/>
    </row>
    <row r="1469" spans="1:15" hidden="1">
      <c r="A1469" s="23" t="str">
        <f>CONCATENATE(표1[[#This Row],[대분류]],표1[[#This Row],[중분류]],표1[[#This Row],[소분류]],표1[[#This Row],[단계]])</f>
        <v>IT프로그래밍SAP전문과정</v>
      </c>
      <c r="B1469" s="23" t="str">
        <f>CONCATENATE($A1469,
IF(COUNTIF($A$2:$A1469,A1469)&lt;10,CONCATENATE("000",COUNTIF($A$2:$A1469,A1469)),
IF(COUNTIF($A$2:$A1469,A1469)&lt;100,CONCATENATE("00",COUNTIF($A$2:$A1469,A1469)),
IF(COUNTIF($A$2:$A1469,A1469)&lt;1000,CONCATENATE("0",COUNTIF($A$2:$A1469,A1469)),COUNTIF($A$2:$A1469,A1469))
)))</f>
        <v>IT프로그래밍SAP전문과정0089</v>
      </c>
      <c r="C1469" s="23" t="s">
        <v>4123</v>
      </c>
      <c r="E1469" s="23" t="str">
        <f>CONCATENATE(표1[[#This Row],[교육기관명]],표1[[#This Row],[중분류]])</f>
        <v>패스트레인정보통신학원프로그래밍</v>
      </c>
      <c r="F1469" s="24" t="s">
        <v>3691</v>
      </c>
      <c r="G1469" s="25" t="s">
        <v>1549</v>
      </c>
      <c r="H1469" s="24" t="s">
        <v>6</v>
      </c>
      <c r="I1469" s="24" t="s">
        <v>137</v>
      </c>
      <c r="J1469" s="24" t="s">
        <v>414</v>
      </c>
      <c r="K1469" s="24" t="s">
        <v>2000</v>
      </c>
      <c r="L1469" s="80"/>
      <c r="M1469" s="24" t="s">
        <v>3318</v>
      </c>
      <c r="N1469" s="24"/>
      <c r="O1469" s="24"/>
    </row>
    <row r="1470" spans="1:15" hidden="1">
      <c r="A1470" s="23" t="str">
        <f>CONCATENATE(표1[[#This Row],[대분류]],표1[[#This Row],[중분류]],표1[[#This Row],[소분류]],표1[[#This Row],[단계]])</f>
        <v>IT프로그래밍SAP전문과정</v>
      </c>
      <c r="B1470" s="23" t="str">
        <f>CONCATENATE($A1470,
IF(COUNTIF($A$2:$A1470,A1470)&lt;10,CONCATENATE("000",COUNTIF($A$2:$A1470,A1470)),
IF(COUNTIF($A$2:$A1470,A1470)&lt;100,CONCATENATE("00",COUNTIF($A$2:$A1470,A1470)),
IF(COUNTIF($A$2:$A1470,A1470)&lt;1000,CONCATENATE("0",COUNTIF($A$2:$A1470,A1470)),COUNTIF($A$2:$A1470,A1470))
)))</f>
        <v>IT프로그래밍SAP전문과정0090</v>
      </c>
      <c r="C1470" s="23" t="s">
        <v>4124</v>
      </c>
      <c r="E1470" s="23" t="str">
        <f>CONCATENATE(표1[[#This Row],[교육기관명]],표1[[#This Row],[중분류]])</f>
        <v>패스트레인정보통신학원프로그래밍</v>
      </c>
      <c r="F1470" s="24" t="s">
        <v>3691</v>
      </c>
      <c r="G1470" s="25" t="s">
        <v>1327</v>
      </c>
      <c r="H1470" s="24" t="s">
        <v>6</v>
      </c>
      <c r="I1470" s="24" t="s">
        <v>137</v>
      </c>
      <c r="J1470" s="24" t="s">
        <v>414</v>
      </c>
      <c r="K1470" s="24" t="s">
        <v>2000</v>
      </c>
      <c r="L1470" s="80"/>
      <c r="M1470" s="24" t="s">
        <v>3319</v>
      </c>
      <c r="N1470" s="24"/>
      <c r="O1470" s="24"/>
    </row>
    <row r="1471" spans="1:15" hidden="1">
      <c r="A1471" s="23" t="str">
        <f>CONCATENATE(표1[[#This Row],[대분류]],표1[[#This Row],[중분류]],표1[[#This Row],[소분류]],표1[[#This Row],[단계]])</f>
        <v>IT프로그래밍SAP전문과정</v>
      </c>
      <c r="B1471" s="23" t="str">
        <f>CONCATENATE($A1471,
IF(COUNTIF($A$2:$A1471,A1471)&lt;10,CONCATENATE("000",COUNTIF($A$2:$A1471,A1471)),
IF(COUNTIF($A$2:$A1471,A1471)&lt;100,CONCATENATE("00",COUNTIF($A$2:$A1471,A1471)),
IF(COUNTIF($A$2:$A1471,A1471)&lt;1000,CONCATENATE("0",COUNTIF($A$2:$A1471,A1471)),COUNTIF($A$2:$A1471,A1471))
)))</f>
        <v>IT프로그래밍SAP전문과정0091</v>
      </c>
      <c r="C1471" s="23" t="s">
        <v>4125</v>
      </c>
      <c r="E1471" s="23" t="str">
        <f>CONCATENATE(표1[[#This Row],[교육기관명]],표1[[#This Row],[중분류]])</f>
        <v>패스트레인정보통신학원프로그래밍</v>
      </c>
      <c r="F1471" s="24" t="s">
        <v>3691</v>
      </c>
      <c r="G1471" s="25" t="s">
        <v>1550</v>
      </c>
      <c r="H1471" s="24" t="s">
        <v>6</v>
      </c>
      <c r="I1471" s="24" t="s">
        <v>137</v>
      </c>
      <c r="J1471" s="24" t="s">
        <v>414</v>
      </c>
      <c r="K1471" s="24" t="s">
        <v>2000</v>
      </c>
      <c r="L1471" s="80"/>
      <c r="M1471" s="24" t="s">
        <v>3320</v>
      </c>
      <c r="N1471" s="24"/>
      <c r="O1471" s="24"/>
    </row>
    <row r="1472" spans="1:15" hidden="1">
      <c r="A1472" s="23" t="str">
        <f>CONCATENATE(표1[[#This Row],[대분류]],표1[[#This Row],[중분류]],표1[[#This Row],[소분류]],표1[[#This Row],[단계]])</f>
        <v>IT프로그래밍SAP전문과정</v>
      </c>
      <c r="B1472" s="23" t="str">
        <f>CONCATENATE($A1472,
IF(COUNTIF($A$2:$A1472,A1472)&lt;10,CONCATENATE("000",COUNTIF($A$2:$A1472,A1472)),
IF(COUNTIF($A$2:$A1472,A1472)&lt;100,CONCATENATE("00",COUNTIF($A$2:$A1472,A1472)),
IF(COUNTIF($A$2:$A1472,A1472)&lt;1000,CONCATENATE("0",COUNTIF($A$2:$A1472,A1472)),COUNTIF($A$2:$A1472,A1472))
)))</f>
        <v>IT프로그래밍SAP전문과정0092</v>
      </c>
      <c r="C1472" s="23" t="s">
        <v>4126</v>
      </c>
      <c r="E1472" s="23" t="str">
        <f>CONCATENATE(표1[[#This Row],[교육기관명]],표1[[#This Row],[중분류]])</f>
        <v>패스트레인정보통신학원프로그래밍</v>
      </c>
      <c r="F1472" s="24" t="s">
        <v>3691</v>
      </c>
      <c r="G1472" s="25" t="s">
        <v>1328</v>
      </c>
      <c r="H1472" s="24" t="s">
        <v>6</v>
      </c>
      <c r="I1472" s="24" t="s">
        <v>137</v>
      </c>
      <c r="J1472" s="24" t="s">
        <v>414</v>
      </c>
      <c r="K1472" s="24" t="s">
        <v>2000</v>
      </c>
      <c r="L1472" s="80"/>
      <c r="M1472" s="24" t="s">
        <v>3321</v>
      </c>
      <c r="N1472" s="24"/>
      <c r="O1472" s="24"/>
    </row>
    <row r="1473" spans="1:15" hidden="1">
      <c r="A1473" s="23" t="str">
        <f>CONCATENATE(표1[[#This Row],[대분류]],표1[[#This Row],[중분류]],표1[[#This Row],[소분류]],표1[[#This Row],[단계]])</f>
        <v>IT프로그래밍SAP전문과정</v>
      </c>
      <c r="B1473" s="23" t="str">
        <f>CONCATENATE($A1473,
IF(COUNTIF($A$2:$A1473,A1473)&lt;10,CONCATENATE("000",COUNTIF($A$2:$A1473,A1473)),
IF(COUNTIF($A$2:$A1473,A1473)&lt;100,CONCATENATE("00",COUNTIF($A$2:$A1473,A1473)),
IF(COUNTIF($A$2:$A1473,A1473)&lt;1000,CONCATENATE("0",COUNTIF($A$2:$A1473,A1473)),COUNTIF($A$2:$A1473,A1473))
)))</f>
        <v>IT프로그래밍SAP전문과정0093</v>
      </c>
      <c r="C1473" s="23" t="s">
        <v>4127</v>
      </c>
      <c r="E1473" s="23" t="str">
        <f>CONCATENATE(표1[[#This Row],[교육기관명]],표1[[#This Row],[중분류]])</f>
        <v>패스트레인정보통신학원프로그래밍</v>
      </c>
      <c r="F1473" s="24" t="s">
        <v>3691</v>
      </c>
      <c r="G1473" s="25" t="s">
        <v>429</v>
      </c>
      <c r="H1473" s="24" t="s">
        <v>6</v>
      </c>
      <c r="I1473" s="24" t="s">
        <v>137</v>
      </c>
      <c r="J1473" s="24" t="s">
        <v>414</v>
      </c>
      <c r="K1473" s="24" t="s">
        <v>2000</v>
      </c>
      <c r="L1473" s="80"/>
      <c r="M1473" s="24" t="s">
        <v>3219</v>
      </c>
      <c r="N1473" s="24"/>
      <c r="O1473" s="24"/>
    </row>
    <row r="1474" spans="1:15" hidden="1">
      <c r="A1474" s="23" t="str">
        <f>CONCATENATE(표1[[#This Row],[대분류]],표1[[#This Row],[중분류]],표1[[#This Row],[소분류]],표1[[#This Row],[단계]])</f>
        <v>IT프로그래밍SAP전문과정</v>
      </c>
      <c r="B1474" s="23" t="str">
        <f>CONCATENATE($A1474,
IF(COUNTIF($A$2:$A1474,A1474)&lt;10,CONCATENATE("000",COUNTIF($A$2:$A1474,A1474)),
IF(COUNTIF($A$2:$A1474,A1474)&lt;100,CONCATENATE("00",COUNTIF($A$2:$A1474,A1474)),
IF(COUNTIF($A$2:$A1474,A1474)&lt;1000,CONCATENATE("0",COUNTIF($A$2:$A1474,A1474)),COUNTIF($A$2:$A1474,A1474))
)))</f>
        <v>IT프로그래밍SAP전문과정0094</v>
      </c>
      <c r="C1474" s="23" t="s">
        <v>4128</v>
      </c>
      <c r="E1474" s="23" t="str">
        <f>CONCATENATE(표1[[#This Row],[교육기관명]],표1[[#This Row],[중분류]])</f>
        <v>패스트레인정보통신학원프로그래밍</v>
      </c>
      <c r="F1474" s="24" t="s">
        <v>3691</v>
      </c>
      <c r="G1474" s="25" t="s">
        <v>1551</v>
      </c>
      <c r="H1474" s="24" t="s">
        <v>6</v>
      </c>
      <c r="I1474" s="24" t="s">
        <v>137</v>
      </c>
      <c r="J1474" s="24" t="s">
        <v>414</v>
      </c>
      <c r="K1474" s="24" t="s">
        <v>2000</v>
      </c>
      <c r="L1474" s="80"/>
      <c r="M1474" s="24" t="s">
        <v>3322</v>
      </c>
      <c r="N1474" s="24"/>
      <c r="O1474" s="24"/>
    </row>
    <row r="1475" spans="1:15" hidden="1">
      <c r="A1475" s="23" t="str">
        <f>CONCATENATE(표1[[#This Row],[대분류]],표1[[#This Row],[중분류]],표1[[#This Row],[소분류]],표1[[#This Row],[단계]])</f>
        <v>IT프로그래밍SAP전문과정</v>
      </c>
      <c r="B1475" s="23" t="str">
        <f>CONCATENATE($A1475,
IF(COUNTIF($A$2:$A1475,A1475)&lt;10,CONCATENATE("000",COUNTIF($A$2:$A1475,A1475)),
IF(COUNTIF($A$2:$A1475,A1475)&lt;100,CONCATENATE("00",COUNTIF($A$2:$A1475,A1475)),
IF(COUNTIF($A$2:$A1475,A1475)&lt;1000,CONCATENATE("0",COUNTIF($A$2:$A1475,A1475)),COUNTIF($A$2:$A1475,A1475))
)))</f>
        <v>IT프로그래밍SAP전문과정0095</v>
      </c>
      <c r="C1475" s="23" t="s">
        <v>4129</v>
      </c>
      <c r="E1475" s="23" t="str">
        <f>CONCATENATE(표1[[#This Row],[교육기관명]],표1[[#This Row],[중분류]])</f>
        <v>패스트레인정보통신학원프로그래밍</v>
      </c>
      <c r="F1475" s="24" t="s">
        <v>3691</v>
      </c>
      <c r="G1475" s="25" t="s">
        <v>1681</v>
      </c>
      <c r="H1475" s="24" t="s">
        <v>6</v>
      </c>
      <c r="I1475" s="24" t="s">
        <v>137</v>
      </c>
      <c r="J1475" s="24" t="s">
        <v>414</v>
      </c>
      <c r="K1475" s="24" t="s">
        <v>2000</v>
      </c>
      <c r="L1475" s="80"/>
      <c r="M1475" s="24" t="s">
        <v>3323</v>
      </c>
      <c r="N1475" s="24"/>
      <c r="O1475" s="24"/>
    </row>
    <row r="1476" spans="1:15" hidden="1">
      <c r="A1476" s="23" t="str">
        <f>CONCATENATE(표1[[#This Row],[대분류]],표1[[#This Row],[중분류]],표1[[#This Row],[소분류]],표1[[#This Row],[단계]])</f>
        <v>IT프로그래밍SAP전문과정</v>
      </c>
      <c r="B1476" s="23" t="str">
        <f>CONCATENATE($A1476,
IF(COUNTIF($A$2:$A1476,A1476)&lt;10,CONCATENATE("000",COUNTIF($A$2:$A1476,A1476)),
IF(COUNTIF($A$2:$A1476,A1476)&lt;100,CONCATENATE("00",COUNTIF($A$2:$A1476,A1476)),
IF(COUNTIF($A$2:$A1476,A1476)&lt;1000,CONCATENATE("0",COUNTIF($A$2:$A1476,A1476)),COUNTIF($A$2:$A1476,A1476))
)))</f>
        <v>IT프로그래밍SAP전문과정0096</v>
      </c>
      <c r="C1476" s="23" t="s">
        <v>4130</v>
      </c>
      <c r="E1476" s="23" t="str">
        <f>CONCATENATE(표1[[#This Row],[교육기관명]],표1[[#This Row],[중분류]])</f>
        <v>패스트레인정보통신학원프로그래밍</v>
      </c>
      <c r="F1476" s="24" t="s">
        <v>3691</v>
      </c>
      <c r="G1476" s="25" t="s">
        <v>1682</v>
      </c>
      <c r="H1476" s="24" t="s">
        <v>6</v>
      </c>
      <c r="I1476" s="24" t="s">
        <v>137</v>
      </c>
      <c r="J1476" s="24" t="s">
        <v>414</v>
      </c>
      <c r="K1476" s="24" t="s">
        <v>2000</v>
      </c>
      <c r="L1476" s="80"/>
      <c r="M1476" s="24" t="s">
        <v>3324</v>
      </c>
      <c r="N1476" s="24"/>
      <c r="O1476" s="24"/>
    </row>
    <row r="1477" spans="1:15" hidden="1">
      <c r="A1477" s="23" t="str">
        <f>CONCATENATE(표1[[#This Row],[대분류]],표1[[#This Row],[중분류]],표1[[#This Row],[소분류]],표1[[#This Row],[단계]])</f>
        <v>IT프로그래밍SAP전문과정</v>
      </c>
      <c r="B1477" s="23" t="str">
        <f>CONCATENATE($A1477,
IF(COUNTIF($A$2:$A1477,A1477)&lt;10,CONCATENATE("000",COUNTIF($A$2:$A1477,A1477)),
IF(COUNTIF($A$2:$A1477,A1477)&lt;100,CONCATENATE("00",COUNTIF($A$2:$A1477,A1477)),
IF(COUNTIF($A$2:$A1477,A1477)&lt;1000,CONCATENATE("0",COUNTIF($A$2:$A1477,A1477)),COUNTIF($A$2:$A1477,A1477))
)))</f>
        <v>IT프로그래밍SAP전문과정0097</v>
      </c>
      <c r="C1477" s="23" t="s">
        <v>4131</v>
      </c>
      <c r="E1477" s="23" t="str">
        <f>CONCATENATE(표1[[#This Row],[교육기관명]],표1[[#This Row],[중분류]])</f>
        <v>패스트레인정보통신학원프로그래밍</v>
      </c>
      <c r="F1477" s="24" t="s">
        <v>3691</v>
      </c>
      <c r="G1477" s="25" t="s">
        <v>1683</v>
      </c>
      <c r="H1477" s="24" t="s">
        <v>6</v>
      </c>
      <c r="I1477" s="24" t="s">
        <v>137</v>
      </c>
      <c r="J1477" s="24" t="s">
        <v>414</v>
      </c>
      <c r="K1477" s="24" t="s">
        <v>2000</v>
      </c>
      <c r="L1477" s="80"/>
      <c r="M1477" s="24" t="s">
        <v>3325</v>
      </c>
      <c r="N1477" s="24"/>
      <c r="O1477" s="24"/>
    </row>
    <row r="1478" spans="1:15" hidden="1">
      <c r="A1478" s="23" t="str">
        <f>CONCATENATE(표1[[#This Row],[대분류]],표1[[#This Row],[중분류]],표1[[#This Row],[소분류]],표1[[#This Row],[단계]])</f>
        <v>IT프로그래밍SAP전문과정</v>
      </c>
      <c r="B1478" s="23" t="str">
        <f>CONCATENATE($A1478,
IF(COUNTIF($A$2:$A1478,A1478)&lt;10,CONCATENATE("000",COUNTIF($A$2:$A1478,A1478)),
IF(COUNTIF($A$2:$A1478,A1478)&lt;100,CONCATENATE("00",COUNTIF($A$2:$A1478,A1478)),
IF(COUNTIF($A$2:$A1478,A1478)&lt;1000,CONCATENATE("0",COUNTIF($A$2:$A1478,A1478)),COUNTIF($A$2:$A1478,A1478))
)))</f>
        <v>IT프로그래밍SAP전문과정0098</v>
      </c>
      <c r="C1478" s="23" t="s">
        <v>4132</v>
      </c>
      <c r="E1478" s="23" t="str">
        <f>CONCATENATE(표1[[#This Row],[교육기관명]],표1[[#This Row],[중분류]])</f>
        <v>패스트레인정보통신학원프로그래밍</v>
      </c>
      <c r="F1478" s="24" t="s">
        <v>3691</v>
      </c>
      <c r="G1478" s="25" t="s">
        <v>1684</v>
      </c>
      <c r="H1478" s="24" t="s">
        <v>6</v>
      </c>
      <c r="I1478" s="24" t="s">
        <v>137</v>
      </c>
      <c r="J1478" s="24" t="s">
        <v>414</v>
      </c>
      <c r="K1478" s="24" t="s">
        <v>2000</v>
      </c>
      <c r="L1478" s="80"/>
      <c r="M1478" s="24" t="s">
        <v>3326</v>
      </c>
      <c r="N1478" s="24"/>
      <c r="O1478" s="24"/>
    </row>
    <row r="1479" spans="1:15" hidden="1">
      <c r="A1479" s="23" t="str">
        <f>CONCATENATE(표1[[#This Row],[대분류]],표1[[#This Row],[중분류]],표1[[#This Row],[소분류]],표1[[#This Row],[단계]])</f>
        <v>IT프로그래밍SAP전문과정</v>
      </c>
      <c r="B1479" s="23" t="str">
        <f>CONCATENATE($A1479,
IF(COUNTIF($A$2:$A1479,A1479)&lt;10,CONCATENATE("000",COUNTIF($A$2:$A1479,A1479)),
IF(COUNTIF($A$2:$A1479,A1479)&lt;100,CONCATENATE("00",COUNTIF($A$2:$A1479,A1479)),
IF(COUNTIF($A$2:$A1479,A1479)&lt;1000,CONCATENATE("0",COUNTIF($A$2:$A1479,A1479)),COUNTIF($A$2:$A1479,A1479))
)))</f>
        <v>IT프로그래밍SAP전문과정0099</v>
      </c>
      <c r="C1479" s="23" t="s">
        <v>4133</v>
      </c>
      <c r="E1479" s="23" t="str">
        <f>CONCATENATE(표1[[#This Row],[교육기관명]],표1[[#This Row],[중분류]])</f>
        <v>패스트레인정보통신학원프로그래밍</v>
      </c>
      <c r="F1479" s="24" t="s">
        <v>3691</v>
      </c>
      <c r="G1479" s="25" t="s">
        <v>1685</v>
      </c>
      <c r="H1479" s="24" t="s">
        <v>6</v>
      </c>
      <c r="I1479" s="24" t="s">
        <v>137</v>
      </c>
      <c r="J1479" s="24" t="s">
        <v>414</v>
      </c>
      <c r="K1479" s="24" t="s">
        <v>2000</v>
      </c>
      <c r="L1479" s="80"/>
      <c r="M1479" s="24" t="s">
        <v>3327</v>
      </c>
      <c r="N1479" s="24"/>
      <c r="O1479" s="24"/>
    </row>
    <row r="1480" spans="1:15" hidden="1">
      <c r="A1480" s="23" t="str">
        <f>CONCATENATE(표1[[#This Row],[대분류]],표1[[#This Row],[중분류]],표1[[#This Row],[소분류]],표1[[#This Row],[단계]])</f>
        <v>IT프로그래밍SAP전문과정</v>
      </c>
      <c r="B1480" s="23" t="str">
        <f>CONCATENATE($A1480,
IF(COUNTIF($A$2:$A1480,A1480)&lt;10,CONCATENATE("000",COUNTIF($A$2:$A1480,A1480)),
IF(COUNTIF($A$2:$A1480,A1480)&lt;100,CONCATENATE("00",COUNTIF($A$2:$A1480,A1480)),
IF(COUNTIF($A$2:$A1480,A1480)&lt;1000,CONCATENATE("0",COUNTIF($A$2:$A1480,A1480)),COUNTIF($A$2:$A1480,A1480))
)))</f>
        <v>IT프로그래밍SAP전문과정0100</v>
      </c>
      <c r="C1480" s="23" t="s">
        <v>4134</v>
      </c>
      <c r="E1480" s="23" t="str">
        <f>CONCATENATE(표1[[#This Row],[교육기관명]],표1[[#This Row],[중분류]])</f>
        <v>패스트레인정보통신학원프로그래밍</v>
      </c>
      <c r="F1480" s="24" t="s">
        <v>3691</v>
      </c>
      <c r="G1480" s="25" t="s">
        <v>1686</v>
      </c>
      <c r="H1480" s="24" t="s">
        <v>6</v>
      </c>
      <c r="I1480" s="24" t="s">
        <v>137</v>
      </c>
      <c r="J1480" s="24" t="s">
        <v>414</v>
      </c>
      <c r="K1480" s="24" t="s">
        <v>2000</v>
      </c>
      <c r="L1480" s="80"/>
      <c r="M1480" s="24" t="s">
        <v>3328</v>
      </c>
      <c r="N1480" s="24"/>
      <c r="O1480" s="24"/>
    </row>
    <row r="1481" spans="1:15" hidden="1">
      <c r="A1481" s="23" t="str">
        <f>CONCATENATE(표1[[#This Row],[대분류]],표1[[#This Row],[중분류]],표1[[#This Row],[소분류]],표1[[#This Row],[단계]])</f>
        <v>IT프로그래밍SAP전문과정</v>
      </c>
      <c r="B1481" s="23" t="str">
        <f>CONCATENATE($A1481,
IF(COUNTIF($A$2:$A1481,A1481)&lt;10,CONCATENATE("000",COUNTIF($A$2:$A1481,A1481)),
IF(COUNTIF($A$2:$A1481,A1481)&lt;100,CONCATENATE("00",COUNTIF($A$2:$A1481,A1481)),
IF(COUNTIF($A$2:$A1481,A1481)&lt;1000,CONCATENATE("0",COUNTIF($A$2:$A1481,A1481)),COUNTIF($A$2:$A1481,A1481))
)))</f>
        <v>IT프로그래밍SAP전문과정0101</v>
      </c>
      <c r="C1481" s="23" t="s">
        <v>4135</v>
      </c>
      <c r="E1481" s="23" t="str">
        <f>CONCATENATE(표1[[#This Row],[교육기관명]],표1[[#This Row],[중분류]])</f>
        <v>패스트레인정보통신학원프로그래밍</v>
      </c>
      <c r="F1481" s="24" t="s">
        <v>3691</v>
      </c>
      <c r="G1481" s="25" t="s">
        <v>1687</v>
      </c>
      <c r="H1481" s="24" t="s">
        <v>6</v>
      </c>
      <c r="I1481" s="24" t="s">
        <v>137</v>
      </c>
      <c r="J1481" s="24" t="s">
        <v>414</v>
      </c>
      <c r="K1481" s="24" t="s">
        <v>2000</v>
      </c>
      <c r="L1481" s="80"/>
      <c r="M1481" s="24" t="s">
        <v>3329</v>
      </c>
      <c r="N1481" s="24"/>
      <c r="O1481" s="24"/>
    </row>
    <row r="1482" spans="1:15" hidden="1">
      <c r="A1482" s="23" t="str">
        <f>CONCATENATE(표1[[#This Row],[대분류]],표1[[#This Row],[중분류]],표1[[#This Row],[소분류]],표1[[#This Row],[단계]])</f>
        <v>IT프로그래밍SAP전문과정</v>
      </c>
      <c r="B1482" s="23" t="str">
        <f>CONCATENATE($A1482,
IF(COUNTIF($A$2:$A1482,A1482)&lt;10,CONCATENATE("000",COUNTIF($A$2:$A1482,A1482)),
IF(COUNTIF($A$2:$A1482,A1482)&lt;100,CONCATENATE("00",COUNTIF($A$2:$A1482,A1482)),
IF(COUNTIF($A$2:$A1482,A1482)&lt;1000,CONCATENATE("0",COUNTIF($A$2:$A1482,A1482)),COUNTIF($A$2:$A1482,A1482))
)))</f>
        <v>IT프로그래밍SAP전문과정0102</v>
      </c>
      <c r="C1482" s="23" t="s">
        <v>4136</v>
      </c>
      <c r="E1482" s="23" t="str">
        <f>CONCATENATE(표1[[#This Row],[교육기관명]],표1[[#This Row],[중분류]])</f>
        <v>패스트레인정보통신학원프로그래밍</v>
      </c>
      <c r="F1482" s="24" t="s">
        <v>3691</v>
      </c>
      <c r="G1482" s="25" t="s">
        <v>1688</v>
      </c>
      <c r="H1482" s="24" t="s">
        <v>6</v>
      </c>
      <c r="I1482" s="24" t="s">
        <v>137</v>
      </c>
      <c r="J1482" s="24" t="s">
        <v>414</v>
      </c>
      <c r="K1482" s="24" t="s">
        <v>2000</v>
      </c>
      <c r="L1482" s="80"/>
      <c r="M1482" s="24" t="s">
        <v>3330</v>
      </c>
      <c r="N1482" s="24"/>
      <c r="O1482" s="24"/>
    </row>
    <row r="1483" spans="1:15" hidden="1">
      <c r="A1483" s="23" t="str">
        <f>CONCATENATE(표1[[#This Row],[대분류]],표1[[#This Row],[중분류]],표1[[#This Row],[소분류]],표1[[#This Row],[단계]])</f>
        <v>IT프로그래밍SAP전문과정</v>
      </c>
      <c r="B1483" s="23" t="str">
        <f>CONCATENATE($A1483,
IF(COUNTIF($A$2:$A1483,A1483)&lt;10,CONCATENATE("000",COUNTIF($A$2:$A1483,A1483)),
IF(COUNTIF($A$2:$A1483,A1483)&lt;100,CONCATENATE("00",COUNTIF($A$2:$A1483,A1483)),
IF(COUNTIF($A$2:$A1483,A1483)&lt;1000,CONCATENATE("0",COUNTIF($A$2:$A1483,A1483)),COUNTIF($A$2:$A1483,A1483))
)))</f>
        <v>IT프로그래밍SAP전문과정0103</v>
      </c>
      <c r="C1483" s="23" t="s">
        <v>4137</v>
      </c>
      <c r="E1483" s="23" t="str">
        <f>CONCATENATE(표1[[#This Row],[교육기관명]],표1[[#This Row],[중분류]])</f>
        <v>패스트레인정보통신학원프로그래밍</v>
      </c>
      <c r="F1483" s="24" t="s">
        <v>3691</v>
      </c>
      <c r="G1483" s="25" t="s">
        <v>1329</v>
      </c>
      <c r="H1483" s="24" t="s">
        <v>6</v>
      </c>
      <c r="I1483" s="24" t="s">
        <v>137</v>
      </c>
      <c r="J1483" s="24" t="s">
        <v>414</v>
      </c>
      <c r="K1483" s="24" t="s">
        <v>2000</v>
      </c>
      <c r="L1483" s="80"/>
      <c r="M1483" s="24" t="s">
        <v>3331</v>
      </c>
      <c r="N1483" s="24"/>
      <c r="O1483" s="24"/>
    </row>
    <row r="1484" spans="1:15" hidden="1">
      <c r="A1484" s="23" t="str">
        <f>CONCATENATE(표1[[#This Row],[대분류]],표1[[#This Row],[중분류]],표1[[#This Row],[소분류]],표1[[#This Row],[단계]])</f>
        <v>IT프로그래밍SAP전문과정</v>
      </c>
      <c r="B1484" s="23" t="str">
        <f>CONCATENATE($A1484,
IF(COUNTIF($A$2:$A1484,A1484)&lt;10,CONCATENATE("000",COUNTIF($A$2:$A1484,A1484)),
IF(COUNTIF($A$2:$A1484,A1484)&lt;100,CONCATENATE("00",COUNTIF($A$2:$A1484,A1484)),
IF(COUNTIF($A$2:$A1484,A1484)&lt;1000,CONCATENATE("0",COUNTIF($A$2:$A1484,A1484)),COUNTIF($A$2:$A1484,A1484))
)))</f>
        <v>IT프로그래밍SAP전문과정0104</v>
      </c>
      <c r="C1484" s="23" t="s">
        <v>4138</v>
      </c>
      <c r="E1484" s="23" t="str">
        <f>CONCATENATE(표1[[#This Row],[교육기관명]],표1[[#This Row],[중분류]])</f>
        <v>패스트레인정보통신학원프로그래밍</v>
      </c>
      <c r="F1484" s="24" t="s">
        <v>3691</v>
      </c>
      <c r="G1484" s="25" t="s">
        <v>1330</v>
      </c>
      <c r="H1484" s="24" t="s">
        <v>6</v>
      </c>
      <c r="I1484" s="24" t="s">
        <v>137</v>
      </c>
      <c r="J1484" s="24" t="s">
        <v>414</v>
      </c>
      <c r="K1484" s="24" t="s">
        <v>2000</v>
      </c>
      <c r="L1484" s="80"/>
      <c r="M1484" s="24" t="s">
        <v>3332</v>
      </c>
      <c r="N1484" s="24"/>
      <c r="O1484" s="24"/>
    </row>
    <row r="1485" spans="1:15" hidden="1">
      <c r="A1485" s="23" t="str">
        <f>CONCATENATE(표1[[#This Row],[대분류]],표1[[#This Row],[중분류]],표1[[#This Row],[소분류]],표1[[#This Row],[단계]])</f>
        <v>IT프로그래밍SAP전문과정</v>
      </c>
      <c r="B1485" s="23" t="str">
        <f>CONCATENATE($A1485,
IF(COUNTIF($A$2:$A1485,A1485)&lt;10,CONCATENATE("000",COUNTIF($A$2:$A1485,A1485)),
IF(COUNTIF($A$2:$A1485,A1485)&lt;100,CONCATENATE("00",COUNTIF($A$2:$A1485,A1485)),
IF(COUNTIF($A$2:$A1485,A1485)&lt;1000,CONCATENATE("0",COUNTIF($A$2:$A1485,A1485)),COUNTIF($A$2:$A1485,A1485))
)))</f>
        <v>IT프로그래밍SAP전문과정0105</v>
      </c>
      <c r="C1485" s="23" t="s">
        <v>4139</v>
      </c>
      <c r="E1485" s="23" t="str">
        <f>CONCATENATE(표1[[#This Row],[교육기관명]],표1[[#This Row],[중분류]])</f>
        <v>패스트레인정보통신학원프로그래밍</v>
      </c>
      <c r="F1485" s="24" t="s">
        <v>3691</v>
      </c>
      <c r="G1485" s="25" t="s">
        <v>1331</v>
      </c>
      <c r="H1485" s="24" t="s">
        <v>6</v>
      </c>
      <c r="I1485" s="24" t="s">
        <v>137</v>
      </c>
      <c r="J1485" s="24" t="s">
        <v>414</v>
      </c>
      <c r="K1485" s="24" t="s">
        <v>2000</v>
      </c>
      <c r="L1485" s="80"/>
      <c r="M1485" s="24" t="s">
        <v>3333</v>
      </c>
      <c r="N1485" s="24"/>
      <c r="O1485" s="24"/>
    </row>
    <row r="1486" spans="1:15" hidden="1">
      <c r="A1486" s="23" t="str">
        <f>CONCATENATE(표1[[#This Row],[대분류]],표1[[#This Row],[중분류]],표1[[#This Row],[소분류]],표1[[#This Row],[단계]])</f>
        <v>IT프로그래밍SAP전문과정</v>
      </c>
      <c r="B1486" s="23" t="str">
        <f>CONCATENATE($A1486,
IF(COUNTIF($A$2:$A1486,A1486)&lt;10,CONCATENATE("000",COUNTIF($A$2:$A1486,A1486)),
IF(COUNTIF($A$2:$A1486,A1486)&lt;100,CONCATENATE("00",COUNTIF($A$2:$A1486,A1486)),
IF(COUNTIF($A$2:$A1486,A1486)&lt;1000,CONCATENATE("0",COUNTIF($A$2:$A1486,A1486)),COUNTIF($A$2:$A1486,A1486))
)))</f>
        <v>IT프로그래밍SAP전문과정0106</v>
      </c>
      <c r="C1486" s="23" t="s">
        <v>4140</v>
      </c>
      <c r="E1486" s="23" t="str">
        <f>CONCATENATE(표1[[#This Row],[교육기관명]],표1[[#This Row],[중분류]])</f>
        <v>패스트레인정보통신학원프로그래밍</v>
      </c>
      <c r="F1486" s="24" t="s">
        <v>3691</v>
      </c>
      <c r="G1486" s="25" t="s">
        <v>1552</v>
      </c>
      <c r="H1486" s="24" t="s">
        <v>6</v>
      </c>
      <c r="I1486" s="24" t="s">
        <v>137</v>
      </c>
      <c r="J1486" s="24" t="s">
        <v>414</v>
      </c>
      <c r="K1486" s="24" t="s">
        <v>2000</v>
      </c>
      <c r="L1486" s="80"/>
      <c r="M1486" s="24" t="s">
        <v>3334</v>
      </c>
      <c r="N1486" s="24"/>
      <c r="O1486" s="24"/>
    </row>
    <row r="1487" spans="1:15" hidden="1">
      <c r="A1487" s="23" t="str">
        <f>CONCATENATE(표1[[#This Row],[대분류]],표1[[#This Row],[중분류]],표1[[#This Row],[소분류]],표1[[#This Row],[단계]])</f>
        <v>IT프로그래밍SAP전문과정</v>
      </c>
      <c r="B1487" s="23" t="str">
        <f>CONCATENATE($A1487,
IF(COUNTIF($A$2:$A1487,A1487)&lt;10,CONCATENATE("000",COUNTIF($A$2:$A1487,A1487)),
IF(COUNTIF($A$2:$A1487,A1487)&lt;100,CONCATENATE("00",COUNTIF($A$2:$A1487,A1487)),
IF(COUNTIF($A$2:$A1487,A1487)&lt;1000,CONCATENATE("0",COUNTIF($A$2:$A1487,A1487)),COUNTIF($A$2:$A1487,A1487))
)))</f>
        <v>IT프로그래밍SAP전문과정0107</v>
      </c>
      <c r="C1487" s="23" t="s">
        <v>4141</v>
      </c>
      <c r="E1487" s="23" t="str">
        <f>CONCATENATE(표1[[#This Row],[교육기관명]],표1[[#This Row],[중분류]])</f>
        <v>패스트레인정보통신학원프로그래밍</v>
      </c>
      <c r="F1487" s="24" t="s">
        <v>3691</v>
      </c>
      <c r="G1487" s="25" t="s">
        <v>1553</v>
      </c>
      <c r="H1487" s="24" t="s">
        <v>6</v>
      </c>
      <c r="I1487" s="24" t="s">
        <v>137</v>
      </c>
      <c r="J1487" s="24" t="s">
        <v>414</v>
      </c>
      <c r="K1487" s="24" t="s">
        <v>2000</v>
      </c>
      <c r="L1487" s="80"/>
      <c r="M1487" s="24" t="s">
        <v>3335</v>
      </c>
      <c r="N1487" s="24"/>
      <c r="O1487" s="24"/>
    </row>
    <row r="1488" spans="1:15" hidden="1">
      <c r="A1488" s="23" t="str">
        <f>CONCATENATE(표1[[#This Row],[대분류]],표1[[#This Row],[중분류]],표1[[#This Row],[소분류]],표1[[#This Row],[단계]])</f>
        <v>IT프로그래밍SAP전문과정</v>
      </c>
      <c r="B1488" s="23" t="str">
        <f>CONCATENATE($A1488,
IF(COUNTIF($A$2:$A1488,A1488)&lt;10,CONCATENATE("000",COUNTIF($A$2:$A1488,A1488)),
IF(COUNTIF($A$2:$A1488,A1488)&lt;100,CONCATENATE("00",COUNTIF($A$2:$A1488,A1488)),
IF(COUNTIF($A$2:$A1488,A1488)&lt;1000,CONCATENATE("0",COUNTIF($A$2:$A1488,A1488)),COUNTIF($A$2:$A1488,A1488))
)))</f>
        <v>IT프로그래밍SAP전문과정0108</v>
      </c>
      <c r="C1488" s="23" t="s">
        <v>4142</v>
      </c>
      <c r="E1488" s="23" t="str">
        <f>CONCATENATE(표1[[#This Row],[교육기관명]],표1[[#This Row],[중분류]])</f>
        <v>패스트레인정보통신학원프로그래밍</v>
      </c>
      <c r="F1488" s="24" t="s">
        <v>3691</v>
      </c>
      <c r="G1488" s="25" t="s">
        <v>1554</v>
      </c>
      <c r="H1488" s="24" t="s">
        <v>6</v>
      </c>
      <c r="I1488" s="24" t="s">
        <v>137</v>
      </c>
      <c r="J1488" s="24" t="s">
        <v>414</v>
      </c>
      <c r="K1488" s="24" t="s">
        <v>2000</v>
      </c>
      <c r="L1488" s="80"/>
      <c r="M1488" s="24" t="s">
        <v>3336</v>
      </c>
      <c r="N1488" s="24"/>
      <c r="O1488" s="24"/>
    </row>
    <row r="1489" spans="1:15" hidden="1">
      <c r="A1489" s="23" t="str">
        <f>CONCATENATE(표1[[#This Row],[대분류]],표1[[#This Row],[중분류]],표1[[#This Row],[소분류]],표1[[#This Row],[단계]])</f>
        <v>IT프로그래밍SAP전문과정</v>
      </c>
      <c r="B1489" s="23" t="str">
        <f>CONCATENATE($A1489,
IF(COUNTIF($A$2:$A1489,A1489)&lt;10,CONCATENATE("000",COUNTIF($A$2:$A1489,A1489)),
IF(COUNTIF($A$2:$A1489,A1489)&lt;100,CONCATENATE("00",COUNTIF($A$2:$A1489,A1489)),
IF(COUNTIF($A$2:$A1489,A1489)&lt;1000,CONCATENATE("0",COUNTIF($A$2:$A1489,A1489)),COUNTIF($A$2:$A1489,A1489))
)))</f>
        <v>IT프로그래밍SAP전문과정0109</v>
      </c>
      <c r="C1489" s="23" t="s">
        <v>4143</v>
      </c>
      <c r="E1489" s="23" t="str">
        <f>CONCATENATE(표1[[#This Row],[교육기관명]],표1[[#This Row],[중분류]])</f>
        <v>패스트레인정보통신학원프로그래밍</v>
      </c>
      <c r="F1489" s="24" t="s">
        <v>3691</v>
      </c>
      <c r="G1489" s="25" t="s">
        <v>1555</v>
      </c>
      <c r="H1489" s="24" t="s">
        <v>6</v>
      </c>
      <c r="I1489" s="24" t="s">
        <v>137</v>
      </c>
      <c r="J1489" s="24" t="s">
        <v>414</v>
      </c>
      <c r="K1489" s="24" t="s">
        <v>2000</v>
      </c>
      <c r="L1489" s="80"/>
      <c r="M1489" s="24" t="s">
        <v>3337</v>
      </c>
      <c r="N1489" s="24"/>
      <c r="O1489" s="24"/>
    </row>
    <row r="1490" spans="1:15" hidden="1">
      <c r="A1490" s="23" t="str">
        <f>CONCATENATE(표1[[#This Row],[대분류]],표1[[#This Row],[중분류]],표1[[#This Row],[소분류]],표1[[#This Row],[단계]])</f>
        <v>IT프로그래밍SAP전문과정</v>
      </c>
      <c r="B1490" s="23" t="str">
        <f>CONCATENATE($A1490,
IF(COUNTIF($A$2:$A1490,A1490)&lt;10,CONCATENATE("000",COUNTIF($A$2:$A1490,A1490)),
IF(COUNTIF($A$2:$A1490,A1490)&lt;100,CONCATENATE("00",COUNTIF($A$2:$A1490,A1490)),
IF(COUNTIF($A$2:$A1490,A1490)&lt;1000,CONCATENATE("0",COUNTIF($A$2:$A1490,A1490)),COUNTIF($A$2:$A1490,A1490))
)))</f>
        <v>IT프로그래밍SAP전문과정0110</v>
      </c>
      <c r="C1490" s="23" t="s">
        <v>4144</v>
      </c>
      <c r="E1490" s="23" t="str">
        <f>CONCATENATE(표1[[#This Row],[교육기관명]],표1[[#This Row],[중분류]])</f>
        <v>패스트레인정보통신학원프로그래밍</v>
      </c>
      <c r="F1490" s="24" t="s">
        <v>3691</v>
      </c>
      <c r="G1490" s="25" t="s">
        <v>1332</v>
      </c>
      <c r="H1490" s="24" t="s">
        <v>6</v>
      </c>
      <c r="I1490" s="24" t="s">
        <v>137</v>
      </c>
      <c r="J1490" s="24" t="s">
        <v>414</v>
      </c>
      <c r="K1490" s="24" t="s">
        <v>2000</v>
      </c>
      <c r="L1490" s="80"/>
      <c r="M1490" s="24" t="s">
        <v>3338</v>
      </c>
      <c r="N1490" s="24"/>
      <c r="O1490" s="24"/>
    </row>
    <row r="1491" spans="1:15" hidden="1">
      <c r="A1491" s="23" t="str">
        <f>CONCATENATE(표1[[#This Row],[대분류]],표1[[#This Row],[중분류]],표1[[#This Row],[소분류]],표1[[#This Row],[단계]])</f>
        <v>IT프로그래밍SAP전문과정</v>
      </c>
      <c r="B1491" s="23" t="str">
        <f>CONCATENATE($A1491,
IF(COUNTIF($A$2:$A1491,A1491)&lt;10,CONCATENATE("000",COUNTIF($A$2:$A1491,A1491)),
IF(COUNTIF($A$2:$A1491,A1491)&lt;100,CONCATENATE("00",COUNTIF($A$2:$A1491,A1491)),
IF(COUNTIF($A$2:$A1491,A1491)&lt;1000,CONCATENATE("0",COUNTIF($A$2:$A1491,A1491)),COUNTIF($A$2:$A1491,A1491))
)))</f>
        <v>IT프로그래밍SAP전문과정0111</v>
      </c>
      <c r="C1491" s="23" t="s">
        <v>4145</v>
      </c>
      <c r="E1491" s="23" t="str">
        <f>CONCATENATE(표1[[#This Row],[교육기관명]],표1[[#This Row],[중분류]])</f>
        <v>패스트레인정보통신학원프로그래밍</v>
      </c>
      <c r="F1491" s="24" t="s">
        <v>3691</v>
      </c>
      <c r="G1491" s="25" t="s">
        <v>1556</v>
      </c>
      <c r="H1491" s="24" t="s">
        <v>6</v>
      </c>
      <c r="I1491" s="24" t="s">
        <v>137</v>
      </c>
      <c r="J1491" s="24" t="s">
        <v>414</v>
      </c>
      <c r="K1491" s="24" t="s">
        <v>2000</v>
      </c>
      <c r="L1491" s="80"/>
      <c r="M1491" s="24" t="s">
        <v>3339</v>
      </c>
      <c r="N1491" s="24"/>
      <c r="O1491" s="24"/>
    </row>
    <row r="1492" spans="1:15" hidden="1">
      <c r="A1492" s="23" t="str">
        <f>CONCATENATE(표1[[#This Row],[대분류]],표1[[#This Row],[중분류]],표1[[#This Row],[소분류]],표1[[#This Row],[단계]])</f>
        <v>IT프로그래밍SAP전문과정</v>
      </c>
      <c r="B1492" s="23" t="str">
        <f>CONCATENATE($A1492,
IF(COUNTIF($A$2:$A1492,A1492)&lt;10,CONCATENATE("000",COUNTIF($A$2:$A1492,A1492)),
IF(COUNTIF($A$2:$A1492,A1492)&lt;100,CONCATENATE("00",COUNTIF($A$2:$A1492,A1492)),
IF(COUNTIF($A$2:$A1492,A1492)&lt;1000,CONCATENATE("0",COUNTIF($A$2:$A1492,A1492)),COUNTIF($A$2:$A1492,A1492))
)))</f>
        <v>IT프로그래밍SAP전문과정0112</v>
      </c>
      <c r="C1492" s="23" t="s">
        <v>4146</v>
      </c>
      <c r="E1492" s="23" t="str">
        <f>CONCATENATE(표1[[#This Row],[교육기관명]],표1[[#This Row],[중분류]])</f>
        <v>패스트레인정보통신학원프로그래밍</v>
      </c>
      <c r="F1492" s="24" t="s">
        <v>3691</v>
      </c>
      <c r="G1492" s="25" t="s">
        <v>1333</v>
      </c>
      <c r="H1492" s="24" t="s">
        <v>6</v>
      </c>
      <c r="I1492" s="24" t="s">
        <v>137</v>
      </c>
      <c r="J1492" s="24" t="s">
        <v>414</v>
      </c>
      <c r="K1492" s="24" t="s">
        <v>2000</v>
      </c>
      <c r="L1492" s="80"/>
      <c r="M1492" s="24" t="s">
        <v>3340</v>
      </c>
      <c r="N1492" s="24"/>
      <c r="O1492" s="24"/>
    </row>
    <row r="1493" spans="1:15" hidden="1">
      <c r="A1493" s="23" t="str">
        <f>CONCATENATE(표1[[#This Row],[대분류]],표1[[#This Row],[중분류]],표1[[#This Row],[소분류]],표1[[#This Row],[단계]])</f>
        <v>IT프로그래밍SAP전문과정</v>
      </c>
      <c r="B1493" s="23" t="str">
        <f>CONCATENATE($A1493,
IF(COUNTIF($A$2:$A1493,A1493)&lt;10,CONCATENATE("000",COUNTIF($A$2:$A1493,A1493)),
IF(COUNTIF($A$2:$A1493,A1493)&lt;100,CONCATENATE("00",COUNTIF($A$2:$A1493,A1493)),
IF(COUNTIF($A$2:$A1493,A1493)&lt;1000,CONCATENATE("0",COUNTIF($A$2:$A1493,A1493)),COUNTIF($A$2:$A1493,A1493))
)))</f>
        <v>IT프로그래밍SAP전문과정0113</v>
      </c>
      <c r="C1493" s="23" t="s">
        <v>4147</v>
      </c>
      <c r="E1493" s="23" t="str">
        <f>CONCATENATE(표1[[#This Row],[교육기관명]],표1[[#This Row],[중분류]])</f>
        <v>패스트레인정보통신학원프로그래밍</v>
      </c>
      <c r="F1493" s="24" t="s">
        <v>3691</v>
      </c>
      <c r="G1493" s="25" t="s">
        <v>1334</v>
      </c>
      <c r="H1493" s="24" t="s">
        <v>6</v>
      </c>
      <c r="I1493" s="24" t="s">
        <v>137</v>
      </c>
      <c r="J1493" s="24" t="s">
        <v>414</v>
      </c>
      <c r="K1493" s="24" t="s">
        <v>2000</v>
      </c>
      <c r="L1493" s="80"/>
      <c r="M1493" s="24" t="s">
        <v>3341</v>
      </c>
      <c r="N1493" s="24"/>
      <c r="O1493" s="24"/>
    </row>
    <row r="1494" spans="1:15" hidden="1">
      <c r="A1494" s="23" t="str">
        <f>CONCATENATE(표1[[#This Row],[대분류]],표1[[#This Row],[중분류]],표1[[#This Row],[소분류]],표1[[#This Row],[단계]])</f>
        <v>IT프로그래밍SAP전문과정</v>
      </c>
      <c r="B1494" s="23" t="str">
        <f>CONCATENATE($A1494,
IF(COUNTIF($A$2:$A1494,A1494)&lt;10,CONCATENATE("000",COUNTIF($A$2:$A1494,A1494)),
IF(COUNTIF($A$2:$A1494,A1494)&lt;100,CONCATENATE("00",COUNTIF($A$2:$A1494,A1494)),
IF(COUNTIF($A$2:$A1494,A1494)&lt;1000,CONCATENATE("0",COUNTIF($A$2:$A1494,A1494)),COUNTIF($A$2:$A1494,A1494))
)))</f>
        <v>IT프로그래밍SAP전문과정0114</v>
      </c>
      <c r="C1494" s="23" t="s">
        <v>4148</v>
      </c>
      <c r="E1494" s="23" t="str">
        <f>CONCATENATE(표1[[#This Row],[교육기관명]],표1[[#This Row],[중분류]])</f>
        <v>패스트레인정보통신학원프로그래밍</v>
      </c>
      <c r="F1494" s="24" t="s">
        <v>3691</v>
      </c>
      <c r="G1494" s="25" t="s">
        <v>1335</v>
      </c>
      <c r="H1494" s="24" t="s">
        <v>6</v>
      </c>
      <c r="I1494" s="24" t="s">
        <v>137</v>
      </c>
      <c r="J1494" s="24" t="s">
        <v>414</v>
      </c>
      <c r="K1494" s="24" t="s">
        <v>2000</v>
      </c>
      <c r="L1494" s="80"/>
      <c r="M1494" s="24" t="s">
        <v>3342</v>
      </c>
      <c r="N1494" s="24"/>
      <c r="O1494" s="24"/>
    </row>
    <row r="1495" spans="1:15" hidden="1">
      <c r="A1495" s="23" t="str">
        <f>CONCATENATE(표1[[#This Row],[대분류]],표1[[#This Row],[중분류]],표1[[#This Row],[소분류]],표1[[#This Row],[단계]])</f>
        <v>IT프로그래밍SAP전문과정</v>
      </c>
      <c r="B1495" s="23" t="str">
        <f>CONCATENATE($A1495,
IF(COUNTIF($A$2:$A1495,A1495)&lt;10,CONCATENATE("000",COUNTIF($A$2:$A1495,A1495)),
IF(COUNTIF($A$2:$A1495,A1495)&lt;100,CONCATENATE("00",COUNTIF($A$2:$A1495,A1495)),
IF(COUNTIF($A$2:$A1495,A1495)&lt;1000,CONCATENATE("0",COUNTIF($A$2:$A1495,A1495)),COUNTIF($A$2:$A1495,A1495))
)))</f>
        <v>IT프로그래밍SAP전문과정0115</v>
      </c>
      <c r="C1495" s="23" t="s">
        <v>4149</v>
      </c>
      <c r="E1495" s="23" t="str">
        <f>CONCATENATE(표1[[#This Row],[교육기관명]],표1[[#This Row],[중분류]])</f>
        <v>패스트레인정보통신학원프로그래밍</v>
      </c>
      <c r="F1495" s="24" t="s">
        <v>3691</v>
      </c>
      <c r="G1495" s="25" t="s">
        <v>1336</v>
      </c>
      <c r="H1495" s="24" t="s">
        <v>6</v>
      </c>
      <c r="I1495" s="24" t="s">
        <v>137</v>
      </c>
      <c r="J1495" s="24" t="s">
        <v>414</v>
      </c>
      <c r="K1495" s="24" t="s">
        <v>2000</v>
      </c>
      <c r="L1495" s="80"/>
      <c r="M1495" s="24" t="s">
        <v>3343</v>
      </c>
      <c r="N1495" s="24"/>
      <c r="O1495" s="24"/>
    </row>
    <row r="1496" spans="1:15" hidden="1">
      <c r="A1496" s="23" t="str">
        <f>CONCATENATE(표1[[#This Row],[대분류]],표1[[#This Row],[중분류]],표1[[#This Row],[소분류]],표1[[#This Row],[단계]])</f>
        <v>IT프로그래밍SAP전문과정</v>
      </c>
      <c r="B1496" s="23" t="str">
        <f>CONCATENATE($A1496,
IF(COUNTIF($A$2:$A1496,A1496)&lt;10,CONCATENATE("000",COUNTIF($A$2:$A1496,A1496)),
IF(COUNTIF($A$2:$A1496,A1496)&lt;100,CONCATENATE("00",COUNTIF($A$2:$A1496,A1496)),
IF(COUNTIF($A$2:$A1496,A1496)&lt;1000,CONCATENATE("0",COUNTIF($A$2:$A1496,A1496)),COUNTIF($A$2:$A1496,A1496))
)))</f>
        <v>IT프로그래밍SAP전문과정0116</v>
      </c>
      <c r="C1496" s="23" t="s">
        <v>4150</v>
      </c>
      <c r="E1496" s="23" t="str">
        <f>CONCATENATE(표1[[#This Row],[교육기관명]],표1[[#This Row],[중분류]])</f>
        <v>패스트레인정보통신학원프로그래밍</v>
      </c>
      <c r="F1496" s="24" t="s">
        <v>3691</v>
      </c>
      <c r="G1496" s="25" t="s">
        <v>1337</v>
      </c>
      <c r="H1496" s="24" t="s">
        <v>6</v>
      </c>
      <c r="I1496" s="24" t="s">
        <v>137</v>
      </c>
      <c r="J1496" s="24" t="s">
        <v>414</v>
      </c>
      <c r="K1496" s="24" t="s">
        <v>2000</v>
      </c>
      <c r="L1496" s="80"/>
      <c r="M1496" s="24" t="s">
        <v>3344</v>
      </c>
      <c r="N1496" s="24"/>
      <c r="O1496" s="24"/>
    </row>
    <row r="1497" spans="1:15" hidden="1">
      <c r="A1497" s="23" t="str">
        <f>CONCATENATE(표1[[#This Row],[대분류]],표1[[#This Row],[중분류]],표1[[#This Row],[소분류]],표1[[#This Row],[단계]])</f>
        <v>IT프로그래밍SAP전문과정</v>
      </c>
      <c r="B1497" s="23" t="str">
        <f>CONCATENATE($A1497,
IF(COUNTIF($A$2:$A1497,A1497)&lt;10,CONCATENATE("000",COUNTIF($A$2:$A1497,A1497)),
IF(COUNTIF($A$2:$A1497,A1497)&lt;100,CONCATENATE("00",COUNTIF($A$2:$A1497,A1497)),
IF(COUNTIF($A$2:$A1497,A1497)&lt;1000,CONCATENATE("0",COUNTIF($A$2:$A1497,A1497)),COUNTIF($A$2:$A1497,A1497))
)))</f>
        <v>IT프로그래밍SAP전문과정0117</v>
      </c>
      <c r="C1497" s="23" t="s">
        <v>4151</v>
      </c>
      <c r="E1497" s="23" t="str">
        <f>CONCATENATE(표1[[#This Row],[교육기관명]],표1[[#This Row],[중분류]])</f>
        <v>패스트레인정보통신학원프로그래밍</v>
      </c>
      <c r="F1497" s="24" t="s">
        <v>3691</v>
      </c>
      <c r="G1497" s="25" t="s">
        <v>1338</v>
      </c>
      <c r="H1497" s="24" t="s">
        <v>6</v>
      </c>
      <c r="I1497" s="24" t="s">
        <v>137</v>
      </c>
      <c r="J1497" s="24" t="s">
        <v>414</v>
      </c>
      <c r="K1497" s="24" t="s">
        <v>2000</v>
      </c>
      <c r="L1497" s="80"/>
      <c r="M1497" s="24" t="s">
        <v>3345</v>
      </c>
      <c r="N1497" s="24"/>
      <c r="O1497" s="24"/>
    </row>
    <row r="1498" spans="1:15" hidden="1">
      <c r="A1498" s="23" t="str">
        <f>CONCATENATE(표1[[#This Row],[대분류]],표1[[#This Row],[중분류]],표1[[#This Row],[소분류]],표1[[#This Row],[단계]])</f>
        <v>IT프로그래밍SAP전문과정</v>
      </c>
      <c r="B1498" s="23" t="str">
        <f>CONCATENATE($A1498,
IF(COUNTIF($A$2:$A1498,A1498)&lt;10,CONCATENATE("000",COUNTIF($A$2:$A1498,A1498)),
IF(COUNTIF($A$2:$A1498,A1498)&lt;100,CONCATENATE("00",COUNTIF($A$2:$A1498,A1498)),
IF(COUNTIF($A$2:$A1498,A1498)&lt;1000,CONCATENATE("0",COUNTIF($A$2:$A1498,A1498)),COUNTIF($A$2:$A1498,A1498))
)))</f>
        <v>IT프로그래밍SAP전문과정0118</v>
      </c>
      <c r="C1498" s="23" t="s">
        <v>4152</v>
      </c>
      <c r="E1498" s="23" t="str">
        <f>CONCATENATE(표1[[#This Row],[교육기관명]],표1[[#This Row],[중분류]])</f>
        <v>패스트레인정보통신학원프로그래밍</v>
      </c>
      <c r="F1498" s="24" t="s">
        <v>3691</v>
      </c>
      <c r="G1498" s="25" t="s">
        <v>1339</v>
      </c>
      <c r="H1498" s="24" t="s">
        <v>6</v>
      </c>
      <c r="I1498" s="24" t="s">
        <v>137</v>
      </c>
      <c r="J1498" s="24" t="s">
        <v>414</v>
      </c>
      <c r="K1498" s="24" t="s">
        <v>2000</v>
      </c>
      <c r="L1498" s="80"/>
      <c r="M1498" s="24" t="s">
        <v>3346</v>
      </c>
      <c r="N1498" s="24"/>
      <c r="O1498" s="24"/>
    </row>
    <row r="1499" spans="1:15" hidden="1">
      <c r="A1499" s="23" t="str">
        <f>CONCATENATE(표1[[#This Row],[대분류]],표1[[#This Row],[중분류]],표1[[#This Row],[소분류]],표1[[#This Row],[단계]])</f>
        <v>IT프로그래밍SAP전문과정</v>
      </c>
      <c r="B1499" s="23" t="str">
        <f>CONCATENATE($A1499,
IF(COUNTIF($A$2:$A1499,A1499)&lt;10,CONCATENATE("000",COUNTIF($A$2:$A1499,A1499)),
IF(COUNTIF($A$2:$A1499,A1499)&lt;100,CONCATENATE("00",COUNTIF($A$2:$A1499,A1499)),
IF(COUNTIF($A$2:$A1499,A1499)&lt;1000,CONCATENATE("0",COUNTIF($A$2:$A1499,A1499)),COUNTIF($A$2:$A1499,A1499))
)))</f>
        <v>IT프로그래밍SAP전문과정0119</v>
      </c>
      <c r="C1499" s="23" t="s">
        <v>4153</v>
      </c>
      <c r="E1499" s="23" t="str">
        <f>CONCATENATE(표1[[#This Row],[교육기관명]],표1[[#This Row],[중분류]])</f>
        <v>패스트레인정보통신학원프로그래밍</v>
      </c>
      <c r="F1499" s="24" t="s">
        <v>3691</v>
      </c>
      <c r="G1499" s="25" t="s">
        <v>1340</v>
      </c>
      <c r="H1499" s="24" t="s">
        <v>6</v>
      </c>
      <c r="I1499" s="24" t="s">
        <v>137</v>
      </c>
      <c r="J1499" s="24" t="s">
        <v>414</v>
      </c>
      <c r="K1499" s="24" t="s">
        <v>2000</v>
      </c>
      <c r="L1499" s="80"/>
      <c r="M1499" s="24" t="s">
        <v>3347</v>
      </c>
      <c r="N1499" s="24"/>
      <c r="O1499" s="24"/>
    </row>
    <row r="1500" spans="1:15" hidden="1">
      <c r="A1500" s="23" t="str">
        <f>CONCATENATE(표1[[#This Row],[대분류]],표1[[#This Row],[중분류]],표1[[#This Row],[소분류]],표1[[#This Row],[단계]])</f>
        <v>IT프로그래밍SAP전문과정</v>
      </c>
      <c r="B1500" s="23" t="str">
        <f>CONCATENATE($A1500,
IF(COUNTIF($A$2:$A1500,A1500)&lt;10,CONCATENATE("000",COUNTIF($A$2:$A1500,A1500)),
IF(COUNTIF($A$2:$A1500,A1500)&lt;100,CONCATENATE("00",COUNTIF($A$2:$A1500,A1500)),
IF(COUNTIF($A$2:$A1500,A1500)&lt;1000,CONCATENATE("0",COUNTIF($A$2:$A1500,A1500)),COUNTIF($A$2:$A1500,A1500))
)))</f>
        <v>IT프로그래밍SAP전문과정0120</v>
      </c>
      <c r="C1500" s="23" t="s">
        <v>4154</v>
      </c>
      <c r="E1500" s="23" t="str">
        <f>CONCATENATE(표1[[#This Row],[교육기관명]],표1[[#This Row],[중분류]])</f>
        <v>패스트레인정보통신학원프로그래밍</v>
      </c>
      <c r="F1500" s="24" t="s">
        <v>3691</v>
      </c>
      <c r="G1500" s="25" t="s">
        <v>1341</v>
      </c>
      <c r="H1500" s="24" t="s">
        <v>6</v>
      </c>
      <c r="I1500" s="24" t="s">
        <v>137</v>
      </c>
      <c r="J1500" s="24" t="s">
        <v>414</v>
      </c>
      <c r="K1500" s="24" t="s">
        <v>2000</v>
      </c>
      <c r="L1500" s="80"/>
      <c r="M1500" s="24" t="s">
        <v>3348</v>
      </c>
      <c r="N1500" s="24"/>
      <c r="O1500" s="24"/>
    </row>
    <row r="1501" spans="1:15" hidden="1">
      <c r="A1501" s="23" t="str">
        <f>CONCATENATE(표1[[#This Row],[대분류]],표1[[#This Row],[중분류]],표1[[#This Row],[소분류]],표1[[#This Row],[단계]])</f>
        <v>IT프로그래밍SAP전문과정</v>
      </c>
      <c r="B1501" s="23" t="str">
        <f>CONCATENATE($A1501,
IF(COUNTIF($A$2:$A1501,A1501)&lt;10,CONCATENATE("000",COUNTIF($A$2:$A1501,A1501)),
IF(COUNTIF($A$2:$A1501,A1501)&lt;100,CONCATENATE("00",COUNTIF($A$2:$A1501,A1501)),
IF(COUNTIF($A$2:$A1501,A1501)&lt;1000,CONCATENATE("0",COUNTIF($A$2:$A1501,A1501)),COUNTIF($A$2:$A1501,A1501))
)))</f>
        <v>IT프로그래밍SAP전문과정0121</v>
      </c>
      <c r="C1501" s="23" t="s">
        <v>4155</v>
      </c>
      <c r="E1501" s="23" t="str">
        <f>CONCATENATE(표1[[#This Row],[교육기관명]],표1[[#This Row],[중분류]])</f>
        <v>패스트레인정보통신학원프로그래밍</v>
      </c>
      <c r="F1501" s="24" t="s">
        <v>3691</v>
      </c>
      <c r="G1501" s="25" t="s">
        <v>1342</v>
      </c>
      <c r="H1501" s="24" t="s">
        <v>6</v>
      </c>
      <c r="I1501" s="24" t="s">
        <v>137</v>
      </c>
      <c r="J1501" s="24" t="s">
        <v>414</v>
      </c>
      <c r="K1501" s="24" t="s">
        <v>2000</v>
      </c>
      <c r="L1501" s="80"/>
      <c r="M1501" s="24" t="s">
        <v>3349</v>
      </c>
      <c r="N1501" s="24"/>
      <c r="O1501" s="24"/>
    </row>
    <row r="1502" spans="1:15" hidden="1">
      <c r="A1502" s="23" t="str">
        <f>CONCATENATE(표1[[#This Row],[대분류]],표1[[#This Row],[중분류]],표1[[#This Row],[소분류]],표1[[#This Row],[단계]])</f>
        <v>IT프로그래밍SAP전문과정</v>
      </c>
      <c r="B1502" s="23" t="str">
        <f>CONCATENATE($A1502,
IF(COUNTIF($A$2:$A1502,A1502)&lt;10,CONCATENATE("000",COUNTIF($A$2:$A1502,A1502)),
IF(COUNTIF($A$2:$A1502,A1502)&lt;100,CONCATENATE("00",COUNTIF($A$2:$A1502,A1502)),
IF(COUNTIF($A$2:$A1502,A1502)&lt;1000,CONCATENATE("0",COUNTIF($A$2:$A1502,A1502)),COUNTIF($A$2:$A1502,A1502))
)))</f>
        <v>IT프로그래밍SAP전문과정0122</v>
      </c>
      <c r="C1502" s="23" t="s">
        <v>4156</v>
      </c>
      <c r="E1502" s="23" t="str">
        <f>CONCATENATE(표1[[#This Row],[교육기관명]],표1[[#This Row],[중분류]])</f>
        <v>패스트레인정보통신학원프로그래밍</v>
      </c>
      <c r="F1502" s="24" t="s">
        <v>3691</v>
      </c>
      <c r="G1502" s="25" t="s">
        <v>1343</v>
      </c>
      <c r="H1502" s="24" t="s">
        <v>6</v>
      </c>
      <c r="I1502" s="24" t="s">
        <v>137</v>
      </c>
      <c r="J1502" s="24" t="s">
        <v>414</v>
      </c>
      <c r="K1502" s="24" t="s">
        <v>2000</v>
      </c>
      <c r="L1502" s="80"/>
      <c r="M1502" s="24" t="s">
        <v>3350</v>
      </c>
      <c r="N1502" s="24"/>
      <c r="O1502" s="24"/>
    </row>
    <row r="1503" spans="1:15" hidden="1">
      <c r="A1503" s="23" t="str">
        <f>CONCATENATE(표1[[#This Row],[대분류]],표1[[#This Row],[중분류]],표1[[#This Row],[소분류]],표1[[#This Row],[단계]])</f>
        <v>IT프로그래밍SAP전문과정</v>
      </c>
      <c r="B1503" s="23" t="str">
        <f>CONCATENATE($A1503,
IF(COUNTIF($A$2:$A1503,A1503)&lt;10,CONCATENATE("000",COUNTIF($A$2:$A1503,A1503)),
IF(COUNTIF($A$2:$A1503,A1503)&lt;100,CONCATENATE("00",COUNTIF($A$2:$A1503,A1503)),
IF(COUNTIF($A$2:$A1503,A1503)&lt;1000,CONCATENATE("0",COUNTIF($A$2:$A1503,A1503)),COUNTIF($A$2:$A1503,A1503))
)))</f>
        <v>IT프로그래밍SAP전문과정0123</v>
      </c>
      <c r="C1503" s="23" t="s">
        <v>4157</v>
      </c>
      <c r="E1503" s="23" t="str">
        <f>CONCATENATE(표1[[#This Row],[교육기관명]],표1[[#This Row],[중분류]])</f>
        <v>패스트레인정보통신학원프로그래밍</v>
      </c>
      <c r="F1503" s="24" t="s">
        <v>3691</v>
      </c>
      <c r="G1503" s="25" t="s">
        <v>1344</v>
      </c>
      <c r="H1503" s="24" t="s">
        <v>6</v>
      </c>
      <c r="I1503" s="24" t="s">
        <v>137</v>
      </c>
      <c r="J1503" s="24" t="s">
        <v>414</v>
      </c>
      <c r="K1503" s="24" t="s">
        <v>2000</v>
      </c>
      <c r="L1503" s="80"/>
      <c r="M1503" s="24" t="s">
        <v>3351</v>
      </c>
      <c r="N1503" s="24"/>
      <c r="O1503" s="24"/>
    </row>
    <row r="1504" spans="1:15" hidden="1">
      <c r="A1504" s="23" t="str">
        <f>CONCATENATE(표1[[#This Row],[대분류]],표1[[#This Row],[중분류]],표1[[#This Row],[소분류]],표1[[#This Row],[단계]])</f>
        <v>IT프로그래밍SAP전문과정</v>
      </c>
      <c r="B1504" s="23" t="str">
        <f>CONCATENATE($A1504,
IF(COUNTIF($A$2:$A1504,A1504)&lt;10,CONCATENATE("000",COUNTIF($A$2:$A1504,A1504)),
IF(COUNTIF($A$2:$A1504,A1504)&lt;100,CONCATENATE("00",COUNTIF($A$2:$A1504,A1504)),
IF(COUNTIF($A$2:$A1504,A1504)&lt;1000,CONCATENATE("0",COUNTIF($A$2:$A1504,A1504)),COUNTIF($A$2:$A1504,A1504))
)))</f>
        <v>IT프로그래밍SAP전문과정0124</v>
      </c>
      <c r="C1504" s="23" t="s">
        <v>4158</v>
      </c>
      <c r="E1504" s="23" t="str">
        <f>CONCATENATE(표1[[#This Row],[교육기관명]],표1[[#This Row],[중분류]])</f>
        <v>패스트레인정보통신학원프로그래밍</v>
      </c>
      <c r="F1504" s="24" t="s">
        <v>3691</v>
      </c>
      <c r="G1504" s="25" t="s">
        <v>431</v>
      </c>
      <c r="H1504" s="24" t="s">
        <v>6</v>
      </c>
      <c r="I1504" s="24" t="s">
        <v>137</v>
      </c>
      <c r="J1504" s="24" t="s">
        <v>414</v>
      </c>
      <c r="K1504" s="24" t="s">
        <v>2000</v>
      </c>
      <c r="L1504" s="80"/>
      <c r="M1504" s="24" t="s">
        <v>3221</v>
      </c>
      <c r="N1504" s="24"/>
      <c r="O1504" s="24"/>
    </row>
    <row r="1505" spans="1:15" hidden="1">
      <c r="A1505" s="23" t="str">
        <f>CONCATENATE(표1[[#This Row],[대분류]],표1[[#This Row],[중분류]],표1[[#This Row],[소분류]],표1[[#This Row],[단계]])</f>
        <v>IT프로그래밍SAP전문과정</v>
      </c>
      <c r="B1505" s="23" t="str">
        <f>CONCATENATE($A1505,
IF(COUNTIF($A$2:$A1505,A1505)&lt;10,CONCATENATE("000",COUNTIF($A$2:$A1505,A1505)),
IF(COUNTIF($A$2:$A1505,A1505)&lt;100,CONCATENATE("00",COUNTIF($A$2:$A1505,A1505)),
IF(COUNTIF($A$2:$A1505,A1505)&lt;1000,CONCATENATE("0",COUNTIF($A$2:$A1505,A1505)),COUNTIF($A$2:$A1505,A1505))
)))</f>
        <v>IT프로그래밍SAP전문과정0125</v>
      </c>
      <c r="C1505" s="23" t="s">
        <v>4159</v>
      </c>
      <c r="E1505" s="23" t="str">
        <f>CONCATENATE(표1[[#This Row],[교육기관명]],표1[[#This Row],[중분류]])</f>
        <v>패스트레인정보통신학원프로그래밍</v>
      </c>
      <c r="F1505" s="24" t="s">
        <v>3691</v>
      </c>
      <c r="G1505" s="25" t="s">
        <v>1557</v>
      </c>
      <c r="H1505" s="24" t="s">
        <v>6</v>
      </c>
      <c r="I1505" s="24" t="s">
        <v>137</v>
      </c>
      <c r="J1505" s="24" t="s">
        <v>414</v>
      </c>
      <c r="K1505" s="24" t="s">
        <v>2000</v>
      </c>
      <c r="L1505" s="80"/>
      <c r="M1505" s="24" t="s">
        <v>3352</v>
      </c>
      <c r="N1505" s="24"/>
      <c r="O1505" s="24"/>
    </row>
    <row r="1506" spans="1:15" hidden="1">
      <c r="A1506" s="23" t="str">
        <f>CONCATENATE(표1[[#This Row],[대분류]],표1[[#This Row],[중분류]],표1[[#This Row],[소분류]],표1[[#This Row],[단계]])</f>
        <v>IT프로그래밍SAP전문과정</v>
      </c>
      <c r="B1506" s="23" t="str">
        <f>CONCATENATE($A1506,
IF(COUNTIF($A$2:$A1506,A1506)&lt;10,CONCATENATE("000",COUNTIF($A$2:$A1506,A1506)),
IF(COUNTIF($A$2:$A1506,A1506)&lt;100,CONCATENATE("00",COUNTIF($A$2:$A1506,A1506)),
IF(COUNTIF($A$2:$A1506,A1506)&lt;1000,CONCATENATE("0",COUNTIF($A$2:$A1506,A1506)),COUNTIF($A$2:$A1506,A1506))
)))</f>
        <v>IT프로그래밍SAP전문과정0126</v>
      </c>
      <c r="C1506" s="23" t="s">
        <v>4160</v>
      </c>
      <c r="E1506" s="23" t="str">
        <f>CONCATENATE(표1[[#This Row],[교육기관명]],표1[[#This Row],[중분류]])</f>
        <v>패스트레인정보통신학원프로그래밍</v>
      </c>
      <c r="F1506" s="24" t="s">
        <v>3691</v>
      </c>
      <c r="G1506" s="25" t="s">
        <v>1345</v>
      </c>
      <c r="H1506" s="24" t="s">
        <v>6</v>
      </c>
      <c r="I1506" s="24" t="s">
        <v>137</v>
      </c>
      <c r="J1506" s="24" t="s">
        <v>414</v>
      </c>
      <c r="K1506" s="24" t="s">
        <v>2000</v>
      </c>
      <c r="L1506" s="80"/>
      <c r="M1506" s="24" t="s">
        <v>3353</v>
      </c>
      <c r="N1506" s="24"/>
      <c r="O1506" s="24"/>
    </row>
    <row r="1507" spans="1:15" hidden="1">
      <c r="A1507" s="23" t="str">
        <f>CONCATENATE(표1[[#This Row],[대분류]],표1[[#This Row],[중분류]],표1[[#This Row],[소분류]],표1[[#This Row],[단계]])</f>
        <v>IT프로그래밍SAP전문과정</v>
      </c>
      <c r="B1507" s="23" t="str">
        <f>CONCATENATE($A1507,
IF(COUNTIF($A$2:$A1507,A1507)&lt;10,CONCATENATE("000",COUNTIF($A$2:$A1507,A1507)),
IF(COUNTIF($A$2:$A1507,A1507)&lt;100,CONCATENATE("00",COUNTIF($A$2:$A1507,A1507)),
IF(COUNTIF($A$2:$A1507,A1507)&lt;1000,CONCATENATE("0",COUNTIF($A$2:$A1507,A1507)),COUNTIF($A$2:$A1507,A1507))
)))</f>
        <v>IT프로그래밍SAP전문과정0127</v>
      </c>
      <c r="C1507" s="23" t="s">
        <v>4161</v>
      </c>
      <c r="E1507" s="23" t="str">
        <f>CONCATENATE(표1[[#This Row],[교육기관명]],표1[[#This Row],[중분류]])</f>
        <v>패스트레인정보통신학원프로그래밍</v>
      </c>
      <c r="F1507" s="24" t="s">
        <v>3691</v>
      </c>
      <c r="G1507" s="25" t="s">
        <v>1526</v>
      </c>
      <c r="H1507" s="24" t="s">
        <v>6</v>
      </c>
      <c r="I1507" s="24" t="s">
        <v>137</v>
      </c>
      <c r="J1507" s="24" t="s">
        <v>414</v>
      </c>
      <c r="K1507" s="24" t="s">
        <v>2000</v>
      </c>
      <c r="L1507" s="80"/>
      <c r="M1507" s="24" t="s">
        <v>3354</v>
      </c>
      <c r="N1507" s="24"/>
      <c r="O1507" s="24"/>
    </row>
    <row r="1508" spans="1:15" hidden="1">
      <c r="A1508" s="23" t="str">
        <f>CONCATENATE(표1[[#This Row],[대분류]],표1[[#This Row],[중분류]],표1[[#This Row],[소분류]],표1[[#This Row],[단계]])</f>
        <v>IT프로그래밍SAP전문과정</v>
      </c>
      <c r="B1508" s="23" t="str">
        <f>CONCATENATE($A1508,
IF(COUNTIF($A$2:$A1508,A1508)&lt;10,CONCATENATE("000",COUNTIF($A$2:$A1508,A1508)),
IF(COUNTIF($A$2:$A1508,A1508)&lt;100,CONCATENATE("00",COUNTIF($A$2:$A1508,A1508)),
IF(COUNTIF($A$2:$A1508,A1508)&lt;1000,CONCATENATE("0",COUNTIF($A$2:$A1508,A1508)),COUNTIF($A$2:$A1508,A1508))
)))</f>
        <v>IT프로그래밍SAP전문과정0128</v>
      </c>
      <c r="C1508" s="23" t="s">
        <v>4162</v>
      </c>
      <c r="E1508" s="23" t="str">
        <f>CONCATENATE(표1[[#This Row],[교육기관명]],표1[[#This Row],[중분류]])</f>
        <v>패스트레인정보통신학원프로그래밍</v>
      </c>
      <c r="F1508" s="24" t="s">
        <v>3691</v>
      </c>
      <c r="G1508" s="25" t="s">
        <v>1527</v>
      </c>
      <c r="H1508" s="24" t="s">
        <v>6</v>
      </c>
      <c r="I1508" s="24" t="s">
        <v>137</v>
      </c>
      <c r="J1508" s="24" t="s">
        <v>414</v>
      </c>
      <c r="K1508" s="24" t="s">
        <v>2000</v>
      </c>
      <c r="L1508" s="80"/>
      <c r="M1508" s="24" t="s">
        <v>3355</v>
      </c>
      <c r="N1508" s="24"/>
      <c r="O1508" s="24"/>
    </row>
    <row r="1509" spans="1:15" hidden="1">
      <c r="A1509" s="23" t="str">
        <f>CONCATENATE(표1[[#This Row],[대분류]],표1[[#This Row],[중분류]],표1[[#This Row],[소분류]],표1[[#This Row],[단계]])</f>
        <v>IT프로그래밍SAP전문과정</v>
      </c>
      <c r="B1509" s="23" t="str">
        <f>CONCATENATE($A1509,
IF(COUNTIF($A$2:$A1509,A1509)&lt;10,CONCATENATE("000",COUNTIF($A$2:$A1509,A1509)),
IF(COUNTIF($A$2:$A1509,A1509)&lt;100,CONCATENATE("00",COUNTIF($A$2:$A1509,A1509)),
IF(COUNTIF($A$2:$A1509,A1509)&lt;1000,CONCATENATE("0",COUNTIF($A$2:$A1509,A1509)),COUNTIF($A$2:$A1509,A1509))
)))</f>
        <v>IT프로그래밍SAP전문과정0129</v>
      </c>
      <c r="C1509" s="23" t="s">
        <v>4163</v>
      </c>
      <c r="E1509" s="23" t="str">
        <f>CONCATENATE(표1[[#This Row],[교육기관명]],표1[[#This Row],[중분류]])</f>
        <v>패스트레인정보통신학원프로그래밍</v>
      </c>
      <c r="F1509" s="24" t="s">
        <v>3691</v>
      </c>
      <c r="G1509" s="25" t="s">
        <v>1394</v>
      </c>
      <c r="H1509" s="24" t="s">
        <v>6</v>
      </c>
      <c r="I1509" s="24" t="s">
        <v>137</v>
      </c>
      <c r="J1509" s="24" t="s">
        <v>414</v>
      </c>
      <c r="K1509" s="24" t="s">
        <v>2000</v>
      </c>
      <c r="L1509" s="80"/>
      <c r="M1509" s="24" t="s">
        <v>3356</v>
      </c>
      <c r="N1509" s="24"/>
      <c r="O1509" s="24"/>
    </row>
    <row r="1510" spans="1:15" hidden="1">
      <c r="A1510" s="23" t="str">
        <f>CONCATENATE(표1[[#This Row],[대분류]],표1[[#This Row],[중분류]],표1[[#This Row],[소분류]],표1[[#This Row],[단계]])</f>
        <v>IT프로그래밍SAP전문과정</v>
      </c>
      <c r="B1510" s="23" t="str">
        <f>CONCATENATE($A1510,
IF(COUNTIF($A$2:$A1510,A1510)&lt;10,CONCATENATE("000",COUNTIF($A$2:$A1510,A1510)),
IF(COUNTIF($A$2:$A1510,A1510)&lt;100,CONCATENATE("00",COUNTIF($A$2:$A1510,A1510)),
IF(COUNTIF($A$2:$A1510,A1510)&lt;1000,CONCATENATE("0",COUNTIF($A$2:$A1510,A1510)),COUNTIF($A$2:$A1510,A1510))
)))</f>
        <v>IT프로그래밍SAP전문과정0130</v>
      </c>
      <c r="C1510" s="23" t="s">
        <v>4164</v>
      </c>
      <c r="E1510" s="23" t="str">
        <f>CONCATENATE(표1[[#This Row],[교육기관명]],표1[[#This Row],[중분류]])</f>
        <v>패스트레인정보통신학원프로그래밍</v>
      </c>
      <c r="F1510" s="24" t="s">
        <v>3691</v>
      </c>
      <c r="G1510" s="25" t="s">
        <v>1395</v>
      </c>
      <c r="H1510" s="24" t="s">
        <v>6</v>
      </c>
      <c r="I1510" s="24" t="s">
        <v>137</v>
      </c>
      <c r="J1510" s="24" t="s">
        <v>414</v>
      </c>
      <c r="K1510" s="24" t="s">
        <v>2000</v>
      </c>
      <c r="L1510" s="80"/>
      <c r="M1510" s="24" t="s">
        <v>3357</v>
      </c>
      <c r="N1510" s="24"/>
      <c r="O1510" s="24"/>
    </row>
    <row r="1511" spans="1:15" hidden="1">
      <c r="A1511" s="23" t="str">
        <f>CONCATENATE(표1[[#This Row],[대분류]],표1[[#This Row],[중분류]],표1[[#This Row],[소분류]],표1[[#This Row],[단계]])</f>
        <v>IT프로그래밍SAP전문과정</v>
      </c>
      <c r="B1511" s="23" t="str">
        <f>CONCATENATE($A1511,
IF(COUNTIF($A$2:$A1511,A1511)&lt;10,CONCATENATE("000",COUNTIF($A$2:$A1511,A1511)),
IF(COUNTIF($A$2:$A1511,A1511)&lt;100,CONCATENATE("00",COUNTIF($A$2:$A1511,A1511)),
IF(COUNTIF($A$2:$A1511,A1511)&lt;1000,CONCATENATE("0",COUNTIF($A$2:$A1511,A1511)),COUNTIF($A$2:$A1511,A1511))
)))</f>
        <v>IT프로그래밍SAP전문과정0131</v>
      </c>
      <c r="C1511" s="23" t="s">
        <v>4165</v>
      </c>
      <c r="E1511" s="23" t="str">
        <f>CONCATENATE(표1[[#This Row],[교육기관명]],표1[[#This Row],[중분류]])</f>
        <v>패스트레인정보통신학원프로그래밍</v>
      </c>
      <c r="F1511" s="24" t="s">
        <v>3691</v>
      </c>
      <c r="G1511" s="25" t="s">
        <v>1396</v>
      </c>
      <c r="H1511" s="24" t="s">
        <v>6</v>
      </c>
      <c r="I1511" s="24" t="s">
        <v>137</v>
      </c>
      <c r="J1511" s="24" t="s">
        <v>414</v>
      </c>
      <c r="K1511" s="24" t="s">
        <v>2000</v>
      </c>
      <c r="L1511" s="80"/>
      <c r="M1511" s="24" t="s">
        <v>3358</v>
      </c>
      <c r="N1511" s="24"/>
      <c r="O1511" s="24"/>
    </row>
    <row r="1512" spans="1:15" hidden="1">
      <c r="A1512" s="23" t="str">
        <f>CONCATENATE(표1[[#This Row],[대분류]],표1[[#This Row],[중분류]],표1[[#This Row],[소분류]],표1[[#This Row],[단계]])</f>
        <v>IT프로그래밍SAP전문과정</v>
      </c>
      <c r="B1512" s="23" t="str">
        <f>CONCATENATE($A1512,
IF(COUNTIF($A$2:$A1512,A1512)&lt;10,CONCATENATE("000",COUNTIF($A$2:$A1512,A1512)),
IF(COUNTIF($A$2:$A1512,A1512)&lt;100,CONCATENATE("00",COUNTIF($A$2:$A1512,A1512)),
IF(COUNTIF($A$2:$A1512,A1512)&lt;1000,CONCATENATE("0",COUNTIF($A$2:$A1512,A1512)),COUNTIF($A$2:$A1512,A1512))
)))</f>
        <v>IT프로그래밍SAP전문과정0132</v>
      </c>
      <c r="C1512" s="23" t="s">
        <v>4166</v>
      </c>
      <c r="E1512" s="23" t="str">
        <f>CONCATENATE(표1[[#This Row],[교육기관명]],표1[[#This Row],[중분류]])</f>
        <v>패스트레인정보통신학원프로그래밍</v>
      </c>
      <c r="F1512" s="24" t="s">
        <v>3691</v>
      </c>
      <c r="G1512" s="25" t="s">
        <v>1397</v>
      </c>
      <c r="H1512" s="24" t="s">
        <v>6</v>
      </c>
      <c r="I1512" s="24" t="s">
        <v>137</v>
      </c>
      <c r="J1512" s="24" t="s">
        <v>414</v>
      </c>
      <c r="K1512" s="24" t="s">
        <v>2000</v>
      </c>
      <c r="L1512" s="80"/>
      <c r="M1512" s="24" t="s">
        <v>3359</v>
      </c>
      <c r="N1512" s="24"/>
      <c r="O1512" s="24"/>
    </row>
    <row r="1513" spans="1:15" hidden="1">
      <c r="A1513" s="23" t="str">
        <f>CONCATENATE(표1[[#This Row],[대분류]],표1[[#This Row],[중분류]],표1[[#This Row],[소분류]],표1[[#This Row],[단계]])</f>
        <v>IT프로그래밍SAS선택과정</v>
      </c>
      <c r="B1513" s="23" t="str">
        <f>CONCATENATE($A1513,
IF(COUNTIF($A$2:$A1513,A1513)&lt;10,CONCATENATE("000",COUNTIF($A$2:$A1513,A1513)),
IF(COUNTIF($A$2:$A1513,A1513)&lt;100,CONCATENATE("00",COUNTIF($A$2:$A1513,A1513)),
IF(COUNTIF($A$2:$A1513,A1513)&lt;1000,CONCATENATE("0",COUNTIF($A$2:$A1513,A1513)),COUNTIF($A$2:$A1513,A1513))
)))</f>
        <v>IT프로그래밍SAS선택과정0001</v>
      </c>
      <c r="C1513" s="23" t="s">
        <v>5129</v>
      </c>
      <c r="E1513" s="23" t="str">
        <f>CONCATENATE(표1[[#This Row],[교육기관명]],표1[[#This Row],[중분류]])</f>
        <v>멀티캠퍼스프로그래밍</v>
      </c>
      <c r="F1513" s="24" t="s">
        <v>4</v>
      </c>
      <c r="G1513" s="25" t="s">
        <v>450</v>
      </c>
      <c r="H1513" s="24" t="s">
        <v>6</v>
      </c>
      <c r="I1513" s="24" t="s">
        <v>137</v>
      </c>
      <c r="J1513" s="24" t="s">
        <v>447</v>
      </c>
      <c r="K1513" s="24" t="s">
        <v>2002</v>
      </c>
      <c r="L1513" s="80"/>
      <c r="M1513" s="24" t="s">
        <v>3360</v>
      </c>
      <c r="N1513" s="24"/>
      <c r="O1513" s="24"/>
    </row>
    <row r="1514" spans="1:15" hidden="1">
      <c r="A1514" s="23" t="str">
        <f>CONCATENATE(표1[[#This Row],[대분류]],표1[[#This Row],[중분류]],표1[[#This Row],[소분류]],표1[[#This Row],[단계]])</f>
        <v>IT프로그래밍SAS선택과정</v>
      </c>
      <c r="B1514" s="23" t="str">
        <f>CONCATENATE($A1514,
IF(COUNTIF($A$2:$A1514,A1514)&lt;10,CONCATENATE("000",COUNTIF($A$2:$A1514,A1514)),
IF(COUNTIF($A$2:$A1514,A1514)&lt;100,CONCATENATE("00",COUNTIF($A$2:$A1514,A1514)),
IF(COUNTIF($A$2:$A1514,A1514)&lt;1000,CONCATENATE("0",COUNTIF($A$2:$A1514,A1514)),COUNTIF($A$2:$A1514,A1514))
)))</f>
        <v>IT프로그래밍SAS선택과정0002</v>
      </c>
      <c r="C1514" s="23" t="s">
        <v>5130</v>
      </c>
      <c r="E1514" s="23" t="str">
        <f>CONCATENATE(표1[[#This Row],[교육기관명]],표1[[#This Row],[중분류]])</f>
        <v>멀티캠퍼스프로그래밍</v>
      </c>
      <c r="F1514" s="24" t="s">
        <v>4</v>
      </c>
      <c r="G1514" s="25" t="s">
        <v>451</v>
      </c>
      <c r="H1514" s="24" t="s">
        <v>6</v>
      </c>
      <c r="I1514" s="24" t="s">
        <v>137</v>
      </c>
      <c r="J1514" s="24" t="s">
        <v>447</v>
      </c>
      <c r="K1514" s="24" t="s">
        <v>2002</v>
      </c>
      <c r="L1514" s="80"/>
      <c r="M1514" s="24" t="s">
        <v>3361</v>
      </c>
      <c r="N1514" s="24"/>
      <c r="O1514" s="24"/>
    </row>
    <row r="1515" spans="1:15" hidden="1">
      <c r="A1515" s="23" t="str">
        <f>CONCATENATE(표1[[#This Row],[대분류]],표1[[#This Row],[중분류]],표1[[#This Row],[소분류]],표1[[#This Row],[단계]])</f>
        <v>IT프로그래밍SAS선택과정</v>
      </c>
      <c r="B1515" s="23" t="str">
        <f>CONCATENATE($A1515,
IF(COUNTIF($A$2:$A1515,A1515)&lt;10,CONCATENATE("000",COUNTIF($A$2:$A1515,A1515)),
IF(COUNTIF($A$2:$A1515,A1515)&lt;100,CONCATENATE("00",COUNTIF($A$2:$A1515,A1515)),
IF(COUNTIF($A$2:$A1515,A1515)&lt;1000,CONCATENATE("0",COUNTIF($A$2:$A1515,A1515)),COUNTIF($A$2:$A1515,A1515))
)))</f>
        <v>IT프로그래밍SAS선택과정0003</v>
      </c>
      <c r="C1515" s="23" t="s">
        <v>5131</v>
      </c>
      <c r="E1515" s="23" t="str">
        <f>CONCATENATE(표1[[#This Row],[교육기관명]],표1[[#This Row],[중분류]])</f>
        <v>멀티캠퍼스프로그래밍</v>
      </c>
      <c r="F1515" s="24" t="s">
        <v>4</v>
      </c>
      <c r="G1515" s="25" t="s">
        <v>452</v>
      </c>
      <c r="H1515" s="24" t="s">
        <v>6</v>
      </c>
      <c r="I1515" s="24" t="s">
        <v>137</v>
      </c>
      <c r="J1515" s="24" t="s">
        <v>447</v>
      </c>
      <c r="K1515" s="24" t="s">
        <v>2002</v>
      </c>
      <c r="L1515" s="80"/>
      <c r="M1515" s="24" t="s">
        <v>3362</v>
      </c>
      <c r="N1515" s="24"/>
      <c r="O1515" s="24"/>
    </row>
    <row r="1516" spans="1:15" hidden="1">
      <c r="A1516" s="23" t="str">
        <f>CONCATENATE(표1[[#This Row],[대분류]],표1[[#This Row],[중분류]],표1[[#This Row],[소분류]],표1[[#This Row],[단계]])</f>
        <v>IT프로그래밍SAS선택과정</v>
      </c>
      <c r="B1516" s="23" t="str">
        <f>CONCATENATE($A1516,
IF(COUNTIF($A$2:$A1516,A1516)&lt;10,CONCATENATE("000",COUNTIF($A$2:$A1516,A1516)),
IF(COUNTIF($A$2:$A1516,A1516)&lt;100,CONCATENATE("00",COUNTIF($A$2:$A1516,A1516)),
IF(COUNTIF($A$2:$A1516,A1516)&lt;1000,CONCATENATE("0",COUNTIF($A$2:$A1516,A1516)),COUNTIF($A$2:$A1516,A1516))
)))</f>
        <v>IT프로그래밍SAS선택과정0004</v>
      </c>
      <c r="C1516" s="23" t="s">
        <v>5132</v>
      </c>
      <c r="E1516" s="23" t="str">
        <f>CONCATENATE(표1[[#This Row],[교육기관명]],표1[[#This Row],[중분류]])</f>
        <v>멀티캠퍼스프로그래밍</v>
      </c>
      <c r="F1516" s="24" t="s">
        <v>4</v>
      </c>
      <c r="G1516" s="25" t="s">
        <v>449</v>
      </c>
      <c r="H1516" s="24" t="s">
        <v>6</v>
      </c>
      <c r="I1516" s="24" t="s">
        <v>137</v>
      </c>
      <c r="J1516" s="24" t="s">
        <v>447</v>
      </c>
      <c r="K1516" s="24" t="s">
        <v>2002</v>
      </c>
      <c r="L1516" s="80"/>
      <c r="M1516" s="24" t="s">
        <v>3363</v>
      </c>
      <c r="N1516" s="24"/>
      <c r="O1516" s="24"/>
    </row>
    <row r="1517" spans="1:15" hidden="1">
      <c r="A1517" s="23" t="str">
        <f>CONCATENATE(표1[[#This Row],[대분류]],표1[[#This Row],[중분류]],표1[[#This Row],[소분류]],표1[[#This Row],[단계]])</f>
        <v>IT프로그래밍SAS선택과정</v>
      </c>
      <c r="B1517" s="23" t="str">
        <f>CONCATENATE($A1517,
IF(COUNTIF($A$2:$A1517,A1517)&lt;10,CONCATENATE("000",COUNTIF($A$2:$A1517,A1517)),
IF(COUNTIF($A$2:$A1517,A1517)&lt;100,CONCATENATE("00",COUNTIF($A$2:$A1517,A1517)),
IF(COUNTIF($A$2:$A1517,A1517)&lt;1000,CONCATENATE("0",COUNTIF($A$2:$A1517,A1517)),COUNTIF($A$2:$A1517,A1517))
)))</f>
        <v>IT프로그래밍SAS선택과정0005</v>
      </c>
      <c r="C1517" s="23" t="s">
        <v>5133</v>
      </c>
      <c r="E1517" s="23" t="str">
        <f>CONCATENATE(표1[[#This Row],[교육기관명]],표1[[#This Row],[중분류]])</f>
        <v>멀티캠퍼스프로그래밍</v>
      </c>
      <c r="F1517" s="24" t="s">
        <v>4</v>
      </c>
      <c r="G1517" s="25" t="s">
        <v>446</v>
      </c>
      <c r="H1517" s="24" t="s">
        <v>6</v>
      </c>
      <c r="I1517" s="24" t="s">
        <v>137</v>
      </c>
      <c r="J1517" s="24" t="s">
        <v>447</v>
      </c>
      <c r="K1517" s="24" t="s">
        <v>2002</v>
      </c>
      <c r="L1517" s="80"/>
      <c r="M1517" s="24" t="s">
        <v>3364</v>
      </c>
      <c r="N1517" s="24"/>
      <c r="O1517" s="24"/>
    </row>
    <row r="1518" spans="1:15" hidden="1">
      <c r="A1518" s="23" t="str">
        <f>CONCATENATE(표1[[#This Row],[대분류]],표1[[#This Row],[중분류]],표1[[#This Row],[소분류]],표1[[#This Row],[단계]])</f>
        <v>IT프로그래밍SAS선택과정</v>
      </c>
      <c r="B1518" s="23" t="str">
        <f>CONCATENATE($A1518,
IF(COUNTIF($A$2:$A1518,A1518)&lt;10,CONCATENATE("000",COUNTIF($A$2:$A1518,A1518)),
IF(COUNTIF($A$2:$A1518,A1518)&lt;100,CONCATENATE("00",COUNTIF($A$2:$A1518,A1518)),
IF(COUNTIF($A$2:$A1518,A1518)&lt;1000,CONCATENATE("0",COUNTIF($A$2:$A1518,A1518)),COUNTIF($A$2:$A1518,A1518))
)))</f>
        <v>IT프로그래밍SAS선택과정0006</v>
      </c>
      <c r="C1518" s="23" t="s">
        <v>5134</v>
      </c>
      <c r="E1518" s="23" t="str">
        <f>CONCATENATE(표1[[#This Row],[교육기관명]],표1[[#This Row],[중분류]])</f>
        <v>멀티캠퍼스프로그래밍</v>
      </c>
      <c r="F1518" s="24" t="s">
        <v>4</v>
      </c>
      <c r="G1518" s="25" t="s">
        <v>453</v>
      </c>
      <c r="H1518" s="24" t="s">
        <v>6</v>
      </c>
      <c r="I1518" s="24" t="s">
        <v>137</v>
      </c>
      <c r="J1518" s="24" t="s">
        <v>447</v>
      </c>
      <c r="K1518" s="24" t="s">
        <v>2002</v>
      </c>
      <c r="L1518" s="80"/>
      <c r="M1518" s="24" t="s">
        <v>3365</v>
      </c>
      <c r="N1518" s="24"/>
      <c r="O1518" s="24"/>
    </row>
    <row r="1519" spans="1:15" hidden="1">
      <c r="A1519" s="23" t="str">
        <f>CONCATENATE(표1[[#This Row],[대분류]],표1[[#This Row],[중분류]],표1[[#This Row],[소분류]],표1[[#This Row],[단계]])</f>
        <v>IT프로그래밍SAS선택과정</v>
      </c>
      <c r="B1519" s="23" t="str">
        <f>CONCATENATE($A1519,
IF(COUNTIF($A$2:$A1519,A1519)&lt;10,CONCATENATE("000",COUNTIF($A$2:$A1519,A1519)),
IF(COUNTIF($A$2:$A1519,A1519)&lt;100,CONCATENATE("00",COUNTIF($A$2:$A1519,A1519)),
IF(COUNTIF($A$2:$A1519,A1519)&lt;1000,CONCATENATE("0",COUNTIF($A$2:$A1519,A1519)),COUNTIF($A$2:$A1519,A1519))
)))</f>
        <v>IT프로그래밍SAS선택과정0007</v>
      </c>
      <c r="C1519" s="23" t="s">
        <v>5135</v>
      </c>
      <c r="E1519" s="23" t="str">
        <f>CONCATENATE(표1[[#This Row],[교육기관명]],표1[[#This Row],[중분류]])</f>
        <v>멀티캠퍼스프로그래밍</v>
      </c>
      <c r="F1519" s="24" t="s">
        <v>4</v>
      </c>
      <c r="G1519" s="25" t="s">
        <v>448</v>
      </c>
      <c r="H1519" s="24" t="s">
        <v>6</v>
      </c>
      <c r="I1519" s="24" t="s">
        <v>137</v>
      </c>
      <c r="J1519" s="24" t="s">
        <v>447</v>
      </c>
      <c r="K1519" s="24" t="s">
        <v>2002</v>
      </c>
      <c r="L1519" s="80"/>
      <c r="M1519" s="24" t="s">
        <v>3366</v>
      </c>
      <c r="N1519" s="24"/>
      <c r="O1519" s="24"/>
    </row>
    <row r="1520" spans="1:15" hidden="1">
      <c r="A1520" s="23" t="str">
        <f>CONCATENATE(표1[[#This Row],[대분류]],표1[[#This Row],[중분류]],표1[[#This Row],[소분류]],표1[[#This Row],[단계]])</f>
        <v>IT프로그래밍Scala전문과정</v>
      </c>
      <c r="B1520" s="23" t="str">
        <f>CONCATENATE($A1520,
IF(COUNTIF($A$2:$A1520,A1520)&lt;10,CONCATENATE("000",COUNTIF($A$2:$A1520,A1520)),
IF(COUNTIF($A$2:$A1520,A1520)&lt;100,CONCATENATE("00",COUNTIF($A$2:$A1520,A1520)),
IF(COUNTIF($A$2:$A1520,A1520)&lt;1000,CONCATENATE("0",COUNTIF($A$2:$A1520,A1520)),COUNTIF($A$2:$A1520,A1520))
)))</f>
        <v>IT프로그래밍Scala전문과정0001</v>
      </c>
      <c r="C1520" s="23" t="s">
        <v>5437</v>
      </c>
      <c r="E1520" s="23" t="str">
        <f>CONCATENATE(표1[[#This Row],[교육기관명]],표1[[#This Row],[중분류]])</f>
        <v>HP교육센터프로그래밍</v>
      </c>
      <c r="F1520" s="24" t="s">
        <v>971</v>
      </c>
      <c r="G1520" s="25" t="s">
        <v>408</v>
      </c>
      <c r="H1520" s="24" t="s">
        <v>6</v>
      </c>
      <c r="I1520" s="24" t="s">
        <v>137</v>
      </c>
      <c r="J1520" s="24" t="s">
        <v>409</v>
      </c>
      <c r="K1520" s="24" t="s">
        <v>2000</v>
      </c>
      <c r="L1520" s="80"/>
      <c r="M1520" s="24" t="s">
        <v>3367</v>
      </c>
      <c r="N1520" s="24"/>
      <c r="O1520" s="24"/>
    </row>
    <row r="1521" spans="1:15" hidden="1">
      <c r="A1521" s="23" t="str">
        <f>CONCATENATE(표1[[#This Row],[대분류]],표1[[#This Row],[중분류]],표1[[#This Row],[소분류]],표1[[#This Row],[단계]])</f>
        <v>IT프로그래밍Scala전문과정</v>
      </c>
      <c r="B1521" s="23" t="str">
        <f>CONCATENATE($A1521,
IF(COUNTIF($A$2:$A1521,A1521)&lt;10,CONCATENATE("000",COUNTIF($A$2:$A1521,A1521)),
IF(COUNTIF($A$2:$A1521,A1521)&lt;100,CONCATENATE("00",COUNTIF($A$2:$A1521,A1521)),
IF(COUNTIF($A$2:$A1521,A1521)&lt;1000,CONCATENATE("0",COUNTIF($A$2:$A1521,A1521)),COUNTIF($A$2:$A1521,A1521))
)))</f>
        <v>IT프로그래밍Scala전문과정0002</v>
      </c>
      <c r="C1521" s="23" t="s">
        <v>5136</v>
      </c>
      <c r="E1521" s="23" t="str">
        <f>CONCATENATE(표1[[#This Row],[교육기관명]],표1[[#This Row],[중분류]])</f>
        <v>멀티캠퍼스프로그래밍</v>
      </c>
      <c r="F1521" s="24" t="s">
        <v>4</v>
      </c>
      <c r="G1521" s="25" t="s">
        <v>408</v>
      </c>
      <c r="H1521" s="24" t="s">
        <v>6</v>
      </c>
      <c r="I1521" s="24" t="s">
        <v>137</v>
      </c>
      <c r="J1521" s="24" t="s">
        <v>409</v>
      </c>
      <c r="K1521" s="24" t="s">
        <v>2000</v>
      </c>
      <c r="L1521" s="80"/>
      <c r="M1521" s="24" t="s">
        <v>3367</v>
      </c>
      <c r="N1521" s="24"/>
      <c r="O1521" s="24"/>
    </row>
    <row r="1522" spans="1:15" hidden="1">
      <c r="A1522" s="23" t="str">
        <f>CONCATENATE(표1[[#This Row],[대분류]],표1[[#This Row],[중분류]],표1[[#This Row],[소분류]],표1[[#This Row],[단계]])</f>
        <v>IT프로그래밍Shell전문과정</v>
      </c>
      <c r="B1522" s="23" t="str">
        <f>CONCATENATE($A1522,
IF(COUNTIF($A$2:$A1522,A1522)&lt;10,CONCATENATE("000",COUNTIF($A$2:$A1522,A1522)),
IF(COUNTIF($A$2:$A1522,A1522)&lt;100,CONCATENATE("00",COUNTIF($A$2:$A1522,A1522)),
IF(COUNTIF($A$2:$A1522,A1522)&lt;1000,CONCATENATE("0",COUNTIF($A$2:$A1522,A1522)),COUNTIF($A$2:$A1522,A1522))
)))</f>
        <v>IT프로그래밍Shell전문과정0001</v>
      </c>
      <c r="C1522" s="23" t="s">
        <v>5438</v>
      </c>
      <c r="E1522" s="23" t="str">
        <f>CONCATENATE(표1[[#This Row],[교육기관명]],표1[[#This Row],[중분류]])</f>
        <v>HP교육센터프로그래밍</v>
      </c>
      <c r="F1522" s="24" t="s">
        <v>971</v>
      </c>
      <c r="G1522" s="25" t="s">
        <v>999</v>
      </c>
      <c r="H1522" s="24" t="s">
        <v>6</v>
      </c>
      <c r="I1522" s="24" t="s">
        <v>137</v>
      </c>
      <c r="J1522" s="24" t="s">
        <v>201</v>
      </c>
      <c r="K1522" s="24" t="s">
        <v>2000</v>
      </c>
      <c r="L1522" s="80"/>
      <c r="M1522" s="24" t="s">
        <v>3368</v>
      </c>
      <c r="N1522" s="24"/>
      <c r="O1522" s="24"/>
    </row>
    <row r="1523" spans="1:15" hidden="1">
      <c r="A1523" s="23" t="str">
        <f>CONCATENATE(표1[[#This Row],[대분류]],표1[[#This Row],[중분류]],표1[[#This Row],[소분류]],표1[[#This Row],[단계]])</f>
        <v>IT프로그래밍Shell전문과정</v>
      </c>
      <c r="B1523" s="23" t="str">
        <f>CONCATENATE($A1523,
IF(COUNTIF($A$2:$A1523,A1523)&lt;10,CONCATENATE("000",COUNTIF($A$2:$A1523,A1523)),
IF(COUNTIF($A$2:$A1523,A1523)&lt;100,CONCATENATE("00",COUNTIF($A$2:$A1523,A1523)),
IF(COUNTIF($A$2:$A1523,A1523)&lt;1000,CONCATENATE("0",COUNTIF($A$2:$A1523,A1523)),COUNTIF($A$2:$A1523,A1523))
)))</f>
        <v>IT프로그래밍Shell전문과정0002</v>
      </c>
      <c r="C1523" s="23" t="s">
        <v>5439</v>
      </c>
      <c r="E1523" s="23" t="str">
        <f>CONCATENATE(표1[[#This Row],[교육기관명]],표1[[#This Row],[중분류]])</f>
        <v>HP교육센터프로그래밍</v>
      </c>
      <c r="F1523" s="24" t="s">
        <v>971</v>
      </c>
      <c r="G1523" s="25" t="s">
        <v>983</v>
      </c>
      <c r="H1523" s="24" t="s">
        <v>6</v>
      </c>
      <c r="I1523" s="24" t="s">
        <v>137</v>
      </c>
      <c r="J1523" s="24" t="s">
        <v>201</v>
      </c>
      <c r="K1523" s="24" t="s">
        <v>2000</v>
      </c>
      <c r="L1523" s="80"/>
      <c r="M1523" s="24" t="s">
        <v>3369</v>
      </c>
      <c r="N1523" s="24"/>
      <c r="O1523" s="24"/>
    </row>
    <row r="1524" spans="1:15" hidden="1">
      <c r="A1524" s="23" t="str">
        <f>CONCATENATE(표1[[#This Row],[대분류]],표1[[#This Row],[중분류]],표1[[#This Row],[소분류]],표1[[#This Row],[단계]])</f>
        <v>IT프로그래밍Shell전문과정</v>
      </c>
      <c r="B1524" s="23" t="str">
        <f>CONCATENATE($A1524,
IF(COUNTIF($A$2:$A1524,A1524)&lt;10,CONCATENATE("000",COUNTIF($A$2:$A1524,A1524)),
IF(COUNTIF($A$2:$A1524,A1524)&lt;100,CONCATENATE("00",COUNTIF($A$2:$A1524,A1524)),
IF(COUNTIF($A$2:$A1524,A1524)&lt;1000,CONCATENATE("0",COUNTIF($A$2:$A1524,A1524)),COUNTIF($A$2:$A1524,A1524))
)))</f>
        <v>IT프로그래밍Shell전문과정0003</v>
      </c>
      <c r="C1524" s="23" t="s">
        <v>5440</v>
      </c>
      <c r="E1524" s="23" t="str">
        <f>CONCATENATE(표1[[#This Row],[교육기관명]],표1[[#This Row],[중분류]])</f>
        <v>HP교육센터프로그래밍</v>
      </c>
      <c r="F1524" s="24" t="s">
        <v>971</v>
      </c>
      <c r="G1524" s="25" t="s">
        <v>982</v>
      </c>
      <c r="H1524" s="24" t="s">
        <v>6</v>
      </c>
      <c r="I1524" s="24" t="s">
        <v>137</v>
      </c>
      <c r="J1524" s="24" t="s">
        <v>201</v>
      </c>
      <c r="K1524" s="24" t="s">
        <v>2000</v>
      </c>
      <c r="L1524" s="80"/>
      <c r="M1524" s="24" t="s">
        <v>3370</v>
      </c>
      <c r="N1524" s="24"/>
      <c r="O1524" s="24"/>
    </row>
    <row r="1525" spans="1:15" hidden="1">
      <c r="A1525" s="23" t="str">
        <f>CONCATENATE(표1[[#This Row],[대분류]],표1[[#This Row],[중분류]],표1[[#This Row],[소분류]],표1[[#This Row],[단계]])</f>
        <v>IT프로그래밍Shell전문과정</v>
      </c>
      <c r="B1525" s="23" t="str">
        <f>CONCATENATE($A1525,
IF(COUNTIF($A$2:$A1525,A1525)&lt;10,CONCATENATE("000",COUNTIF($A$2:$A1525,A1525)),
IF(COUNTIF($A$2:$A1525,A1525)&lt;100,CONCATENATE("00",COUNTIF($A$2:$A1525,A1525)),
IF(COUNTIF($A$2:$A1525,A1525)&lt;1000,CONCATENATE("0",COUNTIF($A$2:$A1525,A1525)),COUNTIF($A$2:$A1525,A1525))
)))</f>
        <v>IT프로그래밍Shell전문과정0004</v>
      </c>
      <c r="C1525" s="23" t="s">
        <v>5441</v>
      </c>
      <c r="E1525" s="23" t="str">
        <f>CONCATENATE(표1[[#This Row],[교육기관명]],표1[[#This Row],[중분류]])</f>
        <v>HP교육센터프로그래밍</v>
      </c>
      <c r="F1525" s="24" t="s">
        <v>971</v>
      </c>
      <c r="G1525" s="25" t="s">
        <v>1000</v>
      </c>
      <c r="H1525" s="24" t="s">
        <v>6</v>
      </c>
      <c r="I1525" s="24" t="s">
        <v>137</v>
      </c>
      <c r="J1525" s="24" t="s">
        <v>201</v>
      </c>
      <c r="K1525" s="24" t="s">
        <v>2000</v>
      </c>
      <c r="L1525" s="80"/>
      <c r="M1525" s="24" t="s">
        <v>3371</v>
      </c>
      <c r="N1525" s="24"/>
      <c r="O1525" s="24"/>
    </row>
    <row r="1526" spans="1:15" hidden="1">
      <c r="A1526" s="23" t="str">
        <f>CONCATENATE(표1[[#This Row],[대분류]],표1[[#This Row],[중분류]],표1[[#This Row],[소분류]],표1[[#This Row],[단계]])</f>
        <v>IT프로그래밍Shell전문과정</v>
      </c>
      <c r="B1526" s="23" t="str">
        <f>CONCATENATE($A1526,
IF(COUNTIF($A$2:$A1526,A1526)&lt;10,CONCATENATE("000",COUNTIF($A$2:$A1526,A1526)),
IF(COUNTIF($A$2:$A1526,A1526)&lt;100,CONCATENATE("00",COUNTIF($A$2:$A1526,A1526)),
IF(COUNTIF($A$2:$A1526,A1526)&lt;1000,CONCATENATE("0",COUNTIF($A$2:$A1526,A1526)),COUNTIF($A$2:$A1526,A1526))
)))</f>
        <v>IT프로그래밍Shell전문과정0005</v>
      </c>
      <c r="C1526" s="23" t="s">
        <v>4167</v>
      </c>
      <c r="E1526" s="23" t="str">
        <f>CONCATENATE(표1[[#This Row],[교육기관명]],표1[[#This Row],[중분류]])</f>
        <v>패스트레인정보통신학원프로그래밍</v>
      </c>
      <c r="F1526" s="24" t="s">
        <v>3691</v>
      </c>
      <c r="G1526" s="25" t="s">
        <v>1657</v>
      </c>
      <c r="H1526" s="24" t="s">
        <v>6</v>
      </c>
      <c r="I1526" s="24" t="s">
        <v>137</v>
      </c>
      <c r="J1526" s="24" t="s">
        <v>201</v>
      </c>
      <c r="K1526" s="24" t="s">
        <v>2000</v>
      </c>
      <c r="L1526" s="80"/>
      <c r="M1526" s="24" t="s">
        <v>3372</v>
      </c>
      <c r="N1526" s="24"/>
      <c r="O1526" s="24"/>
    </row>
    <row r="1527" spans="1:15" hidden="1">
      <c r="A1527" s="23" t="str">
        <f>CONCATENATE(표1[[#This Row],[대분류]],표1[[#This Row],[중분류]],표1[[#This Row],[소분류]],표1[[#This Row],[단계]])</f>
        <v>IT프로그래밍Shell전문과정</v>
      </c>
      <c r="B1527" s="23" t="str">
        <f>CONCATENATE($A1527,
IF(COUNTIF($A$2:$A1527,A1527)&lt;10,CONCATENATE("000",COUNTIF($A$2:$A1527,A1527)),
IF(COUNTIF($A$2:$A1527,A1527)&lt;100,CONCATENATE("00",COUNTIF($A$2:$A1527,A1527)),
IF(COUNTIF($A$2:$A1527,A1527)&lt;1000,CONCATENATE("0",COUNTIF($A$2:$A1527,A1527)),COUNTIF($A$2:$A1527,A1527))
)))</f>
        <v>IT프로그래밍Shell전문과정0006</v>
      </c>
      <c r="C1527" s="23" t="s">
        <v>4349</v>
      </c>
      <c r="E1527" s="23" t="str">
        <f>CONCATENATE(표1[[#This Row],[교육기관명]],표1[[#This Row],[중분류]])</f>
        <v>한국소프트웨어기술진흥협회프로그래밍</v>
      </c>
      <c r="F1527" s="24" t="s">
        <v>659</v>
      </c>
      <c r="G1527" s="25" t="s">
        <v>763</v>
      </c>
      <c r="H1527" s="24" t="s">
        <v>6</v>
      </c>
      <c r="I1527" s="24" t="s">
        <v>137</v>
      </c>
      <c r="J1527" s="24" t="s">
        <v>201</v>
      </c>
      <c r="K1527" s="24" t="s">
        <v>2000</v>
      </c>
      <c r="L1527" s="80"/>
      <c r="M1527" s="24" t="s">
        <v>3621</v>
      </c>
      <c r="N1527" s="24"/>
      <c r="O1527" s="24"/>
    </row>
    <row r="1528" spans="1:15" hidden="1">
      <c r="A1528" s="23" t="str">
        <f>CONCATENATE(표1[[#This Row],[대분류]],표1[[#This Row],[중분류]],표1[[#This Row],[소분류]],표1[[#This Row],[단계]])</f>
        <v>IT프로그래밍Swift전문과정</v>
      </c>
      <c r="B1528" s="23" t="str">
        <f>CONCATENATE($A1528,
IF(COUNTIF($A$2:$A1528,A1528)&lt;10,CONCATENATE("000",COUNTIF($A$2:$A1528,A1528)),
IF(COUNTIF($A$2:$A1528,A1528)&lt;100,CONCATENATE("00",COUNTIF($A$2:$A1528,A1528)),
IF(COUNTIF($A$2:$A1528,A1528)&lt;1000,CONCATENATE("0",COUNTIF($A$2:$A1528,A1528)),COUNTIF($A$2:$A1528,A1528))
)))</f>
        <v>IT프로그래밍Swift전문과정0001</v>
      </c>
      <c r="C1528" s="23" t="s">
        <v>4916</v>
      </c>
      <c r="E1528" s="23" t="str">
        <f>CONCATENATE(표1[[#This Row],[교육기관명]],표1[[#This Row],[중분류]])</f>
        <v>오라클자바교육센터프로그래밍</v>
      </c>
      <c r="F1528" s="24" t="s">
        <v>802</v>
      </c>
      <c r="G1528" s="25" t="s">
        <v>814</v>
      </c>
      <c r="H1528" s="24" t="s">
        <v>6</v>
      </c>
      <c r="I1528" s="24" t="s">
        <v>137</v>
      </c>
      <c r="J1528" s="24" t="s">
        <v>815</v>
      </c>
      <c r="K1528" s="24" t="s">
        <v>2000</v>
      </c>
      <c r="L1528" s="80"/>
      <c r="M1528" s="24" t="s">
        <v>3622</v>
      </c>
      <c r="N1528" s="24"/>
      <c r="O1528" s="24"/>
    </row>
    <row r="1529" spans="1:15" hidden="1">
      <c r="A1529" s="23" t="str">
        <f>CONCATENATE(표1[[#This Row],[대분류]],표1[[#This Row],[중분류]],표1[[#This Row],[소분류]],표1[[#This Row],[단계]])</f>
        <v>IT프로그래밍Swift전문과정</v>
      </c>
      <c r="B1529" s="23" t="str">
        <f>CONCATENATE($A1529,
IF(COUNTIF($A$2:$A1529,A1529)&lt;10,CONCATENATE("000",COUNTIF($A$2:$A1529,A1529)),
IF(COUNTIF($A$2:$A1529,A1529)&lt;100,CONCATENATE("00",COUNTIF($A$2:$A1529,A1529)),
IF(COUNTIF($A$2:$A1529,A1529)&lt;1000,CONCATENATE("0",COUNTIF($A$2:$A1529,A1529)),COUNTIF($A$2:$A1529,A1529))
)))</f>
        <v>IT프로그래밍Swift전문과정0002</v>
      </c>
      <c r="C1529" s="23" t="s">
        <v>4917</v>
      </c>
      <c r="E1529" s="23" t="str">
        <f>CONCATENATE(표1[[#This Row],[교육기관명]],표1[[#This Row],[중분류]])</f>
        <v>오라클자바교육센터프로그래밍</v>
      </c>
      <c r="F1529" s="24" t="s">
        <v>802</v>
      </c>
      <c r="G1529" s="25" t="s">
        <v>817</v>
      </c>
      <c r="H1529" s="24" t="s">
        <v>6</v>
      </c>
      <c r="I1529" s="24" t="s">
        <v>137</v>
      </c>
      <c r="J1529" s="24" t="s">
        <v>815</v>
      </c>
      <c r="K1529" s="24" t="s">
        <v>2000</v>
      </c>
      <c r="L1529" s="80"/>
      <c r="M1529" s="24" t="s">
        <v>3622</v>
      </c>
      <c r="N1529" s="24"/>
      <c r="O1529" s="24"/>
    </row>
    <row r="1530" spans="1:15" hidden="1">
      <c r="A1530" s="23" t="str">
        <f>CONCATENATE(표1[[#This Row],[대분류]],표1[[#This Row],[중분류]],표1[[#This Row],[소분류]],표1[[#This Row],[단계]])</f>
        <v>IT프로그래밍Swift전문과정</v>
      </c>
      <c r="B1530" s="23" t="str">
        <f>CONCATENATE($A1530,
IF(COUNTIF($A$2:$A1530,A1530)&lt;10,CONCATENATE("000",COUNTIF($A$2:$A1530,A1530)),
IF(COUNTIF($A$2:$A1530,A1530)&lt;100,CONCATENATE("00",COUNTIF($A$2:$A1530,A1530)),
IF(COUNTIF($A$2:$A1530,A1530)&lt;1000,CONCATENATE("0",COUNTIF($A$2:$A1530,A1530)),COUNTIF($A$2:$A1530,A1530))
)))</f>
        <v>IT프로그래밍Swift전문과정0003</v>
      </c>
      <c r="C1530" s="23" t="s">
        <v>4230</v>
      </c>
      <c r="E1530" s="23" t="str">
        <f>CONCATENATE(표1[[#This Row],[교육기관명]],표1[[#This Row],[중분류]])</f>
        <v>패스트캠퍼스프로그래밍</v>
      </c>
      <c r="F1530" s="24" t="s">
        <v>3687</v>
      </c>
      <c r="G1530" s="25" t="s">
        <v>1770</v>
      </c>
      <c r="H1530" s="24" t="s">
        <v>6</v>
      </c>
      <c r="I1530" s="24" t="s">
        <v>137</v>
      </c>
      <c r="J1530" s="24" t="s">
        <v>815</v>
      </c>
      <c r="K1530" s="24" t="s">
        <v>2000</v>
      </c>
      <c r="L1530" s="80"/>
      <c r="M1530" s="24" t="s">
        <v>3373</v>
      </c>
      <c r="N1530" s="24"/>
      <c r="O1530" s="24"/>
    </row>
    <row r="1531" spans="1:15" hidden="1">
      <c r="A1531" s="23" t="str">
        <f>CONCATENATE(표1[[#This Row],[대분류]],표1[[#This Row],[중분류]],표1[[#This Row],[소분류]],표1[[#This Row],[단계]])</f>
        <v>IT프로그래밍Swift전문과정</v>
      </c>
      <c r="B1531" s="23" t="str">
        <f>CONCATENATE($A1531,
IF(COUNTIF($A$2:$A1531,A1531)&lt;10,CONCATENATE("000",COUNTIF($A$2:$A1531,A1531)),
IF(COUNTIF($A$2:$A1531,A1531)&lt;100,CONCATENATE("00",COUNTIF($A$2:$A1531,A1531)),
IF(COUNTIF($A$2:$A1531,A1531)&lt;1000,CONCATENATE("0",COUNTIF($A$2:$A1531,A1531)),COUNTIF($A$2:$A1531,A1531))
)))</f>
        <v>IT프로그래밍Swift전문과정0004</v>
      </c>
      <c r="C1531" s="23" t="s">
        <v>4231</v>
      </c>
      <c r="E1531" s="23" t="str">
        <f>CONCATENATE(표1[[#This Row],[교육기관명]],표1[[#This Row],[중분류]])</f>
        <v>패스트캠퍼스프로그래밍</v>
      </c>
      <c r="F1531" s="24" t="s">
        <v>3687</v>
      </c>
      <c r="G1531" s="25" t="s">
        <v>1769</v>
      </c>
      <c r="H1531" s="24" t="s">
        <v>6</v>
      </c>
      <c r="I1531" s="24" t="s">
        <v>137</v>
      </c>
      <c r="J1531" s="24" t="s">
        <v>815</v>
      </c>
      <c r="K1531" s="24" t="s">
        <v>2000</v>
      </c>
      <c r="L1531" s="80"/>
      <c r="M1531" s="24" t="s">
        <v>3374</v>
      </c>
      <c r="N1531" s="24"/>
      <c r="O1531" s="24"/>
    </row>
    <row r="1532" spans="1:15" hidden="1">
      <c r="A1532" s="23" t="str">
        <f>CONCATENATE(표1[[#This Row],[대분류]],표1[[#This Row],[중분류]],표1[[#This Row],[소분류]],표1[[#This Row],[단계]])</f>
        <v>IT프로그래밍VR/AR선택과정</v>
      </c>
      <c r="B1532" s="23" t="str">
        <f>CONCATENATE($A1532,
IF(COUNTIF($A$2:$A1532,A1532)&lt;10,CONCATENATE("000",COUNTIF($A$2:$A1532,A1532)),
IF(COUNTIF($A$2:$A1532,A1532)&lt;100,CONCATENATE("00",COUNTIF($A$2:$A1532,A1532)),
IF(COUNTIF($A$2:$A1532,A1532)&lt;1000,CONCATENATE("0",COUNTIF($A$2:$A1532,A1532)),COUNTIF($A$2:$A1532,A1532))
)))</f>
        <v>IT프로그래밍VR/AR선택과정0001</v>
      </c>
      <c r="C1532" s="23" t="s">
        <v>4878</v>
      </c>
      <c r="E1532" s="23" t="str">
        <f>CONCATENATE(표1[[#This Row],[교육기관명]],표1[[#This Row],[중분류]])</f>
        <v>중앙정보처리학원프로그래밍</v>
      </c>
      <c r="F1532" s="24" t="s">
        <v>1177</v>
      </c>
      <c r="G1532" s="25" t="s">
        <v>1198</v>
      </c>
      <c r="H1532" s="24" t="s">
        <v>6</v>
      </c>
      <c r="I1532" s="24" t="s">
        <v>137</v>
      </c>
      <c r="J1532" s="24" t="s">
        <v>196</v>
      </c>
      <c r="K1532" s="24" t="s">
        <v>2002</v>
      </c>
      <c r="L1532" s="80"/>
      <c r="M1532" s="24" t="s">
        <v>2149</v>
      </c>
      <c r="N1532" s="24"/>
      <c r="O1532" s="24"/>
    </row>
    <row r="1533" spans="1:15" hidden="1">
      <c r="A1533" s="23" t="str">
        <f>CONCATENATE(표1[[#This Row],[대분류]],표1[[#This Row],[중분류]],표1[[#This Row],[소분류]],표1[[#This Row],[단계]])</f>
        <v>IT프로그래밍VR/AR선택과정</v>
      </c>
      <c r="B1533" s="23" t="str">
        <f>CONCATENATE($A1533,
IF(COUNTIF($A$2:$A1533,A1533)&lt;10,CONCATENATE("000",COUNTIF($A$2:$A1533,A1533)),
IF(COUNTIF($A$2:$A1533,A1533)&lt;100,CONCATENATE("00",COUNTIF($A$2:$A1533,A1533)),
IF(COUNTIF($A$2:$A1533,A1533)&lt;1000,CONCATENATE("0",COUNTIF($A$2:$A1533,A1533)),COUNTIF($A$2:$A1533,A1533))
)))</f>
        <v>IT프로그래밍VR/AR선택과정0002</v>
      </c>
      <c r="C1533" s="23" t="s">
        <v>4232</v>
      </c>
      <c r="E1533" s="23" t="str">
        <f>CONCATENATE(표1[[#This Row],[교육기관명]],표1[[#This Row],[중분류]])</f>
        <v>패스트캠퍼스프로그래밍</v>
      </c>
      <c r="F1533" s="24" t="s">
        <v>3687</v>
      </c>
      <c r="G1533" s="25" t="s">
        <v>1766</v>
      </c>
      <c r="H1533" s="24" t="s">
        <v>6</v>
      </c>
      <c r="I1533" s="24" t="s">
        <v>137</v>
      </c>
      <c r="J1533" s="24" t="s">
        <v>196</v>
      </c>
      <c r="K1533" s="24" t="s">
        <v>2002</v>
      </c>
      <c r="L1533" s="80"/>
      <c r="M1533" s="24" t="s">
        <v>3375</v>
      </c>
      <c r="N1533" s="24"/>
      <c r="O1533" s="24"/>
    </row>
    <row r="1534" spans="1:15" hidden="1">
      <c r="A1534" s="23" t="str">
        <f>CONCATENATE(표1[[#This Row],[대분류]],표1[[#This Row],[중분류]],표1[[#This Row],[소분류]],표1[[#This Row],[단계]])</f>
        <v>IT프로그래밍넥사크로기본과정</v>
      </c>
      <c r="B1534" s="23" t="str">
        <f>CONCATENATE($A1534,
IF(COUNTIF($A$2:$A1534,A1534)&lt;10,CONCATENATE("000",COUNTIF($A$2:$A1534,A1534)),
IF(COUNTIF($A$2:$A1534,A1534)&lt;100,CONCATENATE("00",COUNTIF($A$2:$A1534,A1534)),
IF(COUNTIF($A$2:$A1534,A1534)&lt;1000,CONCATENATE("0",COUNTIF($A$2:$A1534,A1534)),COUNTIF($A$2:$A1534,A1534))
)))</f>
        <v>IT프로그래밍넥사크로기본과정0001</v>
      </c>
      <c r="C1534" s="23" t="s">
        <v>4918</v>
      </c>
      <c r="E1534" s="23" t="str">
        <f>CONCATENATE(표1[[#This Row],[교육기관명]],표1[[#This Row],[중분류]])</f>
        <v>오라클자바교육센터프로그래밍</v>
      </c>
      <c r="F1534" s="24" t="s">
        <v>802</v>
      </c>
      <c r="G1534" s="25" t="s">
        <v>838</v>
      </c>
      <c r="H1534" s="24" t="s">
        <v>6</v>
      </c>
      <c r="I1534" s="24" t="s">
        <v>137</v>
      </c>
      <c r="J1534" s="24" t="s">
        <v>839</v>
      </c>
      <c r="K1534" s="24" t="s">
        <v>1998</v>
      </c>
      <c r="L1534" s="80"/>
      <c r="M1534" s="24" t="s">
        <v>3622</v>
      </c>
      <c r="N1534" s="24"/>
      <c r="O1534" s="24"/>
    </row>
    <row r="1535" spans="1:15" hidden="1">
      <c r="A1535" s="23" t="str">
        <f>CONCATENATE(표1[[#This Row],[대분류]],표1[[#This Row],[중분류]],표1[[#This Row],[소분류]],표1[[#This Row],[단계]])</f>
        <v>IT프로그래밍영상처리선택과정</v>
      </c>
      <c r="B1535" s="23" t="str">
        <f>CONCATENATE($A1535,
IF(COUNTIF($A$2:$A1535,A1535)&lt;10,CONCATENATE("000",COUNTIF($A$2:$A1535,A1535)),
IF(COUNTIF($A$2:$A1535,A1535)&lt;100,CONCATENATE("00",COUNTIF($A$2:$A1535,A1535)),
IF(COUNTIF($A$2:$A1535,A1535)&lt;1000,CONCATENATE("0",COUNTIF($A$2:$A1535,A1535)),COUNTIF($A$2:$A1535,A1535))
)))</f>
        <v>IT프로그래밍영상처리선택과정0001</v>
      </c>
      <c r="C1535" s="23" t="s">
        <v>4233</v>
      </c>
      <c r="E1535" s="23" t="str">
        <f>CONCATENATE(표1[[#This Row],[교육기관명]],표1[[#This Row],[중분류]])</f>
        <v>패스트캠퍼스프로그래밍</v>
      </c>
      <c r="F1535" s="24" t="s">
        <v>3687</v>
      </c>
      <c r="G1535" s="25" t="s">
        <v>1806</v>
      </c>
      <c r="H1535" s="24" t="s">
        <v>6</v>
      </c>
      <c r="I1535" s="24" t="s">
        <v>137</v>
      </c>
      <c r="J1535" s="24" t="s">
        <v>1807</v>
      </c>
      <c r="K1535" s="24" t="s">
        <v>2002</v>
      </c>
      <c r="L1535" s="80"/>
      <c r="M1535" s="24" t="s">
        <v>3376</v>
      </c>
      <c r="N1535" s="24"/>
      <c r="O1535" s="24"/>
    </row>
    <row r="1536" spans="1:15" hidden="1">
      <c r="A1536" s="23" t="str">
        <f>CONCATENATE(표1[[#This Row],[대분류]],표1[[#This Row],[중분류]],표1[[#This Row],[소분류]],표1[[#This Row],[단계]])</f>
        <v>IT프로그래밍영상처리선택과정</v>
      </c>
      <c r="B1536" s="23" t="str">
        <f>CONCATENATE($A1536,
IF(COUNTIF($A$2:$A1536,A1536)&lt;10,CONCATENATE("000",COUNTIF($A$2:$A1536,A1536)),
IF(COUNTIF($A$2:$A1536,A1536)&lt;100,CONCATENATE("00",COUNTIF($A$2:$A1536,A1536)),
IF(COUNTIF($A$2:$A1536,A1536)&lt;1000,CONCATENATE("0",COUNTIF($A$2:$A1536,A1536)),COUNTIF($A$2:$A1536,A1536))
)))</f>
        <v>IT프로그래밍영상처리선택과정0002</v>
      </c>
      <c r="C1536" s="23" t="s">
        <v>4234</v>
      </c>
      <c r="E1536" s="23" t="str">
        <f>CONCATENATE(표1[[#This Row],[교육기관명]],표1[[#This Row],[중분류]])</f>
        <v>패스트캠퍼스프로그래밍</v>
      </c>
      <c r="F1536" s="24" t="s">
        <v>3687</v>
      </c>
      <c r="G1536" s="25" t="s">
        <v>1808</v>
      </c>
      <c r="H1536" s="24" t="s">
        <v>6</v>
      </c>
      <c r="I1536" s="24" t="s">
        <v>137</v>
      </c>
      <c r="J1536" s="24" t="s">
        <v>1807</v>
      </c>
      <c r="K1536" s="24" t="s">
        <v>2002</v>
      </c>
      <c r="L1536" s="80"/>
      <c r="M1536" s="24" t="s">
        <v>3377</v>
      </c>
      <c r="N1536" s="24"/>
      <c r="O1536" s="24"/>
    </row>
    <row r="1537" spans="1:15" hidden="1">
      <c r="A1537" s="23" t="str">
        <f>CONCATENATE(표1[[#This Row],[대분류]],표1[[#This Row],[중분류]],표1[[#This Row],[소분류]],표1[[#This Row],[단계]])</f>
        <v>IT프로그래밍일반기본과정</v>
      </c>
      <c r="B1537" s="23" t="str">
        <f>CONCATENATE($A1537,
IF(COUNTIF($A$2:$A1537,A1537)&lt;10,CONCATENATE("000",COUNTIF($A$2:$A1537,A1537)),
IF(COUNTIF($A$2:$A1537,A1537)&lt;100,CONCATENATE("00",COUNTIF($A$2:$A1537,A1537)),
IF(COUNTIF($A$2:$A1537,A1537)&lt;1000,CONCATENATE("0",COUNTIF($A$2:$A1537,A1537)),COUNTIF($A$2:$A1537,A1537))
)))</f>
        <v>IT프로그래밍일반기본과정0001</v>
      </c>
      <c r="C1537" s="23" t="s">
        <v>4235</v>
      </c>
      <c r="E1537" s="23" t="str">
        <f>CONCATENATE(표1[[#This Row],[교육기관명]],표1[[#This Row],[중분류]])</f>
        <v>패스트캠퍼스프로그래밍</v>
      </c>
      <c r="F1537" s="24" t="s">
        <v>3687</v>
      </c>
      <c r="G1537" s="25" t="s">
        <v>1746</v>
      </c>
      <c r="H1537" s="24" t="s">
        <v>6</v>
      </c>
      <c r="I1537" s="24" t="s">
        <v>137</v>
      </c>
      <c r="J1537" s="24" t="s">
        <v>48</v>
      </c>
      <c r="K1537" s="24" t="s">
        <v>1998</v>
      </c>
      <c r="L1537" s="80"/>
      <c r="M1537" s="24" t="s">
        <v>3378</v>
      </c>
      <c r="N1537" s="24"/>
      <c r="O1537" s="24"/>
    </row>
    <row r="1538" spans="1:15" hidden="1">
      <c r="A1538" s="23" t="str">
        <f>CONCATENATE(표1[[#This Row],[대분류]],표1[[#This Row],[중분류]],표1[[#This Row],[소분류]],표1[[#This Row],[단계]])</f>
        <v>IT프로그래밍일반기본과정</v>
      </c>
      <c r="B1538" s="23" t="str">
        <f>CONCATENATE($A1538,
IF(COUNTIF($A$2:$A1538,A1538)&lt;10,CONCATENATE("000",COUNTIF($A$2:$A1538,A1538)),
IF(COUNTIF($A$2:$A1538,A1538)&lt;100,CONCATENATE("00",COUNTIF($A$2:$A1538,A1538)),
IF(COUNTIF($A$2:$A1538,A1538)&lt;1000,CONCATENATE("0",COUNTIF($A$2:$A1538,A1538)),COUNTIF($A$2:$A1538,A1538))
)))</f>
        <v>IT프로그래밍일반기본과정0002</v>
      </c>
      <c r="C1538" s="23" t="s">
        <v>4350</v>
      </c>
      <c r="E1538" s="23" t="str">
        <f>CONCATENATE(표1[[#This Row],[교육기관명]],표1[[#This Row],[중분류]])</f>
        <v>한국소프트웨어기술진흥협회프로그래밍</v>
      </c>
      <c r="F1538" s="24" t="s">
        <v>659</v>
      </c>
      <c r="G1538" s="25" t="s">
        <v>684</v>
      </c>
      <c r="H1538" s="24" t="s">
        <v>6</v>
      </c>
      <c r="I1538" s="24" t="s">
        <v>137</v>
      </c>
      <c r="J1538" s="24" t="s">
        <v>48</v>
      </c>
      <c r="K1538" s="24" t="s">
        <v>1998</v>
      </c>
      <c r="L1538" s="80"/>
      <c r="M1538" s="24" t="s">
        <v>3621</v>
      </c>
      <c r="N1538" s="24"/>
      <c r="O1538" s="24"/>
    </row>
    <row r="1539" spans="1:15" hidden="1">
      <c r="A1539" s="23" t="str">
        <f>CONCATENATE(표1[[#This Row],[대분류]],표1[[#This Row],[중분류]],표1[[#This Row],[소분류]],표1[[#This Row],[단계]])</f>
        <v>IT프로그래밍일반기본과정</v>
      </c>
      <c r="B1539" s="23" t="str">
        <f>CONCATENATE($A1539,
IF(COUNTIF($A$2:$A1539,A1539)&lt;10,CONCATENATE("000",COUNTIF($A$2:$A1539,A1539)),
IF(COUNTIF($A$2:$A1539,A1539)&lt;100,CONCATENATE("00",COUNTIF($A$2:$A1539,A1539)),
IF(COUNTIF($A$2:$A1539,A1539)&lt;1000,CONCATENATE("0",COUNTIF($A$2:$A1539,A1539)),COUNTIF($A$2:$A1539,A1539))
)))</f>
        <v>IT프로그래밍일반기본과정0003</v>
      </c>
      <c r="C1539" s="23" t="s">
        <v>4351</v>
      </c>
      <c r="E1539" s="23" t="str">
        <f>CONCATENATE(표1[[#This Row],[교육기관명]],표1[[#This Row],[중분류]])</f>
        <v>한국소프트웨어기술진흥협회프로그래밍</v>
      </c>
      <c r="F1539" s="24" t="s">
        <v>659</v>
      </c>
      <c r="G1539" s="25" t="s">
        <v>687</v>
      </c>
      <c r="H1539" s="24" t="s">
        <v>6</v>
      </c>
      <c r="I1539" s="24" t="s">
        <v>137</v>
      </c>
      <c r="J1539" s="24" t="s">
        <v>48</v>
      </c>
      <c r="K1539" s="24" t="s">
        <v>1998</v>
      </c>
      <c r="L1539" s="80"/>
      <c r="M1539" s="24" t="s">
        <v>3621</v>
      </c>
      <c r="N1539" s="24"/>
      <c r="O1539" s="24"/>
    </row>
    <row r="1540" spans="1:15" hidden="1">
      <c r="A1540" s="23" t="str">
        <f>CONCATENATE(표1[[#This Row],[대분류]],표1[[#This Row],[중분류]],표1[[#This Row],[소분류]],표1[[#This Row],[단계]])</f>
        <v>IT프로그래밍일반전문과정</v>
      </c>
      <c r="B1540" s="23" t="str">
        <f>CONCATENATE($A1540,
IF(COUNTIF($A$2:$A1540,A1540)&lt;10,CONCATENATE("000",COUNTIF($A$2:$A1540,A1540)),
IF(COUNTIF($A$2:$A1540,A1540)&lt;100,CONCATENATE("00",COUNTIF($A$2:$A1540,A1540)),
IF(COUNTIF($A$2:$A1540,A1540)&lt;1000,CONCATENATE("0",COUNTIF($A$2:$A1540,A1540)),COUNTIF($A$2:$A1540,A1540))
)))</f>
        <v>IT프로그래밍일반전문과정0001</v>
      </c>
      <c r="C1540" s="23" t="s">
        <v>4236</v>
      </c>
      <c r="E1540" s="23" t="str">
        <f>CONCATENATE(표1[[#This Row],[교육기관명]],표1[[#This Row],[중분류]])</f>
        <v>패스트캠퍼스프로그래밍</v>
      </c>
      <c r="F1540" s="24" t="s">
        <v>3687</v>
      </c>
      <c r="G1540" s="25" t="s">
        <v>1700</v>
      </c>
      <c r="H1540" s="24" t="s">
        <v>6</v>
      </c>
      <c r="I1540" s="24" t="s">
        <v>137</v>
      </c>
      <c r="J1540" s="24" t="s">
        <v>48</v>
      </c>
      <c r="K1540" s="24" t="s">
        <v>2000</v>
      </c>
      <c r="L1540" s="80"/>
      <c r="M1540" s="24" t="s">
        <v>3379</v>
      </c>
      <c r="N1540" s="24"/>
      <c r="O1540" s="24"/>
    </row>
    <row r="1541" spans="1:15" hidden="1">
      <c r="A1541" s="23" t="str">
        <f>CONCATENATE(표1[[#This Row],[대분류]],표1[[#This Row],[중분류]],표1[[#This Row],[소분류]],표1[[#This Row],[단계]])</f>
        <v>IT프로그래밍일반전문과정</v>
      </c>
      <c r="B1541" s="23" t="str">
        <f>CONCATENATE($A1541,
IF(COUNTIF($A$2:$A1541,A1541)&lt;10,CONCATENATE("000",COUNTIF($A$2:$A1541,A1541)),
IF(COUNTIF($A$2:$A1541,A1541)&lt;100,CONCATENATE("00",COUNTIF($A$2:$A1541,A1541)),
IF(COUNTIF($A$2:$A1541,A1541)&lt;1000,CONCATENATE("0",COUNTIF($A$2:$A1541,A1541)),COUNTIF($A$2:$A1541,A1541))
)))</f>
        <v>IT프로그래밍일반전문과정0002</v>
      </c>
      <c r="C1541" s="23" t="s">
        <v>4237</v>
      </c>
      <c r="E1541" s="23" t="str">
        <f>CONCATENATE(표1[[#This Row],[교육기관명]],표1[[#This Row],[중분류]])</f>
        <v>패스트캠퍼스프로그래밍</v>
      </c>
      <c r="F1541" s="24" t="s">
        <v>3687</v>
      </c>
      <c r="G1541" s="25" t="s">
        <v>1705</v>
      </c>
      <c r="H1541" s="24" t="s">
        <v>6</v>
      </c>
      <c r="I1541" s="24" t="s">
        <v>137</v>
      </c>
      <c r="J1541" s="24" t="s">
        <v>48</v>
      </c>
      <c r="K1541" s="24" t="s">
        <v>2000</v>
      </c>
      <c r="L1541" s="80"/>
      <c r="M1541" s="24" t="s">
        <v>3380</v>
      </c>
      <c r="N1541" s="24"/>
      <c r="O1541" s="24"/>
    </row>
    <row r="1542" spans="1:15" hidden="1">
      <c r="A1542" s="23" t="str">
        <f>CONCATENATE(표1[[#This Row],[대분류]],표1[[#This Row],[중분류]],표1[[#This Row],[소분류]],표1[[#This Row],[단계]])</f>
        <v>IT프로그래밍임베디드전문과정</v>
      </c>
      <c r="B1542" s="23" t="str">
        <f>CONCATENATE($A1542,
IF(COUNTIF($A$2:$A1542,A1542)&lt;10,CONCATENATE("000",COUNTIF($A$2:$A1542,A1542)),
IF(COUNTIF($A$2:$A1542,A1542)&lt;100,CONCATENATE("00",COUNTIF($A$2:$A1542,A1542)),
IF(COUNTIF($A$2:$A1542,A1542)&lt;1000,CONCATENATE("0",COUNTIF($A$2:$A1542,A1542)),COUNTIF($A$2:$A1542,A1542))
)))</f>
        <v>IT프로그래밍임베디드전문과정0001</v>
      </c>
      <c r="C1542" s="23" t="s">
        <v>5442</v>
      </c>
      <c r="E1542" s="23" t="str">
        <f>CONCATENATE(표1[[#This Row],[교육기관명]],표1[[#This Row],[중분류]])</f>
        <v>HP교육센터프로그래밍</v>
      </c>
      <c r="F1542" s="24" t="s">
        <v>971</v>
      </c>
      <c r="G1542" s="25" t="s">
        <v>1123</v>
      </c>
      <c r="H1542" s="24" t="s">
        <v>6</v>
      </c>
      <c r="I1542" s="24" t="s">
        <v>137</v>
      </c>
      <c r="J1542" s="24" t="s">
        <v>1124</v>
      </c>
      <c r="K1542" s="24" t="s">
        <v>2000</v>
      </c>
      <c r="L1542" s="80"/>
      <c r="M1542" s="24" t="s">
        <v>3381</v>
      </c>
      <c r="N1542" s="24"/>
      <c r="O1542" s="24"/>
    </row>
    <row r="1543" spans="1:15" hidden="1">
      <c r="A1543" s="23" t="str">
        <f>CONCATENATE(표1[[#This Row],[대분류]],표1[[#This Row],[중분류]],표1[[#This Row],[소분류]],표1[[#This Row],[단계]])</f>
        <v>IT프로그래밍자료구조/알고리즘전문과정</v>
      </c>
      <c r="B1543" s="23" t="str">
        <f>CONCATENATE($A1543,
IF(COUNTIF($A$2:$A1543,A1543)&lt;10,CONCATENATE("000",COUNTIF($A$2:$A1543,A1543)),
IF(COUNTIF($A$2:$A1543,A1543)&lt;100,CONCATENATE("00",COUNTIF($A$2:$A1543,A1543)),
IF(COUNTIF($A$2:$A1543,A1543)&lt;1000,CONCATENATE("0",COUNTIF($A$2:$A1543,A1543)),COUNTIF($A$2:$A1543,A1543))
)))</f>
        <v>IT프로그래밍자료구조/알고리즘전문과정0001</v>
      </c>
      <c r="C1543" s="23" t="s">
        <v>4238</v>
      </c>
      <c r="E1543" s="23" t="str">
        <f>CONCATENATE(표1[[#This Row],[교육기관명]],표1[[#This Row],[중분류]])</f>
        <v>패스트캠퍼스프로그래밍</v>
      </c>
      <c r="F1543" s="24" t="s">
        <v>3687</v>
      </c>
      <c r="G1543" s="25" t="s">
        <v>1695</v>
      </c>
      <c r="H1543" s="24" t="s">
        <v>6</v>
      </c>
      <c r="I1543" s="24" t="s">
        <v>137</v>
      </c>
      <c r="J1543" s="24" t="s">
        <v>1696</v>
      </c>
      <c r="K1543" s="24" t="s">
        <v>2000</v>
      </c>
      <c r="L1543" s="80"/>
      <c r="M1543" s="24" t="s">
        <v>3382</v>
      </c>
      <c r="N1543" s="24"/>
      <c r="O1543" s="24"/>
    </row>
    <row r="1544" spans="1:15" hidden="1">
      <c r="A1544" s="23" t="str">
        <f>CONCATENATE(표1[[#This Row],[대분류]],표1[[#This Row],[중분류]],표1[[#This Row],[소분류]],표1[[#This Row],[단계]])</f>
        <v>IT프로그래밍크로스 플랫폼선택과정</v>
      </c>
      <c r="B1544" s="23" t="str">
        <f>CONCATENATE($A1544,
IF(COUNTIF($A$2:$A1544,A1544)&lt;10,CONCATENATE("000",COUNTIF($A$2:$A1544,A1544)),
IF(COUNTIF($A$2:$A1544,A1544)&lt;100,CONCATENATE("00",COUNTIF($A$2:$A1544,A1544)),
IF(COUNTIF($A$2:$A1544,A1544)&lt;1000,CONCATENATE("0",COUNTIF($A$2:$A1544,A1544)),COUNTIF($A$2:$A1544,A1544))
)))</f>
        <v>IT프로그래밍크로스 플랫폼선택과정0001</v>
      </c>
      <c r="C1544" s="23" t="s">
        <v>4352</v>
      </c>
      <c r="E1544" s="23" t="str">
        <f>CONCATENATE(표1[[#This Row],[교육기관명]],표1[[#This Row],[중분류]])</f>
        <v>한국소프트웨어기술진흥협회프로그래밍</v>
      </c>
      <c r="F1544" s="24" t="s">
        <v>659</v>
      </c>
      <c r="G1544" s="25" t="s">
        <v>742</v>
      </c>
      <c r="H1544" s="24" t="s">
        <v>6</v>
      </c>
      <c r="I1544" s="24" t="s">
        <v>137</v>
      </c>
      <c r="J1544" s="24" t="s">
        <v>495</v>
      </c>
      <c r="K1544" s="24" t="s">
        <v>2002</v>
      </c>
      <c r="L1544" s="80"/>
      <c r="M1544" s="24" t="s">
        <v>3621</v>
      </c>
      <c r="N1544" s="24"/>
      <c r="O1544" s="24"/>
    </row>
    <row r="1545" spans="1:15" hidden="1">
      <c r="A1545" s="23" t="str">
        <f>CONCATENATE(표1[[#This Row],[대분류]],표1[[#This Row],[중분류]],표1[[#This Row],[소분류]],표1[[#This Row],[단계]])</f>
        <v>IT프로그래밍크로스 플랫폼선택과정</v>
      </c>
      <c r="B1545" s="23" t="str">
        <f>CONCATENATE($A1545,
IF(COUNTIF($A$2:$A1545,A1545)&lt;10,CONCATENATE("000",COUNTIF($A$2:$A1545,A1545)),
IF(COUNTIF($A$2:$A1545,A1545)&lt;100,CONCATENATE("00",COUNTIF($A$2:$A1545,A1545)),
IF(COUNTIF($A$2:$A1545,A1545)&lt;1000,CONCATENATE("0",COUNTIF($A$2:$A1545,A1545)),COUNTIF($A$2:$A1545,A1545))
)))</f>
        <v>IT프로그래밍크로스 플랫폼선택과정0002</v>
      </c>
      <c r="C1545" s="23" t="s">
        <v>4353</v>
      </c>
      <c r="E1545" s="23" t="str">
        <f>CONCATENATE(표1[[#This Row],[교육기관명]],표1[[#This Row],[중분류]])</f>
        <v>한국소프트웨어기술진흥협회프로그래밍</v>
      </c>
      <c r="F1545" s="24" t="s">
        <v>659</v>
      </c>
      <c r="G1545" s="25" t="s">
        <v>731</v>
      </c>
      <c r="H1545" s="24" t="s">
        <v>6</v>
      </c>
      <c r="I1545" s="24" t="s">
        <v>137</v>
      </c>
      <c r="J1545" s="24" t="s">
        <v>495</v>
      </c>
      <c r="K1545" s="24" t="s">
        <v>2002</v>
      </c>
      <c r="L1545" s="80"/>
      <c r="M1545" s="24" t="s">
        <v>3621</v>
      </c>
      <c r="N1545" s="24"/>
      <c r="O1545" s="24"/>
    </row>
    <row r="1546" spans="1:15" hidden="1">
      <c r="A1546" s="23" t="str">
        <f>CONCATENATE(표1[[#This Row],[대분류]],표1[[#This Row],[중분류]],표1[[#This Row],[소분류]],표1[[#This Row],[단계]])</f>
        <v>IT프로그래밍크로스 플랫폼전문과정</v>
      </c>
      <c r="B1546" s="23" t="str">
        <f>CONCATENATE($A1546,
IF(COUNTIF($A$2:$A1546,A1546)&lt;10,CONCATENATE("000",COUNTIF($A$2:$A1546,A1546)),
IF(COUNTIF($A$2:$A1546,A1546)&lt;100,CONCATENATE("00",COUNTIF($A$2:$A1546,A1546)),
IF(COUNTIF($A$2:$A1546,A1546)&lt;1000,CONCATENATE("0",COUNTIF($A$2:$A1546,A1546)),COUNTIF($A$2:$A1546,A1546))
)))</f>
        <v>IT프로그래밍크로스 플랫폼전문과정0001</v>
      </c>
      <c r="C1546" s="23" t="s">
        <v>5137</v>
      </c>
      <c r="E1546" s="23" t="str">
        <f>CONCATENATE(표1[[#This Row],[교육기관명]],표1[[#This Row],[중분류]])</f>
        <v>멀티캠퍼스프로그래밍</v>
      </c>
      <c r="F1546" s="24" t="s">
        <v>4</v>
      </c>
      <c r="G1546" s="25" t="s">
        <v>496</v>
      </c>
      <c r="H1546" s="24" t="s">
        <v>6</v>
      </c>
      <c r="I1546" s="24" t="s">
        <v>137</v>
      </c>
      <c r="J1546" s="24" t="s">
        <v>495</v>
      </c>
      <c r="K1546" s="24" t="s">
        <v>2000</v>
      </c>
      <c r="L1546" s="80"/>
      <c r="M1546" s="24" t="s">
        <v>3383</v>
      </c>
      <c r="N1546" s="24"/>
      <c r="O1546" s="24"/>
    </row>
    <row r="1547" spans="1:15" hidden="1">
      <c r="A1547" s="23" t="str">
        <f>CONCATENATE(표1[[#This Row],[대분류]],표1[[#This Row],[중분류]],표1[[#This Row],[소분류]],표1[[#This Row],[단계]])</f>
        <v>IT프로그래밍크로스 플랫폼전문과정</v>
      </c>
      <c r="B1547" s="23" t="str">
        <f>CONCATENATE($A1547,
IF(COUNTIF($A$2:$A1547,A1547)&lt;10,CONCATENATE("000",COUNTIF($A$2:$A1547,A1547)),
IF(COUNTIF($A$2:$A1547,A1547)&lt;100,CONCATENATE("00",COUNTIF($A$2:$A1547,A1547)),
IF(COUNTIF($A$2:$A1547,A1547)&lt;1000,CONCATENATE("0",COUNTIF($A$2:$A1547,A1547)),COUNTIF($A$2:$A1547,A1547))
)))</f>
        <v>IT프로그래밍크로스 플랫폼전문과정0002</v>
      </c>
      <c r="C1547" s="23" t="s">
        <v>5138</v>
      </c>
      <c r="E1547" s="23" t="str">
        <f>CONCATENATE(표1[[#This Row],[교육기관명]],표1[[#This Row],[중분류]])</f>
        <v>멀티캠퍼스프로그래밍</v>
      </c>
      <c r="F1547" s="24" t="s">
        <v>4</v>
      </c>
      <c r="G1547" s="25" t="s">
        <v>497</v>
      </c>
      <c r="H1547" s="24" t="s">
        <v>6</v>
      </c>
      <c r="I1547" s="24" t="s">
        <v>137</v>
      </c>
      <c r="J1547" s="24" t="s">
        <v>495</v>
      </c>
      <c r="K1547" s="24" t="s">
        <v>2000</v>
      </c>
      <c r="L1547" s="80"/>
      <c r="M1547" s="24" t="s">
        <v>3384</v>
      </c>
      <c r="N1547" s="24"/>
      <c r="O1547" s="24"/>
    </row>
    <row r="1548" spans="1:15" hidden="1">
      <c r="A1548" s="23" t="str">
        <f>CONCATENATE(표1[[#This Row],[대분류]],표1[[#This Row],[중분류]],표1[[#This Row],[소분류]],표1[[#This Row],[단계]])</f>
        <v>IT프로그래밍크로스 플랫폼전문과정</v>
      </c>
      <c r="B1548" s="23" t="str">
        <f>CONCATENATE($A1548,
IF(COUNTIF($A$2:$A1548,A1548)&lt;10,CONCATENATE("000",COUNTIF($A$2:$A1548,A1548)),
IF(COUNTIF($A$2:$A1548,A1548)&lt;100,CONCATENATE("00",COUNTIF($A$2:$A1548,A1548)),
IF(COUNTIF($A$2:$A1548,A1548)&lt;1000,CONCATENATE("0",COUNTIF($A$2:$A1548,A1548)),COUNTIF($A$2:$A1548,A1548))
)))</f>
        <v>IT프로그래밍크로스 플랫폼전문과정0003</v>
      </c>
      <c r="C1548" s="23" t="s">
        <v>5139</v>
      </c>
      <c r="E1548" s="23" t="str">
        <f>CONCATENATE(표1[[#This Row],[교육기관명]],표1[[#This Row],[중분류]])</f>
        <v>멀티캠퍼스프로그래밍</v>
      </c>
      <c r="F1548" s="24" t="s">
        <v>4</v>
      </c>
      <c r="G1548" s="25" t="s">
        <v>494</v>
      </c>
      <c r="H1548" s="24" t="s">
        <v>6</v>
      </c>
      <c r="I1548" s="24" t="s">
        <v>137</v>
      </c>
      <c r="J1548" s="24" t="s">
        <v>495</v>
      </c>
      <c r="K1548" s="24" t="s">
        <v>2000</v>
      </c>
      <c r="L1548" s="80"/>
      <c r="M1548" s="24" t="s">
        <v>3385</v>
      </c>
      <c r="N1548" s="24"/>
      <c r="O1548" s="24"/>
    </row>
    <row r="1549" spans="1:15" hidden="1">
      <c r="A1549" s="23" t="str">
        <f>CONCATENATE(표1[[#This Row],[대분류]],표1[[#This Row],[중분류]],표1[[#This Row],[소분류]],표1[[#This Row],[단계]])</f>
        <v>IT프로그래밍테스트선택과정</v>
      </c>
      <c r="B1549" s="23" t="str">
        <f>CONCATENATE($A1549,
IF(COUNTIF($A$2:$A1549,A1549)&lt;10,CONCATENATE("000",COUNTIF($A$2:$A1549,A1549)),
IF(COUNTIF($A$2:$A1549,A1549)&lt;100,CONCATENATE("00",COUNTIF($A$2:$A1549,A1549)),
IF(COUNTIF($A$2:$A1549,A1549)&lt;1000,CONCATENATE("0",COUNTIF($A$2:$A1549,A1549)),COUNTIF($A$2:$A1549,A1549))
)))</f>
        <v>IT프로그래밍테스트선택과정0001</v>
      </c>
      <c r="C1549" s="23" t="s">
        <v>5819</v>
      </c>
      <c r="D1549" s="28" t="s">
        <v>5834</v>
      </c>
      <c r="E1549" s="27" t="str">
        <f>CONCATENATE(표1[[#This Row],[교육기관명]],표1[[#This Row],[중분류]])</f>
        <v>t아카데미프로그래밍</v>
      </c>
      <c r="F1549" s="191" t="s">
        <v>5764</v>
      </c>
      <c r="G1549" s="25" t="s">
        <v>5805</v>
      </c>
      <c r="H1549" s="24" t="s">
        <v>5766</v>
      </c>
      <c r="I1549" s="24" t="s">
        <v>5793</v>
      </c>
      <c r="J1549" s="24" t="s">
        <v>5806</v>
      </c>
      <c r="K1549" s="24" t="s">
        <v>5769</v>
      </c>
      <c r="L1549" s="80" t="s">
        <v>5820</v>
      </c>
      <c r="M1549" s="192" t="s">
        <v>5807</v>
      </c>
      <c r="N1549" s="24">
        <v>0</v>
      </c>
      <c r="O1549" s="24"/>
    </row>
    <row r="1550" spans="1:15" hidden="1">
      <c r="A1550" s="23" t="str">
        <f>CONCATENATE(표1[[#This Row],[대분류]],표1[[#This Row],[중분류]],표1[[#This Row],[소분류]],표1[[#This Row],[단계]])</f>
        <v>IT프로그래밍테스트전문과정</v>
      </c>
      <c r="B1550" s="23" t="str">
        <f>CONCATENATE($A1550,
IF(COUNTIF($A$2:$A1550,A1550)&lt;10,CONCATENATE("000",COUNTIF($A$2:$A1550,A1550)),
IF(COUNTIF($A$2:$A1550,A1550)&lt;100,CONCATENATE("00",COUNTIF($A$2:$A1550,A1550)),
IF(COUNTIF($A$2:$A1550,A1550)&lt;1000,CONCATENATE("0",COUNTIF($A$2:$A1550,A1550)),COUNTIF($A$2:$A1550,A1550))
)))</f>
        <v>IT프로그래밍테스트전문과정0001</v>
      </c>
      <c r="C1550" s="23" t="s">
        <v>4239</v>
      </c>
      <c r="E1550" s="23" t="str">
        <f>CONCATENATE(표1[[#This Row],[교육기관명]],표1[[#This Row],[중분류]])</f>
        <v>패스트캠퍼스프로그래밍</v>
      </c>
      <c r="F1550" s="24" t="s">
        <v>3687</v>
      </c>
      <c r="G1550" s="25" t="s">
        <v>1796</v>
      </c>
      <c r="H1550" s="24" t="s">
        <v>6</v>
      </c>
      <c r="I1550" s="24" t="s">
        <v>137</v>
      </c>
      <c r="J1550" s="24" t="s">
        <v>1797</v>
      </c>
      <c r="K1550" s="24" t="s">
        <v>2000</v>
      </c>
      <c r="L1550" s="80"/>
      <c r="M1550" s="24" t="s">
        <v>3386</v>
      </c>
      <c r="N1550" s="24"/>
      <c r="O1550" s="24"/>
    </row>
    <row r="1551" spans="1:15" hidden="1">
      <c r="A1551" s="23" t="str">
        <f>CONCATENATE(표1[[#This Row],[대분류]],표1[[#This Row],[중분류]],표1[[#This Row],[소분류]],표1[[#This Row],[단계]])</f>
        <v>IT프로그래밍퍼블리싱기본과정</v>
      </c>
      <c r="B1551" s="23" t="str">
        <f>CONCATENATE($A1551,
IF(COUNTIF($A$2:$A1551,A1551)&lt;10,CONCATENATE("000",COUNTIF($A$2:$A1551,A1551)),
IF(COUNTIF($A$2:$A1551,A1551)&lt;100,CONCATENATE("00",COUNTIF($A$2:$A1551,A1551)),
IF(COUNTIF($A$2:$A1551,A1551)&lt;1000,CONCATENATE("0",COUNTIF($A$2:$A1551,A1551)),COUNTIF($A$2:$A1551,A1551))
)))</f>
        <v>IT프로그래밍퍼블리싱기본과정0001</v>
      </c>
      <c r="C1551" s="23" t="s">
        <v>5140</v>
      </c>
      <c r="E1551" s="23" t="str">
        <f>CONCATENATE(표1[[#This Row],[교육기관명]],표1[[#This Row],[중분류]])</f>
        <v>멀티캠퍼스프로그래밍</v>
      </c>
      <c r="F1551" s="24" t="s">
        <v>4</v>
      </c>
      <c r="G1551" s="25" t="s">
        <v>456</v>
      </c>
      <c r="H1551" s="24" t="s">
        <v>6</v>
      </c>
      <c r="I1551" s="24" t="s">
        <v>137</v>
      </c>
      <c r="J1551" s="24" t="s">
        <v>455</v>
      </c>
      <c r="K1551" s="24" t="s">
        <v>1998</v>
      </c>
      <c r="L1551" s="80"/>
      <c r="M1551" s="24" t="s">
        <v>3387</v>
      </c>
      <c r="N1551" s="24"/>
      <c r="O1551" s="24"/>
    </row>
    <row r="1552" spans="1:15" hidden="1">
      <c r="A1552" s="23" t="str">
        <f>CONCATENATE(표1[[#This Row],[대분류]],표1[[#This Row],[중분류]],표1[[#This Row],[소분류]],표1[[#This Row],[단계]])</f>
        <v>IT프로그래밍퍼블리싱기본과정</v>
      </c>
      <c r="B1552" s="23" t="str">
        <f>CONCATENATE($A1552,
IF(COUNTIF($A$2:$A1552,A1552)&lt;10,CONCATENATE("000",COUNTIF($A$2:$A1552,A1552)),
IF(COUNTIF($A$2:$A1552,A1552)&lt;100,CONCATENATE("00",COUNTIF($A$2:$A1552,A1552)),
IF(COUNTIF($A$2:$A1552,A1552)&lt;1000,CONCATENATE("0",COUNTIF($A$2:$A1552,A1552)),COUNTIF($A$2:$A1552,A1552))
)))</f>
        <v>IT프로그래밍퍼블리싱기본과정0002</v>
      </c>
      <c r="C1552" s="23" t="s">
        <v>5141</v>
      </c>
      <c r="E1552" s="23" t="str">
        <f>CONCATENATE(표1[[#This Row],[교육기관명]],표1[[#This Row],[중분류]])</f>
        <v>멀티캠퍼스프로그래밍</v>
      </c>
      <c r="F1552" s="24" t="s">
        <v>4</v>
      </c>
      <c r="G1552" s="25" t="s">
        <v>454</v>
      </c>
      <c r="H1552" s="24" t="s">
        <v>6</v>
      </c>
      <c r="I1552" s="24" t="s">
        <v>137</v>
      </c>
      <c r="J1552" s="24" t="s">
        <v>455</v>
      </c>
      <c r="K1552" s="24" t="s">
        <v>1998</v>
      </c>
      <c r="L1552" s="80"/>
      <c r="M1552" s="24" t="s">
        <v>3388</v>
      </c>
      <c r="N1552" s="24"/>
      <c r="O1552" s="24"/>
    </row>
    <row r="1553" spans="1:15" hidden="1">
      <c r="A1553" s="23" t="str">
        <f>CONCATENATE(표1[[#This Row],[대분류]],표1[[#This Row],[중분류]],표1[[#This Row],[소분류]],표1[[#This Row],[단계]])</f>
        <v>IT프로그래밍퍼블리싱기본과정</v>
      </c>
      <c r="B1553" s="23" t="str">
        <f>CONCATENATE($A1553,
IF(COUNTIF($A$2:$A1553,A1553)&lt;10,CONCATENATE("000",COUNTIF($A$2:$A1553,A1553)),
IF(COUNTIF($A$2:$A1553,A1553)&lt;100,CONCATENATE("00",COUNTIF($A$2:$A1553,A1553)),
IF(COUNTIF($A$2:$A1553,A1553)&lt;1000,CONCATENATE("0",COUNTIF($A$2:$A1553,A1553)),COUNTIF($A$2:$A1553,A1553))
)))</f>
        <v>IT프로그래밍퍼블리싱기본과정0003</v>
      </c>
      <c r="C1553" s="23" t="s">
        <v>5142</v>
      </c>
      <c r="E1553" s="23" t="str">
        <f>CONCATENATE(표1[[#This Row],[교육기관명]],표1[[#This Row],[중분류]])</f>
        <v>멀티캠퍼스프로그래밍</v>
      </c>
      <c r="F1553" s="24" t="s">
        <v>4</v>
      </c>
      <c r="G1553" s="25" t="s">
        <v>457</v>
      </c>
      <c r="H1553" s="24" t="s">
        <v>6</v>
      </c>
      <c r="I1553" s="24" t="s">
        <v>137</v>
      </c>
      <c r="J1553" s="24" t="s">
        <v>455</v>
      </c>
      <c r="K1553" s="24" t="s">
        <v>1998</v>
      </c>
      <c r="L1553" s="80"/>
      <c r="M1553" s="24" t="s">
        <v>3389</v>
      </c>
      <c r="N1553" s="24"/>
      <c r="O1553" s="24"/>
    </row>
    <row r="1554" spans="1:15" hidden="1">
      <c r="A1554" s="23" t="str">
        <f>CONCATENATE(표1[[#This Row],[대분류]],표1[[#This Row],[중분류]],표1[[#This Row],[소분류]],표1[[#This Row],[단계]])</f>
        <v>IT프로그래밍퍼블리싱기본과정</v>
      </c>
      <c r="B1554" s="23" t="str">
        <f>CONCATENATE($A1554,
IF(COUNTIF($A$2:$A1554,A1554)&lt;10,CONCATENATE("000",COUNTIF($A$2:$A1554,A1554)),
IF(COUNTIF($A$2:$A1554,A1554)&lt;100,CONCATENATE("00",COUNTIF($A$2:$A1554,A1554)),
IF(COUNTIF($A$2:$A1554,A1554)&lt;1000,CONCATENATE("0",COUNTIF($A$2:$A1554,A1554)),COUNTIF($A$2:$A1554,A1554))
)))</f>
        <v>IT프로그래밍퍼블리싱기본과정0004</v>
      </c>
      <c r="C1554" s="23" t="s">
        <v>4959</v>
      </c>
      <c r="E1554" s="23" t="str">
        <f>CONCATENATE(표1[[#This Row],[교육기관명]],표1[[#This Row],[중분류]])</f>
        <v>비트교육센터프로그래밍</v>
      </c>
      <c r="F1554" s="24" t="s">
        <v>3689</v>
      </c>
      <c r="G1554" s="25" t="s">
        <v>856</v>
      </c>
      <c r="H1554" s="24" t="s">
        <v>6</v>
      </c>
      <c r="I1554" s="24" t="s">
        <v>137</v>
      </c>
      <c r="J1554" s="24" t="s">
        <v>455</v>
      </c>
      <c r="K1554" s="24" t="s">
        <v>1998</v>
      </c>
      <c r="L1554" s="80"/>
      <c r="M1554" s="24" t="s">
        <v>2145</v>
      </c>
      <c r="N1554" s="24"/>
      <c r="O1554" s="24"/>
    </row>
    <row r="1555" spans="1:15" hidden="1">
      <c r="A1555" s="23" t="str">
        <f>CONCATENATE(표1[[#This Row],[대분류]],표1[[#This Row],[중분류]],표1[[#This Row],[소분류]],표1[[#This Row],[단계]])</f>
        <v>IT프로그래밍퍼블리싱기본과정</v>
      </c>
      <c r="B1555" s="23" t="str">
        <f>CONCATENATE($A1555,
IF(COUNTIF($A$2:$A1555,A1555)&lt;10,CONCATENATE("000",COUNTIF($A$2:$A1555,A1555)),
IF(COUNTIF($A$2:$A1555,A1555)&lt;100,CONCATENATE("00",COUNTIF($A$2:$A1555,A1555)),
IF(COUNTIF($A$2:$A1555,A1555)&lt;1000,CONCATENATE("0",COUNTIF($A$2:$A1555,A1555)),COUNTIF($A$2:$A1555,A1555))
)))</f>
        <v>IT프로그래밍퍼블리싱기본과정0005</v>
      </c>
      <c r="C1555" s="23" t="s">
        <v>4919</v>
      </c>
      <c r="E1555" s="23" t="str">
        <f>CONCATENATE(표1[[#This Row],[교육기관명]],표1[[#This Row],[중분류]])</f>
        <v>오라클자바교육센터프로그래밍</v>
      </c>
      <c r="F1555" s="24" t="s">
        <v>802</v>
      </c>
      <c r="G1555" s="25" t="s">
        <v>831</v>
      </c>
      <c r="H1555" s="24" t="s">
        <v>6</v>
      </c>
      <c r="I1555" s="24" t="s">
        <v>137</v>
      </c>
      <c r="J1555" s="24" t="s">
        <v>455</v>
      </c>
      <c r="K1555" s="24" t="s">
        <v>1998</v>
      </c>
      <c r="L1555" s="80"/>
      <c r="M1555" s="24" t="s">
        <v>3622</v>
      </c>
      <c r="N1555" s="24"/>
      <c r="O1555" s="24"/>
    </row>
    <row r="1556" spans="1:15" hidden="1">
      <c r="A1556" s="23" t="str">
        <f>CONCATENATE(표1[[#This Row],[대분류]],표1[[#This Row],[중분류]],표1[[#This Row],[소분류]],표1[[#This Row],[단계]])</f>
        <v>IT프로그래밍퍼블리싱기본과정</v>
      </c>
      <c r="B1556" s="23" t="str">
        <f>CONCATENATE($A1556,
IF(COUNTIF($A$2:$A1556,A1556)&lt;10,CONCATENATE("000",COUNTIF($A$2:$A1556,A1556)),
IF(COUNTIF($A$2:$A1556,A1556)&lt;100,CONCATENATE("00",COUNTIF($A$2:$A1556,A1556)),
IF(COUNTIF($A$2:$A1556,A1556)&lt;1000,CONCATENATE("0",COUNTIF($A$2:$A1556,A1556)),COUNTIF($A$2:$A1556,A1556))
)))</f>
        <v>IT프로그래밍퍼블리싱기본과정0006</v>
      </c>
      <c r="C1556" s="23" t="s">
        <v>4240</v>
      </c>
      <c r="E1556" s="23" t="str">
        <f>CONCATENATE(표1[[#This Row],[교육기관명]],표1[[#This Row],[중분류]])</f>
        <v>패스트캠퍼스프로그래밍</v>
      </c>
      <c r="F1556" s="24" t="s">
        <v>3687</v>
      </c>
      <c r="G1556" s="25" t="s">
        <v>1768</v>
      </c>
      <c r="H1556" s="24" t="s">
        <v>6</v>
      </c>
      <c r="I1556" s="24" t="s">
        <v>137</v>
      </c>
      <c r="J1556" s="24" t="s">
        <v>455</v>
      </c>
      <c r="K1556" s="24" t="s">
        <v>1998</v>
      </c>
      <c r="L1556" s="80"/>
      <c r="M1556" s="24" t="s">
        <v>3390</v>
      </c>
      <c r="N1556" s="24"/>
      <c r="O1556" s="24"/>
    </row>
    <row r="1557" spans="1:15" hidden="1">
      <c r="A1557" s="23" t="str">
        <f>CONCATENATE(표1[[#This Row],[대분류]],표1[[#This Row],[중분류]],표1[[#This Row],[소분류]],표1[[#This Row],[단계]])</f>
        <v>IT프로그래밍퍼블리싱기본과정</v>
      </c>
      <c r="B1557" s="23" t="str">
        <f>CONCATENATE($A1557,
IF(COUNTIF($A$2:$A1557,A1557)&lt;10,CONCATENATE("000",COUNTIF($A$2:$A1557,A1557)),
IF(COUNTIF($A$2:$A1557,A1557)&lt;100,CONCATENATE("00",COUNTIF($A$2:$A1557,A1557)),
IF(COUNTIF($A$2:$A1557,A1557)&lt;1000,CONCATENATE("0",COUNTIF($A$2:$A1557,A1557)),COUNTIF($A$2:$A1557,A1557))
)))</f>
        <v>IT프로그래밍퍼블리싱기본과정0007</v>
      </c>
      <c r="C1557" s="23" t="s">
        <v>4241</v>
      </c>
      <c r="E1557" s="23" t="str">
        <f>CONCATENATE(표1[[#This Row],[교육기관명]],표1[[#This Row],[중분류]])</f>
        <v>패스트캠퍼스프로그래밍</v>
      </c>
      <c r="F1557" s="24" t="s">
        <v>3687</v>
      </c>
      <c r="G1557" s="25" t="s">
        <v>1706</v>
      </c>
      <c r="H1557" s="24" t="s">
        <v>6</v>
      </c>
      <c r="I1557" s="24" t="s">
        <v>137</v>
      </c>
      <c r="J1557" s="24" t="s">
        <v>455</v>
      </c>
      <c r="K1557" s="24" t="s">
        <v>1998</v>
      </c>
      <c r="L1557" s="80"/>
      <c r="M1557" s="24" t="s">
        <v>3391</v>
      </c>
      <c r="N1557" s="24"/>
      <c r="O1557" s="24"/>
    </row>
    <row r="1558" spans="1:15" hidden="1">
      <c r="A1558" s="23" t="str">
        <f>CONCATENATE(표1[[#This Row],[대분류]],표1[[#This Row],[중분류]],표1[[#This Row],[소분류]],표1[[#This Row],[단계]])</f>
        <v>IT프로그래밍퍼블리싱선택과정</v>
      </c>
      <c r="B1558" s="23" t="str">
        <f>CONCATENATE($A1558,
IF(COUNTIF($A$2:$A1558,A1558)&lt;10,CONCATENATE("000",COUNTIF($A$2:$A1558,A1558)),
IF(COUNTIF($A$2:$A1558,A1558)&lt;100,CONCATENATE("00",COUNTIF($A$2:$A1558,A1558)),
IF(COUNTIF($A$2:$A1558,A1558)&lt;1000,CONCATENATE("0",COUNTIF($A$2:$A1558,A1558)),COUNTIF($A$2:$A1558,A1558))
)))</f>
        <v>IT프로그래밍퍼블리싱선택과정0001</v>
      </c>
      <c r="C1558" s="23" t="s">
        <v>4242</v>
      </c>
      <c r="E1558" s="23" t="str">
        <f>CONCATENATE(표1[[#This Row],[교육기관명]],표1[[#This Row],[중분류]])</f>
        <v>패스트캠퍼스프로그래밍</v>
      </c>
      <c r="F1558" s="24" t="s">
        <v>3687</v>
      </c>
      <c r="G1558" s="25" t="s">
        <v>1707</v>
      </c>
      <c r="H1558" s="24" t="s">
        <v>6</v>
      </c>
      <c r="I1558" s="24" t="s">
        <v>137</v>
      </c>
      <c r="J1558" s="24" t="s">
        <v>455</v>
      </c>
      <c r="K1558" s="24" t="s">
        <v>2002</v>
      </c>
      <c r="L1558" s="80"/>
      <c r="M1558" s="24" t="s">
        <v>3392</v>
      </c>
      <c r="N1558" s="24"/>
      <c r="O1558" s="24"/>
    </row>
    <row r="1559" spans="1:15" hidden="1">
      <c r="A1559" s="23" t="str">
        <f>CONCATENATE(표1[[#This Row],[대분류]],표1[[#This Row],[중분류]],표1[[#This Row],[소분류]],표1[[#This Row],[단계]])</f>
        <v>IT프로그래밍퍼블리싱전문과정</v>
      </c>
      <c r="B1559" s="23" t="str">
        <f>CONCATENATE($A1559,
IF(COUNTIF($A$2:$A1559,A1559)&lt;10,CONCATENATE("000",COUNTIF($A$2:$A1559,A1559)),
IF(COUNTIF($A$2:$A1559,A1559)&lt;100,CONCATENATE("00",COUNTIF($A$2:$A1559,A1559)),
IF(COUNTIF($A$2:$A1559,A1559)&lt;1000,CONCATENATE("0",COUNTIF($A$2:$A1559,A1559)),COUNTIF($A$2:$A1559,A1559))
)))</f>
        <v>IT프로그래밍퍼블리싱전문과정0001</v>
      </c>
      <c r="C1559" s="23" t="s">
        <v>5143</v>
      </c>
      <c r="E1559" s="23" t="str">
        <f>CONCATENATE(표1[[#This Row],[교육기관명]],표1[[#This Row],[중분류]])</f>
        <v>멀티캠퍼스프로그래밍</v>
      </c>
      <c r="F1559" s="24" t="s">
        <v>4</v>
      </c>
      <c r="G1559" s="25" t="s">
        <v>460</v>
      </c>
      <c r="H1559" s="24" t="s">
        <v>6</v>
      </c>
      <c r="I1559" s="24" t="s">
        <v>137</v>
      </c>
      <c r="J1559" s="24" t="s">
        <v>455</v>
      </c>
      <c r="K1559" s="24" t="s">
        <v>2000</v>
      </c>
      <c r="L1559" s="80"/>
      <c r="M1559" s="24" t="s">
        <v>3393</v>
      </c>
      <c r="N1559" s="24"/>
      <c r="O1559" s="24"/>
    </row>
    <row r="1560" spans="1:15" hidden="1">
      <c r="A1560" s="23" t="str">
        <f>CONCATENATE(표1[[#This Row],[대분류]],표1[[#This Row],[중분류]],표1[[#This Row],[소분류]],표1[[#This Row],[단계]])</f>
        <v>IT프로그래밍퍼블리싱전문과정</v>
      </c>
      <c r="B1560" s="23" t="str">
        <f>CONCATENATE($A1560,
IF(COUNTIF($A$2:$A1560,A1560)&lt;10,CONCATENATE("000",COUNTIF($A$2:$A1560,A1560)),
IF(COUNTIF($A$2:$A1560,A1560)&lt;100,CONCATENATE("00",COUNTIF($A$2:$A1560,A1560)),
IF(COUNTIF($A$2:$A1560,A1560)&lt;1000,CONCATENATE("0",COUNTIF($A$2:$A1560,A1560)),COUNTIF($A$2:$A1560,A1560))
)))</f>
        <v>IT프로그래밍퍼블리싱전문과정0002</v>
      </c>
      <c r="C1560" s="23" t="s">
        <v>5144</v>
      </c>
      <c r="E1560" s="23" t="str">
        <f>CONCATENATE(표1[[#This Row],[교육기관명]],표1[[#This Row],[중분류]])</f>
        <v>멀티캠퍼스프로그래밍</v>
      </c>
      <c r="F1560" s="24" t="s">
        <v>4</v>
      </c>
      <c r="G1560" s="25" t="s">
        <v>458</v>
      </c>
      <c r="H1560" s="24" t="s">
        <v>6</v>
      </c>
      <c r="I1560" s="24" t="s">
        <v>137</v>
      </c>
      <c r="J1560" s="24" t="s">
        <v>455</v>
      </c>
      <c r="K1560" s="24" t="s">
        <v>2000</v>
      </c>
      <c r="L1560" s="80"/>
      <c r="M1560" s="24" t="s">
        <v>3394</v>
      </c>
      <c r="N1560" s="24"/>
      <c r="O1560" s="24"/>
    </row>
    <row r="1561" spans="1:15" hidden="1">
      <c r="A1561" s="23" t="str">
        <f>CONCATENATE(표1[[#This Row],[대분류]],표1[[#This Row],[중분류]],표1[[#This Row],[소분류]],표1[[#This Row],[단계]])</f>
        <v>IT프로그래밍퍼블리싱전문과정</v>
      </c>
      <c r="B1561" s="23" t="str">
        <f>CONCATENATE($A1561,
IF(COUNTIF($A$2:$A1561,A1561)&lt;10,CONCATENATE("000",COUNTIF($A$2:$A1561,A1561)),
IF(COUNTIF($A$2:$A1561,A1561)&lt;100,CONCATENATE("00",COUNTIF($A$2:$A1561,A1561)),
IF(COUNTIF($A$2:$A1561,A1561)&lt;1000,CONCATENATE("0",COUNTIF($A$2:$A1561,A1561)),COUNTIF($A$2:$A1561,A1561))
)))</f>
        <v>IT프로그래밍퍼블리싱전문과정0003</v>
      </c>
      <c r="C1561" s="23" t="s">
        <v>5145</v>
      </c>
      <c r="E1561" s="23" t="str">
        <f>CONCATENATE(표1[[#This Row],[교육기관명]],표1[[#This Row],[중분류]])</f>
        <v>멀티캠퍼스프로그래밍</v>
      </c>
      <c r="F1561" s="24" t="s">
        <v>4</v>
      </c>
      <c r="G1561" s="25" t="s">
        <v>459</v>
      </c>
      <c r="H1561" s="24" t="s">
        <v>6</v>
      </c>
      <c r="I1561" s="24" t="s">
        <v>137</v>
      </c>
      <c r="J1561" s="24" t="s">
        <v>455</v>
      </c>
      <c r="K1561" s="24" t="s">
        <v>2000</v>
      </c>
      <c r="L1561" s="80"/>
      <c r="M1561" s="24" t="s">
        <v>3395</v>
      </c>
      <c r="N1561" s="24"/>
      <c r="O1561" s="24"/>
    </row>
    <row r="1562" spans="1:15" hidden="1">
      <c r="A1562" s="23" t="str">
        <f>CONCATENATE(표1[[#This Row],[대분류]],표1[[#This Row],[중분류]],표1[[#This Row],[소분류]],표1[[#This Row],[단계]])</f>
        <v>IT프로그래밍퍼블리싱전문과정</v>
      </c>
      <c r="B1562" s="23" t="str">
        <f>CONCATENATE($A1562,
IF(COUNTIF($A$2:$A1562,A1562)&lt;10,CONCATENATE("000",COUNTIF($A$2:$A1562,A1562)),
IF(COUNTIF($A$2:$A1562,A1562)&lt;100,CONCATENATE("00",COUNTIF($A$2:$A1562,A1562)),
IF(COUNTIF($A$2:$A1562,A1562)&lt;1000,CONCATENATE("0",COUNTIF($A$2:$A1562,A1562)),COUNTIF($A$2:$A1562,A1562))
)))</f>
        <v>IT프로그래밍퍼블리싱전문과정0004</v>
      </c>
      <c r="C1562" s="23" t="s">
        <v>5146</v>
      </c>
      <c r="E1562" s="23" t="str">
        <f>CONCATENATE(표1[[#This Row],[교육기관명]],표1[[#This Row],[중분류]])</f>
        <v>멀티캠퍼스프로그래밍</v>
      </c>
      <c r="F1562" s="24" t="s">
        <v>4</v>
      </c>
      <c r="G1562" s="25" t="s">
        <v>498</v>
      </c>
      <c r="H1562" s="24" t="s">
        <v>6</v>
      </c>
      <c r="I1562" s="24" t="s">
        <v>137</v>
      </c>
      <c r="J1562" s="24" t="s">
        <v>455</v>
      </c>
      <c r="K1562" s="24" t="s">
        <v>2000</v>
      </c>
      <c r="L1562" s="80"/>
      <c r="M1562" s="24" t="s">
        <v>3396</v>
      </c>
      <c r="N1562" s="24"/>
      <c r="O1562" s="24"/>
    </row>
    <row r="1563" spans="1:15" hidden="1">
      <c r="A1563" s="23" t="str">
        <f>CONCATENATE(표1[[#This Row],[대분류]],표1[[#This Row],[중분류]],표1[[#This Row],[소분류]],표1[[#This Row],[단계]])</f>
        <v>IT프로그래밍퍼블리싱전문과정</v>
      </c>
      <c r="B1563" s="23" t="str">
        <f>CONCATENATE($A1563,
IF(COUNTIF($A$2:$A1563,A1563)&lt;10,CONCATENATE("000",COUNTIF($A$2:$A1563,A1563)),
IF(COUNTIF($A$2:$A1563,A1563)&lt;100,CONCATENATE("00",COUNTIF($A$2:$A1563,A1563)),
IF(COUNTIF($A$2:$A1563,A1563)&lt;1000,CONCATENATE("0",COUNTIF($A$2:$A1563,A1563)),COUNTIF($A$2:$A1563,A1563))
)))</f>
        <v>IT프로그래밍퍼블리싱전문과정0005</v>
      </c>
      <c r="C1563" s="23" t="s">
        <v>4960</v>
      </c>
      <c r="E1563" s="23" t="str">
        <f>CONCATENATE(표1[[#This Row],[교육기관명]],표1[[#This Row],[중분류]])</f>
        <v>비트교육센터프로그래밍</v>
      </c>
      <c r="F1563" s="24" t="s">
        <v>3689</v>
      </c>
      <c r="G1563" s="25" t="s">
        <v>858</v>
      </c>
      <c r="H1563" s="24" t="s">
        <v>6</v>
      </c>
      <c r="I1563" s="24" t="s">
        <v>137</v>
      </c>
      <c r="J1563" s="24" t="s">
        <v>455</v>
      </c>
      <c r="K1563" s="24" t="s">
        <v>2000</v>
      </c>
      <c r="L1563" s="80"/>
      <c r="M1563" s="24" t="s">
        <v>2145</v>
      </c>
      <c r="N1563" s="24"/>
      <c r="O1563" s="24"/>
    </row>
    <row r="1564" spans="1:15" hidden="1">
      <c r="A1564" s="23" t="str">
        <f>CONCATENATE(표1[[#This Row],[대분류]],표1[[#This Row],[중분류]],표1[[#This Row],[소분류]],표1[[#This Row],[단계]])</f>
        <v>IT프로그래밍퍼블리싱전문과정</v>
      </c>
      <c r="B1564" s="23" t="str">
        <f>CONCATENATE($A1564,
IF(COUNTIF($A$2:$A1564,A1564)&lt;10,CONCATENATE("000",COUNTIF($A$2:$A1564,A1564)),
IF(COUNTIF($A$2:$A1564,A1564)&lt;100,CONCATENATE("00",COUNTIF($A$2:$A1564,A1564)),
IF(COUNTIF($A$2:$A1564,A1564)&lt;1000,CONCATENATE("0",COUNTIF($A$2:$A1564,A1564)),COUNTIF($A$2:$A1564,A1564))
)))</f>
        <v>IT프로그래밍퍼블리싱전문과정0006</v>
      </c>
      <c r="C1564" s="23" t="s">
        <v>4846</v>
      </c>
      <c r="E1564" s="23" t="str">
        <f>CONCATENATE(표1[[#This Row],[교육기관명]],표1[[#This Row],[중분류]])</f>
        <v>코리아IT아카데미프로그래밍</v>
      </c>
      <c r="F1564" s="24" t="s">
        <v>1895</v>
      </c>
      <c r="G1564" s="25" t="s">
        <v>1906</v>
      </c>
      <c r="H1564" s="24" t="s">
        <v>6</v>
      </c>
      <c r="I1564" s="24" t="s">
        <v>137</v>
      </c>
      <c r="J1564" s="24" t="s">
        <v>455</v>
      </c>
      <c r="K1564" s="24" t="s">
        <v>2000</v>
      </c>
      <c r="L1564" s="80"/>
      <c r="M1564" s="24" t="s">
        <v>3397</v>
      </c>
      <c r="N1564" s="24"/>
      <c r="O1564" s="24"/>
    </row>
    <row r="1565" spans="1:15" hidden="1">
      <c r="A1565" s="23" t="str">
        <f>CONCATENATE(표1[[#This Row],[대분류]],표1[[#This Row],[중분류]],표1[[#This Row],[소분류]],표1[[#This Row],[단계]])</f>
        <v>IT프로그래밍퍼블리싱전문과정</v>
      </c>
      <c r="B1565" s="23" t="str">
        <f>CONCATENATE($A1565,
IF(COUNTIF($A$2:$A1565,A1565)&lt;10,CONCATENATE("000",COUNTIF($A$2:$A1565,A1565)),
IF(COUNTIF($A$2:$A1565,A1565)&lt;100,CONCATENATE("00",COUNTIF($A$2:$A1565,A1565)),
IF(COUNTIF($A$2:$A1565,A1565)&lt;1000,CONCATENATE("0",COUNTIF($A$2:$A1565,A1565)),COUNTIF($A$2:$A1565,A1565))
)))</f>
        <v>IT프로그래밍퍼블리싱전문과정0007</v>
      </c>
      <c r="C1565" s="23" t="s">
        <v>4847</v>
      </c>
      <c r="E1565" s="23" t="str">
        <f>CONCATENATE(표1[[#This Row],[교육기관명]],표1[[#This Row],[중분류]])</f>
        <v>코리아IT아카데미프로그래밍</v>
      </c>
      <c r="F1565" s="24" t="s">
        <v>1895</v>
      </c>
      <c r="G1565" s="25" t="s">
        <v>1916</v>
      </c>
      <c r="H1565" s="24" t="s">
        <v>6</v>
      </c>
      <c r="I1565" s="24" t="s">
        <v>137</v>
      </c>
      <c r="J1565" s="24" t="s">
        <v>455</v>
      </c>
      <c r="K1565" s="24" t="s">
        <v>2000</v>
      </c>
      <c r="L1565" s="80"/>
      <c r="M1565" s="24" t="s">
        <v>3398</v>
      </c>
      <c r="N1565" s="24"/>
      <c r="O1565" s="24"/>
    </row>
    <row r="1566" spans="1:15" hidden="1">
      <c r="A1566" s="23" t="str">
        <f>CONCATENATE(표1[[#This Row],[대분류]],표1[[#This Row],[중분류]],표1[[#This Row],[소분류]],표1[[#This Row],[단계]])</f>
        <v>IT프로그래밍풀스택전문과정</v>
      </c>
      <c r="B1566" s="23" t="str">
        <f>CONCATENATE($A1566,
IF(COUNTIF($A$2:$A1566,A1566)&lt;10,CONCATENATE("000",COUNTIF($A$2:$A1566,A1566)),
IF(COUNTIF($A$2:$A1566,A1566)&lt;100,CONCATENATE("00",COUNTIF($A$2:$A1566,A1566)),
IF(COUNTIF($A$2:$A1566,A1566)&lt;1000,CONCATENATE("0",COUNTIF($A$2:$A1566,A1566)),COUNTIF($A$2:$A1566,A1566))
)))</f>
        <v>IT프로그래밍풀스택전문과정0001</v>
      </c>
      <c r="C1566" s="23" t="s">
        <v>5147</v>
      </c>
      <c r="E1566" s="23" t="str">
        <f>CONCATENATE(표1[[#This Row],[교육기관명]],표1[[#This Row],[중분류]])</f>
        <v>멀티캠퍼스프로그래밍</v>
      </c>
      <c r="F1566" s="24" t="s">
        <v>4</v>
      </c>
      <c r="G1566" s="25" t="s">
        <v>463</v>
      </c>
      <c r="H1566" s="24" t="s">
        <v>6</v>
      </c>
      <c r="I1566" s="24" t="s">
        <v>137</v>
      </c>
      <c r="J1566" s="24" t="s">
        <v>464</v>
      </c>
      <c r="K1566" s="24" t="s">
        <v>2000</v>
      </c>
      <c r="L1566" s="80"/>
      <c r="M1566" s="24" t="s">
        <v>3399</v>
      </c>
      <c r="N1566" s="24"/>
      <c r="O1566" s="24"/>
    </row>
    <row r="1567" spans="1:15" hidden="1">
      <c r="A1567" s="23" t="str">
        <f>CONCATENATE(표1[[#This Row],[대분류]],표1[[#This Row],[중분류]],표1[[#This Row],[소분류]],표1[[#This Row],[단계]])</f>
        <v>IT프로그래밍풀스택전문과정</v>
      </c>
      <c r="B1567" s="23" t="str">
        <f>CONCATENATE($A1567,
IF(COUNTIF($A$2:$A1567,A1567)&lt;10,CONCATENATE("000",COUNTIF($A$2:$A1567,A1567)),
IF(COUNTIF($A$2:$A1567,A1567)&lt;100,CONCATENATE("00",COUNTIF($A$2:$A1567,A1567)),
IF(COUNTIF($A$2:$A1567,A1567)&lt;1000,CONCATENATE("0",COUNTIF($A$2:$A1567,A1567)),COUNTIF($A$2:$A1567,A1567))
)))</f>
        <v>IT프로그래밍풀스택전문과정0002</v>
      </c>
      <c r="C1567" s="23" t="s">
        <v>5148</v>
      </c>
      <c r="E1567" s="23" t="str">
        <f>CONCATENATE(표1[[#This Row],[교육기관명]],표1[[#This Row],[중분류]])</f>
        <v>멀티캠퍼스프로그래밍</v>
      </c>
      <c r="F1567" s="24" t="s">
        <v>4</v>
      </c>
      <c r="G1567" s="25" t="s">
        <v>465</v>
      </c>
      <c r="H1567" s="24" t="s">
        <v>6</v>
      </c>
      <c r="I1567" s="24" t="s">
        <v>137</v>
      </c>
      <c r="J1567" s="24" t="s">
        <v>464</v>
      </c>
      <c r="K1567" s="24" t="s">
        <v>2000</v>
      </c>
      <c r="L1567" s="80"/>
      <c r="M1567" s="24" t="s">
        <v>3400</v>
      </c>
      <c r="N1567" s="24"/>
      <c r="O1567" s="24"/>
    </row>
    <row r="1568" spans="1:15" hidden="1">
      <c r="A1568" s="23" t="str">
        <f>CONCATENATE(표1[[#This Row],[대분류]],표1[[#This Row],[중분류]],표1[[#This Row],[소분류]],표1[[#This Row],[단계]])</f>
        <v>IT프로젝트관리Agile선택과정</v>
      </c>
      <c r="B1568" s="23" t="str">
        <f>CONCATENATE($A1568,
IF(COUNTIF($A$2:$A1568,A1568)&lt;10,CONCATENATE("000",COUNTIF($A$2:$A1568,A1568)),
IF(COUNTIF($A$2:$A1568,A1568)&lt;100,CONCATENATE("00",COUNTIF($A$2:$A1568,A1568)),
IF(COUNTIF($A$2:$A1568,A1568)&lt;1000,CONCATENATE("0",COUNTIF($A$2:$A1568,A1568)),COUNTIF($A$2:$A1568,A1568))
)))</f>
        <v>IT프로젝트관리Agile선택과정0001</v>
      </c>
      <c r="C1568" s="23" t="s">
        <v>5815</v>
      </c>
      <c r="D1568" s="28" t="s">
        <v>5830</v>
      </c>
      <c r="E1568" s="27" t="str">
        <f>CONCATENATE(표1[[#This Row],[교육기관명]],표1[[#This Row],[중분류]])</f>
        <v>t아카데미프로젝트관리</v>
      </c>
      <c r="F1568" s="191" t="s">
        <v>5764</v>
      </c>
      <c r="G1568" s="25" t="s">
        <v>5795</v>
      </c>
      <c r="H1568" s="24" t="s">
        <v>5792</v>
      </c>
      <c r="I1568" s="24" t="s">
        <v>523</v>
      </c>
      <c r="J1568" s="24" t="s">
        <v>646</v>
      </c>
      <c r="K1568" s="24" t="s">
        <v>2002</v>
      </c>
      <c r="L1568" s="80" t="s">
        <v>5820</v>
      </c>
      <c r="M1568" s="192" t="s">
        <v>5796</v>
      </c>
      <c r="N1568" s="24">
        <v>0</v>
      </c>
      <c r="O1568" s="24"/>
    </row>
    <row r="1569" spans="1:15" hidden="1">
      <c r="A1569" s="23" t="str">
        <f>CONCATENATE(표1[[#This Row],[대분류]],표1[[#This Row],[중분류]],표1[[#This Row],[소분류]],표1[[#This Row],[단계]])</f>
        <v>IT핀테크핀테크선택과정</v>
      </c>
      <c r="B1569" s="23" t="str">
        <f>CONCATENATE($A1569,
IF(COUNTIF($A$2:$A1569,A1569)&lt;10,CONCATENATE("000",COUNTIF($A$2:$A1569,A1569)),
IF(COUNTIF($A$2:$A1569,A1569)&lt;100,CONCATENATE("00",COUNTIF($A$2:$A1569,A1569)),
IF(COUNTIF($A$2:$A1569,A1569)&lt;1000,CONCATENATE("0",COUNTIF($A$2:$A1569,A1569)),COUNTIF($A$2:$A1569,A1569))
)))</f>
        <v>IT핀테크핀테크선택과정0001</v>
      </c>
      <c r="C1569" s="23" t="s">
        <v>4972</v>
      </c>
      <c r="E1569" s="23" t="str">
        <f>CONCATENATE(표1[[#This Row],[교육기관명]],표1[[#This Row],[중분류]])</f>
        <v>멀티캠퍼스핀테크</v>
      </c>
      <c r="F1569" s="24" t="s">
        <v>4</v>
      </c>
      <c r="G1569" s="25" t="s">
        <v>191</v>
      </c>
      <c r="H1569" s="24" t="s">
        <v>6</v>
      </c>
      <c r="I1569" s="24" t="s">
        <v>192</v>
      </c>
      <c r="J1569" s="24" t="s">
        <v>192</v>
      </c>
      <c r="K1569" s="24" t="s">
        <v>2002</v>
      </c>
      <c r="L1569" s="80"/>
      <c r="M1569" s="24" t="s">
        <v>3441</v>
      </c>
      <c r="N1569" s="24"/>
      <c r="O1569" s="24"/>
    </row>
    <row r="1570" spans="1:15" hidden="1">
      <c r="A1570" s="23" t="str">
        <f>CONCATENATE(표1[[#This Row],[대분류]],표1[[#This Row],[중분류]],표1[[#This Row],[소분류]],표1[[#This Row],[단계]])</f>
        <v>IT핀테크핀테크선택과정</v>
      </c>
      <c r="B1570" s="23" t="str">
        <f>CONCATENATE($A1570,
IF(COUNTIF($A$2:$A1570,A1570)&lt;10,CONCATENATE("000",COUNTIF($A$2:$A1570,A1570)),
IF(COUNTIF($A$2:$A1570,A1570)&lt;100,CONCATENATE("00",COUNTIF($A$2:$A1570,A1570)),
IF(COUNTIF($A$2:$A1570,A1570)&lt;1000,CONCATENATE("0",COUNTIF($A$2:$A1570,A1570)),COUNTIF($A$2:$A1570,A1570))
)))</f>
        <v>IT핀테크핀테크선택과정0002</v>
      </c>
      <c r="C1570" s="23" t="s">
        <v>4973</v>
      </c>
      <c r="E1570" s="23" t="str">
        <f>CONCATENATE(표1[[#This Row],[교육기관명]],표1[[#This Row],[중분류]])</f>
        <v>멀티캠퍼스핀테크</v>
      </c>
      <c r="F1570" s="24" t="s">
        <v>4</v>
      </c>
      <c r="G1570" s="25" t="s">
        <v>193</v>
      </c>
      <c r="H1570" s="24" t="s">
        <v>6</v>
      </c>
      <c r="I1570" s="24" t="s">
        <v>192</v>
      </c>
      <c r="J1570" s="24" t="s">
        <v>192</v>
      </c>
      <c r="K1570" s="24" t="s">
        <v>2002</v>
      </c>
      <c r="L1570" s="80"/>
      <c r="M1570" s="24" t="s">
        <v>3442</v>
      </c>
      <c r="N1570" s="24"/>
      <c r="O1570" s="24"/>
    </row>
    <row r="1571" spans="1:15" hidden="1">
      <c r="A1571" s="23" t="str">
        <f>CONCATENATE(표1[[#This Row],[대분류]],표1[[#This Row],[중분류]],표1[[#This Row],[소분류]],표1[[#This Row],[단계]])</f>
        <v>비즈니스공통스킬OA선택과정</v>
      </c>
      <c r="B1571" s="23" t="str">
        <f>CONCATENATE($A1571,
IF(COUNTIF($A$2:$A1571,A1571)&lt;10,CONCATENATE("000",COUNTIF($A$2:$A1571,A1571)),
IF(COUNTIF($A$2:$A1571,A1571)&lt;100,CONCATENATE("00",COUNTIF($A$2:$A1571,A1571)),
IF(COUNTIF($A$2:$A1571,A1571)&lt;1000,CONCATENATE("0",COUNTIF($A$2:$A1571,A1571)),COUNTIF($A$2:$A1571,A1571))
)))</f>
        <v>비즈니스공통스킬OA선택과정0001</v>
      </c>
      <c r="C1571" s="23" t="s">
        <v>4168</v>
      </c>
      <c r="E1571" s="23" t="str">
        <f>CONCATENATE(표1[[#This Row],[교육기관명]],표1[[#This Row],[중분류]])</f>
        <v>패스트캠퍼스공통스킬</v>
      </c>
      <c r="F1571" s="24" t="s">
        <v>3687</v>
      </c>
      <c r="G1571" s="25" t="s">
        <v>1708</v>
      </c>
      <c r="H1571" s="24" t="s">
        <v>3664</v>
      </c>
      <c r="I1571" s="24" t="s">
        <v>529</v>
      </c>
      <c r="J1571" s="24" t="s">
        <v>530</v>
      </c>
      <c r="K1571" s="24" t="s">
        <v>2002</v>
      </c>
      <c r="L1571" s="80"/>
      <c r="M1571" s="24" t="s">
        <v>2388</v>
      </c>
      <c r="N1571" s="24"/>
      <c r="O1571" s="24"/>
    </row>
    <row r="1572" spans="1:15" hidden="1">
      <c r="A1572" s="23" t="str">
        <f>CONCATENATE(표1[[#This Row],[대분류]],표1[[#This Row],[중분류]],표1[[#This Row],[소분류]],표1[[#This Row],[단계]])</f>
        <v>비즈니스공통스킬OA선택과정</v>
      </c>
      <c r="B1572" s="23" t="str">
        <f>CONCATENATE($A1572,
IF(COUNTIF($A$2:$A1572,A1572)&lt;10,CONCATENATE("000",COUNTIF($A$2:$A1572,A1572)),
IF(COUNTIF($A$2:$A1572,A1572)&lt;100,CONCATENATE("00",COUNTIF($A$2:$A1572,A1572)),
IF(COUNTIF($A$2:$A1572,A1572)&lt;1000,CONCATENATE("0",COUNTIF($A$2:$A1572,A1572)),COUNTIF($A$2:$A1572,A1572))
)))</f>
        <v>비즈니스공통스킬OA선택과정0002</v>
      </c>
      <c r="C1572" s="23" t="s">
        <v>3800</v>
      </c>
      <c r="E1572" s="23" t="str">
        <f>CONCATENATE(표1[[#This Row],[교육기관명]],표1[[#This Row],[중분류]])</f>
        <v>멀티캠퍼스공통스킬</v>
      </c>
      <c r="F1572" s="24" t="s">
        <v>4</v>
      </c>
      <c r="G1572" s="25" t="s">
        <v>534</v>
      </c>
      <c r="H1572" s="24" t="s">
        <v>522</v>
      </c>
      <c r="I1572" s="24" t="s">
        <v>529</v>
      </c>
      <c r="J1572" s="24" t="s">
        <v>530</v>
      </c>
      <c r="K1572" s="24" t="s">
        <v>2002</v>
      </c>
      <c r="L1572" s="80"/>
      <c r="M1572" s="24" t="s">
        <v>3443</v>
      </c>
      <c r="N1572" s="24"/>
      <c r="O1572" s="24"/>
    </row>
    <row r="1573" spans="1:15" hidden="1">
      <c r="A1573" s="23" t="str">
        <f>CONCATENATE(표1[[#This Row],[대분류]],표1[[#This Row],[중분류]],표1[[#This Row],[소분류]],표1[[#This Row],[단계]])</f>
        <v>비즈니스공통스킬OA선택과정</v>
      </c>
      <c r="B1573" s="23" t="str">
        <f>CONCATENATE($A1573,
IF(COUNTIF($A$2:$A1573,A1573)&lt;10,CONCATENATE("000",COUNTIF($A$2:$A1573,A1573)),
IF(COUNTIF($A$2:$A1573,A1573)&lt;100,CONCATENATE("00",COUNTIF($A$2:$A1573,A1573)),
IF(COUNTIF($A$2:$A1573,A1573)&lt;1000,CONCATENATE("0",COUNTIF($A$2:$A1573,A1573)),COUNTIF($A$2:$A1573,A1573))
)))</f>
        <v>비즈니스공통스킬OA선택과정0003</v>
      </c>
      <c r="C1573" s="23" t="s">
        <v>5281</v>
      </c>
      <c r="E1573" s="23" t="str">
        <f>CONCATENATE(표1[[#This Row],[교육기관명]],표1[[#This Row],[중분류]])</f>
        <v>멀티캠퍼스공통스킬</v>
      </c>
      <c r="F1573" s="24" t="s">
        <v>4</v>
      </c>
      <c r="G1573" s="25" t="s">
        <v>541</v>
      </c>
      <c r="H1573" s="24" t="s">
        <v>522</v>
      </c>
      <c r="I1573" s="24" t="s">
        <v>529</v>
      </c>
      <c r="J1573" s="24" t="s">
        <v>530</v>
      </c>
      <c r="K1573" s="24" t="s">
        <v>2002</v>
      </c>
      <c r="L1573" s="80"/>
      <c r="M1573" s="24" t="s">
        <v>3444</v>
      </c>
      <c r="N1573" s="24"/>
      <c r="O1573" s="24"/>
    </row>
    <row r="1574" spans="1:15" hidden="1">
      <c r="A1574" s="23" t="str">
        <f>CONCATENATE(표1[[#This Row],[대분류]],표1[[#This Row],[중분류]],표1[[#This Row],[소분류]],표1[[#This Row],[단계]])</f>
        <v>비즈니스공통스킬OA선택과정</v>
      </c>
      <c r="B1574" s="23" t="str">
        <f>CONCATENATE($A1574,
IF(COUNTIF($A$2:$A1574,A1574)&lt;10,CONCATENATE("000",COUNTIF($A$2:$A1574,A1574)),
IF(COUNTIF($A$2:$A1574,A1574)&lt;100,CONCATENATE("00",COUNTIF($A$2:$A1574,A1574)),
IF(COUNTIF($A$2:$A1574,A1574)&lt;1000,CONCATENATE("0",COUNTIF($A$2:$A1574,A1574)),COUNTIF($A$2:$A1574,A1574))
)))</f>
        <v>비즈니스공통스킬OA선택과정0004</v>
      </c>
      <c r="C1574" s="23" t="s">
        <v>5282</v>
      </c>
      <c r="E1574" s="23" t="str">
        <f>CONCATENATE(표1[[#This Row],[교육기관명]],표1[[#This Row],[중분류]])</f>
        <v>멀티캠퍼스공통스킬</v>
      </c>
      <c r="F1574" s="24" t="s">
        <v>4</v>
      </c>
      <c r="G1574" s="25" t="s">
        <v>542</v>
      </c>
      <c r="H1574" s="24" t="s">
        <v>522</v>
      </c>
      <c r="I1574" s="24" t="s">
        <v>529</v>
      </c>
      <c r="J1574" s="24" t="s">
        <v>530</v>
      </c>
      <c r="K1574" s="24" t="s">
        <v>2002</v>
      </c>
      <c r="L1574" s="80"/>
      <c r="M1574" s="24" t="s">
        <v>3445</v>
      </c>
      <c r="N1574" s="24"/>
      <c r="O1574" s="24"/>
    </row>
    <row r="1575" spans="1:15" hidden="1">
      <c r="A1575" s="23" t="str">
        <f>CONCATENATE(표1[[#This Row],[대분류]],표1[[#This Row],[중분류]],표1[[#This Row],[소분류]],표1[[#This Row],[단계]])</f>
        <v>비즈니스공통스킬OA선택과정</v>
      </c>
      <c r="B1575" s="23" t="str">
        <f>CONCATENATE($A1575,
IF(COUNTIF($A$2:$A1575,A1575)&lt;10,CONCATENATE("000",COUNTIF($A$2:$A1575,A1575)),
IF(COUNTIF($A$2:$A1575,A1575)&lt;100,CONCATENATE("00",COUNTIF($A$2:$A1575,A1575)),
IF(COUNTIF($A$2:$A1575,A1575)&lt;1000,CONCATENATE("0",COUNTIF($A$2:$A1575,A1575)),COUNTIF($A$2:$A1575,A1575))
)))</f>
        <v>비즈니스공통스킬OA선택과정0005</v>
      </c>
      <c r="C1575" s="23" t="s">
        <v>5283</v>
      </c>
      <c r="E1575" s="23" t="str">
        <f>CONCATENATE(표1[[#This Row],[교육기관명]],표1[[#This Row],[중분류]])</f>
        <v>멀티캠퍼스공통스킬</v>
      </c>
      <c r="F1575" s="24" t="s">
        <v>4</v>
      </c>
      <c r="G1575" s="25" t="s">
        <v>546</v>
      </c>
      <c r="H1575" s="24" t="s">
        <v>522</v>
      </c>
      <c r="I1575" s="24" t="s">
        <v>529</v>
      </c>
      <c r="J1575" s="24" t="s">
        <v>530</v>
      </c>
      <c r="K1575" s="24" t="s">
        <v>2002</v>
      </c>
      <c r="L1575" s="80"/>
      <c r="M1575" s="24" t="s">
        <v>3446</v>
      </c>
      <c r="N1575" s="24"/>
      <c r="O1575" s="24"/>
    </row>
    <row r="1576" spans="1:15" hidden="1">
      <c r="A1576" s="23" t="str">
        <f>CONCATENATE(표1[[#This Row],[대분류]],표1[[#This Row],[중분류]],표1[[#This Row],[소분류]],표1[[#This Row],[단계]])</f>
        <v>비즈니스공통스킬OA선택과정</v>
      </c>
      <c r="B1576" s="23" t="str">
        <f>CONCATENATE($A1576,
IF(COUNTIF($A$2:$A1576,A1576)&lt;10,CONCATENATE("000",COUNTIF($A$2:$A1576,A1576)),
IF(COUNTIF($A$2:$A1576,A1576)&lt;100,CONCATENATE("00",COUNTIF($A$2:$A1576,A1576)),
IF(COUNTIF($A$2:$A1576,A1576)&lt;1000,CONCATENATE("0",COUNTIF($A$2:$A1576,A1576)),COUNTIF($A$2:$A1576,A1576))
)))</f>
        <v>비즈니스공통스킬OA선택과정0006</v>
      </c>
      <c r="C1576" s="23" t="s">
        <v>5284</v>
      </c>
      <c r="E1576" s="23" t="str">
        <f>CONCATENATE(표1[[#This Row],[교육기관명]],표1[[#This Row],[중분류]])</f>
        <v>멀티캠퍼스공통스킬</v>
      </c>
      <c r="F1576" s="24" t="s">
        <v>4</v>
      </c>
      <c r="G1576" s="25" t="s">
        <v>547</v>
      </c>
      <c r="H1576" s="24" t="s">
        <v>522</v>
      </c>
      <c r="I1576" s="24" t="s">
        <v>529</v>
      </c>
      <c r="J1576" s="24" t="s">
        <v>530</v>
      </c>
      <c r="K1576" s="24" t="s">
        <v>2002</v>
      </c>
      <c r="L1576" s="80"/>
      <c r="M1576" s="24" t="s">
        <v>3447</v>
      </c>
      <c r="N1576" s="24"/>
      <c r="O1576" s="24"/>
    </row>
    <row r="1577" spans="1:15" hidden="1">
      <c r="A1577" s="23" t="str">
        <f>CONCATENATE(표1[[#This Row],[대분류]],표1[[#This Row],[중분류]],표1[[#This Row],[소분류]],표1[[#This Row],[단계]])</f>
        <v>비즈니스공통스킬OA선택과정</v>
      </c>
      <c r="B1577" s="23" t="str">
        <f>CONCATENATE($A1577,
IF(COUNTIF($A$2:$A1577,A1577)&lt;10,CONCATENATE("000",COUNTIF($A$2:$A1577,A1577)),
IF(COUNTIF($A$2:$A1577,A1577)&lt;100,CONCATENATE("00",COUNTIF($A$2:$A1577,A1577)),
IF(COUNTIF($A$2:$A1577,A1577)&lt;1000,CONCATENATE("0",COUNTIF($A$2:$A1577,A1577)),COUNTIF($A$2:$A1577,A1577))
)))</f>
        <v>비즈니스공통스킬OA선택과정0007</v>
      </c>
      <c r="C1577" s="23" t="s">
        <v>5285</v>
      </c>
      <c r="E1577" s="23" t="str">
        <f>CONCATENATE(표1[[#This Row],[교육기관명]],표1[[#This Row],[중분류]])</f>
        <v>멀티캠퍼스공통스킬</v>
      </c>
      <c r="F1577" s="24" t="s">
        <v>4</v>
      </c>
      <c r="G1577" s="25" t="s">
        <v>544</v>
      </c>
      <c r="H1577" s="24" t="s">
        <v>522</v>
      </c>
      <c r="I1577" s="24" t="s">
        <v>529</v>
      </c>
      <c r="J1577" s="24" t="s">
        <v>530</v>
      </c>
      <c r="K1577" s="24" t="s">
        <v>2002</v>
      </c>
      <c r="L1577" s="80"/>
      <c r="M1577" s="24" t="s">
        <v>3448</v>
      </c>
      <c r="N1577" s="24"/>
      <c r="O1577" s="24"/>
    </row>
    <row r="1578" spans="1:15" hidden="1">
      <c r="A1578" s="23" t="str">
        <f>CONCATENATE(표1[[#This Row],[대분류]],표1[[#This Row],[중분류]],표1[[#This Row],[소분류]],표1[[#This Row],[단계]])</f>
        <v>비즈니스공통스킬OA선택과정</v>
      </c>
      <c r="B1578" s="23" t="str">
        <f>CONCATENATE($A1578,
IF(COUNTIF($A$2:$A1578,A1578)&lt;10,CONCATENATE("000",COUNTIF($A$2:$A1578,A1578)),
IF(COUNTIF($A$2:$A1578,A1578)&lt;100,CONCATENATE("00",COUNTIF($A$2:$A1578,A1578)),
IF(COUNTIF($A$2:$A1578,A1578)&lt;1000,CONCATENATE("0",COUNTIF($A$2:$A1578,A1578)),COUNTIF($A$2:$A1578,A1578))
)))</f>
        <v>비즈니스공통스킬OA선택과정0008</v>
      </c>
      <c r="C1578" s="23" t="s">
        <v>5286</v>
      </c>
      <c r="E1578" s="23" t="str">
        <f>CONCATENATE(표1[[#This Row],[교육기관명]],표1[[#This Row],[중분류]])</f>
        <v>멀티캠퍼스공통스킬</v>
      </c>
      <c r="F1578" s="24" t="s">
        <v>4</v>
      </c>
      <c r="G1578" s="25" t="s">
        <v>543</v>
      </c>
      <c r="H1578" s="24" t="s">
        <v>522</v>
      </c>
      <c r="I1578" s="24" t="s">
        <v>529</v>
      </c>
      <c r="J1578" s="24" t="s">
        <v>530</v>
      </c>
      <c r="K1578" s="24" t="s">
        <v>2002</v>
      </c>
      <c r="L1578" s="80"/>
      <c r="M1578" s="24" t="s">
        <v>3449</v>
      </c>
      <c r="N1578" s="24"/>
      <c r="O1578" s="24"/>
    </row>
    <row r="1579" spans="1:15" hidden="1">
      <c r="A1579" s="23" t="str">
        <f>CONCATENATE(표1[[#This Row],[대분류]],표1[[#This Row],[중분류]],표1[[#This Row],[소분류]],표1[[#This Row],[단계]])</f>
        <v>비즈니스공통스킬OA선택과정</v>
      </c>
      <c r="B1579" s="23" t="str">
        <f>CONCATENATE($A1579,
IF(COUNTIF($A$2:$A1579,A1579)&lt;10,CONCATENATE("000",COUNTIF($A$2:$A1579,A1579)),
IF(COUNTIF($A$2:$A1579,A1579)&lt;100,CONCATENATE("00",COUNTIF($A$2:$A1579,A1579)),
IF(COUNTIF($A$2:$A1579,A1579)&lt;1000,CONCATENATE("0",COUNTIF($A$2:$A1579,A1579)),COUNTIF($A$2:$A1579,A1579))
)))</f>
        <v>비즈니스공통스킬OA선택과정0009</v>
      </c>
      <c r="C1579" s="23" t="s">
        <v>5287</v>
      </c>
      <c r="E1579" s="23" t="str">
        <f>CONCATENATE(표1[[#This Row],[교육기관명]],표1[[#This Row],[중분류]])</f>
        <v>멀티캠퍼스공통스킬</v>
      </c>
      <c r="F1579" s="24" t="s">
        <v>4</v>
      </c>
      <c r="G1579" s="25" t="s">
        <v>545</v>
      </c>
      <c r="H1579" s="24" t="s">
        <v>522</v>
      </c>
      <c r="I1579" s="24" t="s">
        <v>529</v>
      </c>
      <c r="J1579" s="24" t="s">
        <v>530</v>
      </c>
      <c r="K1579" s="24" t="s">
        <v>2002</v>
      </c>
      <c r="L1579" s="80"/>
      <c r="M1579" s="24" t="s">
        <v>3450</v>
      </c>
      <c r="N1579" s="24"/>
      <c r="O1579" s="24"/>
    </row>
    <row r="1580" spans="1:15" hidden="1">
      <c r="A1580" s="23" t="str">
        <f>CONCATENATE(표1[[#This Row],[대분류]],표1[[#This Row],[중분류]],표1[[#This Row],[소분류]],표1[[#This Row],[단계]])</f>
        <v>비즈니스공통스킬OA선택과정</v>
      </c>
      <c r="B1580" s="23" t="str">
        <f>CONCATENATE($A1580,
IF(COUNTIF($A$2:$A1580,A1580)&lt;10,CONCATENATE("000",COUNTIF($A$2:$A1580,A1580)),
IF(COUNTIF($A$2:$A1580,A1580)&lt;100,CONCATENATE("00",COUNTIF($A$2:$A1580,A1580)),
IF(COUNTIF($A$2:$A1580,A1580)&lt;1000,CONCATENATE("0",COUNTIF($A$2:$A1580,A1580)),COUNTIF($A$2:$A1580,A1580))
)))</f>
        <v>비즈니스공통스킬OA선택과정0010</v>
      </c>
      <c r="C1580" s="23" t="s">
        <v>5288</v>
      </c>
      <c r="E1580" s="23" t="str">
        <f>CONCATENATE(표1[[#This Row],[교육기관명]],표1[[#This Row],[중분류]])</f>
        <v>멀티캠퍼스공통스킬</v>
      </c>
      <c r="F1580" s="24" t="s">
        <v>4</v>
      </c>
      <c r="G1580" s="25" t="s">
        <v>528</v>
      </c>
      <c r="H1580" s="24" t="s">
        <v>522</v>
      </c>
      <c r="I1580" s="24" t="s">
        <v>529</v>
      </c>
      <c r="J1580" s="24" t="s">
        <v>530</v>
      </c>
      <c r="K1580" s="24" t="s">
        <v>2002</v>
      </c>
      <c r="L1580" s="80"/>
      <c r="M1580" s="24" t="s">
        <v>3451</v>
      </c>
      <c r="N1580" s="24"/>
      <c r="O1580" s="24"/>
    </row>
    <row r="1581" spans="1:15" hidden="1">
      <c r="A1581" s="23" t="str">
        <f>CONCATENATE(표1[[#This Row],[대분류]],표1[[#This Row],[중분류]],표1[[#This Row],[소분류]],표1[[#This Row],[단계]])</f>
        <v>비즈니스공통스킬OA선택과정</v>
      </c>
      <c r="B1581" s="23" t="str">
        <f>CONCATENATE($A1581,
IF(COUNTIF($A$2:$A1581,A1581)&lt;10,CONCATENATE("000",COUNTIF($A$2:$A1581,A1581)),
IF(COUNTIF($A$2:$A1581,A1581)&lt;100,CONCATENATE("00",COUNTIF($A$2:$A1581,A1581)),
IF(COUNTIF($A$2:$A1581,A1581)&lt;1000,CONCATENATE("0",COUNTIF($A$2:$A1581,A1581)),COUNTIF($A$2:$A1581,A1581))
)))</f>
        <v>비즈니스공통스킬OA선택과정0011</v>
      </c>
      <c r="C1581" s="23" t="s">
        <v>5289</v>
      </c>
      <c r="E1581" s="23" t="str">
        <f>CONCATENATE(표1[[#This Row],[교육기관명]],표1[[#This Row],[중분류]])</f>
        <v>멀티캠퍼스공통스킬</v>
      </c>
      <c r="F1581" s="24" t="s">
        <v>4</v>
      </c>
      <c r="G1581" s="25" t="s">
        <v>538</v>
      </c>
      <c r="H1581" s="24" t="s">
        <v>522</v>
      </c>
      <c r="I1581" s="24" t="s">
        <v>529</v>
      </c>
      <c r="J1581" s="24" t="s">
        <v>530</v>
      </c>
      <c r="K1581" s="24" t="s">
        <v>2002</v>
      </c>
      <c r="L1581" s="80"/>
      <c r="M1581" s="24" t="s">
        <v>3452</v>
      </c>
      <c r="N1581" s="24"/>
      <c r="O1581" s="24"/>
    </row>
    <row r="1582" spans="1:15" hidden="1">
      <c r="A1582" s="23" t="str">
        <f>CONCATENATE(표1[[#This Row],[대분류]],표1[[#This Row],[중분류]],표1[[#This Row],[소분류]],표1[[#This Row],[단계]])</f>
        <v>비즈니스공통스킬OA선택과정</v>
      </c>
      <c r="B1582" s="23" t="str">
        <f>CONCATENATE($A1582,
IF(COUNTIF($A$2:$A1582,A1582)&lt;10,CONCATENATE("000",COUNTIF($A$2:$A1582,A1582)),
IF(COUNTIF($A$2:$A1582,A1582)&lt;100,CONCATENATE("00",COUNTIF($A$2:$A1582,A1582)),
IF(COUNTIF($A$2:$A1582,A1582)&lt;1000,CONCATENATE("0",COUNTIF($A$2:$A1582,A1582)),COUNTIF($A$2:$A1582,A1582))
)))</f>
        <v>비즈니스공통스킬OA선택과정0012</v>
      </c>
      <c r="C1582" s="23" t="s">
        <v>5290</v>
      </c>
      <c r="E1582" s="23" t="str">
        <f>CONCATENATE(표1[[#This Row],[교육기관명]],표1[[#This Row],[중분류]])</f>
        <v>멀티캠퍼스공통스킬</v>
      </c>
      <c r="F1582" s="24" t="s">
        <v>4</v>
      </c>
      <c r="G1582" s="25" t="s">
        <v>531</v>
      </c>
      <c r="H1582" s="24" t="s">
        <v>522</v>
      </c>
      <c r="I1582" s="24" t="s">
        <v>529</v>
      </c>
      <c r="J1582" s="24" t="s">
        <v>530</v>
      </c>
      <c r="K1582" s="24" t="s">
        <v>2002</v>
      </c>
      <c r="L1582" s="80"/>
      <c r="M1582" s="24" t="s">
        <v>3453</v>
      </c>
      <c r="N1582" s="24"/>
      <c r="O1582" s="24"/>
    </row>
    <row r="1583" spans="1:15" hidden="1">
      <c r="A1583" s="23" t="str">
        <f>CONCATENATE(표1[[#This Row],[대분류]],표1[[#This Row],[중분류]],표1[[#This Row],[소분류]],표1[[#This Row],[단계]])</f>
        <v>비즈니스공통스킬OA선택과정</v>
      </c>
      <c r="B1583" s="23" t="str">
        <f>CONCATENATE($A1583,
IF(COUNTIF($A$2:$A1583,A1583)&lt;10,CONCATENATE("000",COUNTIF($A$2:$A1583,A1583)),
IF(COUNTIF($A$2:$A1583,A1583)&lt;100,CONCATENATE("00",COUNTIF($A$2:$A1583,A1583)),
IF(COUNTIF($A$2:$A1583,A1583)&lt;1000,CONCATENATE("0",COUNTIF($A$2:$A1583,A1583)),COUNTIF($A$2:$A1583,A1583))
)))</f>
        <v>비즈니스공통스킬OA선택과정0013</v>
      </c>
      <c r="C1583" s="23" t="s">
        <v>5291</v>
      </c>
      <c r="E1583" s="23" t="str">
        <f>CONCATENATE(표1[[#This Row],[교육기관명]],표1[[#This Row],[중분류]])</f>
        <v>멀티캠퍼스공통스킬</v>
      </c>
      <c r="F1583" s="24" t="s">
        <v>4</v>
      </c>
      <c r="G1583" s="25" t="s">
        <v>537</v>
      </c>
      <c r="H1583" s="24" t="s">
        <v>522</v>
      </c>
      <c r="I1583" s="24" t="s">
        <v>529</v>
      </c>
      <c r="J1583" s="24" t="s">
        <v>530</v>
      </c>
      <c r="K1583" s="24" t="s">
        <v>2002</v>
      </c>
      <c r="L1583" s="80"/>
      <c r="M1583" s="24" t="s">
        <v>3454</v>
      </c>
      <c r="N1583" s="24"/>
      <c r="O1583" s="24"/>
    </row>
    <row r="1584" spans="1:15" hidden="1">
      <c r="A1584" s="23" t="str">
        <f>CONCATENATE(표1[[#This Row],[대분류]],표1[[#This Row],[중분류]],표1[[#This Row],[소분류]],표1[[#This Row],[단계]])</f>
        <v>비즈니스공통스킬OA선택과정</v>
      </c>
      <c r="B1584" s="23" t="str">
        <f>CONCATENATE($A1584,
IF(COUNTIF($A$2:$A1584,A1584)&lt;10,CONCATENATE("000",COUNTIF($A$2:$A1584,A1584)),
IF(COUNTIF($A$2:$A1584,A1584)&lt;100,CONCATENATE("00",COUNTIF($A$2:$A1584,A1584)),
IF(COUNTIF($A$2:$A1584,A1584)&lt;1000,CONCATENATE("0",COUNTIF($A$2:$A1584,A1584)),COUNTIF($A$2:$A1584,A1584))
)))</f>
        <v>비즈니스공통스킬OA선택과정0014</v>
      </c>
      <c r="C1584" s="23" t="s">
        <v>5292</v>
      </c>
      <c r="E1584" s="23" t="str">
        <f>CONCATENATE(표1[[#This Row],[교육기관명]],표1[[#This Row],[중분류]])</f>
        <v>멀티캠퍼스공통스킬</v>
      </c>
      <c r="F1584" s="24" t="s">
        <v>4</v>
      </c>
      <c r="G1584" s="25" t="s">
        <v>536</v>
      </c>
      <c r="H1584" s="24" t="s">
        <v>522</v>
      </c>
      <c r="I1584" s="24" t="s">
        <v>529</v>
      </c>
      <c r="J1584" s="24" t="s">
        <v>530</v>
      </c>
      <c r="K1584" s="24" t="s">
        <v>2002</v>
      </c>
      <c r="L1584" s="80"/>
      <c r="M1584" s="24" t="s">
        <v>3455</v>
      </c>
      <c r="N1584" s="24"/>
      <c r="O1584" s="24"/>
    </row>
    <row r="1585" spans="1:15" hidden="1">
      <c r="A1585" s="23" t="str">
        <f>CONCATENATE(표1[[#This Row],[대분류]],표1[[#This Row],[중분류]],표1[[#This Row],[소분류]],표1[[#This Row],[단계]])</f>
        <v>비즈니스공통스킬OA선택과정</v>
      </c>
      <c r="B1585" s="23" t="str">
        <f>CONCATENATE($A1585,
IF(COUNTIF($A$2:$A1585,A1585)&lt;10,CONCATENATE("000",COUNTIF($A$2:$A1585,A1585)),
IF(COUNTIF($A$2:$A1585,A1585)&lt;100,CONCATENATE("00",COUNTIF($A$2:$A1585,A1585)),
IF(COUNTIF($A$2:$A1585,A1585)&lt;1000,CONCATENATE("0",COUNTIF($A$2:$A1585,A1585)),COUNTIF($A$2:$A1585,A1585))
)))</f>
        <v>비즈니스공통스킬OA선택과정0015</v>
      </c>
      <c r="C1585" s="23" t="s">
        <v>5293</v>
      </c>
      <c r="E1585" s="23" t="str">
        <f>CONCATENATE(표1[[#This Row],[교육기관명]],표1[[#This Row],[중분류]])</f>
        <v>멀티캠퍼스공통스킬</v>
      </c>
      <c r="F1585" s="24" t="s">
        <v>4</v>
      </c>
      <c r="G1585" s="25" t="s">
        <v>532</v>
      </c>
      <c r="H1585" s="24" t="s">
        <v>522</v>
      </c>
      <c r="I1585" s="24" t="s">
        <v>529</v>
      </c>
      <c r="J1585" s="24" t="s">
        <v>530</v>
      </c>
      <c r="K1585" s="24" t="s">
        <v>2002</v>
      </c>
      <c r="L1585" s="80"/>
      <c r="M1585" s="24" t="s">
        <v>3456</v>
      </c>
      <c r="N1585" s="24"/>
      <c r="O1585" s="24"/>
    </row>
    <row r="1586" spans="1:15" hidden="1">
      <c r="A1586" s="23" t="str">
        <f>CONCATENATE(표1[[#This Row],[대분류]],표1[[#This Row],[중분류]],표1[[#This Row],[소분류]],표1[[#This Row],[단계]])</f>
        <v>비즈니스공통스킬OA선택과정</v>
      </c>
      <c r="B1586" s="23" t="str">
        <f>CONCATENATE($A1586,
IF(COUNTIF($A$2:$A1586,A1586)&lt;10,CONCATENATE("000",COUNTIF($A$2:$A1586,A1586)),
IF(COUNTIF($A$2:$A1586,A1586)&lt;100,CONCATENATE("00",COUNTIF($A$2:$A1586,A1586)),
IF(COUNTIF($A$2:$A1586,A1586)&lt;1000,CONCATENATE("0",COUNTIF($A$2:$A1586,A1586)),COUNTIF($A$2:$A1586,A1586))
)))</f>
        <v>비즈니스공통스킬OA선택과정0016</v>
      </c>
      <c r="C1586" s="23" t="s">
        <v>5294</v>
      </c>
      <c r="E1586" s="23" t="str">
        <f>CONCATENATE(표1[[#This Row],[교육기관명]],표1[[#This Row],[중분류]])</f>
        <v>멀티캠퍼스공통스킬</v>
      </c>
      <c r="F1586" s="24" t="s">
        <v>4</v>
      </c>
      <c r="G1586" s="25" t="s">
        <v>533</v>
      </c>
      <c r="H1586" s="24" t="s">
        <v>522</v>
      </c>
      <c r="I1586" s="24" t="s">
        <v>529</v>
      </c>
      <c r="J1586" s="24" t="s">
        <v>530</v>
      </c>
      <c r="K1586" s="24" t="s">
        <v>2002</v>
      </c>
      <c r="L1586" s="80"/>
      <c r="M1586" s="24" t="s">
        <v>3457</v>
      </c>
      <c r="N1586" s="24"/>
      <c r="O1586" s="24"/>
    </row>
    <row r="1587" spans="1:15" hidden="1">
      <c r="A1587" s="23" t="str">
        <f>CONCATENATE(표1[[#This Row],[대분류]],표1[[#This Row],[중분류]],표1[[#This Row],[소분류]],표1[[#This Row],[단계]])</f>
        <v>비즈니스공통스킬OA선택과정</v>
      </c>
      <c r="B1587" s="23" t="str">
        <f>CONCATENATE($A1587,
IF(COUNTIF($A$2:$A1587,A1587)&lt;10,CONCATENATE("000",COUNTIF($A$2:$A1587,A1587)),
IF(COUNTIF($A$2:$A1587,A1587)&lt;100,CONCATENATE("00",COUNTIF($A$2:$A1587,A1587)),
IF(COUNTIF($A$2:$A1587,A1587)&lt;1000,CONCATENATE("0",COUNTIF($A$2:$A1587,A1587)),COUNTIF($A$2:$A1587,A1587))
)))</f>
        <v>비즈니스공통스킬OA선택과정0017</v>
      </c>
      <c r="C1587" s="23" t="s">
        <v>5295</v>
      </c>
      <c r="E1587" s="23" t="str">
        <f>CONCATENATE(표1[[#This Row],[교육기관명]],표1[[#This Row],[중분류]])</f>
        <v>멀티캠퍼스공통스킬</v>
      </c>
      <c r="F1587" s="24" t="s">
        <v>4</v>
      </c>
      <c r="G1587" s="25" t="s">
        <v>535</v>
      </c>
      <c r="H1587" s="24" t="s">
        <v>522</v>
      </c>
      <c r="I1587" s="24" t="s">
        <v>529</v>
      </c>
      <c r="J1587" s="24" t="s">
        <v>530</v>
      </c>
      <c r="K1587" s="24" t="s">
        <v>2002</v>
      </c>
      <c r="L1587" s="80"/>
      <c r="M1587" s="24" t="s">
        <v>3458</v>
      </c>
      <c r="N1587" s="24"/>
      <c r="O1587" s="24"/>
    </row>
    <row r="1588" spans="1:15" hidden="1">
      <c r="A1588" s="23" t="str">
        <f>CONCATENATE(표1[[#This Row],[대분류]],표1[[#This Row],[중분류]],표1[[#This Row],[소분류]],표1[[#This Row],[단계]])</f>
        <v>비즈니스공통스킬OA선택과정</v>
      </c>
      <c r="B1588" s="23" t="str">
        <f>CONCATENATE($A1588,
IF(COUNTIF($A$2:$A1588,A1588)&lt;10,CONCATENATE("000",COUNTIF($A$2:$A1588,A1588)),
IF(COUNTIF($A$2:$A1588,A1588)&lt;100,CONCATENATE("00",COUNTIF($A$2:$A1588,A1588)),
IF(COUNTIF($A$2:$A1588,A1588)&lt;1000,CONCATENATE("0",COUNTIF($A$2:$A1588,A1588)),COUNTIF($A$2:$A1588,A1588))
)))</f>
        <v>비즈니스공통스킬OA선택과정0018</v>
      </c>
      <c r="C1588" s="23" t="s">
        <v>5296</v>
      </c>
      <c r="E1588" s="23" t="str">
        <f>CONCATENATE(표1[[#This Row],[교육기관명]],표1[[#This Row],[중분류]])</f>
        <v>멀티캠퍼스공통스킬</v>
      </c>
      <c r="F1588" s="24" t="s">
        <v>4</v>
      </c>
      <c r="G1588" s="25" t="s">
        <v>539</v>
      </c>
      <c r="H1588" s="24" t="s">
        <v>522</v>
      </c>
      <c r="I1588" s="24" t="s">
        <v>529</v>
      </c>
      <c r="J1588" s="24" t="s">
        <v>530</v>
      </c>
      <c r="K1588" s="24" t="s">
        <v>2002</v>
      </c>
      <c r="L1588" s="80"/>
      <c r="M1588" s="24" t="s">
        <v>3459</v>
      </c>
      <c r="N1588" s="24"/>
      <c r="O1588" s="24"/>
    </row>
    <row r="1589" spans="1:15" hidden="1">
      <c r="A1589" s="23" t="str">
        <f>CONCATENATE(표1[[#This Row],[대분류]],표1[[#This Row],[중분류]],표1[[#This Row],[소분류]],표1[[#This Row],[단계]])</f>
        <v>비즈니스공통스킬OA선택과정</v>
      </c>
      <c r="B1589" s="23" t="str">
        <f>CONCATENATE($A1589,
IF(COUNTIF($A$2:$A1589,A1589)&lt;10,CONCATENATE("000",COUNTIF($A$2:$A1589,A1589)),
IF(COUNTIF($A$2:$A1589,A1589)&lt;100,CONCATENATE("00",COUNTIF($A$2:$A1589,A1589)),
IF(COUNTIF($A$2:$A1589,A1589)&lt;1000,CONCATENATE("0",COUNTIF($A$2:$A1589,A1589)),COUNTIF($A$2:$A1589,A1589))
)))</f>
        <v>비즈니스공통스킬OA선택과정0019</v>
      </c>
      <c r="C1589" s="23" t="s">
        <v>5297</v>
      </c>
      <c r="E1589" s="23" t="str">
        <f>CONCATENATE(표1[[#This Row],[교육기관명]],표1[[#This Row],[중분류]])</f>
        <v>멀티캠퍼스공통스킬</v>
      </c>
      <c r="F1589" s="24" t="s">
        <v>4</v>
      </c>
      <c r="G1589" s="25" t="s">
        <v>540</v>
      </c>
      <c r="H1589" s="24" t="s">
        <v>522</v>
      </c>
      <c r="I1589" s="24" t="s">
        <v>529</v>
      </c>
      <c r="J1589" s="24" t="s">
        <v>530</v>
      </c>
      <c r="K1589" s="24" t="s">
        <v>2002</v>
      </c>
      <c r="L1589" s="80"/>
      <c r="M1589" s="24" t="s">
        <v>3460</v>
      </c>
      <c r="N1589" s="24"/>
      <c r="O1589" s="24"/>
    </row>
    <row r="1590" spans="1:15" hidden="1">
      <c r="A1590" s="23" t="str">
        <f>CONCATENATE(표1[[#This Row],[대분류]],표1[[#This Row],[중분류]],표1[[#This Row],[소분류]],표1[[#This Row],[단계]])</f>
        <v>비즈니스공통스킬OA전문과정</v>
      </c>
      <c r="B1590" s="23" t="str">
        <f>CONCATENATE($A1590,
IF(COUNTIF($A$2:$A1590,A1590)&lt;10,CONCATENATE("000",COUNTIF($A$2:$A1590,A1590)),
IF(COUNTIF($A$2:$A1590,A1590)&lt;100,CONCATENATE("00",COUNTIF($A$2:$A1590,A1590)),
IF(COUNTIF($A$2:$A1590,A1590)&lt;1000,CONCATENATE("0",COUNTIF($A$2:$A1590,A1590)),COUNTIF($A$2:$A1590,A1590))
)))</f>
        <v>비즈니스공통스킬OA전문과정0001</v>
      </c>
      <c r="C1590" s="23" t="s">
        <v>4169</v>
      </c>
      <c r="E1590" s="23" t="str">
        <f>CONCATENATE(표1[[#This Row],[교육기관명]],표1[[#This Row],[중분류]])</f>
        <v>패스트캠퍼스공통스킬</v>
      </c>
      <c r="F1590" s="24" t="s">
        <v>3687</v>
      </c>
      <c r="G1590" s="25" t="s">
        <v>1886</v>
      </c>
      <c r="H1590" s="24" t="s">
        <v>522</v>
      </c>
      <c r="I1590" s="24" t="s">
        <v>529</v>
      </c>
      <c r="J1590" s="24" t="s">
        <v>530</v>
      </c>
      <c r="K1590" s="24" t="s">
        <v>2000</v>
      </c>
      <c r="L1590" s="80"/>
      <c r="M1590" s="24" t="s">
        <v>3461</v>
      </c>
      <c r="N1590" s="24"/>
      <c r="O1590" s="24"/>
    </row>
    <row r="1591" spans="1:15" hidden="1">
      <c r="A1591" s="23" t="str">
        <f>CONCATENATE(표1[[#This Row],[대분류]],표1[[#This Row],[중분류]],표1[[#This Row],[소분류]],표1[[#This Row],[단계]])</f>
        <v>비즈니스공통스킬OA전문과정</v>
      </c>
      <c r="B1591" s="23" t="str">
        <f>CONCATENATE($A1591,
IF(COUNTIF($A$2:$A1591,A1591)&lt;10,CONCATENATE("000",COUNTIF($A$2:$A1591,A1591)),
IF(COUNTIF($A$2:$A1591,A1591)&lt;100,CONCATENATE("00",COUNTIF($A$2:$A1591,A1591)),
IF(COUNTIF($A$2:$A1591,A1591)&lt;1000,CONCATENATE("0",COUNTIF($A$2:$A1591,A1591)),COUNTIF($A$2:$A1591,A1591))
)))</f>
        <v>비즈니스공통스킬OA전문과정0002</v>
      </c>
      <c r="C1591" s="23" t="s">
        <v>4170</v>
      </c>
      <c r="E1591" s="23" t="str">
        <f>CONCATENATE(표1[[#This Row],[교육기관명]],표1[[#This Row],[중분류]])</f>
        <v>패스트캠퍼스공통스킬</v>
      </c>
      <c r="F1591" s="24" t="s">
        <v>3687</v>
      </c>
      <c r="G1591" s="25" t="s">
        <v>1745</v>
      </c>
      <c r="H1591" s="24" t="s">
        <v>522</v>
      </c>
      <c r="I1591" s="24" t="s">
        <v>529</v>
      </c>
      <c r="J1591" s="24" t="s">
        <v>530</v>
      </c>
      <c r="K1591" s="24" t="s">
        <v>2000</v>
      </c>
      <c r="L1591" s="80"/>
      <c r="M1591" s="24" t="s">
        <v>3462</v>
      </c>
      <c r="N1591" s="24"/>
      <c r="O1591" s="24"/>
    </row>
    <row r="1592" spans="1:15" hidden="1">
      <c r="A1592" s="23" t="str">
        <f>CONCATENATE(표1[[#This Row],[대분류]],표1[[#This Row],[중분류]],표1[[#This Row],[소분류]],표1[[#This Row],[단계]])</f>
        <v>비즈니스공통스킬OA전문과정</v>
      </c>
      <c r="B1592" s="23" t="str">
        <f>CONCATENATE($A1592,
IF(COUNTIF($A$2:$A1592,A1592)&lt;10,CONCATENATE("000",COUNTIF($A$2:$A1592,A1592)),
IF(COUNTIF($A$2:$A1592,A1592)&lt;100,CONCATENATE("00",COUNTIF($A$2:$A1592,A1592)),
IF(COUNTIF($A$2:$A1592,A1592)&lt;1000,CONCATENATE("0",COUNTIF($A$2:$A1592,A1592)),COUNTIF($A$2:$A1592,A1592))
)))</f>
        <v>비즈니스공통스킬OA전문과정0003</v>
      </c>
      <c r="C1592" s="23" t="s">
        <v>4171</v>
      </c>
      <c r="E1592" s="23" t="str">
        <f>CONCATENATE(표1[[#This Row],[교육기관명]],표1[[#This Row],[중분류]])</f>
        <v>패스트캠퍼스공통스킬</v>
      </c>
      <c r="F1592" s="24" t="s">
        <v>3687</v>
      </c>
      <c r="G1592" s="25" t="s">
        <v>1724</v>
      </c>
      <c r="H1592" s="24" t="s">
        <v>522</v>
      </c>
      <c r="I1592" s="24" t="s">
        <v>529</v>
      </c>
      <c r="J1592" s="24" t="s">
        <v>530</v>
      </c>
      <c r="K1592" s="24" t="s">
        <v>2000</v>
      </c>
      <c r="L1592" s="80"/>
      <c r="M1592" s="24" t="s">
        <v>3463</v>
      </c>
      <c r="N1592" s="24"/>
      <c r="O1592" s="24"/>
    </row>
    <row r="1593" spans="1:15" hidden="1">
      <c r="A1593" s="23" t="str">
        <f>CONCATENATE(표1[[#This Row],[대분류]],표1[[#This Row],[중분류]],표1[[#This Row],[소분류]],표1[[#This Row],[단계]])</f>
        <v>비즈니스공통스킬OA전문과정</v>
      </c>
      <c r="B1593" s="23" t="str">
        <f>CONCATENATE($A1593,
IF(COUNTIF($A$2:$A1593,A1593)&lt;10,CONCATENATE("000",COUNTIF($A$2:$A1593,A1593)),
IF(COUNTIF($A$2:$A1593,A1593)&lt;100,CONCATENATE("00",COUNTIF($A$2:$A1593,A1593)),
IF(COUNTIF($A$2:$A1593,A1593)&lt;1000,CONCATENATE("0",COUNTIF($A$2:$A1593,A1593)),COUNTIF($A$2:$A1593,A1593))
)))</f>
        <v>비즈니스공통스킬OA전문과정0004</v>
      </c>
      <c r="C1593" s="23" t="s">
        <v>4172</v>
      </c>
      <c r="E1593" s="23" t="str">
        <f>CONCATENATE(표1[[#This Row],[교육기관명]],표1[[#This Row],[중분류]])</f>
        <v>패스트캠퍼스공통스킬</v>
      </c>
      <c r="F1593" s="24" t="s">
        <v>3687</v>
      </c>
      <c r="G1593" s="25" t="s">
        <v>1742</v>
      </c>
      <c r="H1593" s="24" t="s">
        <v>522</v>
      </c>
      <c r="I1593" s="24" t="s">
        <v>529</v>
      </c>
      <c r="J1593" s="24" t="s">
        <v>530</v>
      </c>
      <c r="K1593" s="24" t="s">
        <v>2000</v>
      </c>
      <c r="L1593" s="80"/>
      <c r="M1593" s="24" t="s">
        <v>3464</v>
      </c>
      <c r="N1593" s="24"/>
      <c r="O1593" s="24"/>
    </row>
    <row r="1594" spans="1:15" hidden="1">
      <c r="A1594" s="23" t="str">
        <f>CONCATENATE(표1[[#This Row],[대분류]],표1[[#This Row],[중분류]],표1[[#This Row],[소분류]],표1[[#This Row],[단계]])</f>
        <v>비즈니스공통스킬OA전문과정</v>
      </c>
      <c r="B1594" s="23" t="str">
        <f>CONCATENATE($A1594,
IF(COUNTIF($A$2:$A1594,A1594)&lt;10,CONCATENATE("000",COUNTIF($A$2:$A1594,A1594)),
IF(COUNTIF($A$2:$A1594,A1594)&lt;100,CONCATENATE("00",COUNTIF($A$2:$A1594,A1594)),
IF(COUNTIF($A$2:$A1594,A1594)&lt;1000,CONCATENATE("0",COUNTIF($A$2:$A1594,A1594)),COUNTIF($A$2:$A1594,A1594))
)))</f>
        <v>비즈니스공통스킬OA전문과정0005</v>
      </c>
      <c r="C1594" s="23" t="s">
        <v>4173</v>
      </c>
      <c r="E1594" s="23" t="str">
        <f>CONCATENATE(표1[[#This Row],[교육기관명]],표1[[#This Row],[중분류]])</f>
        <v>패스트캠퍼스공통스킬</v>
      </c>
      <c r="F1594" s="24" t="s">
        <v>3687</v>
      </c>
      <c r="G1594" s="25" t="s">
        <v>1726</v>
      </c>
      <c r="H1594" s="24" t="s">
        <v>522</v>
      </c>
      <c r="I1594" s="24" t="s">
        <v>529</v>
      </c>
      <c r="J1594" s="24" t="s">
        <v>530</v>
      </c>
      <c r="K1594" s="24" t="s">
        <v>2000</v>
      </c>
      <c r="L1594" s="80"/>
      <c r="M1594" s="24" t="s">
        <v>3465</v>
      </c>
      <c r="N1594" s="24"/>
      <c r="O1594" s="24"/>
    </row>
    <row r="1595" spans="1:15" hidden="1">
      <c r="A1595" s="23" t="str">
        <f>CONCATENATE(표1[[#This Row],[대분류]],표1[[#This Row],[중분류]],표1[[#This Row],[소분류]],표1[[#This Row],[단계]])</f>
        <v>비즈니스공통스킬기획선택과정</v>
      </c>
      <c r="B1595" s="23" t="str">
        <f>CONCATENATE($A1595,
IF(COUNTIF($A$2:$A1595,A1595)&lt;10,CONCATENATE("000",COUNTIF($A$2:$A1595,A1595)),
IF(COUNTIF($A$2:$A1595,A1595)&lt;100,CONCATENATE("00",COUNTIF($A$2:$A1595,A1595)),
IF(COUNTIF($A$2:$A1595,A1595)&lt;1000,CONCATENATE("0",COUNTIF($A$2:$A1595,A1595)),COUNTIF($A$2:$A1595,A1595))
)))</f>
        <v>비즈니스공통스킬기획선택과정0001</v>
      </c>
      <c r="C1595" s="23" t="s">
        <v>5298</v>
      </c>
      <c r="D1595" s="27" t="s">
        <v>5656</v>
      </c>
      <c r="E1595" s="23" t="str">
        <f>CONCATENATE(표1[[#This Row],[교육기관명]],표1[[#This Row],[중분류]])</f>
        <v>멀티캠퍼스공통스킬</v>
      </c>
      <c r="F1595" s="24" t="s">
        <v>4</v>
      </c>
      <c r="G1595" s="25" t="s">
        <v>583</v>
      </c>
      <c r="H1595" s="24" t="s">
        <v>522</v>
      </c>
      <c r="I1595" s="24" t="s">
        <v>529</v>
      </c>
      <c r="J1595" s="24" t="s">
        <v>584</v>
      </c>
      <c r="K1595" s="24" t="s">
        <v>2002</v>
      </c>
      <c r="L1595" s="80" t="s">
        <v>5554</v>
      </c>
      <c r="M1595" s="24" t="s">
        <v>3466</v>
      </c>
      <c r="N1595" s="24" t="s">
        <v>5555</v>
      </c>
      <c r="O1595" s="24"/>
    </row>
    <row r="1596" spans="1:15" hidden="1">
      <c r="A1596" s="23" t="str">
        <f>CONCATENATE(표1[[#This Row],[대분류]],표1[[#This Row],[중분류]],표1[[#This Row],[소분류]],표1[[#This Row],[단계]])</f>
        <v>비즈니스공통스킬데이터선택과정</v>
      </c>
      <c r="B1596" s="23" t="str">
        <f>CONCATENATE($A1596,
IF(COUNTIF($A$2:$A1596,A1596)&lt;10,CONCATENATE("000",COUNTIF($A$2:$A1596,A1596)),
IF(COUNTIF($A$2:$A1596,A1596)&lt;100,CONCATENATE("00",COUNTIF($A$2:$A1596,A1596)),
IF(COUNTIF($A$2:$A1596,A1596)&lt;1000,CONCATENATE("0",COUNTIF($A$2:$A1596,A1596)),COUNTIF($A$2:$A1596,A1596))
)))</f>
        <v>비즈니스공통스킬데이터선택과정0001</v>
      </c>
      <c r="C1596" s="23" t="s">
        <v>5299</v>
      </c>
      <c r="E1596" s="23" t="str">
        <f>CONCATENATE(표1[[#This Row],[교육기관명]],표1[[#This Row],[중분류]])</f>
        <v>멀티캠퍼스공통스킬</v>
      </c>
      <c r="F1596" s="24" t="s">
        <v>4</v>
      </c>
      <c r="G1596" s="25" t="s">
        <v>585</v>
      </c>
      <c r="H1596" s="24" t="s">
        <v>522</v>
      </c>
      <c r="I1596" s="24" t="s">
        <v>529</v>
      </c>
      <c r="J1596" s="24" t="s">
        <v>586</v>
      </c>
      <c r="K1596" s="24" t="s">
        <v>2002</v>
      </c>
      <c r="L1596" s="80"/>
      <c r="M1596" s="24" t="s">
        <v>3467</v>
      </c>
      <c r="N1596" s="24"/>
      <c r="O1596" s="24"/>
    </row>
    <row r="1597" spans="1:15" hidden="1">
      <c r="A1597" s="23" t="str">
        <f>CONCATENATE(표1[[#This Row],[대분류]],표1[[#This Row],[중분류]],표1[[#This Row],[소분류]],표1[[#This Row],[단계]])</f>
        <v>비즈니스공통스킬데이터선택과정</v>
      </c>
      <c r="B1597" s="23" t="str">
        <f>CONCATENATE($A1597,
IF(COUNTIF($A$2:$A1597,A1597)&lt;10,CONCATENATE("000",COUNTIF($A$2:$A1597,A1597)),
IF(COUNTIF($A$2:$A1597,A1597)&lt;100,CONCATENATE("00",COUNTIF($A$2:$A1597,A1597)),
IF(COUNTIF($A$2:$A1597,A1597)&lt;1000,CONCATENATE("0",COUNTIF($A$2:$A1597,A1597)),COUNTIF($A$2:$A1597,A1597))
)))</f>
        <v>비즈니스공통스킬데이터선택과정0002</v>
      </c>
      <c r="C1597" s="23" t="s">
        <v>5300</v>
      </c>
      <c r="E1597" s="23" t="str">
        <f>CONCATENATE(표1[[#This Row],[교육기관명]],표1[[#This Row],[중분류]])</f>
        <v>멀티캠퍼스공통스킬</v>
      </c>
      <c r="F1597" s="24" t="s">
        <v>4</v>
      </c>
      <c r="G1597" s="25" t="s">
        <v>588</v>
      </c>
      <c r="H1597" s="24" t="s">
        <v>522</v>
      </c>
      <c r="I1597" s="24" t="s">
        <v>529</v>
      </c>
      <c r="J1597" s="24" t="s">
        <v>586</v>
      </c>
      <c r="K1597" s="24" t="s">
        <v>2002</v>
      </c>
      <c r="L1597" s="80"/>
      <c r="M1597" s="24" t="s">
        <v>3468</v>
      </c>
      <c r="N1597" s="24"/>
      <c r="O1597" s="24"/>
    </row>
    <row r="1598" spans="1:15" hidden="1">
      <c r="A1598" s="23" t="str">
        <f>CONCATENATE(표1[[#This Row],[대분류]],표1[[#This Row],[중분류]],표1[[#This Row],[소분류]],표1[[#This Row],[단계]])</f>
        <v>비즈니스공통스킬데이터선택과정</v>
      </c>
      <c r="B1598" s="23" t="str">
        <f>CONCATENATE($A1598,
IF(COUNTIF($A$2:$A1598,A1598)&lt;10,CONCATENATE("000",COUNTIF($A$2:$A1598,A1598)),
IF(COUNTIF($A$2:$A1598,A1598)&lt;100,CONCATENATE("00",COUNTIF($A$2:$A1598,A1598)),
IF(COUNTIF($A$2:$A1598,A1598)&lt;1000,CONCATENATE("0",COUNTIF($A$2:$A1598,A1598)),COUNTIF($A$2:$A1598,A1598))
)))</f>
        <v>비즈니스공통스킬데이터선택과정0003</v>
      </c>
      <c r="C1598" s="23" t="s">
        <v>5301</v>
      </c>
      <c r="E1598" s="23" t="str">
        <f>CONCATENATE(표1[[#This Row],[교육기관명]],표1[[#This Row],[중분류]])</f>
        <v>멀티캠퍼스공통스킬</v>
      </c>
      <c r="F1598" s="24" t="s">
        <v>4</v>
      </c>
      <c r="G1598" s="25" t="s">
        <v>587</v>
      </c>
      <c r="H1598" s="24" t="s">
        <v>522</v>
      </c>
      <c r="I1598" s="24" t="s">
        <v>529</v>
      </c>
      <c r="J1598" s="24" t="s">
        <v>586</v>
      </c>
      <c r="K1598" s="24" t="s">
        <v>2002</v>
      </c>
      <c r="L1598" s="80"/>
      <c r="M1598" s="24" t="s">
        <v>3469</v>
      </c>
      <c r="N1598" s="24"/>
      <c r="O1598" s="24"/>
    </row>
    <row r="1599" spans="1:15" hidden="1">
      <c r="A1599" s="23" t="str">
        <f>CONCATENATE(표1[[#This Row],[대분류]],표1[[#This Row],[중분류]],표1[[#This Row],[소분류]],표1[[#This Row],[단계]])</f>
        <v>비즈니스공통스킬문서작성선택과정</v>
      </c>
      <c r="B1599" s="23" t="str">
        <f>CONCATENATE($A1599,
IF(COUNTIF($A$2:$A1599,A1599)&lt;10,CONCATENATE("000",COUNTIF($A$2:$A1599,A1599)),
IF(COUNTIF($A$2:$A1599,A1599)&lt;100,CONCATENATE("00",COUNTIF($A$2:$A1599,A1599)),
IF(COUNTIF($A$2:$A1599,A1599)&lt;1000,CONCATENATE("0",COUNTIF($A$2:$A1599,A1599)),COUNTIF($A$2:$A1599,A1599))
)))</f>
        <v>비즈니스공통스킬문서작성선택과정0001</v>
      </c>
      <c r="C1599" s="23" t="s">
        <v>5302</v>
      </c>
      <c r="E1599" s="23" t="str">
        <f>CONCATENATE(표1[[#This Row],[교육기관명]],표1[[#This Row],[중분류]])</f>
        <v>멀티캠퍼스공통스킬</v>
      </c>
      <c r="F1599" s="24" t="s">
        <v>4</v>
      </c>
      <c r="G1599" s="25" t="s">
        <v>554</v>
      </c>
      <c r="H1599" s="24" t="s">
        <v>522</v>
      </c>
      <c r="I1599" s="24" t="s">
        <v>529</v>
      </c>
      <c r="J1599" s="24" t="s">
        <v>549</v>
      </c>
      <c r="K1599" s="24" t="s">
        <v>2002</v>
      </c>
      <c r="L1599" s="80"/>
      <c r="M1599" s="24" t="s">
        <v>3470</v>
      </c>
      <c r="N1599" s="24"/>
      <c r="O1599" s="24"/>
    </row>
    <row r="1600" spans="1:15" hidden="1">
      <c r="A1600" s="23" t="str">
        <f>CONCATENATE(표1[[#This Row],[대분류]],표1[[#This Row],[중분류]],표1[[#This Row],[소분류]],표1[[#This Row],[단계]])</f>
        <v>비즈니스공통스킬문서작성선택과정</v>
      </c>
      <c r="B1600" s="23" t="str">
        <f>CONCATENATE($A1600,
IF(COUNTIF($A$2:$A1600,A1600)&lt;10,CONCATENATE("000",COUNTIF($A$2:$A1600,A1600)),
IF(COUNTIF($A$2:$A1600,A1600)&lt;100,CONCATENATE("00",COUNTIF($A$2:$A1600,A1600)),
IF(COUNTIF($A$2:$A1600,A1600)&lt;1000,CONCATENATE("0",COUNTIF($A$2:$A1600,A1600)),COUNTIF($A$2:$A1600,A1600))
)))</f>
        <v>비즈니스공통스킬문서작성선택과정0002</v>
      </c>
      <c r="C1600" s="23" t="s">
        <v>5303</v>
      </c>
      <c r="E1600" s="23" t="str">
        <f>CONCATENATE(표1[[#This Row],[교육기관명]],표1[[#This Row],[중분류]])</f>
        <v>멀티캠퍼스공통스킬</v>
      </c>
      <c r="F1600" s="24" t="s">
        <v>4</v>
      </c>
      <c r="G1600" s="25" t="s">
        <v>553</v>
      </c>
      <c r="H1600" s="24" t="s">
        <v>522</v>
      </c>
      <c r="I1600" s="24" t="s">
        <v>529</v>
      </c>
      <c r="J1600" s="24" t="s">
        <v>549</v>
      </c>
      <c r="K1600" s="24" t="s">
        <v>2002</v>
      </c>
      <c r="L1600" s="80"/>
      <c r="M1600" s="24" t="s">
        <v>3471</v>
      </c>
      <c r="N1600" s="24"/>
      <c r="O1600" s="24"/>
    </row>
    <row r="1601" spans="1:15" hidden="1">
      <c r="A1601" s="23" t="str">
        <f>CONCATENATE(표1[[#This Row],[대분류]],표1[[#This Row],[중분류]],표1[[#This Row],[소분류]],표1[[#This Row],[단계]])</f>
        <v>비즈니스공통스킬문서작성선택과정</v>
      </c>
      <c r="B1601" s="23" t="str">
        <f>CONCATENATE($A1601,
IF(COUNTIF($A$2:$A1601,A1601)&lt;10,CONCATENATE("000",COUNTIF($A$2:$A1601,A1601)),
IF(COUNTIF($A$2:$A1601,A1601)&lt;100,CONCATENATE("00",COUNTIF($A$2:$A1601,A1601)),
IF(COUNTIF($A$2:$A1601,A1601)&lt;1000,CONCATENATE("0",COUNTIF($A$2:$A1601,A1601)),COUNTIF($A$2:$A1601,A1601))
)))</f>
        <v>비즈니스공통스킬문서작성선택과정0003</v>
      </c>
      <c r="C1601" s="23" t="s">
        <v>5304</v>
      </c>
      <c r="E1601" s="23" t="str">
        <f>CONCATENATE(표1[[#This Row],[교육기관명]],표1[[#This Row],[중분류]])</f>
        <v>멀티캠퍼스공통스킬</v>
      </c>
      <c r="F1601" s="24" t="s">
        <v>4</v>
      </c>
      <c r="G1601" s="25" t="s">
        <v>560</v>
      </c>
      <c r="H1601" s="24" t="s">
        <v>522</v>
      </c>
      <c r="I1601" s="24" t="s">
        <v>529</v>
      </c>
      <c r="J1601" s="24" t="s">
        <v>549</v>
      </c>
      <c r="K1601" s="24" t="s">
        <v>2002</v>
      </c>
      <c r="L1601" s="80"/>
      <c r="M1601" s="24" t="s">
        <v>3472</v>
      </c>
      <c r="N1601" s="24"/>
      <c r="O1601" s="24"/>
    </row>
    <row r="1602" spans="1:15" hidden="1">
      <c r="A1602" s="23" t="str">
        <f>CONCATENATE(표1[[#This Row],[대분류]],표1[[#This Row],[중분류]],표1[[#This Row],[소분류]],표1[[#This Row],[단계]])</f>
        <v>비즈니스공통스킬문서작성선택과정</v>
      </c>
      <c r="B1602" s="23" t="str">
        <f>CONCATENATE($A1602,
IF(COUNTIF($A$2:$A1602,A1602)&lt;10,CONCATENATE("000",COUNTIF($A$2:$A1602,A1602)),
IF(COUNTIF($A$2:$A1602,A1602)&lt;100,CONCATENATE("00",COUNTIF($A$2:$A1602,A1602)),
IF(COUNTIF($A$2:$A1602,A1602)&lt;1000,CONCATENATE("0",COUNTIF($A$2:$A1602,A1602)),COUNTIF($A$2:$A1602,A1602))
)))</f>
        <v>비즈니스공통스킬문서작성선택과정0004</v>
      </c>
      <c r="C1602" s="23" t="s">
        <v>5305</v>
      </c>
      <c r="E1602" s="23" t="str">
        <f>CONCATENATE(표1[[#This Row],[교육기관명]],표1[[#This Row],[중분류]])</f>
        <v>멀티캠퍼스공통스킬</v>
      </c>
      <c r="F1602" s="24" t="s">
        <v>4</v>
      </c>
      <c r="G1602" s="25" t="s">
        <v>561</v>
      </c>
      <c r="H1602" s="24" t="s">
        <v>522</v>
      </c>
      <c r="I1602" s="24" t="s">
        <v>529</v>
      </c>
      <c r="J1602" s="24" t="s">
        <v>549</v>
      </c>
      <c r="K1602" s="24" t="s">
        <v>2002</v>
      </c>
      <c r="L1602" s="80"/>
      <c r="M1602" s="24" t="s">
        <v>3473</v>
      </c>
      <c r="N1602" s="24"/>
      <c r="O1602" s="24"/>
    </row>
    <row r="1603" spans="1:15" hidden="1">
      <c r="A1603" s="23" t="str">
        <f>CONCATENATE(표1[[#This Row],[대분류]],표1[[#This Row],[중분류]],표1[[#This Row],[소분류]],표1[[#This Row],[단계]])</f>
        <v>비즈니스공통스킬문서작성선택과정</v>
      </c>
      <c r="B1603" s="23" t="str">
        <f>CONCATENATE($A1603,
IF(COUNTIF($A$2:$A1603,A1603)&lt;10,CONCATENATE("000",COUNTIF($A$2:$A1603,A1603)),
IF(COUNTIF($A$2:$A1603,A1603)&lt;100,CONCATENATE("00",COUNTIF($A$2:$A1603,A1603)),
IF(COUNTIF($A$2:$A1603,A1603)&lt;1000,CONCATENATE("0",COUNTIF($A$2:$A1603,A1603)),COUNTIF($A$2:$A1603,A1603))
)))</f>
        <v>비즈니스공통스킬문서작성선택과정0005</v>
      </c>
      <c r="C1603" s="23" t="s">
        <v>5306</v>
      </c>
      <c r="E1603" s="23" t="str">
        <f>CONCATENATE(표1[[#This Row],[교육기관명]],표1[[#This Row],[중분류]])</f>
        <v>멀티캠퍼스공통스킬</v>
      </c>
      <c r="F1603" s="24" t="s">
        <v>4</v>
      </c>
      <c r="G1603" s="25" t="s">
        <v>562</v>
      </c>
      <c r="H1603" s="24" t="s">
        <v>522</v>
      </c>
      <c r="I1603" s="24" t="s">
        <v>529</v>
      </c>
      <c r="J1603" s="24" t="s">
        <v>549</v>
      </c>
      <c r="K1603" s="24" t="s">
        <v>2002</v>
      </c>
      <c r="L1603" s="80"/>
      <c r="M1603" s="24" t="s">
        <v>3474</v>
      </c>
      <c r="N1603" s="24"/>
      <c r="O1603" s="24"/>
    </row>
    <row r="1604" spans="1:15" hidden="1">
      <c r="A1604" s="23" t="str">
        <f>CONCATENATE(표1[[#This Row],[대분류]],표1[[#This Row],[중분류]],표1[[#This Row],[소분류]],표1[[#This Row],[단계]])</f>
        <v>비즈니스공통스킬문서작성선택과정</v>
      </c>
      <c r="B1604" s="23" t="str">
        <f>CONCATENATE($A1604,
IF(COUNTIF($A$2:$A1604,A1604)&lt;10,CONCATENATE("000",COUNTIF($A$2:$A1604,A1604)),
IF(COUNTIF($A$2:$A1604,A1604)&lt;100,CONCATENATE("00",COUNTIF($A$2:$A1604,A1604)),
IF(COUNTIF($A$2:$A1604,A1604)&lt;1000,CONCATENATE("0",COUNTIF($A$2:$A1604,A1604)),COUNTIF($A$2:$A1604,A1604))
)))</f>
        <v>비즈니스공통스킬문서작성선택과정0006</v>
      </c>
      <c r="C1604" s="23" t="s">
        <v>5307</v>
      </c>
      <c r="E1604" s="23" t="str">
        <f>CONCATENATE(표1[[#This Row],[교육기관명]],표1[[#This Row],[중분류]])</f>
        <v>멀티캠퍼스공통스킬</v>
      </c>
      <c r="F1604" s="24" t="s">
        <v>4</v>
      </c>
      <c r="G1604" s="25" t="s">
        <v>559</v>
      </c>
      <c r="H1604" s="24" t="s">
        <v>522</v>
      </c>
      <c r="I1604" s="24" t="s">
        <v>529</v>
      </c>
      <c r="J1604" s="24" t="s">
        <v>549</v>
      </c>
      <c r="K1604" s="24" t="s">
        <v>2002</v>
      </c>
      <c r="L1604" s="80"/>
      <c r="M1604" s="24" t="s">
        <v>3475</v>
      </c>
      <c r="N1604" s="24"/>
      <c r="O1604" s="24"/>
    </row>
    <row r="1605" spans="1:15" hidden="1">
      <c r="A1605" s="23" t="str">
        <f>CONCATENATE(표1[[#This Row],[대분류]],표1[[#This Row],[중분류]],표1[[#This Row],[소분류]],표1[[#This Row],[단계]])</f>
        <v>비즈니스공통스킬문서작성선택과정</v>
      </c>
      <c r="B1605" s="23" t="str">
        <f>CONCATENATE($A1605,
IF(COUNTIF($A$2:$A1605,A1605)&lt;10,CONCATENATE("000",COUNTIF($A$2:$A1605,A1605)),
IF(COUNTIF($A$2:$A1605,A1605)&lt;100,CONCATENATE("00",COUNTIF($A$2:$A1605,A1605)),
IF(COUNTIF($A$2:$A1605,A1605)&lt;1000,CONCATENATE("0",COUNTIF($A$2:$A1605,A1605)),COUNTIF($A$2:$A1605,A1605))
)))</f>
        <v>비즈니스공통스킬문서작성선택과정0007</v>
      </c>
      <c r="C1605" s="23" t="s">
        <v>5308</v>
      </c>
      <c r="E1605" s="23" t="str">
        <f>CONCATENATE(표1[[#This Row],[교육기관명]],표1[[#This Row],[중분류]])</f>
        <v>멀티캠퍼스공통스킬</v>
      </c>
      <c r="F1605" s="24" t="s">
        <v>4</v>
      </c>
      <c r="G1605" s="25" t="s">
        <v>563</v>
      </c>
      <c r="H1605" s="24" t="s">
        <v>522</v>
      </c>
      <c r="I1605" s="24" t="s">
        <v>529</v>
      </c>
      <c r="J1605" s="24" t="s">
        <v>549</v>
      </c>
      <c r="K1605" s="24" t="s">
        <v>2002</v>
      </c>
      <c r="L1605" s="80"/>
      <c r="M1605" s="24" t="s">
        <v>3476</v>
      </c>
      <c r="N1605" s="24"/>
      <c r="O1605" s="24"/>
    </row>
    <row r="1606" spans="1:15" hidden="1">
      <c r="A1606" s="23" t="str">
        <f>CONCATENATE(표1[[#This Row],[대분류]],표1[[#This Row],[중분류]],표1[[#This Row],[소분류]],표1[[#This Row],[단계]])</f>
        <v>비즈니스공통스킬문서작성선택과정</v>
      </c>
      <c r="B1606" s="23" t="str">
        <f>CONCATENATE($A1606,
IF(COUNTIF($A$2:$A1606,A1606)&lt;10,CONCATENATE("000",COUNTIF($A$2:$A1606,A1606)),
IF(COUNTIF($A$2:$A1606,A1606)&lt;100,CONCATENATE("00",COUNTIF($A$2:$A1606,A1606)),
IF(COUNTIF($A$2:$A1606,A1606)&lt;1000,CONCATENATE("0",COUNTIF($A$2:$A1606,A1606)),COUNTIF($A$2:$A1606,A1606))
)))</f>
        <v>비즈니스공통스킬문서작성선택과정0008</v>
      </c>
      <c r="C1606" s="23" t="s">
        <v>5309</v>
      </c>
      <c r="E1606" s="23" t="str">
        <f>CONCATENATE(표1[[#This Row],[교육기관명]],표1[[#This Row],[중분류]])</f>
        <v>멀티캠퍼스공통스킬</v>
      </c>
      <c r="F1606" s="24" t="s">
        <v>4</v>
      </c>
      <c r="G1606" s="25" t="s">
        <v>552</v>
      </c>
      <c r="H1606" s="24" t="s">
        <v>522</v>
      </c>
      <c r="I1606" s="24" t="s">
        <v>529</v>
      </c>
      <c r="J1606" s="24" t="s">
        <v>549</v>
      </c>
      <c r="K1606" s="24" t="s">
        <v>2002</v>
      </c>
      <c r="L1606" s="80"/>
      <c r="M1606" s="24" t="s">
        <v>3477</v>
      </c>
      <c r="N1606" s="24"/>
      <c r="O1606" s="24"/>
    </row>
    <row r="1607" spans="1:15" hidden="1">
      <c r="A1607" s="23" t="str">
        <f>CONCATENATE(표1[[#This Row],[대분류]],표1[[#This Row],[중분류]],표1[[#This Row],[소분류]],표1[[#This Row],[단계]])</f>
        <v>비즈니스공통스킬문서작성선택과정</v>
      </c>
      <c r="B1607" s="23" t="str">
        <f>CONCATENATE($A1607,
IF(COUNTIF($A$2:$A1607,A1607)&lt;10,CONCATENATE("000",COUNTIF($A$2:$A1607,A1607)),
IF(COUNTIF($A$2:$A1607,A1607)&lt;100,CONCATENATE("00",COUNTIF($A$2:$A1607,A1607)),
IF(COUNTIF($A$2:$A1607,A1607)&lt;1000,CONCATENATE("0",COUNTIF($A$2:$A1607,A1607)),COUNTIF($A$2:$A1607,A1607))
)))</f>
        <v>비즈니스공통스킬문서작성선택과정0009</v>
      </c>
      <c r="C1607" s="23" t="s">
        <v>5310</v>
      </c>
      <c r="E1607" s="23" t="str">
        <f>CONCATENATE(표1[[#This Row],[교육기관명]],표1[[#This Row],[중분류]])</f>
        <v>멀티캠퍼스공통스킬</v>
      </c>
      <c r="F1607" s="24" t="s">
        <v>4</v>
      </c>
      <c r="G1607" s="25" t="s">
        <v>548</v>
      </c>
      <c r="H1607" s="24" t="s">
        <v>522</v>
      </c>
      <c r="I1607" s="24" t="s">
        <v>529</v>
      </c>
      <c r="J1607" s="24" t="s">
        <v>549</v>
      </c>
      <c r="K1607" s="24" t="s">
        <v>2002</v>
      </c>
      <c r="L1607" s="80"/>
      <c r="M1607" s="24" t="s">
        <v>3478</v>
      </c>
      <c r="N1607" s="24"/>
      <c r="O1607" s="24"/>
    </row>
    <row r="1608" spans="1:15" hidden="1">
      <c r="A1608" s="23" t="str">
        <f>CONCATENATE(표1[[#This Row],[대분류]],표1[[#This Row],[중분류]],표1[[#This Row],[소분류]],표1[[#This Row],[단계]])</f>
        <v>비즈니스공통스킬문서작성선택과정</v>
      </c>
      <c r="B1608" s="23" t="str">
        <f>CONCATENATE($A1608,
IF(COUNTIF($A$2:$A1608,A1608)&lt;10,CONCATENATE("000",COUNTIF($A$2:$A1608,A1608)),
IF(COUNTIF($A$2:$A1608,A1608)&lt;100,CONCATENATE("00",COUNTIF($A$2:$A1608,A1608)),
IF(COUNTIF($A$2:$A1608,A1608)&lt;1000,CONCATENATE("0",COUNTIF($A$2:$A1608,A1608)),COUNTIF($A$2:$A1608,A1608))
)))</f>
        <v>비즈니스공통스킬문서작성선택과정0010</v>
      </c>
      <c r="C1608" s="23" t="s">
        <v>5311</v>
      </c>
      <c r="E1608" s="23" t="str">
        <f>CONCATENATE(표1[[#This Row],[교육기관명]],표1[[#This Row],[중분류]])</f>
        <v>멀티캠퍼스공통스킬</v>
      </c>
      <c r="F1608" s="24" t="s">
        <v>4</v>
      </c>
      <c r="G1608" s="25" t="s">
        <v>557</v>
      </c>
      <c r="H1608" s="24" t="s">
        <v>522</v>
      </c>
      <c r="I1608" s="24" t="s">
        <v>529</v>
      </c>
      <c r="J1608" s="24" t="s">
        <v>549</v>
      </c>
      <c r="K1608" s="24" t="s">
        <v>2002</v>
      </c>
      <c r="L1608" s="80"/>
      <c r="M1608" s="24" t="s">
        <v>3479</v>
      </c>
      <c r="N1608" s="24"/>
      <c r="O1608" s="24"/>
    </row>
    <row r="1609" spans="1:15" hidden="1">
      <c r="A1609" s="23" t="str">
        <f>CONCATENATE(표1[[#This Row],[대분류]],표1[[#This Row],[중분류]],표1[[#This Row],[소분류]],표1[[#This Row],[단계]])</f>
        <v>비즈니스공통스킬문서작성선택과정</v>
      </c>
      <c r="B1609" s="23" t="str">
        <f>CONCATENATE($A1609,
IF(COUNTIF($A$2:$A1609,A1609)&lt;10,CONCATENATE("000",COUNTIF($A$2:$A1609,A1609)),
IF(COUNTIF($A$2:$A1609,A1609)&lt;100,CONCATENATE("00",COUNTIF($A$2:$A1609,A1609)),
IF(COUNTIF($A$2:$A1609,A1609)&lt;1000,CONCATENATE("0",COUNTIF($A$2:$A1609,A1609)),COUNTIF($A$2:$A1609,A1609))
)))</f>
        <v>비즈니스공통스킬문서작성선택과정0011</v>
      </c>
      <c r="C1609" s="23" t="s">
        <v>5312</v>
      </c>
      <c r="E1609" s="23" t="str">
        <f>CONCATENATE(표1[[#This Row],[교육기관명]],표1[[#This Row],[중분류]])</f>
        <v>멀티캠퍼스공통스킬</v>
      </c>
      <c r="F1609" s="24" t="s">
        <v>4</v>
      </c>
      <c r="G1609" s="25" t="s">
        <v>558</v>
      </c>
      <c r="H1609" s="24" t="s">
        <v>522</v>
      </c>
      <c r="I1609" s="24" t="s">
        <v>529</v>
      </c>
      <c r="J1609" s="24" t="s">
        <v>549</v>
      </c>
      <c r="K1609" s="24" t="s">
        <v>2002</v>
      </c>
      <c r="L1609" s="80"/>
      <c r="M1609" s="24" t="s">
        <v>3480</v>
      </c>
      <c r="N1609" s="24"/>
      <c r="O1609" s="24"/>
    </row>
    <row r="1610" spans="1:15" hidden="1">
      <c r="A1610" s="23" t="str">
        <f>CONCATENATE(표1[[#This Row],[대분류]],표1[[#This Row],[중분류]],표1[[#This Row],[소분류]],표1[[#This Row],[단계]])</f>
        <v>비즈니스공통스킬문서작성선택과정</v>
      </c>
      <c r="B1610" s="23" t="str">
        <f>CONCATENATE($A1610,
IF(COUNTIF($A$2:$A1610,A1610)&lt;10,CONCATENATE("000",COUNTIF($A$2:$A1610,A1610)),
IF(COUNTIF($A$2:$A1610,A1610)&lt;100,CONCATENATE("00",COUNTIF($A$2:$A1610,A1610)),
IF(COUNTIF($A$2:$A1610,A1610)&lt;1000,CONCATENATE("0",COUNTIF($A$2:$A1610,A1610)),COUNTIF($A$2:$A1610,A1610))
)))</f>
        <v>비즈니스공통스킬문서작성선택과정0012</v>
      </c>
      <c r="C1610" s="23" t="s">
        <v>5313</v>
      </c>
      <c r="E1610" s="23" t="str">
        <f>CONCATENATE(표1[[#This Row],[교육기관명]],표1[[#This Row],[중분류]])</f>
        <v>멀티캠퍼스공통스킬</v>
      </c>
      <c r="F1610" s="24" t="s">
        <v>4</v>
      </c>
      <c r="G1610" s="25" t="s">
        <v>550</v>
      </c>
      <c r="H1610" s="24" t="s">
        <v>522</v>
      </c>
      <c r="I1610" s="24" t="s">
        <v>529</v>
      </c>
      <c r="J1610" s="24" t="s">
        <v>549</v>
      </c>
      <c r="K1610" s="24" t="s">
        <v>2002</v>
      </c>
      <c r="L1610" s="80"/>
      <c r="M1610" s="24" t="s">
        <v>3481</v>
      </c>
      <c r="N1610" s="24"/>
      <c r="O1610" s="24"/>
    </row>
    <row r="1611" spans="1:15" hidden="1">
      <c r="A1611" s="23" t="str">
        <f>CONCATENATE(표1[[#This Row],[대분류]],표1[[#This Row],[중분류]],표1[[#This Row],[소분류]],표1[[#This Row],[단계]])</f>
        <v>비즈니스공통스킬문서작성선택과정</v>
      </c>
      <c r="B1611" s="23" t="str">
        <f>CONCATENATE($A1611,
IF(COUNTIF($A$2:$A1611,A1611)&lt;10,CONCATENATE("000",COUNTIF($A$2:$A1611,A1611)),
IF(COUNTIF($A$2:$A1611,A1611)&lt;100,CONCATENATE("00",COUNTIF($A$2:$A1611,A1611)),
IF(COUNTIF($A$2:$A1611,A1611)&lt;1000,CONCATENATE("0",COUNTIF($A$2:$A1611,A1611)),COUNTIF($A$2:$A1611,A1611))
)))</f>
        <v>비즈니스공통스킬문서작성선택과정0013</v>
      </c>
      <c r="C1611" s="23" t="s">
        <v>5314</v>
      </c>
      <c r="E1611" s="23" t="str">
        <f>CONCATENATE(표1[[#This Row],[교육기관명]],표1[[#This Row],[중분류]])</f>
        <v>멀티캠퍼스공통스킬</v>
      </c>
      <c r="F1611" s="24" t="s">
        <v>4</v>
      </c>
      <c r="G1611" s="25" t="s">
        <v>551</v>
      </c>
      <c r="H1611" s="24" t="s">
        <v>522</v>
      </c>
      <c r="I1611" s="24" t="s">
        <v>529</v>
      </c>
      <c r="J1611" s="24" t="s">
        <v>549</v>
      </c>
      <c r="K1611" s="24" t="s">
        <v>2002</v>
      </c>
      <c r="L1611" s="80"/>
      <c r="M1611" s="24" t="s">
        <v>3482</v>
      </c>
      <c r="N1611" s="24"/>
      <c r="O1611" s="24"/>
    </row>
    <row r="1612" spans="1:15" hidden="1">
      <c r="A1612" s="23" t="str">
        <f>CONCATENATE(표1[[#This Row],[대분류]],표1[[#This Row],[중분류]],표1[[#This Row],[소분류]],표1[[#This Row],[단계]])</f>
        <v>비즈니스공통스킬문서작성선택과정</v>
      </c>
      <c r="B1612" s="23" t="str">
        <f>CONCATENATE($A1612,
IF(COUNTIF($A$2:$A1612,A1612)&lt;10,CONCATENATE("000",COUNTIF($A$2:$A1612,A1612)),
IF(COUNTIF($A$2:$A1612,A1612)&lt;100,CONCATENATE("00",COUNTIF($A$2:$A1612,A1612)),
IF(COUNTIF($A$2:$A1612,A1612)&lt;1000,CONCATENATE("0",COUNTIF($A$2:$A1612,A1612)),COUNTIF($A$2:$A1612,A1612))
)))</f>
        <v>비즈니스공통스킬문서작성선택과정0014</v>
      </c>
      <c r="C1612" s="23" t="s">
        <v>5315</v>
      </c>
      <c r="E1612" s="23" t="str">
        <f>CONCATENATE(표1[[#This Row],[교육기관명]],표1[[#This Row],[중분류]])</f>
        <v>멀티캠퍼스공통스킬</v>
      </c>
      <c r="F1612" s="24" t="s">
        <v>4</v>
      </c>
      <c r="G1612" s="25" t="s">
        <v>555</v>
      </c>
      <c r="H1612" s="24" t="s">
        <v>522</v>
      </c>
      <c r="I1612" s="24" t="s">
        <v>529</v>
      </c>
      <c r="J1612" s="24" t="s">
        <v>549</v>
      </c>
      <c r="K1612" s="24" t="s">
        <v>2002</v>
      </c>
      <c r="L1612" s="80"/>
      <c r="M1612" s="24" t="s">
        <v>3483</v>
      </c>
      <c r="N1612" s="24"/>
      <c r="O1612" s="24"/>
    </row>
    <row r="1613" spans="1:15" hidden="1">
      <c r="A1613" s="23" t="str">
        <f>CONCATENATE(표1[[#This Row],[대분류]],표1[[#This Row],[중분류]],표1[[#This Row],[소분류]],표1[[#This Row],[단계]])</f>
        <v>비즈니스공통스킬문서작성선택과정</v>
      </c>
      <c r="B1613" s="23" t="str">
        <f>CONCATENATE($A1613,
IF(COUNTIF($A$2:$A1613,A1613)&lt;10,CONCATENATE("000",COUNTIF($A$2:$A1613,A1613)),
IF(COUNTIF($A$2:$A1613,A1613)&lt;100,CONCATENATE("00",COUNTIF($A$2:$A1613,A1613)),
IF(COUNTIF($A$2:$A1613,A1613)&lt;1000,CONCATENATE("0",COUNTIF($A$2:$A1613,A1613)),COUNTIF($A$2:$A1613,A1613))
)))</f>
        <v>비즈니스공통스킬문서작성선택과정0015</v>
      </c>
      <c r="C1613" s="23" t="s">
        <v>5316</v>
      </c>
      <c r="E1613" s="23" t="str">
        <f>CONCATENATE(표1[[#This Row],[교육기관명]],표1[[#This Row],[중분류]])</f>
        <v>멀티캠퍼스공통스킬</v>
      </c>
      <c r="F1613" s="24" t="s">
        <v>4</v>
      </c>
      <c r="G1613" s="25" t="s">
        <v>556</v>
      </c>
      <c r="H1613" s="24" t="s">
        <v>522</v>
      </c>
      <c r="I1613" s="24" t="s">
        <v>529</v>
      </c>
      <c r="J1613" s="24" t="s">
        <v>549</v>
      </c>
      <c r="K1613" s="24" t="s">
        <v>2002</v>
      </c>
      <c r="L1613" s="80"/>
      <c r="M1613" s="24" t="s">
        <v>3484</v>
      </c>
      <c r="N1613" s="24"/>
      <c r="O1613" s="24"/>
    </row>
    <row r="1614" spans="1:15" hidden="1">
      <c r="A1614" s="23" t="str">
        <f>CONCATENATE(표1[[#This Row],[대분류]],표1[[#This Row],[중분류]],표1[[#This Row],[소분류]],표1[[#This Row],[단계]])</f>
        <v>비즈니스공통스킬문서작성전문과정</v>
      </c>
      <c r="B1614" s="23" t="str">
        <f>CONCATENATE($A1614,
IF(COUNTIF($A$2:$A1614,A1614)&lt;10,CONCATENATE("000",COUNTIF($A$2:$A1614,A1614)),
IF(COUNTIF($A$2:$A1614,A1614)&lt;100,CONCATENATE("00",COUNTIF($A$2:$A1614,A1614)),
IF(COUNTIF($A$2:$A1614,A1614)&lt;1000,CONCATENATE("0",COUNTIF($A$2:$A1614,A1614)),COUNTIF($A$2:$A1614,A1614))
)))</f>
        <v>비즈니스공통스킬문서작성전문과정0001</v>
      </c>
      <c r="C1614" s="23" t="s">
        <v>4174</v>
      </c>
      <c r="E1614" s="23" t="str">
        <f>CONCATENATE(표1[[#This Row],[교육기관명]],표1[[#This Row],[중분류]])</f>
        <v>패스트캠퍼스공통스킬</v>
      </c>
      <c r="F1614" s="24" t="s">
        <v>3687</v>
      </c>
      <c r="G1614" s="25" t="s">
        <v>1795</v>
      </c>
      <c r="H1614" s="24" t="s">
        <v>522</v>
      </c>
      <c r="I1614" s="24" t="s">
        <v>529</v>
      </c>
      <c r="J1614" s="24" t="s">
        <v>549</v>
      </c>
      <c r="K1614" s="24" t="s">
        <v>2000</v>
      </c>
      <c r="L1614" s="80"/>
      <c r="M1614" s="24" t="s">
        <v>3485</v>
      </c>
      <c r="N1614" s="24"/>
      <c r="O1614" s="24"/>
    </row>
    <row r="1615" spans="1:15" hidden="1">
      <c r="A1615" s="23" t="str">
        <f>CONCATENATE(표1[[#This Row],[대분류]],표1[[#This Row],[중분류]],표1[[#This Row],[소분류]],표1[[#This Row],[단계]])</f>
        <v>비즈니스공통스킬문제해결/사고력선택과정</v>
      </c>
      <c r="B1615" s="23" t="str">
        <f>CONCATENATE($A1615,
IF(COUNTIF($A$2:$A1615,A1615)&lt;10,CONCATENATE("000",COUNTIF($A$2:$A1615,A1615)),
IF(COUNTIF($A$2:$A1615,A1615)&lt;100,CONCATENATE("00",COUNTIF($A$2:$A1615,A1615)),
IF(COUNTIF($A$2:$A1615,A1615)&lt;1000,CONCATENATE("0",COUNTIF($A$2:$A1615,A1615)),COUNTIF($A$2:$A1615,A1615))
)))</f>
        <v>비즈니스공통스킬문제해결/사고력선택과정0001</v>
      </c>
      <c r="C1615" s="23" t="s">
        <v>5317</v>
      </c>
      <c r="E1615" s="23" t="str">
        <f>CONCATENATE(표1[[#This Row],[교육기관명]],표1[[#This Row],[중분류]])</f>
        <v>멀티캠퍼스공통스킬</v>
      </c>
      <c r="F1615" s="24" t="s">
        <v>4</v>
      </c>
      <c r="G1615" s="25" t="s">
        <v>580</v>
      </c>
      <c r="H1615" s="24" t="s">
        <v>522</v>
      </c>
      <c r="I1615" s="24" t="s">
        <v>529</v>
      </c>
      <c r="J1615" s="24" t="s">
        <v>579</v>
      </c>
      <c r="K1615" s="24" t="s">
        <v>2002</v>
      </c>
      <c r="L1615" s="80"/>
      <c r="M1615" s="24" t="s">
        <v>3486</v>
      </c>
      <c r="N1615" s="24"/>
      <c r="O1615" s="24"/>
    </row>
    <row r="1616" spans="1:15" hidden="1">
      <c r="A1616" s="23" t="str">
        <f>CONCATENATE(표1[[#This Row],[대분류]],표1[[#This Row],[중분류]],표1[[#This Row],[소분류]],표1[[#This Row],[단계]])</f>
        <v>비즈니스공통스킬문제해결/사고력선택과정</v>
      </c>
      <c r="B1616" s="23" t="str">
        <f>CONCATENATE($A1616,
IF(COUNTIF($A$2:$A1616,A1616)&lt;10,CONCATENATE("000",COUNTIF($A$2:$A1616,A1616)),
IF(COUNTIF($A$2:$A1616,A1616)&lt;100,CONCATENATE("00",COUNTIF($A$2:$A1616,A1616)),
IF(COUNTIF($A$2:$A1616,A1616)&lt;1000,CONCATENATE("0",COUNTIF($A$2:$A1616,A1616)),COUNTIF($A$2:$A1616,A1616))
)))</f>
        <v>비즈니스공통스킬문제해결/사고력선택과정0002</v>
      </c>
      <c r="C1616" s="23" t="s">
        <v>5318</v>
      </c>
      <c r="E1616" s="23" t="str">
        <f>CONCATENATE(표1[[#This Row],[교육기관명]],표1[[#This Row],[중분류]])</f>
        <v>멀티캠퍼스공통스킬</v>
      </c>
      <c r="F1616" s="24" t="s">
        <v>4</v>
      </c>
      <c r="G1616" s="25" t="s">
        <v>578</v>
      </c>
      <c r="H1616" s="24" t="s">
        <v>522</v>
      </c>
      <c r="I1616" s="24" t="s">
        <v>529</v>
      </c>
      <c r="J1616" s="24" t="s">
        <v>579</v>
      </c>
      <c r="K1616" s="24" t="s">
        <v>2002</v>
      </c>
      <c r="L1616" s="80"/>
      <c r="M1616" s="24" t="s">
        <v>3487</v>
      </c>
      <c r="N1616" s="24"/>
      <c r="O1616" s="24"/>
    </row>
    <row r="1617" spans="1:15" hidden="1">
      <c r="A1617" s="23" t="str">
        <f>CONCATENATE(표1[[#This Row],[대분류]],표1[[#This Row],[중분류]],표1[[#This Row],[소분류]],표1[[#This Row],[단계]])</f>
        <v>비즈니스공통스킬문제해결/사고력선택과정</v>
      </c>
      <c r="B1617" s="23" t="str">
        <f>CONCATENATE($A1617,
IF(COUNTIF($A$2:$A1617,A1617)&lt;10,CONCATENATE("000",COUNTIF($A$2:$A1617,A1617)),
IF(COUNTIF($A$2:$A1617,A1617)&lt;100,CONCATENATE("00",COUNTIF($A$2:$A1617,A1617)),
IF(COUNTIF($A$2:$A1617,A1617)&lt;1000,CONCATENATE("0",COUNTIF($A$2:$A1617,A1617)),COUNTIF($A$2:$A1617,A1617))
)))</f>
        <v>비즈니스공통스킬문제해결/사고력선택과정0003</v>
      </c>
      <c r="C1617" s="23" t="s">
        <v>5319</v>
      </c>
      <c r="E1617" s="23" t="str">
        <f>CONCATENATE(표1[[#This Row],[교육기관명]],표1[[#This Row],[중분류]])</f>
        <v>멀티캠퍼스공통스킬</v>
      </c>
      <c r="F1617" s="24" t="s">
        <v>4</v>
      </c>
      <c r="G1617" s="25" t="s">
        <v>581</v>
      </c>
      <c r="H1617" s="24" t="s">
        <v>522</v>
      </c>
      <c r="I1617" s="24" t="s">
        <v>529</v>
      </c>
      <c r="J1617" s="24" t="s">
        <v>579</v>
      </c>
      <c r="K1617" s="24" t="s">
        <v>2002</v>
      </c>
      <c r="L1617" s="80"/>
      <c r="M1617" s="24" t="s">
        <v>3488</v>
      </c>
      <c r="N1617" s="24"/>
      <c r="O1617" s="24"/>
    </row>
    <row r="1618" spans="1:15" hidden="1">
      <c r="A1618" s="23" t="str">
        <f>CONCATENATE(표1[[#This Row],[대분류]],표1[[#This Row],[중분류]],표1[[#This Row],[소분류]],표1[[#This Row],[단계]])</f>
        <v>비즈니스공통스킬문제해결/사고력선택과정</v>
      </c>
      <c r="B1618" s="23" t="str">
        <f>CONCATENATE($A1618,
IF(COUNTIF($A$2:$A1618,A1618)&lt;10,CONCATENATE("000",COUNTIF($A$2:$A1618,A1618)),
IF(COUNTIF($A$2:$A1618,A1618)&lt;100,CONCATENATE("00",COUNTIF($A$2:$A1618,A1618)),
IF(COUNTIF($A$2:$A1618,A1618)&lt;1000,CONCATENATE("0",COUNTIF($A$2:$A1618,A1618)),COUNTIF($A$2:$A1618,A1618))
)))</f>
        <v>비즈니스공통스킬문제해결/사고력선택과정0004</v>
      </c>
      <c r="C1618" s="23" t="s">
        <v>5320</v>
      </c>
      <c r="E1618" s="23" t="str">
        <f>CONCATENATE(표1[[#This Row],[교육기관명]],표1[[#This Row],[중분류]])</f>
        <v>멀티캠퍼스공통스킬</v>
      </c>
      <c r="F1618" s="24" t="s">
        <v>4</v>
      </c>
      <c r="G1618" s="25" t="s">
        <v>582</v>
      </c>
      <c r="H1618" s="24" t="s">
        <v>522</v>
      </c>
      <c r="I1618" s="24" t="s">
        <v>529</v>
      </c>
      <c r="J1618" s="24" t="s">
        <v>579</v>
      </c>
      <c r="K1618" s="24" t="s">
        <v>2002</v>
      </c>
      <c r="L1618" s="80"/>
      <c r="M1618" s="24" t="s">
        <v>3489</v>
      </c>
      <c r="N1618" s="24"/>
      <c r="O1618" s="24"/>
    </row>
    <row r="1619" spans="1:15" hidden="1">
      <c r="A1619" s="23" t="str">
        <f>CONCATENATE(표1[[#This Row],[대분류]],표1[[#This Row],[중분류]],표1[[#This Row],[소분류]],표1[[#This Row],[단계]])</f>
        <v>비즈니스공통스킬커뮤니케이션선택과정</v>
      </c>
      <c r="B1619" s="23" t="str">
        <f>CONCATENATE($A1619,
IF(COUNTIF($A$2:$A1619,A1619)&lt;10,CONCATENATE("000",COUNTIF($A$2:$A1619,A1619)),
IF(COUNTIF($A$2:$A1619,A1619)&lt;100,CONCATENATE("00",COUNTIF($A$2:$A1619,A1619)),
IF(COUNTIF($A$2:$A1619,A1619)&lt;1000,CONCATENATE("0",COUNTIF($A$2:$A1619,A1619)),COUNTIF($A$2:$A1619,A1619))
)))</f>
        <v>비즈니스공통스킬커뮤니케이션선택과정0001</v>
      </c>
      <c r="C1619" s="23" t="s">
        <v>5321</v>
      </c>
      <c r="E1619" s="23" t="str">
        <f>CONCATENATE(표1[[#This Row],[교육기관명]],표1[[#This Row],[중분류]])</f>
        <v>멀티캠퍼스공통스킬</v>
      </c>
      <c r="F1619" s="24" t="s">
        <v>4</v>
      </c>
      <c r="G1619" s="25" t="s">
        <v>575</v>
      </c>
      <c r="H1619" s="24" t="s">
        <v>522</v>
      </c>
      <c r="I1619" s="24" t="s">
        <v>529</v>
      </c>
      <c r="J1619" s="24" t="s">
        <v>565</v>
      </c>
      <c r="K1619" s="24" t="s">
        <v>2002</v>
      </c>
      <c r="L1619" s="80"/>
      <c r="M1619" s="24" t="s">
        <v>3490</v>
      </c>
      <c r="N1619" s="24"/>
      <c r="O1619" s="24"/>
    </row>
    <row r="1620" spans="1:15" hidden="1">
      <c r="A1620" s="23" t="str">
        <f>CONCATENATE(표1[[#This Row],[대분류]],표1[[#This Row],[중분류]],표1[[#This Row],[소분류]],표1[[#This Row],[단계]])</f>
        <v>비즈니스공통스킬커뮤니케이션선택과정</v>
      </c>
      <c r="B1620" s="23" t="str">
        <f>CONCATENATE($A1620,
IF(COUNTIF($A$2:$A1620,A1620)&lt;10,CONCATENATE("000",COUNTIF($A$2:$A1620,A1620)),
IF(COUNTIF($A$2:$A1620,A1620)&lt;100,CONCATENATE("00",COUNTIF($A$2:$A1620,A1620)),
IF(COUNTIF($A$2:$A1620,A1620)&lt;1000,CONCATENATE("0",COUNTIF($A$2:$A1620,A1620)),COUNTIF($A$2:$A1620,A1620))
)))</f>
        <v>비즈니스공통스킬커뮤니케이션선택과정0002</v>
      </c>
      <c r="C1620" s="23" t="s">
        <v>5322</v>
      </c>
      <c r="E1620" s="23" t="str">
        <f>CONCATENATE(표1[[#This Row],[교육기관명]],표1[[#This Row],[중분류]])</f>
        <v>멀티캠퍼스공통스킬</v>
      </c>
      <c r="F1620" s="24" t="s">
        <v>4</v>
      </c>
      <c r="G1620" s="25" t="s">
        <v>576</v>
      </c>
      <c r="H1620" s="24" t="s">
        <v>522</v>
      </c>
      <c r="I1620" s="24" t="s">
        <v>529</v>
      </c>
      <c r="J1620" s="24" t="s">
        <v>565</v>
      </c>
      <c r="K1620" s="24" t="s">
        <v>2002</v>
      </c>
      <c r="L1620" s="80"/>
      <c r="M1620" s="24" t="s">
        <v>3491</v>
      </c>
      <c r="N1620" s="24"/>
      <c r="O1620" s="24"/>
    </row>
    <row r="1621" spans="1:15" hidden="1">
      <c r="A1621" s="23" t="str">
        <f>CONCATENATE(표1[[#This Row],[대분류]],표1[[#This Row],[중분류]],표1[[#This Row],[소분류]],표1[[#This Row],[단계]])</f>
        <v>비즈니스공통스킬커뮤니케이션선택과정</v>
      </c>
      <c r="B1621" s="23" t="str">
        <f>CONCATENATE($A1621,
IF(COUNTIF($A$2:$A1621,A1621)&lt;10,CONCATENATE("000",COUNTIF($A$2:$A1621,A1621)),
IF(COUNTIF($A$2:$A1621,A1621)&lt;100,CONCATENATE("00",COUNTIF($A$2:$A1621,A1621)),
IF(COUNTIF($A$2:$A1621,A1621)&lt;1000,CONCATENATE("0",COUNTIF($A$2:$A1621,A1621)),COUNTIF($A$2:$A1621,A1621))
)))</f>
        <v>비즈니스공통스킬커뮤니케이션선택과정0003</v>
      </c>
      <c r="C1621" s="23" t="s">
        <v>5323</v>
      </c>
      <c r="E1621" s="23" t="str">
        <f>CONCATENATE(표1[[#This Row],[교육기관명]],표1[[#This Row],[중분류]])</f>
        <v>멀티캠퍼스공통스킬</v>
      </c>
      <c r="F1621" s="24" t="s">
        <v>4</v>
      </c>
      <c r="G1621" s="25" t="s">
        <v>577</v>
      </c>
      <c r="H1621" s="24" t="s">
        <v>522</v>
      </c>
      <c r="I1621" s="24" t="s">
        <v>529</v>
      </c>
      <c r="J1621" s="24" t="s">
        <v>565</v>
      </c>
      <c r="K1621" s="24" t="s">
        <v>2002</v>
      </c>
      <c r="L1621" s="80"/>
      <c r="M1621" s="24" t="s">
        <v>3492</v>
      </c>
      <c r="N1621" s="24"/>
      <c r="O1621" s="24"/>
    </row>
    <row r="1622" spans="1:15" hidden="1">
      <c r="A1622" s="23" t="str">
        <f>CONCATENATE(표1[[#This Row],[대분류]],표1[[#This Row],[중분류]],표1[[#This Row],[소분류]],표1[[#This Row],[단계]])</f>
        <v>비즈니스공통스킬커뮤니케이션선택과정</v>
      </c>
      <c r="B1622" s="23" t="str">
        <f>CONCATENATE($A1622,
IF(COUNTIF($A$2:$A1622,A1622)&lt;10,CONCATENATE("000",COUNTIF($A$2:$A1622,A1622)),
IF(COUNTIF($A$2:$A1622,A1622)&lt;100,CONCATENATE("00",COUNTIF($A$2:$A1622,A1622)),
IF(COUNTIF($A$2:$A1622,A1622)&lt;1000,CONCATENATE("0",COUNTIF($A$2:$A1622,A1622)),COUNTIF($A$2:$A1622,A1622))
)))</f>
        <v>비즈니스공통스킬커뮤니케이션선택과정0004</v>
      </c>
      <c r="C1622" s="23" t="s">
        <v>5324</v>
      </c>
      <c r="E1622" s="23" t="str">
        <f>CONCATENATE(표1[[#This Row],[교육기관명]],표1[[#This Row],[중분류]])</f>
        <v>멀티캠퍼스공통스킬</v>
      </c>
      <c r="F1622" s="24" t="s">
        <v>4</v>
      </c>
      <c r="G1622" s="25" t="s">
        <v>571</v>
      </c>
      <c r="H1622" s="24" t="s">
        <v>522</v>
      </c>
      <c r="I1622" s="24" t="s">
        <v>529</v>
      </c>
      <c r="J1622" s="24" t="s">
        <v>565</v>
      </c>
      <c r="K1622" s="24" t="s">
        <v>2002</v>
      </c>
      <c r="L1622" s="80"/>
      <c r="M1622" s="24" t="s">
        <v>3493</v>
      </c>
      <c r="N1622" s="24"/>
      <c r="O1622" s="24"/>
    </row>
    <row r="1623" spans="1:15" hidden="1">
      <c r="A1623" s="23" t="str">
        <f>CONCATENATE(표1[[#This Row],[대분류]],표1[[#This Row],[중분류]],표1[[#This Row],[소분류]],표1[[#This Row],[단계]])</f>
        <v>비즈니스공통스킬커뮤니케이션선택과정</v>
      </c>
      <c r="B1623" s="23" t="str">
        <f>CONCATENATE($A1623,
IF(COUNTIF($A$2:$A1623,A1623)&lt;10,CONCATENATE("000",COUNTIF($A$2:$A1623,A1623)),
IF(COUNTIF($A$2:$A1623,A1623)&lt;100,CONCATENATE("00",COUNTIF($A$2:$A1623,A1623)),
IF(COUNTIF($A$2:$A1623,A1623)&lt;1000,CONCATENATE("0",COUNTIF($A$2:$A1623,A1623)),COUNTIF($A$2:$A1623,A1623))
)))</f>
        <v>비즈니스공통스킬커뮤니케이션선택과정0005</v>
      </c>
      <c r="C1623" s="23" t="s">
        <v>5325</v>
      </c>
      <c r="E1623" s="23" t="str">
        <f>CONCATENATE(표1[[#This Row],[교육기관명]],표1[[#This Row],[중분류]])</f>
        <v>멀티캠퍼스공통스킬</v>
      </c>
      <c r="F1623" s="24" t="s">
        <v>4</v>
      </c>
      <c r="G1623" s="25" t="s">
        <v>564</v>
      </c>
      <c r="H1623" s="24" t="s">
        <v>522</v>
      </c>
      <c r="I1623" s="24" t="s">
        <v>529</v>
      </c>
      <c r="J1623" s="24" t="s">
        <v>565</v>
      </c>
      <c r="K1623" s="24" t="s">
        <v>2002</v>
      </c>
      <c r="L1623" s="80"/>
      <c r="M1623" s="24" t="s">
        <v>3494</v>
      </c>
      <c r="N1623" s="24"/>
      <c r="O1623" s="24"/>
    </row>
    <row r="1624" spans="1:15" hidden="1">
      <c r="A1624" s="23" t="str">
        <f>CONCATENATE(표1[[#This Row],[대분류]],표1[[#This Row],[중분류]],표1[[#This Row],[소분류]],표1[[#This Row],[단계]])</f>
        <v>비즈니스공통스킬커뮤니케이션선택과정</v>
      </c>
      <c r="B1624" s="23" t="str">
        <f>CONCATENATE($A1624,
IF(COUNTIF($A$2:$A1624,A1624)&lt;10,CONCATENATE("000",COUNTIF($A$2:$A1624,A1624)),
IF(COUNTIF($A$2:$A1624,A1624)&lt;100,CONCATENATE("00",COUNTIF($A$2:$A1624,A1624)),
IF(COUNTIF($A$2:$A1624,A1624)&lt;1000,CONCATENATE("0",COUNTIF($A$2:$A1624,A1624)),COUNTIF($A$2:$A1624,A1624))
)))</f>
        <v>비즈니스공통스킬커뮤니케이션선택과정0006</v>
      </c>
      <c r="C1624" s="23" t="s">
        <v>5326</v>
      </c>
      <c r="E1624" s="23" t="str">
        <f>CONCATENATE(표1[[#This Row],[교육기관명]],표1[[#This Row],[중분류]])</f>
        <v>멀티캠퍼스공통스킬</v>
      </c>
      <c r="F1624" s="24" t="s">
        <v>4</v>
      </c>
      <c r="G1624" s="25" t="s">
        <v>573</v>
      </c>
      <c r="H1624" s="24" t="s">
        <v>522</v>
      </c>
      <c r="I1624" s="24" t="s">
        <v>529</v>
      </c>
      <c r="J1624" s="24" t="s">
        <v>565</v>
      </c>
      <c r="K1624" s="24" t="s">
        <v>2002</v>
      </c>
      <c r="L1624" s="80"/>
      <c r="M1624" s="24" t="s">
        <v>3495</v>
      </c>
      <c r="N1624" s="24"/>
      <c r="O1624" s="24"/>
    </row>
    <row r="1625" spans="1:15" hidden="1">
      <c r="A1625" s="23" t="str">
        <f>CONCATENATE(표1[[#This Row],[대분류]],표1[[#This Row],[중분류]],표1[[#This Row],[소분류]],표1[[#This Row],[단계]])</f>
        <v>비즈니스공통스킬커뮤니케이션선택과정</v>
      </c>
      <c r="B1625" s="23" t="str">
        <f>CONCATENATE($A1625,
IF(COUNTIF($A$2:$A1625,A1625)&lt;10,CONCATENATE("000",COUNTIF($A$2:$A1625,A1625)),
IF(COUNTIF($A$2:$A1625,A1625)&lt;100,CONCATENATE("00",COUNTIF($A$2:$A1625,A1625)),
IF(COUNTIF($A$2:$A1625,A1625)&lt;1000,CONCATENATE("0",COUNTIF($A$2:$A1625,A1625)),COUNTIF($A$2:$A1625,A1625))
)))</f>
        <v>비즈니스공통스킬커뮤니케이션선택과정0007</v>
      </c>
      <c r="C1625" s="23" t="s">
        <v>5327</v>
      </c>
      <c r="E1625" s="23" t="str">
        <f>CONCATENATE(표1[[#This Row],[교육기관명]],표1[[#This Row],[중분류]])</f>
        <v>멀티캠퍼스공통스킬</v>
      </c>
      <c r="F1625" s="24" t="s">
        <v>4</v>
      </c>
      <c r="G1625" s="25" t="s">
        <v>574</v>
      </c>
      <c r="H1625" s="24" t="s">
        <v>522</v>
      </c>
      <c r="I1625" s="24" t="s">
        <v>529</v>
      </c>
      <c r="J1625" s="24" t="s">
        <v>565</v>
      </c>
      <c r="K1625" s="24" t="s">
        <v>2002</v>
      </c>
      <c r="L1625" s="80"/>
      <c r="M1625" s="24" t="s">
        <v>3496</v>
      </c>
      <c r="N1625" s="24"/>
      <c r="O1625" s="24"/>
    </row>
    <row r="1626" spans="1:15" hidden="1">
      <c r="A1626" s="23" t="str">
        <f>CONCATENATE(표1[[#This Row],[대분류]],표1[[#This Row],[중분류]],표1[[#This Row],[소분류]],표1[[#This Row],[단계]])</f>
        <v>비즈니스공통스킬커뮤니케이션선택과정</v>
      </c>
      <c r="B1626" s="23" t="str">
        <f>CONCATENATE($A1626,
IF(COUNTIF($A$2:$A1626,A1626)&lt;10,CONCATENATE("000",COUNTIF($A$2:$A1626,A1626)),
IF(COUNTIF($A$2:$A1626,A1626)&lt;100,CONCATENATE("00",COUNTIF($A$2:$A1626,A1626)),
IF(COUNTIF($A$2:$A1626,A1626)&lt;1000,CONCATENATE("0",COUNTIF($A$2:$A1626,A1626)),COUNTIF($A$2:$A1626,A1626))
)))</f>
        <v>비즈니스공통스킬커뮤니케이션선택과정0008</v>
      </c>
      <c r="C1626" s="23" t="s">
        <v>5328</v>
      </c>
      <c r="E1626" s="23" t="str">
        <f>CONCATENATE(표1[[#This Row],[교육기관명]],표1[[#This Row],[중분류]])</f>
        <v>멀티캠퍼스공통스킬</v>
      </c>
      <c r="F1626" s="24" t="s">
        <v>4</v>
      </c>
      <c r="G1626" s="25" t="s">
        <v>570</v>
      </c>
      <c r="H1626" s="24" t="s">
        <v>522</v>
      </c>
      <c r="I1626" s="24" t="s">
        <v>529</v>
      </c>
      <c r="J1626" s="24" t="s">
        <v>565</v>
      </c>
      <c r="K1626" s="24" t="s">
        <v>2002</v>
      </c>
      <c r="L1626" s="80"/>
      <c r="M1626" s="24" t="s">
        <v>3497</v>
      </c>
      <c r="N1626" s="24"/>
      <c r="O1626" s="24"/>
    </row>
    <row r="1627" spans="1:15" hidden="1">
      <c r="A1627" s="23" t="str">
        <f>CONCATENATE(표1[[#This Row],[대분류]],표1[[#This Row],[중분류]],표1[[#This Row],[소분류]],표1[[#This Row],[단계]])</f>
        <v>비즈니스공통스킬커뮤니케이션선택과정</v>
      </c>
      <c r="B1627" s="23" t="str">
        <f>CONCATENATE($A1627,
IF(COUNTIF($A$2:$A1627,A1627)&lt;10,CONCATENATE("000",COUNTIF($A$2:$A1627,A1627)),
IF(COUNTIF($A$2:$A1627,A1627)&lt;100,CONCATENATE("00",COUNTIF($A$2:$A1627,A1627)),
IF(COUNTIF($A$2:$A1627,A1627)&lt;1000,CONCATENATE("0",COUNTIF($A$2:$A1627,A1627)),COUNTIF($A$2:$A1627,A1627))
)))</f>
        <v>비즈니스공통스킬커뮤니케이션선택과정0009</v>
      </c>
      <c r="C1627" s="23" t="s">
        <v>5329</v>
      </c>
      <c r="E1627" s="23" t="str">
        <f>CONCATENATE(표1[[#This Row],[교육기관명]],표1[[#This Row],[중분류]])</f>
        <v>멀티캠퍼스공통스킬</v>
      </c>
      <c r="F1627" s="24" t="s">
        <v>4</v>
      </c>
      <c r="G1627" s="25" t="s">
        <v>572</v>
      </c>
      <c r="H1627" s="24" t="s">
        <v>522</v>
      </c>
      <c r="I1627" s="24" t="s">
        <v>529</v>
      </c>
      <c r="J1627" s="24" t="s">
        <v>565</v>
      </c>
      <c r="K1627" s="24" t="s">
        <v>2002</v>
      </c>
      <c r="L1627" s="80"/>
      <c r="M1627" s="24" t="s">
        <v>3498</v>
      </c>
      <c r="N1627" s="24"/>
      <c r="O1627" s="24"/>
    </row>
    <row r="1628" spans="1:15" hidden="1">
      <c r="A1628" s="23" t="str">
        <f>CONCATENATE(표1[[#This Row],[대분류]],표1[[#This Row],[중분류]],표1[[#This Row],[소분류]],표1[[#This Row],[단계]])</f>
        <v>비즈니스공통스킬커뮤니케이션선택과정</v>
      </c>
      <c r="B1628" s="23" t="str">
        <f>CONCATENATE($A1628,
IF(COUNTIF($A$2:$A1628,A1628)&lt;10,CONCATENATE("000",COUNTIF($A$2:$A1628,A1628)),
IF(COUNTIF($A$2:$A1628,A1628)&lt;100,CONCATENATE("00",COUNTIF($A$2:$A1628,A1628)),
IF(COUNTIF($A$2:$A1628,A1628)&lt;1000,CONCATENATE("0",COUNTIF($A$2:$A1628,A1628)),COUNTIF($A$2:$A1628,A1628))
)))</f>
        <v>비즈니스공통스킬커뮤니케이션선택과정0010</v>
      </c>
      <c r="C1628" s="23" t="s">
        <v>5330</v>
      </c>
      <c r="E1628" s="23" t="str">
        <f>CONCATENATE(표1[[#This Row],[교육기관명]],표1[[#This Row],[중분류]])</f>
        <v>멀티캠퍼스공통스킬</v>
      </c>
      <c r="F1628" s="24" t="s">
        <v>4</v>
      </c>
      <c r="G1628" s="25" t="s">
        <v>566</v>
      </c>
      <c r="H1628" s="24" t="s">
        <v>522</v>
      </c>
      <c r="I1628" s="24" t="s">
        <v>529</v>
      </c>
      <c r="J1628" s="24" t="s">
        <v>565</v>
      </c>
      <c r="K1628" s="24" t="s">
        <v>2002</v>
      </c>
      <c r="L1628" s="80"/>
      <c r="M1628" s="23" t="s">
        <v>3499</v>
      </c>
      <c r="N1628" s="24"/>
      <c r="O1628" s="24"/>
    </row>
    <row r="1629" spans="1:15" hidden="1">
      <c r="A1629" s="23" t="str">
        <f>CONCATENATE(표1[[#This Row],[대분류]],표1[[#This Row],[중분류]],표1[[#This Row],[소분류]],표1[[#This Row],[단계]])</f>
        <v>비즈니스공통스킬커뮤니케이션선택과정</v>
      </c>
      <c r="B1629" s="23" t="str">
        <f>CONCATENATE($A1629,
IF(COUNTIF($A$2:$A1629,A1629)&lt;10,CONCATENATE("000",COUNTIF($A$2:$A1629,A1629)),
IF(COUNTIF($A$2:$A1629,A1629)&lt;100,CONCATENATE("00",COUNTIF($A$2:$A1629,A1629)),
IF(COUNTIF($A$2:$A1629,A1629)&lt;1000,CONCATENATE("0",COUNTIF($A$2:$A1629,A1629)),COUNTIF($A$2:$A1629,A1629))
)))</f>
        <v>비즈니스공통스킬커뮤니케이션선택과정0011</v>
      </c>
      <c r="C1629" s="23" t="s">
        <v>5331</v>
      </c>
      <c r="E1629" s="23" t="str">
        <f>CONCATENATE(표1[[#This Row],[교육기관명]],표1[[#This Row],[중분류]])</f>
        <v>멀티캠퍼스공통스킬</v>
      </c>
      <c r="F1629" s="24" t="s">
        <v>4</v>
      </c>
      <c r="G1629" s="25" t="s">
        <v>568</v>
      </c>
      <c r="H1629" s="24" t="s">
        <v>522</v>
      </c>
      <c r="I1629" s="24" t="s">
        <v>529</v>
      </c>
      <c r="J1629" s="24" t="s">
        <v>565</v>
      </c>
      <c r="K1629" s="24" t="s">
        <v>2002</v>
      </c>
      <c r="L1629" s="80"/>
      <c r="M1629" s="24" t="s">
        <v>3500</v>
      </c>
      <c r="N1629" s="24"/>
      <c r="O1629" s="24"/>
    </row>
    <row r="1630" spans="1:15" hidden="1">
      <c r="A1630" s="23" t="str">
        <f>CONCATENATE(표1[[#This Row],[대분류]],표1[[#This Row],[중분류]],표1[[#This Row],[소분류]],표1[[#This Row],[단계]])</f>
        <v>비즈니스공통스킬커뮤니케이션선택과정</v>
      </c>
      <c r="B1630" s="23" t="str">
        <f>CONCATENATE($A1630,
IF(COUNTIF($A$2:$A1630,A1630)&lt;10,CONCATENATE("000",COUNTIF($A$2:$A1630,A1630)),
IF(COUNTIF($A$2:$A1630,A1630)&lt;100,CONCATENATE("00",COUNTIF($A$2:$A1630,A1630)),
IF(COUNTIF($A$2:$A1630,A1630)&lt;1000,CONCATENATE("0",COUNTIF($A$2:$A1630,A1630)),COUNTIF($A$2:$A1630,A1630))
)))</f>
        <v>비즈니스공통스킬커뮤니케이션선택과정0012</v>
      </c>
      <c r="C1630" s="23" t="s">
        <v>5332</v>
      </c>
      <c r="E1630" s="23" t="str">
        <f>CONCATENATE(표1[[#This Row],[교육기관명]],표1[[#This Row],[중분류]])</f>
        <v>멀티캠퍼스공통스킬</v>
      </c>
      <c r="F1630" s="24" t="s">
        <v>4</v>
      </c>
      <c r="G1630" s="25" t="s">
        <v>569</v>
      </c>
      <c r="H1630" s="24" t="s">
        <v>522</v>
      </c>
      <c r="I1630" s="24" t="s">
        <v>529</v>
      </c>
      <c r="J1630" s="24" t="s">
        <v>565</v>
      </c>
      <c r="K1630" s="24" t="s">
        <v>2002</v>
      </c>
      <c r="L1630" s="80"/>
      <c r="M1630" s="24" t="s">
        <v>3501</v>
      </c>
      <c r="N1630" s="24"/>
      <c r="O1630" s="24"/>
    </row>
    <row r="1631" spans="1:15" ht="16.5" hidden="1">
      <c r="A1631" s="23" t="str">
        <f>CONCATENATE(표1[[#This Row],[대분류]],표1[[#This Row],[중분류]],표1[[#This Row],[소분류]],표1[[#This Row],[단계]])</f>
        <v>비즈니스공통스킬커뮤니케이션선택과정</v>
      </c>
      <c r="B1631" s="23" t="str">
        <f>CONCATENATE($A1631,
IF(COUNTIF($A$2:$A1631,A1631)&lt;10,CONCATENATE("000",COUNTIF($A$2:$A1631,A1631)),
IF(COUNTIF($A$2:$A1631,A1631)&lt;100,CONCATENATE("00",COUNTIF($A$2:$A1631,A1631)),
IF(COUNTIF($A$2:$A1631,A1631)&lt;1000,CONCATENATE("0",COUNTIF($A$2:$A1631,A1631)),COUNTIF($A$2:$A1631,A1631))
)))</f>
        <v>비즈니스공통스킬커뮤니케이션선택과정0013</v>
      </c>
      <c r="C1631" s="23" t="s">
        <v>5333</v>
      </c>
      <c r="D1631" s="27" t="s">
        <v>5730</v>
      </c>
      <c r="E1631" s="23" t="str">
        <f>CONCATENATE(표1[[#This Row],[교육기관명]],표1[[#This Row],[중분류]])</f>
        <v>멀티캠퍼스공통스킬</v>
      </c>
      <c r="F1631" s="24" t="s">
        <v>4</v>
      </c>
      <c r="G1631" s="25" t="s">
        <v>567</v>
      </c>
      <c r="H1631" s="24" t="s">
        <v>522</v>
      </c>
      <c r="I1631" s="24" t="s">
        <v>529</v>
      </c>
      <c r="J1631" s="24" t="s">
        <v>565</v>
      </c>
      <c r="K1631" s="24" t="s">
        <v>2002</v>
      </c>
      <c r="L1631" s="80" t="s">
        <v>5716</v>
      </c>
      <c r="M1631" s="36" t="s">
        <v>5715</v>
      </c>
      <c r="N1631" s="24"/>
      <c r="O1631" s="24"/>
    </row>
    <row r="1632" spans="1:15" hidden="1">
      <c r="A1632" s="23" t="str">
        <f>CONCATENATE(표1[[#This Row],[대분류]],표1[[#This Row],[중분류]],표1[[#This Row],[소분류]],표1[[#This Row],[단계]])</f>
        <v>비즈니스기획마케팅기본과정</v>
      </c>
      <c r="B1632" s="23" t="str">
        <f>CONCATENATE($A1632,
IF(COUNTIF($A$2:$A1632,A1632)&lt;10,CONCATENATE("000",COUNTIF($A$2:$A1632,A1632)),
IF(COUNTIF($A$2:$A1632,A1632)&lt;100,CONCATENATE("00",COUNTIF($A$2:$A1632,A1632)),
IF(COUNTIF($A$2:$A1632,A1632)&lt;1000,CONCATENATE("0",COUNTIF($A$2:$A1632,A1632)),COUNTIF($A$2:$A1632,A1632))
)))</f>
        <v>비즈니스기획마케팅기본과정0001</v>
      </c>
      <c r="C1632" s="23" t="s">
        <v>4497</v>
      </c>
      <c r="E1632" s="23" t="str">
        <f>CONCATENATE(표1[[#This Row],[교육기관명]],표1[[#This Row],[중분류]])</f>
        <v>패스트캠퍼스기획</v>
      </c>
      <c r="F1632" s="24" t="s">
        <v>3687</v>
      </c>
      <c r="G1632" s="25" t="s">
        <v>1862</v>
      </c>
      <c r="H1632" s="24" t="s">
        <v>522</v>
      </c>
      <c r="I1632" s="24" t="s">
        <v>584</v>
      </c>
      <c r="J1632" s="24" t="s">
        <v>590</v>
      </c>
      <c r="K1632" s="24" t="s">
        <v>1998</v>
      </c>
      <c r="L1632" s="80"/>
      <c r="M1632" s="24" t="s">
        <v>3502</v>
      </c>
      <c r="N1632" s="24"/>
      <c r="O1632" s="24"/>
    </row>
    <row r="1633" spans="1:15" hidden="1">
      <c r="A1633" s="23" t="str">
        <f>CONCATENATE(표1[[#This Row],[대분류]],표1[[#This Row],[중분류]],표1[[#This Row],[소분류]],표1[[#This Row],[단계]])</f>
        <v>비즈니스기획마케팅전문과정</v>
      </c>
      <c r="B1633" s="23" t="str">
        <f>CONCATENATE($A1633,
IF(COUNTIF($A$2:$A1633,A1633)&lt;10,CONCATENATE("000",COUNTIF($A$2:$A1633,A1633)),
IF(COUNTIF($A$2:$A1633,A1633)&lt;100,CONCATENATE("00",COUNTIF($A$2:$A1633,A1633)),
IF(COUNTIF($A$2:$A1633,A1633)&lt;1000,CONCATENATE("0",COUNTIF($A$2:$A1633,A1633)),COUNTIF($A$2:$A1633,A1633))
)))</f>
        <v>비즈니스기획마케팅전문과정0001</v>
      </c>
      <c r="C1633" s="23" t="s">
        <v>3801</v>
      </c>
      <c r="E1633" s="23" t="str">
        <f>CONCATENATE(표1[[#This Row],[교육기관명]],표1[[#This Row],[중분류]])</f>
        <v>멀티캠퍼스기획</v>
      </c>
      <c r="F1633" s="24" t="s">
        <v>4</v>
      </c>
      <c r="G1633" s="25" t="s">
        <v>596</v>
      </c>
      <c r="H1633" s="24" t="s">
        <v>522</v>
      </c>
      <c r="I1633" s="24" t="s">
        <v>584</v>
      </c>
      <c r="J1633" s="24" t="s">
        <v>590</v>
      </c>
      <c r="K1633" s="24" t="s">
        <v>2000</v>
      </c>
      <c r="L1633" s="80"/>
      <c r="M1633" s="24" t="s">
        <v>3503</v>
      </c>
      <c r="N1633" s="24"/>
      <c r="O1633" s="24"/>
    </row>
    <row r="1634" spans="1:15" hidden="1">
      <c r="A1634" s="23" t="str">
        <f>CONCATENATE(표1[[#This Row],[대분류]],표1[[#This Row],[중분류]],표1[[#This Row],[소분류]],표1[[#This Row],[단계]])</f>
        <v>비즈니스기획마케팅전문과정</v>
      </c>
      <c r="B1634" s="23" t="str">
        <f>CONCATENATE($A1634,
IF(COUNTIF($A$2:$A1634,A1634)&lt;10,CONCATENATE("000",COUNTIF($A$2:$A1634,A1634)),
IF(COUNTIF($A$2:$A1634,A1634)&lt;100,CONCATENATE("00",COUNTIF($A$2:$A1634,A1634)),
IF(COUNTIF($A$2:$A1634,A1634)&lt;1000,CONCATENATE("0",COUNTIF($A$2:$A1634,A1634)),COUNTIF($A$2:$A1634,A1634))
)))</f>
        <v>비즈니스기획마케팅전문과정0002</v>
      </c>
      <c r="C1634" s="23" t="s">
        <v>3802</v>
      </c>
      <c r="E1634" s="23" t="str">
        <f>CONCATENATE(표1[[#This Row],[교육기관명]],표1[[#This Row],[중분류]])</f>
        <v>멀티캠퍼스기획</v>
      </c>
      <c r="F1634" s="24" t="s">
        <v>4</v>
      </c>
      <c r="G1634" s="25" t="s">
        <v>593</v>
      </c>
      <c r="H1634" s="24" t="s">
        <v>522</v>
      </c>
      <c r="I1634" s="24" t="s">
        <v>584</v>
      </c>
      <c r="J1634" s="24" t="s">
        <v>590</v>
      </c>
      <c r="K1634" s="24" t="s">
        <v>2000</v>
      </c>
      <c r="L1634" s="80"/>
      <c r="M1634" s="24" t="s">
        <v>3504</v>
      </c>
      <c r="N1634" s="24"/>
      <c r="O1634" s="24"/>
    </row>
    <row r="1635" spans="1:15" hidden="1">
      <c r="A1635" s="23" t="str">
        <f>CONCATENATE(표1[[#This Row],[대분류]],표1[[#This Row],[중분류]],표1[[#This Row],[소분류]],표1[[#This Row],[단계]])</f>
        <v>비즈니스기획마케팅전문과정</v>
      </c>
      <c r="B1635" s="23" t="str">
        <f>CONCATENATE($A1635,
IF(COUNTIF($A$2:$A1635,A1635)&lt;10,CONCATENATE("000",COUNTIF($A$2:$A1635,A1635)),
IF(COUNTIF($A$2:$A1635,A1635)&lt;100,CONCATENATE("00",COUNTIF($A$2:$A1635,A1635)),
IF(COUNTIF($A$2:$A1635,A1635)&lt;1000,CONCATENATE("0",COUNTIF($A$2:$A1635,A1635)),COUNTIF($A$2:$A1635,A1635))
)))</f>
        <v>비즈니스기획마케팅전문과정0003</v>
      </c>
      <c r="C1635" s="23" t="s">
        <v>5254</v>
      </c>
      <c r="E1635" s="23" t="str">
        <f>CONCATENATE(표1[[#This Row],[교육기관명]],표1[[#This Row],[중분류]])</f>
        <v>멀티캠퍼스기획</v>
      </c>
      <c r="F1635" s="24" t="s">
        <v>4</v>
      </c>
      <c r="G1635" s="25" t="s">
        <v>594</v>
      </c>
      <c r="H1635" s="24" t="s">
        <v>522</v>
      </c>
      <c r="I1635" s="24" t="s">
        <v>584</v>
      </c>
      <c r="J1635" s="24" t="s">
        <v>590</v>
      </c>
      <c r="K1635" s="24" t="s">
        <v>2000</v>
      </c>
      <c r="L1635" s="80"/>
      <c r="M1635" s="24" t="s">
        <v>3505</v>
      </c>
      <c r="N1635" s="24"/>
      <c r="O1635" s="24"/>
    </row>
    <row r="1636" spans="1:15" hidden="1">
      <c r="A1636" s="23" t="str">
        <f>CONCATENATE(표1[[#This Row],[대분류]],표1[[#This Row],[중분류]],표1[[#This Row],[소분류]],표1[[#This Row],[단계]])</f>
        <v>비즈니스기획마케팅전문과정</v>
      </c>
      <c r="B1636" s="23" t="str">
        <f>CONCATENATE($A1636,
IF(COUNTIF($A$2:$A1636,A1636)&lt;10,CONCATENATE("000",COUNTIF($A$2:$A1636,A1636)),
IF(COUNTIF($A$2:$A1636,A1636)&lt;100,CONCATENATE("00",COUNTIF($A$2:$A1636,A1636)),
IF(COUNTIF($A$2:$A1636,A1636)&lt;1000,CONCATENATE("0",COUNTIF($A$2:$A1636,A1636)),COUNTIF($A$2:$A1636,A1636))
)))</f>
        <v>비즈니스기획마케팅전문과정0004</v>
      </c>
      <c r="C1636" s="23" t="s">
        <v>5255</v>
      </c>
      <c r="E1636" s="23" t="str">
        <f>CONCATENATE(표1[[#This Row],[교육기관명]],표1[[#This Row],[중분류]])</f>
        <v>멀티캠퍼스기획</v>
      </c>
      <c r="F1636" s="24" t="s">
        <v>4</v>
      </c>
      <c r="G1636" s="25" t="s">
        <v>589</v>
      </c>
      <c r="H1636" s="24" t="s">
        <v>522</v>
      </c>
      <c r="I1636" s="24" t="s">
        <v>584</v>
      </c>
      <c r="J1636" s="24" t="s">
        <v>590</v>
      </c>
      <c r="K1636" s="24" t="s">
        <v>2000</v>
      </c>
      <c r="L1636" s="80"/>
      <c r="M1636" s="24" t="s">
        <v>3506</v>
      </c>
      <c r="N1636" s="24"/>
      <c r="O1636" s="24"/>
    </row>
    <row r="1637" spans="1:15" hidden="1">
      <c r="A1637" s="23" t="str">
        <f>CONCATENATE(표1[[#This Row],[대분류]],표1[[#This Row],[중분류]],표1[[#This Row],[소분류]],표1[[#This Row],[단계]])</f>
        <v>비즈니스기획마케팅전문과정</v>
      </c>
      <c r="B1637" s="23" t="str">
        <f>CONCATENATE($A1637,
IF(COUNTIF($A$2:$A1637,A1637)&lt;10,CONCATENATE("000",COUNTIF($A$2:$A1637,A1637)),
IF(COUNTIF($A$2:$A1637,A1637)&lt;100,CONCATENATE("00",COUNTIF($A$2:$A1637,A1637)),
IF(COUNTIF($A$2:$A1637,A1637)&lt;1000,CONCATENATE("0",COUNTIF($A$2:$A1637,A1637)),COUNTIF($A$2:$A1637,A1637))
)))</f>
        <v>비즈니스기획마케팅전문과정0005</v>
      </c>
      <c r="C1637" s="23" t="s">
        <v>5256</v>
      </c>
      <c r="E1637" s="23" t="str">
        <f>CONCATENATE(표1[[#This Row],[교육기관명]],표1[[#This Row],[중분류]])</f>
        <v>멀티캠퍼스기획</v>
      </c>
      <c r="F1637" s="24" t="s">
        <v>4</v>
      </c>
      <c r="G1637" s="25" t="s">
        <v>595</v>
      </c>
      <c r="H1637" s="24" t="s">
        <v>522</v>
      </c>
      <c r="I1637" s="24" t="s">
        <v>584</v>
      </c>
      <c r="J1637" s="24" t="s">
        <v>590</v>
      </c>
      <c r="K1637" s="24" t="s">
        <v>2000</v>
      </c>
      <c r="L1637" s="80"/>
      <c r="M1637" s="24" t="s">
        <v>3507</v>
      </c>
      <c r="N1637" s="24"/>
      <c r="O1637" s="24"/>
    </row>
    <row r="1638" spans="1:15" hidden="1">
      <c r="A1638" s="23" t="str">
        <f>CONCATENATE(표1[[#This Row],[대분류]],표1[[#This Row],[중분류]],표1[[#This Row],[소분류]],표1[[#This Row],[단계]])</f>
        <v>비즈니스기획마케팅전문과정</v>
      </c>
      <c r="B1638" s="23" t="str">
        <f>CONCATENATE($A1638,
IF(COUNTIF($A$2:$A1638,A1638)&lt;10,CONCATENATE("000",COUNTIF($A$2:$A1638,A1638)),
IF(COUNTIF($A$2:$A1638,A1638)&lt;100,CONCATENATE("00",COUNTIF($A$2:$A1638,A1638)),
IF(COUNTIF($A$2:$A1638,A1638)&lt;1000,CONCATENATE("0",COUNTIF($A$2:$A1638,A1638)),COUNTIF($A$2:$A1638,A1638))
)))</f>
        <v>비즈니스기획마케팅전문과정0006</v>
      </c>
      <c r="C1638" s="23" t="s">
        <v>5257</v>
      </c>
      <c r="E1638" s="23" t="str">
        <f>CONCATENATE(표1[[#This Row],[교육기관명]],표1[[#This Row],[중분류]])</f>
        <v>멀티캠퍼스기획</v>
      </c>
      <c r="F1638" s="24" t="s">
        <v>4</v>
      </c>
      <c r="G1638" s="25" t="s">
        <v>592</v>
      </c>
      <c r="H1638" s="24" t="s">
        <v>522</v>
      </c>
      <c r="I1638" s="24" t="s">
        <v>584</v>
      </c>
      <c r="J1638" s="24" t="s">
        <v>590</v>
      </c>
      <c r="K1638" s="24" t="s">
        <v>2000</v>
      </c>
      <c r="L1638" s="80"/>
      <c r="M1638" s="24" t="s">
        <v>3508</v>
      </c>
      <c r="N1638" s="24"/>
      <c r="O1638" s="24"/>
    </row>
    <row r="1639" spans="1:15" hidden="1">
      <c r="A1639" s="23" t="str">
        <f>CONCATENATE(표1[[#This Row],[대분류]],표1[[#This Row],[중분류]],표1[[#This Row],[소분류]],표1[[#This Row],[단계]])</f>
        <v>비즈니스기획마케팅전문과정</v>
      </c>
      <c r="B1639" s="23" t="str">
        <f>CONCATENATE($A1639,
IF(COUNTIF($A$2:$A1639,A1639)&lt;10,CONCATENATE("000",COUNTIF($A$2:$A1639,A1639)),
IF(COUNTIF($A$2:$A1639,A1639)&lt;100,CONCATENATE("00",COUNTIF($A$2:$A1639,A1639)),
IF(COUNTIF($A$2:$A1639,A1639)&lt;1000,CONCATENATE("0",COUNTIF($A$2:$A1639,A1639)),COUNTIF($A$2:$A1639,A1639))
)))</f>
        <v>비즈니스기획마케팅전문과정0007</v>
      </c>
      <c r="C1639" s="23" t="s">
        <v>5258</v>
      </c>
      <c r="E1639" s="23" t="str">
        <f>CONCATENATE(표1[[#This Row],[교육기관명]],표1[[#This Row],[중분류]])</f>
        <v>멀티캠퍼스기획</v>
      </c>
      <c r="F1639" s="24" t="s">
        <v>4</v>
      </c>
      <c r="G1639" s="25" t="s">
        <v>591</v>
      </c>
      <c r="H1639" s="24" t="s">
        <v>522</v>
      </c>
      <c r="I1639" s="24" t="s">
        <v>584</v>
      </c>
      <c r="J1639" s="24" t="s">
        <v>590</v>
      </c>
      <c r="K1639" s="24" t="s">
        <v>2000</v>
      </c>
      <c r="L1639" s="80"/>
      <c r="M1639" s="24" t="s">
        <v>3509</v>
      </c>
      <c r="N1639" s="24"/>
      <c r="O1639" s="24"/>
    </row>
    <row r="1640" spans="1:15" hidden="1">
      <c r="A1640" s="23" t="str">
        <f>CONCATENATE(표1[[#This Row],[대분류]],표1[[#This Row],[중분류]],표1[[#This Row],[소분류]],표1[[#This Row],[단계]])</f>
        <v>비즈니스기획마케팅전문과정</v>
      </c>
      <c r="B1640" s="23" t="str">
        <f>CONCATENATE($A1640,
IF(COUNTIF($A$2:$A1640,A1640)&lt;10,CONCATENATE("000",COUNTIF($A$2:$A1640,A1640)),
IF(COUNTIF($A$2:$A1640,A1640)&lt;100,CONCATENATE("00",COUNTIF($A$2:$A1640,A1640)),
IF(COUNTIF($A$2:$A1640,A1640)&lt;1000,CONCATENATE("0",COUNTIF($A$2:$A1640,A1640)),COUNTIF($A$2:$A1640,A1640))
)))</f>
        <v>비즈니스기획마케팅전문과정0008</v>
      </c>
      <c r="C1640" s="23" t="s">
        <v>4498</v>
      </c>
      <c r="E1640" s="23" t="str">
        <f>CONCATENATE(표1[[#This Row],[교육기관명]],표1[[#This Row],[중분류]])</f>
        <v>패스트캠퍼스기획</v>
      </c>
      <c r="F1640" s="24" t="s">
        <v>3687</v>
      </c>
      <c r="G1640" s="25" t="s">
        <v>1858</v>
      </c>
      <c r="H1640" s="24" t="s">
        <v>522</v>
      </c>
      <c r="I1640" s="24" t="s">
        <v>584</v>
      </c>
      <c r="J1640" s="24" t="s">
        <v>590</v>
      </c>
      <c r="K1640" s="24" t="s">
        <v>2000</v>
      </c>
      <c r="L1640" s="80"/>
      <c r="M1640" s="24" t="s">
        <v>3510</v>
      </c>
      <c r="N1640" s="24"/>
      <c r="O1640" s="24"/>
    </row>
    <row r="1641" spans="1:15" hidden="1">
      <c r="A1641" s="23" t="str">
        <f>CONCATENATE(표1[[#This Row],[대분류]],표1[[#This Row],[중분류]],표1[[#This Row],[소분류]],표1[[#This Row],[단계]])</f>
        <v>비즈니스기획마케팅전문과정</v>
      </c>
      <c r="B1641" s="23" t="str">
        <f>CONCATENATE($A1641,
IF(COUNTIF($A$2:$A1641,A1641)&lt;10,CONCATENATE("000",COUNTIF($A$2:$A1641,A1641)),
IF(COUNTIF($A$2:$A1641,A1641)&lt;100,CONCATENATE("00",COUNTIF($A$2:$A1641,A1641)),
IF(COUNTIF($A$2:$A1641,A1641)&lt;1000,CONCATENATE("0",COUNTIF($A$2:$A1641,A1641)),COUNTIF($A$2:$A1641,A1641))
)))</f>
        <v>비즈니스기획마케팅전문과정0009</v>
      </c>
      <c r="C1641" s="23" t="s">
        <v>4499</v>
      </c>
      <c r="E1641" s="23" t="str">
        <f>CONCATENATE(표1[[#This Row],[교육기관명]],표1[[#This Row],[중분류]])</f>
        <v>패스트캠퍼스기획</v>
      </c>
      <c r="F1641" s="24" t="s">
        <v>3687</v>
      </c>
      <c r="G1641" s="25" t="s">
        <v>1863</v>
      </c>
      <c r="H1641" s="24" t="s">
        <v>522</v>
      </c>
      <c r="I1641" s="24" t="s">
        <v>584</v>
      </c>
      <c r="J1641" s="24" t="s">
        <v>590</v>
      </c>
      <c r="K1641" s="24" t="s">
        <v>2000</v>
      </c>
      <c r="L1641" s="80"/>
      <c r="M1641" s="24" t="s">
        <v>3511</v>
      </c>
      <c r="N1641" s="24"/>
      <c r="O1641" s="24"/>
    </row>
    <row r="1642" spans="1:15" hidden="1">
      <c r="A1642" s="23" t="str">
        <f>CONCATENATE(표1[[#This Row],[대분류]],표1[[#This Row],[중분류]],표1[[#This Row],[소분류]],표1[[#This Row],[단계]])</f>
        <v>비즈니스기획마케팅전문과정</v>
      </c>
      <c r="B1642" s="23" t="str">
        <f>CONCATENATE($A1642,
IF(COUNTIF($A$2:$A1642,A1642)&lt;10,CONCATENATE("000",COUNTIF($A$2:$A1642,A1642)),
IF(COUNTIF($A$2:$A1642,A1642)&lt;100,CONCATENATE("00",COUNTIF($A$2:$A1642,A1642)),
IF(COUNTIF($A$2:$A1642,A1642)&lt;1000,CONCATENATE("0",COUNTIF($A$2:$A1642,A1642)),COUNTIF($A$2:$A1642,A1642))
)))</f>
        <v>비즈니스기획마케팅전문과정0010</v>
      </c>
      <c r="C1642" s="23" t="s">
        <v>4500</v>
      </c>
      <c r="E1642" s="23" t="str">
        <f>CONCATENATE(표1[[#This Row],[교육기관명]],표1[[#This Row],[중분류]])</f>
        <v>패스트캠퍼스기획</v>
      </c>
      <c r="F1642" s="24" t="s">
        <v>3687</v>
      </c>
      <c r="G1642" s="25" t="s">
        <v>1843</v>
      </c>
      <c r="H1642" s="24" t="s">
        <v>522</v>
      </c>
      <c r="I1642" s="24" t="s">
        <v>584</v>
      </c>
      <c r="J1642" s="24" t="s">
        <v>590</v>
      </c>
      <c r="K1642" s="24" t="s">
        <v>2000</v>
      </c>
      <c r="L1642" s="80"/>
      <c r="M1642" s="24" t="s">
        <v>3512</v>
      </c>
      <c r="N1642" s="24"/>
      <c r="O1642" s="24"/>
    </row>
    <row r="1643" spans="1:15" hidden="1">
      <c r="A1643" s="23" t="str">
        <f>CONCATENATE(표1[[#This Row],[대분류]],표1[[#This Row],[중분류]],표1[[#This Row],[소분류]],표1[[#This Row],[단계]])</f>
        <v>비즈니스기획마케팅전문과정</v>
      </c>
      <c r="B1643" s="23" t="str">
        <f>CONCATENATE($A1643,
IF(COUNTIF($A$2:$A1643,A1643)&lt;10,CONCATENATE("000",COUNTIF($A$2:$A1643,A1643)),
IF(COUNTIF($A$2:$A1643,A1643)&lt;100,CONCATENATE("00",COUNTIF($A$2:$A1643,A1643)),
IF(COUNTIF($A$2:$A1643,A1643)&lt;1000,CONCATENATE("0",COUNTIF($A$2:$A1643,A1643)),COUNTIF($A$2:$A1643,A1643))
)))</f>
        <v>비즈니스기획마케팅전문과정0011</v>
      </c>
      <c r="C1643" s="23" t="s">
        <v>4501</v>
      </c>
      <c r="E1643" s="23" t="str">
        <f>CONCATENATE(표1[[#This Row],[교육기관명]],표1[[#This Row],[중분류]])</f>
        <v>패스트캠퍼스기획</v>
      </c>
      <c r="F1643" s="24" t="s">
        <v>3687</v>
      </c>
      <c r="G1643" s="25" t="s">
        <v>1844</v>
      </c>
      <c r="H1643" s="24" t="s">
        <v>522</v>
      </c>
      <c r="I1643" s="24" t="s">
        <v>584</v>
      </c>
      <c r="J1643" s="24" t="s">
        <v>590</v>
      </c>
      <c r="K1643" s="24" t="s">
        <v>2000</v>
      </c>
      <c r="L1643" s="80"/>
      <c r="M1643" s="24" t="s">
        <v>3513</v>
      </c>
      <c r="N1643" s="24"/>
      <c r="O1643" s="24"/>
    </row>
    <row r="1644" spans="1:15" hidden="1">
      <c r="A1644" s="23" t="str">
        <f>CONCATENATE(표1[[#This Row],[대분류]],표1[[#This Row],[중분류]],표1[[#This Row],[소분류]],표1[[#This Row],[단계]])</f>
        <v>비즈니스기획마케팅전문과정</v>
      </c>
      <c r="B1644" s="23" t="str">
        <f>CONCATENATE($A1644,
IF(COUNTIF($A$2:$A1644,A1644)&lt;10,CONCATENATE("000",COUNTIF($A$2:$A1644,A1644)),
IF(COUNTIF($A$2:$A1644,A1644)&lt;100,CONCATENATE("00",COUNTIF($A$2:$A1644,A1644)),
IF(COUNTIF($A$2:$A1644,A1644)&lt;1000,CONCATENATE("0",COUNTIF($A$2:$A1644,A1644)),COUNTIF($A$2:$A1644,A1644))
)))</f>
        <v>비즈니스기획마케팅전문과정0012</v>
      </c>
      <c r="C1644" s="23" t="s">
        <v>4502</v>
      </c>
      <c r="E1644" s="23" t="str">
        <f>CONCATENATE(표1[[#This Row],[교육기관명]],표1[[#This Row],[중분류]])</f>
        <v>패스트캠퍼스기획</v>
      </c>
      <c r="F1644" s="24" t="s">
        <v>3687</v>
      </c>
      <c r="G1644" s="25" t="s">
        <v>1853</v>
      </c>
      <c r="H1644" s="24" t="s">
        <v>522</v>
      </c>
      <c r="I1644" s="24" t="s">
        <v>584</v>
      </c>
      <c r="J1644" s="24" t="s">
        <v>590</v>
      </c>
      <c r="K1644" s="24" t="s">
        <v>2000</v>
      </c>
      <c r="L1644" s="80"/>
      <c r="M1644" s="24" t="s">
        <v>3514</v>
      </c>
      <c r="N1644" s="24"/>
      <c r="O1644" s="24"/>
    </row>
    <row r="1645" spans="1:15" hidden="1">
      <c r="A1645" s="23" t="str">
        <f>CONCATENATE(표1[[#This Row],[대분류]],표1[[#This Row],[중분류]],표1[[#This Row],[소분류]],표1[[#This Row],[단계]])</f>
        <v>비즈니스기획마케팅전문과정</v>
      </c>
      <c r="B1645" s="23" t="str">
        <f>CONCATENATE($A1645,
IF(COUNTIF($A$2:$A1645,A1645)&lt;10,CONCATENATE("000",COUNTIF($A$2:$A1645,A1645)),
IF(COUNTIF($A$2:$A1645,A1645)&lt;100,CONCATENATE("00",COUNTIF($A$2:$A1645,A1645)),
IF(COUNTIF($A$2:$A1645,A1645)&lt;1000,CONCATENATE("0",COUNTIF($A$2:$A1645,A1645)),COUNTIF($A$2:$A1645,A1645))
)))</f>
        <v>비즈니스기획마케팅전문과정0013</v>
      </c>
      <c r="C1645" s="23" t="s">
        <v>4503</v>
      </c>
      <c r="E1645" s="23" t="str">
        <f>CONCATENATE(표1[[#This Row],[교육기관명]],표1[[#This Row],[중분류]])</f>
        <v>패스트캠퍼스기획</v>
      </c>
      <c r="F1645" s="24" t="s">
        <v>3687</v>
      </c>
      <c r="G1645" s="25" t="s">
        <v>1856</v>
      </c>
      <c r="H1645" s="24" t="s">
        <v>522</v>
      </c>
      <c r="I1645" s="24" t="s">
        <v>584</v>
      </c>
      <c r="J1645" s="24" t="s">
        <v>590</v>
      </c>
      <c r="K1645" s="24" t="s">
        <v>2000</v>
      </c>
      <c r="L1645" s="80"/>
      <c r="M1645" s="24" t="s">
        <v>3515</v>
      </c>
      <c r="N1645" s="24"/>
      <c r="O1645" s="24"/>
    </row>
    <row r="1646" spans="1:15" hidden="1">
      <c r="A1646" s="23" t="str">
        <f>CONCATENATE(표1[[#This Row],[대분류]],표1[[#This Row],[중분류]],표1[[#This Row],[소분류]],표1[[#This Row],[단계]])</f>
        <v>비즈니스기획마케팅전문과정</v>
      </c>
      <c r="B1646" s="23" t="str">
        <f>CONCATENATE($A1646,
IF(COUNTIF($A$2:$A1646,A1646)&lt;10,CONCATENATE("000",COUNTIF($A$2:$A1646,A1646)),
IF(COUNTIF($A$2:$A1646,A1646)&lt;100,CONCATENATE("00",COUNTIF($A$2:$A1646,A1646)),
IF(COUNTIF($A$2:$A1646,A1646)&lt;1000,CONCATENATE("0",COUNTIF($A$2:$A1646,A1646)),COUNTIF($A$2:$A1646,A1646))
)))</f>
        <v>비즈니스기획마케팅전문과정0014</v>
      </c>
      <c r="C1646" s="23" t="s">
        <v>4504</v>
      </c>
      <c r="E1646" s="23" t="str">
        <f>CONCATENATE(표1[[#This Row],[교육기관명]],표1[[#This Row],[중분류]])</f>
        <v>패스트캠퍼스기획</v>
      </c>
      <c r="F1646" s="24" t="s">
        <v>3687</v>
      </c>
      <c r="G1646" s="25" t="s">
        <v>1716</v>
      </c>
      <c r="H1646" s="24" t="s">
        <v>522</v>
      </c>
      <c r="I1646" s="24" t="s">
        <v>584</v>
      </c>
      <c r="J1646" s="24" t="s">
        <v>590</v>
      </c>
      <c r="K1646" s="24" t="s">
        <v>2000</v>
      </c>
      <c r="L1646" s="80"/>
      <c r="M1646" s="24" t="s">
        <v>3516</v>
      </c>
      <c r="N1646" s="24"/>
      <c r="O1646" s="24"/>
    </row>
    <row r="1647" spans="1:15" hidden="1">
      <c r="A1647" s="23" t="str">
        <f>CONCATENATE(표1[[#This Row],[대분류]],표1[[#This Row],[중분류]],표1[[#This Row],[소분류]],표1[[#This Row],[단계]])</f>
        <v>비즈니스기획마케팅전문과정</v>
      </c>
      <c r="B1647" s="23" t="str">
        <f>CONCATENATE($A1647,
IF(COUNTIF($A$2:$A1647,A1647)&lt;10,CONCATENATE("000",COUNTIF($A$2:$A1647,A1647)),
IF(COUNTIF($A$2:$A1647,A1647)&lt;100,CONCATENATE("00",COUNTIF($A$2:$A1647,A1647)),
IF(COUNTIF($A$2:$A1647,A1647)&lt;1000,CONCATENATE("0",COUNTIF($A$2:$A1647,A1647)),COUNTIF($A$2:$A1647,A1647))
)))</f>
        <v>비즈니스기획마케팅전문과정0015</v>
      </c>
      <c r="C1647" s="23" t="s">
        <v>4505</v>
      </c>
      <c r="E1647" s="23" t="str">
        <f>CONCATENATE(표1[[#This Row],[교육기관명]],표1[[#This Row],[중분류]])</f>
        <v>패스트캠퍼스기획</v>
      </c>
      <c r="F1647" s="24" t="s">
        <v>3687</v>
      </c>
      <c r="G1647" s="25" t="s">
        <v>1845</v>
      </c>
      <c r="H1647" s="24" t="s">
        <v>522</v>
      </c>
      <c r="I1647" s="24" t="s">
        <v>584</v>
      </c>
      <c r="J1647" s="24" t="s">
        <v>590</v>
      </c>
      <c r="K1647" s="24" t="s">
        <v>2000</v>
      </c>
      <c r="L1647" s="80"/>
      <c r="M1647" s="24" t="s">
        <v>3517</v>
      </c>
      <c r="N1647" s="24"/>
      <c r="O1647" s="24"/>
    </row>
    <row r="1648" spans="1:15" hidden="1">
      <c r="A1648" s="23" t="str">
        <f>CONCATENATE(표1[[#This Row],[대분류]],표1[[#This Row],[중분류]],표1[[#This Row],[소분류]],표1[[#This Row],[단계]])</f>
        <v>비즈니스기획마케팅전문과정</v>
      </c>
      <c r="B1648" s="23" t="str">
        <f>CONCATENATE($A1648,
IF(COUNTIF($A$2:$A1648,A1648)&lt;10,CONCATENATE("000",COUNTIF($A$2:$A1648,A1648)),
IF(COUNTIF($A$2:$A1648,A1648)&lt;100,CONCATENATE("00",COUNTIF($A$2:$A1648,A1648)),
IF(COUNTIF($A$2:$A1648,A1648)&lt;1000,CONCATENATE("0",COUNTIF($A$2:$A1648,A1648)),COUNTIF($A$2:$A1648,A1648))
)))</f>
        <v>비즈니스기획마케팅전문과정0016</v>
      </c>
      <c r="C1648" s="23" t="s">
        <v>4506</v>
      </c>
      <c r="E1648" s="23" t="str">
        <f>CONCATENATE(표1[[#This Row],[교육기관명]],표1[[#This Row],[중분류]])</f>
        <v>패스트캠퍼스기획</v>
      </c>
      <c r="F1648" s="24" t="s">
        <v>3687</v>
      </c>
      <c r="G1648" s="25" t="s">
        <v>1720</v>
      </c>
      <c r="H1648" s="24" t="s">
        <v>522</v>
      </c>
      <c r="I1648" s="24" t="s">
        <v>584</v>
      </c>
      <c r="J1648" s="24" t="s">
        <v>590</v>
      </c>
      <c r="K1648" s="24" t="s">
        <v>2000</v>
      </c>
      <c r="L1648" s="80"/>
      <c r="M1648" s="24" t="s">
        <v>3518</v>
      </c>
      <c r="N1648" s="24"/>
      <c r="O1648" s="24"/>
    </row>
    <row r="1649" spans="1:15" hidden="1">
      <c r="A1649" s="23" t="str">
        <f>CONCATENATE(표1[[#This Row],[대분류]],표1[[#This Row],[중분류]],표1[[#This Row],[소분류]],표1[[#This Row],[단계]])</f>
        <v>비즈니스기획마케팅전문과정</v>
      </c>
      <c r="B1649" s="23" t="str">
        <f>CONCATENATE($A1649,
IF(COUNTIF($A$2:$A1649,A1649)&lt;10,CONCATENATE("000",COUNTIF($A$2:$A1649,A1649)),
IF(COUNTIF($A$2:$A1649,A1649)&lt;100,CONCATENATE("00",COUNTIF($A$2:$A1649,A1649)),
IF(COUNTIF($A$2:$A1649,A1649)&lt;1000,CONCATENATE("0",COUNTIF($A$2:$A1649,A1649)),COUNTIF($A$2:$A1649,A1649))
)))</f>
        <v>비즈니스기획마케팅전문과정0017</v>
      </c>
      <c r="C1649" s="23" t="s">
        <v>4507</v>
      </c>
      <c r="E1649" s="23" t="str">
        <f>CONCATENATE(표1[[#This Row],[교육기관명]],표1[[#This Row],[중분류]])</f>
        <v>패스트캠퍼스기획</v>
      </c>
      <c r="F1649" s="24" t="s">
        <v>3687</v>
      </c>
      <c r="G1649" s="25" t="s">
        <v>1722</v>
      </c>
      <c r="H1649" s="24" t="s">
        <v>522</v>
      </c>
      <c r="I1649" s="24" t="s">
        <v>584</v>
      </c>
      <c r="J1649" s="24" t="s">
        <v>590</v>
      </c>
      <c r="K1649" s="24" t="s">
        <v>2000</v>
      </c>
      <c r="L1649" s="80"/>
      <c r="M1649" s="24" t="s">
        <v>3519</v>
      </c>
      <c r="N1649" s="24"/>
      <c r="O1649" s="24"/>
    </row>
    <row r="1650" spans="1:15" hidden="1">
      <c r="A1650" s="23" t="str">
        <f>CONCATENATE(표1[[#This Row],[대분류]],표1[[#This Row],[중분류]],표1[[#This Row],[소분류]],표1[[#This Row],[단계]])</f>
        <v>비즈니스기획마케팅전문과정</v>
      </c>
      <c r="B1650" s="23" t="str">
        <f>CONCATENATE($A1650,
IF(COUNTIF($A$2:$A1650,A1650)&lt;10,CONCATENATE("000",COUNTIF($A$2:$A1650,A1650)),
IF(COUNTIF($A$2:$A1650,A1650)&lt;100,CONCATENATE("00",COUNTIF($A$2:$A1650,A1650)),
IF(COUNTIF($A$2:$A1650,A1650)&lt;1000,CONCATENATE("0",COUNTIF($A$2:$A1650,A1650)),COUNTIF($A$2:$A1650,A1650))
)))</f>
        <v>비즈니스기획마케팅전문과정0018</v>
      </c>
      <c r="C1650" s="23" t="s">
        <v>4508</v>
      </c>
      <c r="E1650" s="23" t="str">
        <f>CONCATENATE(표1[[#This Row],[교육기관명]],표1[[#This Row],[중분류]])</f>
        <v>패스트캠퍼스기획</v>
      </c>
      <c r="F1650" s="24" t="s">
        <v>3687</v>
      </c>
      <c r="G1650" s="25" t="s">
        <v>1852</v>
      </c>
      <c r="H1650" s="24" t="s">
        <v>522</v>
      </c>
      <c r="I1650" s="24" t="s">
        <v>584</v>
      </c>
      <c r="J1650" s="24" t="s">
        <v>590</v>
      </c>
      <c r="K1650" s="24" t="s">
        <v>2000</v>
      </c>
      <c r="L1650" s="80"/>
      <c r="M1650" s="24" t="s">
        <v>3520</v>
      </c>
      <c r="N1650" s="24"/>
      <c r="O1650" s="24"/>
    </row>
    <row r="1651" spans="1:15" hidden="1">
      <c r="A1651" s="23" t="str">
        <f>CONCATENATE(표1[[#This Row],[대분류]],표1[[#This Row],[중분류]],표1[[#This Row],[소분류]],표1[[#This Row],[단계]])</f>
        <v>비즈니스기획마케팅전문과정</v>
      </c>
      <c r="B1651" s="23" t="str">
        <f>CONCATENATE($A1651,
IF(COUNTIF($A$2:$A1651,A1651)&lt;10,CONCATENATE("000",COUNTIF($A$2:$A1651,A1651)),
IF(COUNTIF($A$2:$A1651,A1651)&lt;100,CONCATENATE("00",COUNTIF($A$2:$A1651,A1651)),
IF(COUNTIF($A$2:$A1651,A1651)&lt;1000,CONCATENATE("0",COUNTIF($A$2:$A1651,A1651)),COUNTIF($A$2:$A1651,A1651))
)))</f>
        <v>비즈니스기획마케팅전문과정0019</v>
      </c>
      <c r="C1651" s="23" t="s">
        <v>4509</v>
      </c>
      <c r="E1651" s="23" t="str">
        <f>CONCATENATE(표1[[#This Row],[교육기관명]],표1[[#This Row],[중분류]])</f>
        <v>패스트캠퍼스기획</v>
      </c>
      <c r="F1651" s="24" t="s">
        <v>3687</v>
      </c>
      <c r="G1651" s="25" t="s">
        <v>1718</v>
      </c>
      <c r="H1651" s="24" t="s">
        <v>522</v>
      </c>
      <c r="I1651" s="24" t="s">
        <v>584</v>
      </c>
      <c r="J1651" s="24" t="s">
        <v>590</v>
      </c>
      <c r="K1651" s="24" t="s">
        <v>2000</v>
      </c>
      <c r="L1651" s="80"/>
      <c r="M1651" s="24" t="s">
        <v>3521</v>
      </c>
      <c r="N1651" s="24"/>
      <c r="O1651" s="24"/>
    </row>
    <row r="1652" spans="1:15" hidden="1">
      <c r="A1652" s="23" t="str">
        <f>CONCATENATE(표1[[#This Row],[대분류]],표1[[#This Row],[중분류]],표1[[#This Row],[소분류]],표1[[#This Row],[단계]])</f>
        <v>비즈니스기획마케팅전문과정</v>
      </c>
      <c r="B1652" s="23" t="str">
        <f>CONCATENATE($A1652,
IF(COUNTIF($A$2:$A1652,A1652)&lt;10,CONCATENATE("000",COUNTIF($A$2:$A1652,A1652)),
IF(COUNTIF($A$2:$A1652,A1652)&lt;100,CONCATENATE("00",COUNTIF($A$2:$A1652,A1652)),
IF(COUNTIF($A$2:$A1652,A1652)&lt;1000,CONCATENATE("0",COUNTIF($A$2:$A1652,A1652)),COUNTIF($A$2:$A1652,A1652))
)))</f>
        <v>비즈니스기획마케팅전문과정0020</v>
      </c>
      <c r="C1652" s="23" t="s">
        <v>4510</v>
      </c>
      <c r="D1652" s="27" t="s">
        <v>5657</v>
      </c>
      <c r="E1652" s="23" t="str">
        <f>CONCATENATE(표1[[#This Row],[교육기관명]],표1[[#This Row],[중분류]])</f>
        <v>패스트캠퍼스기획</v>
      </c>
      <c r="F1652" s="24" t="s">
        <v>3687</v>
      </c>
      <c r="G1652" s="25" t="s">
        <v>1846</v>
      </c>
      <c r="H1652" s="24" t="s">
        <v>522</v>
      </c>
      <c r="I1652" s="24" t="s">
        <v>584</v>
      </c>
      <c r="J1652" s="24" t="s">
        <v>590</v>
      </c>
      <c r="K1652" s="24" t="s">
        <v>2000</v>
      </c>
      <c r="L1652" s="80" t="s">
        <v>5554</v>
      </c>
      <c r="M1652" s="24" t="s">
        <v>3522</v>
      </c>
      <c r="N1652" s="24" t="s">
        <v>5555</v>
      </c>
      <c r="O1652" s="24"/>
    </row>
    <row r="1653" spans="1:15" hidden="1">
      <c r="A1653" s="23" t="str">
        <f>CONCATENATE(표1[[#This Row],[대분류]],표1[[#This Row],[중분류]],표1[[#This Row],[소분류]],표1[[#This Row],[단계]])</f>
        <v>비즈니스기획마케팅전문과정</v>
      </c>
      <c r="B1653" s="23" t="str">
        <f>CONCATENATE($A1653,
IF(COUNTIF($A$2:$A1653,A1653)&lt;10,CONCATENATE("000",COUNTIF($A$2:$A1653,A1653)),
IF(COUNTIF($A$2:$A1653,A1653)&lt;100,CONCATENATE("00",COUNTIF($A$2:$A1653,A1653)),
IF(COUNTIF($A$2:$A1653,A1653)&lt;1000,CONCATENATE("0",COUNTIF($A$2:$A1653,A1653)),COUNTIF($A$2:$A1653,A1653))
)))</f>
        <v>비즈니스기획마케팅전문과정0021</v>
      </c>
      <c r="C1653" s="23" t="s">
        <v>4511</v>
      </c>
      <c r="E1653" s="23" t="str">
        <f>CONCATENATE(표1[[#This Row],[교육기관명]],표1[[#This Row],[중분류]])</f>
        <v>패스트캠퍼스기획</v>
      </c>
      <c r="F1653" s="24" t="s">
        <v>3687</v>
      </c>
      <c r="G1653" s="25" t="s">
        <v>1857</v>
      </c>
      <c r="H1653" s="24" t="s">
        <v>522</v>
      </c>
      <c r="I1653" s="24" t="s">
        <v>584</v>
      </c>
      <c r="J1653" s="24" t="s">
        <v>590</v>
      </c>
      <c r="K1653" s="24" t="s">
        <v>2000</v>
      </c>
      <c r="L1653" s="80"/>
      <c r="M1653" s="24" t="s">
        <v>3523</v>
      </c>
      <c r="N1653" s="24"/>
      <c r="O1653" s="24"/>
    </row>
    <row r="1654" spans="1:15" hidden="1">
      <c r="A1654" s="23" t="str">
        <f>CONCATENATE(표1[[#This Row],[대분류]],표1[[#This Row],[중분류]],표1[[#This Row],[소분류]],표1[[#This Row],[단계]])</f>
        <v>비즈니스기획마케팅전문과정</v>
      </c>
      <c r="B1654" s="23" t="str">
        <f>CONCATENATE($A1654,
IF(COUNTIF($A$2:$A1654,A1654)&lt;10,CONCATENATE("000",COUNTIF($A$2:$A1654,A1654)),
IF(COUNTIF($A$2:$A1654,A1654)&lt;100,CONCATENATE("00",COUNTIF($A$2:$A1654,A1654)),
IF(COUNTIF($A$2:$A1654,A1654)&lt;1000,CONCATENATE("0",COUNTIF($A$2:$A1654,A1654)),COUNTIF($A$2:$A1654,A1654))
)))</f>
        <v>비즈니스기획마케팅전문과정0022</v>
      </c>
      <c r="C1654" s="23" t="s">
        <v>4512</v>
      </c>
      <c r="E1654" s="23" t="str">
        <f>CONCATENATE(표1[[#This Row],[교육기관명]],표1[[#This Row],[중분류]])</f>
        <v>패스트캠퍼스기획</v>
      </c>
      <c r="F1654" s="24" t="s">
        <v>3687</v>
      </c>
      <c r="G1654" s="25" t="s">
        <v>1719</v>
      </c>
      <c r="H1654" s="24" t="s">
        <v>522</v>
      </c>
      <c r="I1654" s="24" t="s">
        <v>584</v>
      </c>
      <c r="J1654" s="24" t="s">
        <v>590</v>
      </c>
      <c r="K1654" s="24" t="s">
        <v>2000</v>
      </c>
      <c r="L1654" s="80"/>
      <c r="M1654" s="24" t="s">
        <v>3524</v>
      </c>
      <c r="N1654" s="24"/>
      <c r="O1654" s="24"/>
    </row>
    <row r="1655" spans="1:15" hidden="1">
      <c r="A1655" s="23" t="str">
        <f>CONCATENATE(표1[[#This Row],[대분류]],표1[[#This Row],[중분류]],표1[[#This Row],[소분류]],표1[[#This Row],[단계]])</f>
        <v>비즈니스기획마케팅전문과정</v>
      </c>
      <c r="B1655" s="23" t="str">
        <f>CONCATENATE($A1655,
IF(COUNTIF($A$2:$A1655,A1655)&lt;10,CONCATENATE("000",COUNTIF($A$2:$A1655,A1655)),
IF(COUNTIF($A$2:$A1655,A1655)&lt;100,CONCATENATE("00",COUNTIF($A$2:$A1655,A1655)),
IF(COUNTIF($A$2:$A1655,A1655)&lt;1000,CONCATENATE("0",COUNTIF($A$2:$A1655,A1655)),COUNTIF($A$2:$A1655,A1655))
)))</f>
        <v>비즈니스기획마케팅전문과정0023</v>
      </c>
      <c r="C1655" s="23" t="s">
        <v>4513</v>
      </c>
      <c r="E1655" s="23" t="str">
        <f>CONCATENATE(표1[[#This Row],[교육기관명]],표1[[#This Row],[중분류]])</f>
        <v>패스트캠퍼스기획</v>
      </c>
      <c r="F1655" s="24" t="s">
        <v>3687</v>
      </c>
      <c r="G1655" s="25" t="s">
        <v>1861</v>
      </c>
      <c r="H1655" s="24" t="s">
        <v>522</v>
      </c>
      <c r="I1655" s="24" t="s">
        <v>584</v>
      </c>
      <c r="J1655" s="24" t="s">
        <v>590</v>
      </c>
      <c r="K1655" s="24" t="s">
        <v>2000</v>
      </c>
      <c r="L1655" s="80"/>
      <c r="M1655" s="24" t="s">
        <v>3525</v>
      </c>
      <c r="N1655" s="24"/>
      <c r="O1655" s="24"/>
    </row>
    <row r="1656" spans="1:15" hidden="1">
      <c r="A1656" s="23" t="str">
        <f>CONCATENATE(표1[[#This Row],[대분류]],표1[[#This Row],[중분류]],표1[[#This Row],[소분류]],표1[[#This Row],[단계]])</f>
        <v>비즈니스기획마케팅전문과정</v>
      </c>
      <c r="B1656" s="23" t="str">
        <f>CONCATENATE($A1656,
IF(COUNTIF($A$2:$A1656,A1656)&lt;10,CONCATENATE("000",COUNTIF($A$2:$A1656,A1656)),
IF(COUNTIF($A$2:$A1656,A1656)&lt;100,CONCATENATE("00",COUNTIF($A$2:$A1656,A1656)),
IF(COUNTIF($A$2:$A1656,A1656)&lt;1000,CONCATENATE("0",COUNTIF($A$2:$A1656,A1656)),COUNTIF($A$2:$A1656,A1656))
)))</f>
        <v>비즈니스기획마케팅전문과정0024</v>
      </c>
      <c r="C1656" s="23" t="s">
        <v>4514</v>
      </c>
      <c r="E1656" s="23" t="str">
        <f>CONCATENATE(표1[[#This Row],[교육기관명]],표1[[#This Row],[중분류]])</f>
        <v>패스트캠퍼스기획</v>
      </c>
      <c r="F1656" s="24" t="s">
        <v>3687</v>
      </c>
      <c r="G1656" s="25" t="s">
        <v>1864</v>
      </c>
      <c r="H1656" s="24" t="s">
        <v>522</v>
      </c>
      <c r="I1656" s="24" t="s">
        <v>584</v>
      </c>
      <c r="J1656" s="24" t="s">
        <v>590</v>
      </c>
      <c r="K1656" s="24" t="s">
        <v>2000</v>
      </c>
      <c r="L1656" s="80"/>
      <c r="M1656" s="24" t="s">
        <v>3526</v>
      </c>
      <c r="N1656" s="24"/>
      <c r="O1656" s="24"/>
    </row>
    <row r="1657" spans="1:15" hidden="1">
      <c r="A1657" s="23" t="str">
        <f>CONCATENATE(표1[[#This Row],[대분류]],표1[[#This Row],[중분류]],표1[[#This Row],[소분류]],표1[[#This Row],[단계]])</f>
        <v>비즈니스기획마케팅전문과정</v>
      </c>
      <c r="B1657" s="23" t="str">
        <f>CONCATENATE($A1657,
IF(COUNTIF($A$2:$A1657,A1657)&lt;10,CONCATENATE("000",COUNTIF($A$2:$A1657,A1657)),
IF(COUNTIF($A$2:$A1657,A1657)&lt;100,CONCATENATE("00",COUNTIF($A$2:$A1657,A1657)),
IF(COUNTIF($A$2:$A1657,A1657)&lt;1000,CONCATENATE("0",COUNTIF($A$2:$A1657,A1657)),COUNTIF($A$2:$A1657,A1657))
)))</f>
        <v>비즈니스기획마케팅전문과정0025</v>
      </c>
      <c r="C1657" s="23" t="s">
        <v>4515</v>
      </c>
      <c r="E1657" s="23" t="str">
        <f>CONCATENATE(표1[[#This Row],[교육기관명]],표1[[#This Row],[중분류]])</f>
        <v>패스트캠퍼스기획</v>
      </c>
      <c r="F1657" s="24" t="s">
        <v>3687</v>
      </c>
      <c r="G1657" s="25" t="s">
        <v>1860</v>
      </c>
      <c r="H1657" s="24" t="s">
        <v>522</v>
      </c>
      <c r="I1657" s="24" t="s">
        <v>584</v>
      </c>
      <c r="J1657" s="24" t="s">
        <v>590</v>
      </c>
      <c r="K1657" s="24" t="s">
        <v>2000</v>
      </c>
      <c r="L1657" s="80"/>
      <c r="M1657" s="24" t="s">
        <v>3527</v>
      </c>
      <c r="N1657" s="24"/>
      <c r="O1657" s="24"/>
    </row>
    <row r="1658" spans="1:15" hidden="1">
      <c r="A1658" s="23" t="str">
        <f>CONCATENATE(표1[[#This Row],[대분류]],표1[[#This Row],[중분류]],표1[[#This Row],[소분류]],표1[[#This Row],[단계]])</f>
        <v>비즈니스기획마케팅전문과정</v>
      </c>
      <c r="B1658" s="23" t="str">
        <f>CONCATENATE($A1658,
IF(COUNTIF($A$2:$A1658,A1658)&lt;10,CONCATENATE("000",COUNTIF($A$2:$A1658,A1658)),
IF(COUNTIF($A$2:$A1658,A1658)&lt;100,CONCATENATE("00",COUNTIF($A$2:$A1658,A1658)),
IF(COUNTIF($A$2:$A1658,A1658)&lt;1000,CONCATENATE("0",COUNTIF($A$2:$A1658,A1658)),COUNTIF($A$2:$A1658,A1658))
)))</f>
        <v>비즈니스기획마케팅전문과정0026</v>
      </c>
      <c r="C1658" s="23" t="s">
        <v>4516</v>
      </c>
      <c r="E1658" s="23" t="str">
        <f>CONCATENATE(표1[[#This Row],[교육기관명]],표1[[#This Row],[중분류]])</f>
        <v>패스트캠퍼스기획</v>
      </c>
      <c r="F1658" s="24" t="s">
        <v>3687</v>
      </c>
      <c r="G1658" s="25" t="s">
        <v>1847</v>
      </c>
      <c r="H1658" s="24" t="s">
        <v>522</v>
      </c>
      <c r="I1658" s="24" t="s">
        <v>584</v>
      </c>
      <c r="J1658" s="24" t="s">
        <v>590</v>
      </c>
      <c r="K1658" s="24" t="s">
        <v>2000</v>
      </c>
      <c r="L1658" s="80"/>
      <c r="M1658" s="24" t="s">
        <v>3528</v>
      </c>
      <c r="N1658" s="24"/>
      <c r="O1658" s="24"/>
    </row>
    <row r="1659" spans="1:15" hidden="1">
      <c r="A1659" s="23" t="str">
        <f>CONCATENATE(표1[[#This Row],[대분류]],표1[[#This Row],[중분류]],표1[[#This Row],[소분류]],표1[[#This Row],[단계]])</f>
        <v>비즈니스기획마케팅전문과정</v>
      </c>
      <c r="B1659" s="23" t="str">
        <f>CONCATENATE($A1659,
IF(COUNTIF($A$2:$A1659,A1659)&lt;10,CONCATENATE("000",COUNTIF($A$2:$A1659,A1659)),
IF(COUNTIF($A$2:$A1659,A1659)&lt;100,CONCATENATE("00",COUNTIF($A$2:$A1659,A1659)),
IF(COUNTIF($A$2:$A1659,A1659)&lt;1000,CONCATENATE("0",COUNTIF($A$2:$A1659,A1659)),COUNTIF($A$2:$A1659,A1659))
)))</f>
        <v>비즈니스기획마케팅전문과정0027</v>
      </c>
      <c r="C1659" s="23" t="s">
        <v>4517</v>
      </c>
      <c r="E1659" s="23" t="str">
        <f>CONCATENATE(표1[[#This Row],[교육기관명]],표1[[#This Row],[중분류]])</f>
        <v>패스트캠퍼스기획</v>
      </c>
      <c r="F1659" s="24" t="s">
        <v>3687</v>
      </c>
      <c r="G1659" s="25" t="s">
        <v>1859</v>
      </c>
      <c r="H1659" s="24" t="s">
        <v>522</v>
      </c>
      <c r="I1659" s="24" t="s">
        <v>584</v>
      </c>
      <c r="J1659" s="24" t="s">
        <v>590</v>
      </c>
      <c r="K1659" s="24" t="s">
        <v>2000</v>
      </c>
      <c r="L1659" s="80"/>
      <c r="M1659" s="24" t="s">
        <v>3529</v>
      </c>
      <c r="N1659" s="24"/>
      <c r="O1659" s="24"/>
    </row>
    <row r="1660" spans="1:15" hidden="1">
      <c r="A1660" s="23" t="str">
        <f>CONCATENATE(표1[[#This Row],[대분류]],표1[[#This Row],[중분류]],표1[[#This Row],[소분류]],표1[[#This Row],[단계]])</f>
        <v>비즈니스기획마케팅전문과정</v>
      </c>
      <c r="B1660" s="23" t="str">
        <f>CONCATENATE($A1660,
IF(COUNTIF($A$2:$A1660,A1660)&lt;10,CONCATENATE("000",COUNTIF($A$2:$A1660,A1660)),
IF(COUNTIF($A$2:$A1660,A1660)&lt;100,CONCATENATE("00",COUNTIF($A$2:$A1660,A1660)),
IF(COUNTIF($A$2:$A1660,A1660)&lt;1000,CONCATENATE("0",COUNTIF($A$2:$A1660,A1660)),COUNTIF($A$2:$A1660,A1660))
)))</f>
        <v>비즈니스기획마케팅전문과정0028</v>
      </c>
      <c r="C1660" s="23" t="s">
        <v>4518</v>
      </c>
      <c r="E1660" s="23" t="str">
        <f>CONCATENATE(표1[[#This Row],[교육기관명]],표1[[#This Row],[중분류]])</f>
        <v>패스트캠퍼스기획</v>
      </c>
      <c r="F1660" s="24" t="s">
        <v>3687</v>
      </c>
      <c r="G1660" s="25" t="s">
        <v>1723</v>
      </c>
      <c r="H1660" s="24" t="s">
        <v>522</v>
      </c>
      <c r="I1660" s="24" t="s">
        <v>584</v>
      </c>
      <c r="J1660" s="24" t="s">
        <v>590</v>
      </c>
      <c r="K1660" s="24" t="s">
        <v>2000</v>
      </c>
      <c r="L1660" s="80"/>
      <c r="M1660" s="24" t="s">
        <v>3530</v>
      </c>
      <c r="N1660" s="24"/>
      <c r="O1660" s="24"/>
    </row>
    <row r="1661" spans="1:15" hidden="1">
      <c r="A1661" s="23" t="str">
        <f>CONCATENATE(표1[[#This Row],[대분류]],표1[[#This Row],[중분류]],표1[[#This Row],[소분류]],표1[[#This Row],[단계]])</f>
        <v>비즈니스기획마케팅전문과정</v>
      </c>
      <c r="B1661" s="23" t="str">
        <f>CONCATENATE($A1661,
IF(COUNTIF($A$2:$A1661,A1661)&lt;10,CONCATENATE("000",COUNTIF($A$2:$A1661,A1661)),
IF(COUNTIF($A$2:$A1661,A1661)&lt;100,CONCATENATE("00",COUNTIF($A$2:$A1661,A1661)),
IF(COUNTIF($A$2:$A1661,A1661)&lt;1000,CONCATENATE("0",COUNTIF($A$2:$A1661,A1661)),COUNTIF($A$2:$A1661,A1661))
)))</f>
        <v>비즈니스기획마케팅전문과정0029</v>
      </c>
      <c r="C1661" s="23" t="s">
        <v>4519</v>
      </c>
      <c r="E1661" s="23" t="str">
        <f>CONCATENATE(표1[[#This Row],[교육기관명]],표1[[#This Row],[중분류]])</f>
        <v>패스트캠퍼스기획</v>
      </c>
      <c r="F1661" s="24" t="s">
        <v>3687</v>
      </c>
      <c r="G1661" s="25" t="s">
        <v>1854</v>
      </c>
      <c r="H1661" s="24" t="s">
        <v>522</v>
      </c>
      <c r="I1661" s="24" t="s">
        <v>584</v>
      </c>
      <c r="J1661" s="24" t="s">
        <v>590</v>
      </c>
      <c r="K1661" s="24" t="s">
        <v>2000</v>
      </c>
      <c r="L1661" s="80"/>
      <c r="M1661" s="24" t="s">
        <v>3531</v>
      </c>
      <c r="N1661" s="24"/>
      <c r="O1661" s="24"/>
    </row>
    <row r="1662" spans="1:15" hidden="1">
      <c r="A1662" s="23" t="str">
        <f>CONCATENATE(표1[[#This Row],[대분류]],표1[[#This Row],[중분류]],표1[[#This Row],[소분류]],표1[[#This Row],[단계]])</f>
        <v>비즈니스기획마케팅전문과정</v>
      </c>
      <c r="B1662" s="23" t="str">
        <f>CONCATENATE($A1662,
IF(COUNTIF($A$2:$A1662,A1662)&lt;10,CONCATENATE("000",COUNTIF($A$2:$A1662,A1662)),
IF(COUNTIF($A$2:$A1662,A1662)&lt;100,CONCATENATE("00",COUNTIF($A$2:$A1662,A1662)),
IF(COUNTIF($A$2:$A1662,A1662)&lt;1000,CONCATENATE("0",COUNTIF($A$2:$A1662,A1662)),COUNTIF($A$2:$A1662,A1662))
)))</f>
        <v>비즈니스기획마케팅전문과정0030</v>
      </c>
      <c r="C1662" s="23" t="s">
        <v>4520</v>
      </c>
      <c r="E1662" s="23" t="str">
        <f>CONCATENATE(표1[[#This Row],[교육기관명]],표1[[#This Row],[중분류]])</f>
        <v>패스트캠퍼스기획</v>
      </c>
      <c r="F1662" s="24" t="s">
        <v>3687</v>
      </c>
      <c r="G1662" s="25" t="s">
        <v>1851</v>
      </c>
      <c r="H1662" s="24" t="s">
        <v>522</v>
      </c>
      <c r="I1662" s="24" t="s">
        <v>584</v>
      </c>
      <c r="J1662" s="24" t="s">
        <v>590</v>
      </c>
      <c r="K1662" s="24" t="s">
        <v>2000</v>
      </c>
      <c r="L1662" s="80"/>
      <c r="M1662" s="24" t="s">
        <v>3532</v>
      </c>
      <c r="N1662" s="24"/>
      <c r="O1662" s="24"/>
    </row>
    <row r="1663" spans="1:15" hidden="1">
      <c r="A1663" s="23" t="str">
        <f>CONCATENATE(표1[[#This Row],[대분류]],표1[[#This Row],[중분류]],표1[[#This Row],[소분류]],표1[[#This Row],[단계]])</f>
        <v>비즈니스기획마케팅전문과정</v>
      </c>
      <c r="B1663" s="23" t="str">
        <f>CONCATENATE($A1663,
IF(COUNTIF($A$2:$A1663,A1663)&lt;10,CONCATENATE("000",COUNTIF($A$2:$A1663,A1663)),
IF(COUNTIF($A$2:$A1663,A1663)&lt;100,CONCATENATE("00",COUNTIF($A$2:$A1663,A1663)),
IF(COUNTIF($A$2:$A1663,A1663)&lt;1000,CONCATENATE("0",COUNTIF($A$2:$A1663,A1663)),COUNTIF($A$2:$A1663,A1663))
)))</f>
        <v>비즈니스기획마케팅전문과정0031</v>
      </c>
      <c r="C1663" s="23" t="s">
        <v>4521</v>
      </c>
      <c r="E1663" s="23" t="str">
        <f>CONCATENATE(표1[[#This Row],[교육기관명]],표1[[#This Row],[중분류]])</f>
        <v>패스트캠퍼스기획</v>
      </c>
      <c r="F1663" s="24" t="s">
        <v>3687</v>
      </c>
      <c r="G1663" s="25" t="s">
        <v>1849</v>
      </c>
      <c r="H1663" s="24" t="s">
        <v>522</v>
      </c>
      <c r="I1663" s="24" t="s">
        <v>584</v>
      </c>
      <c r="J1663" s="24" t="s">
        <v>590</v>
      </c>
      <c r="K1663" s="24" t="s">
        <v>2000</v>
      </c>
      <c r="L1663" s="80"/>
      <c r="M1663" s="24" t="s">
        <v>3533</v>
      </c>
      <c r="N1663" s="24"/>
      <c r="O1663" s="24"/>
    </row>
    <row r="1664" spans="1:15" hidden="1">
      <c r="A1664" s="23" t="str">
        <f>CONCATENATE(표1[[#This Row],[대분류]],표1[[#This Row],[중분류]],표1[[#This Row],[소분류]],표1[[#This Row],[단계]])</f>
        <v>비즈니스기획마케팅전문과정</v>
      </c>
      <c r="B1664" s="23" t="str">
        <f>CONCATENATE($A1664,
IF(COUNTIF($A$2:$A1664,A1664)&lt;10,CONCATENATE("000",COUNTIF($A$2:$A1664,A1664)),
IF(COUNTIF($A$2:$A1664,A1664)&lt;100,CONCATENATE("00",COUNTIF($A$2:$A1664,A1664)),
IF(COUNTIF($A$2:$A1664,A1664)&lt;1000,CONCATENATE("0",COUNTIF($A$2:$A1664,A1664)),COUNTIF($A$2:$A1664,A1664))
)))</f>
        <v>비즈니스기획마케팅전문과정0032</v>
      </c>
      <c r="C1664" s="23" t="s">
        <v>4522</v>
      </c>
      <c r="E1664" s="23" t="str">
        <f>CONCATENATE(표1[[#This Row],[교육기관명]],표1[[#This Row],[중분류]])</f>
        <v>패스트캠퍼스기획</v>
      </c>
      <c r="F1664" s="24" t="s">
        <v>3687</v>
      </c>
      <c r="G1664" s="25" t="s">
        <v>1850</v>
      </c>
      <c r="H1664" s="24" t="s">
        <v>522</v>
      </c>
      <c r="I1664" s="24" t="s">
        <v>584</v>
      </c>
      <c r="J1664" s="24" t="s">
        <v>590</v>
      </c>
      <c r="K1664" s="24" t="s">
        <v>2000</v>
      </c>
      <c r="L1664" s="80"/>
      <c r="M1664" s="24" t="s">
        <v>3534</v>
      </c>
      <c r="N1664" s="24"/>
      <c r="O1664" s="24"/>
    </row>
    <row r="1665" spans="1:15" hidden="1">
      <c r="A1665" s="23" t="str">
        <f>CONCATENATE(표1[[#This Row],[대분류]],표1[[#This Row],[중분류]],표1[[#This Row],[소분류]],표1[[#This Row],[단계]])</f>
        <v>비즈니스기획마케팅전문과정</v>
      </c>
      <c r="B1665" s="23" t="str">
        <f>CONCATENATE($A1665,
IF(COUNTIF($A$2:$A1665,A1665)&lt;10,CONCATENATE("000",COUNTIF($A$2:$A1665,A1665)),
IF(COUNTIF($A$2:$A1665,A1665)&lt;100,CONCATENATE("00",COUNTIF($A$2:$A1665,A1665)),
IF(COUNTIF($A$2:$A1665,A1665)&lt;1000,CONCATENATE("0",COUNTIF($A$2:$A1665,A1665)),COUNTIF($A$2:$A1665,A1665))
)))</f>
        <v>비즈니스기획마케팅전문과정0033</v>
      </c>
      <c r="C1665" s="23" t="s">
        <v>4523</v>
      </c>
      <c r="E1665" s="23" t="str">
        <f>CONCATENATE(표1[[#This Row],[교육기관명]],표1[[#This Row],[중분류]])</f>
        <v>패스트캠퍼스기획</v>
      </c>
      <c r="F1665" s="24" t="s">
        <v>3687</v>
      </c>
      <c r="G1665" s="25" t="s">
        <v>1848</v>
      </c>
      <c r="H1665" s="24" t="s">
        <v>522</v>
      </c>
      <c r="I1665" s="24" t="s">
        <v>584</v>
      </c>
      <c r="J1665" s="24" t="s">
        <v>590</v>
      </c>
      <c r="K1665" s="24" t="s">
        <v>2000</v>
      </c>
      <c r="L1665" s="80"/>
      <c r="M1665" s="24" t="s">
        <v>3535</v>
      </c>
      <c r="N1665" s="24"/>
      <c r="O1665" s="24"/>
    </row>
    <row r="1666" spans="1:15" hidden="1">
      <c r="A1666" s="23" t="str">
        <f>CONCATENATE(표1[[#This Row],[대분류]],표1[[#This Row],[중분류]],표1[[#This Row],[소분류]],표1[[#This Row],[단계]])</f>
        <v>비즈니스기획마케팅전문과정</v>
      </c>
      <c r="B1666" s="23" t="str">
        <f>CONCATENATE($A1666,
IF(COUNTIF($A$2:$A1666,A1666)&lt;10,CONCATENATE("000",COUNTIF($A$2:$A1666,A1666)),
IF(COUNTIF($A$2:$A1666,A1666)&lt;100,CONCATENATE("00",COUNTIF($A$2:$A1666,A1666)),
IF(COUNTIF($A$2:$A1666,A1666)&lt;1000,CONCATENATE("0",COUNTIF($A$2:$A1666,A1666)),COUNTIF($A$2:$A1666,A1666))
)))</f>
        <v>비즈니스기획마케팅전문과정0034</v>
      </c>
      <c r="C1666" s="23" t="s">
        <v>4524</v>
      </c>
      <c r="E1666" s="23" t="str">
        <f>CONCATENATE(표1[[#This Row],[교육기관명]],표1[[#This Row],[중분류]])</f>
        <v>패스트캠퍼스기획</v>
      </c>
      <c r="F1666" s="24" t="s">
        <v>3687</v>
      </c>
      <c r="G1666" s="25" t="s">
        <v>1855</v>
      </c>
      <c r="H1666" s="24" t="s">
        <v>522</v>
      </c>
      <c r="I1666" s="24" t="s">
        <v>584</v>
      </c>
      <c r="J1666" s="24" t="s">
        <v>590</v>
      </c>
      <c r="K1666" s="24" t="s">
        <v>2000</v>
      </c>
      <c r="L1666" s="80"/>
      <c r="M1666" s="24" t="s">
        <v>3536</v>
      </c>
      <c r="N1666" s="24"/>
      <c r="O1666" s="24"/>
    </row>
    <row r="1667" spans="1:15" hidden="1">
      <c r="A1667" s="23" t="str">
        <f>CONCATENATE(표1[[#This Row],[대분류]],표1[[#This Row],[중분류]],표1[[#This Row],[소분류]],표1[[#This Row],[단계]])</f>
        <v>비즈니스기획마케팅전문과정</v>
      </c>
      <c r="B1667" s="23" t="str">
        <f>CONCATENATE($A1667,
IF(COUNTIF($A$2:$A1667,A1667)&lt;10,CONCATENATE("000",COUNTIF($A$2:$A1667,A1667)),
IF(COUNTIF($A$2:$A1667,A1667)&lt;100,CONCATENATE("00",COUNTIF($A$2:$A1667,A1667)),
IF(COUNTIF($A$2:$A1667,A1667)&lt;1000,CONCATENATE("0",COUNTIF($A$2:$A1667,A1667)),COUNTIF($A$2:$A1667,A1667))
)))</f>
        <v>비즈니스기획마케팅전문과정0035</v>
      </c>
      <c r="C1667" s="23" t="s">
        <v>4531</v>
      </c>
      <c r="E1667" s="23" t="str">
        <f>CONCATENATE(표1[[#This Row],[교육기관명]],표1[[#This Row],[중분류]])</f>
        <v>패스트캠퍼스기획</v>
      </c>
      <c r="F1667" s="24" t="s">
        <v>3687</v>
      </c>
      <c r="G1667" s="25" t="s">
        <v>1865</v>
      </c>
      <c r="H1667" s="24" t="s">
        <v>522</v>
      </c>
      <c r="I1667" s="85" t="s">
        <v>3674</v>
      </c>
      <c r="J1667" s="24" t="s">
        <v>590</v>
      </c>
      <c r="K1667" s="24" t="s">
        <v>2000</v>
      </c>
      <c r="L1667" s="80"/>
      <c r="M1667" s="24" t="s">
        <v>3567</v>
      </c>
      <c r="N1667" s="24"/>
      <c r="O1667" s="24"/>
    </row>
    <row r="1668" spans="1:15" hidden="1">
      <c r="A1668" s="23" t="str">
        <f>CONCATENATE(표1[[#This Row],[대분류]],표1[[#This Row],[중분류]],표1[[#This Row],[소분류]],표1[[#This Row],[단계]])</f>
        <v>비즈니스기획마케팅전문과정</v>
      </c>
      <c r="B1668" s="23" t="str">
        <f>CONCATENATE($A1668,
IF(COUNTIF($A$2:$A1668,A1668)&lt;10,CONCATENATE("000",COUNTIF($A$2:$A1668,A1668)),
IF(COUNTIF($A$2:$A1668,A1668)&lt;100,CONCATENATE("00",COUNTIF($A$2:$A1668,A1668)),
IF(COUNTIF($A$2:$A1668,A1668)&lt;1000,CONCATENATE("0",COUNTIF($A$2:$A1668,A1668)),COUNTIF($A$2:$A1668,A1668))
)))</f>
        <v>비즈니스기획마케팅전문과정0036</v>
      </c>
      <c r="C1668" s="23" t="s">
        <v>4532</v>
      </c>
      <c r="E1668" s="23" t="str">
        <f>CONCATENATE(표1[[#This Row],[교육기관명]],표1[[#This Row],[중분류]])</f>
        <v>패스트캠퍼스기획</v>
      </c>
      <c r="F1668" s="24" t="s">
        <v>3687</v>
      </c>
      <c r="G1668" s="25" t="s">
        <v>1866</v>
      </c>
      <c r="H1668" s="24" t="s">
        <v>522</v>
      </c>
      <c r="I1668" s="85" t="s">
        <v>3675</v>
      </c>
      <c r="J1668" s="24" t="s">
        <v>590</v>
      </c>
      <c r="K1668" s="24" t="s">
        <v>2000</v>
      </c>
      <c r="L1668" s="80"/>
      <c r="M1668" s="24" t="s">
        <v>3568</v>
      </c>
      <c r="N1668" s="24"/>
      <c r="O1668" s="24"/>
    </row>
    <row r="1669" spans="1:15" hidden="1">
      <c r="A1669" s="23" t="str">
        <f>CONCATENATE(표1[[#This Row],[대분류]],표1[[#This Row],[중분류]],표1[[#This Row],[소분류]],표1[[#This Row],[단계]])</f>
        <v>비즈니스기획전략*기획기본과정</v>
      </c>
      <c r="B1669" s="23" t="str">
        <f>CONCATENATE($A1669,
IF(COUNTIF($A$2:$A1669,A1669)&lt;10,CONCATENATE("000",COUNTIF($A$2:$A1669,A1669)),
IF(COUNTIF($A$2:$A1669,A1669)&lt;100,CONCATENATE("00",COUNTIF($A$2:$A1669,A1669)),
IF(COUNTIF($A$2:$A1669,A1669)&lt;1000,CONCATENATE("0",COUNTIF($A$2:$A1669,A1669)),COUNTIF($A$2:$A1669,A1669))
)))</f>
        <v>비즈니스기획전략*기획기본과정0001</v>
      </c>
      <c r="C1669" s="23" t="s">
        <v>5542</v>
      </c>
      <c r="E1669" s="23" t="str">
        <f>CONCATENATE(표1[[#This Row],[교육기관명]],표1[[#This Row],[중분류]])</f>
        <v>HP교육센터기획</v>
      </c>
      <c r="F1669" s="24" t="s">
        <v>971</v>
      </c>
      <c r="G1669" s="25" t="s">
        <v>1176</v>
      </c>
      <c r="H1669" s="24" t="s">
        <v>522</v>
      </c>
      <c r="I1669" s="24" t="s">
        <v>584</v>
      </c>
      <c r="J1669" s="24" t="s">
        <v>612</v>
      </c>
      <c r="K1669" s="24" t="s">
        <v>1998</v>
      </c>
      <c r="L1669" s="80"/>
      <c r="M1669" s="24" t="s">
        <v>3537</v>
      </c>
      <c r="N1669" s="24"/>
      <c r="O1669" s="24"/>
    </row>
    <row r="1670" spans="1:15" hidden="1">
      <c r="A1670" s="23" t="str">
        <f>CONCATENATE(표1[[#This Row],[대분류]],표1[[#This Row],[중분류]],표1[[#This Row],[소분류]],표1[[#This Row],[단계]])</f>
        <v>비즈니스기획전략*기획기본과정</v>
      </c>
      <c r="B1670" s="23" t="str">
        <f>CONCATENATE($A1670,
IF(COUNTIF($A$2:$A1670,A1670)&lt;10,CONCATENATE("000",COUNTIF($A$2:$A1670,A1670)),
IF(COUNTIF($A$2:$A1670,A1670)&lt;100,CONCATENATE("00",COUNTIF($A$2:$A1670,A1670)),
IF(COUNTIF($A$2:$A1670,A1670)&lt;1000,CONCATENATE("0",COUNTIF($A$2:$A1670,A1670)),COUNTIF($A$2:$A1670,A1670))
)))</f>
        <v>비즈니스기획전략*기획기본과정0002</v>
      </c>
      <c r="C1670" s="23" t="s">
        <v>4968</v>
      </c>
      <c r="E1670" s="23" t="str">
        <f>CONCATENATE(표1[[#This Row],[교육기관명]],표1[[#This Row],[중분류]])</f>
        <v>비트교육센터기획</v>
      </c>
      <c r="F1670" s="24" t="s">
        <v>3689</v>
      </c>
      <c r="G1670" s="25" t="s">
        <v>872</v>
      </c>
      <c r="H1670" s="24" t="s">
        <v>522</v>
      </c>
      <c r="I1670" s="24" t="s">
        <v>584</v>
      </c>
      <c r="J1670" s="24" t="s">
        <v>612</v>
      </c>
      <c r="K1670" s="24" t="s">
        <v>1998</v>
      </c>
      <c r="L1670" s="80"/>
      <c r="M1670" s="24" t="s">
        <v>2145</v>
      </c>
      <c r="N1670" s="24"/>
      <c r="O1670" s="24"/>
    </row>
    <row r="1671" spans="1:15" hidden="1">
      <c r="A1671" s="23" t="str">
        <f>CONCATENATE(표1[[#This Row],[대분류]],표1[[#This Row],[중분류]],표1[[#This Row],[소분류]],표1[[#This Row],[단계]])</f>
        <v>비즈니스기획전략*기획선택과정</v>
      </c>
      <c r="B1671" s="23" t="str">
        <f>CONCATENATE($A1671,
IF(COUNTIF($A$2:$A1671,A1671)&lt;10,CONCATENATE("000",COUNTIF($A$2:$A1671,A1671)),
IF(COUNTIF($A$2:$A1671,A1671)&lt;100,CONCATENATE("00",COUNTIF($A$2:$A1671,A1671)),
IF(COUNTIF($A$2:$A1671,A1671)&lt;1000,CONCATENATE("0",COUNTIF($A$2:$A1671,A1671)),COUNTIF($A$2:$A1671,A1671))
)))</f>
        <v>비즈니스기획전략*기획선택과정0001</v>
      </c>
      <c r="C1671" s="23" t="s">
        <v>4243</v>
      </c>
      <c r="E1671" s="23" t="str">
        <f>CONCATENATE(표1[[#This Row],[교육기관명]],표1[[#This Row],[중분류]])</f>
        <v>한국소프트웨어기술진흥협회기획</v>
      </c>
      <c r="F1671" s="24" t="s">
        <v>659</v>
      </c>
      <c r="G1671" s="25" t="s">
        <v>732</v>
      </c>
      <c r="H1671" s="85" t="s">
        <v>3666</v>
      </c>
      <c r="I1671" s="24" t="s">
        <v>584</v>
      </c>
      <c r="J1671" s="24" t="s">
        <v>612</v>
      </c>
      <c r="K1671" s="24" t="s">
        <v>2002</v>
      </c>
      <c r="L1671" s="80"/>
      <c r="M1671" s="24" t="s">
        <v>3621</v>
      </c>
      <c r="N1671" s="24"/>
      <c r="O1671" s="24"/>
    </row>
    <row r="1672" spans="1:15" hidden="1">
      <c r="A1672" s="23" t="str">
        <f>CONCATENATE(표1[[#This Row],[대분류]],표1[[#This Row],[중분류]],표1[[#This Row],[소분류]],표1[[#This Row],[단계]])</f>
        <v>비즈니스기획전략*기획선택과정</v>
      </c>
      <c r="B1672" s="23" t="str">
        <f>CONCATENATE($A1672,
IF(COUNTIF($A$2:$A1672,A1672)&lt;10,CONCATENATE("000",COUNTIF($A$2:$A1672,A1672)),
IF(COUNTIF($A$2:$A1672,A1672)&lt;100,CONCATENATE("00",COUNTIF($A$2:$A1672,A1672)),
IF(COUNTIF($A$2:$A1672,A1672)&lt;1000,CONCATENATE("0",COUNTIF($A$2:$A1672,A1672)),COUNTIF($A$2:$A1672,A1672))
)))</f>
        <v>비즈니스기획전략*기획선택과정0002</v>
      </c>
      <c r="C1672" s="23" t="s">
        <v>4244</v>
      </c>
      <c r="E1672" s="23" t="str">
        <f>CONCATENATE(표1[[#This Row],[교육기관명]],표1[[#This Row],[중분류]])</f>
        <v>한국소프트웨어기술진흥협회기획</v>
      </c>
      <c r="F1672" s="24" t="s">
        <v>659</v>
      </c>
      <c r="G1672" s="25" t="s">
        <v>719</v>
      </c>
      <c r="H1672" s="85" t="s">
        <v>3667</v>
      </c>
      <c r="I1672" s="24" t="s">
        <v>584</v>
      </c>
      <c r="J1672" s="24" t="s">
        <v>612</v>
      </c>
      <c r="K1672" s="24" t="s">
        <v>2002</v>
      </c>
      <c r="L1672" s="80"/>
      <c r="M1672" s="24" t="s">
        <v>3621</v>
      </c>
      <c r="N1672" s="24"/>
      <c r="O1672" s="24"/>
    </row>
    <row r="1673" spans="1:15" hidden="1">
      <c r="A1673" s="23" t="str">
        <f>CONCATENATE(표1[[#This Row],[대분류]],표1[[#This Row],[중분류]],표1[[#This Row],[소분류]],표1[[#This Row],[단계]])</f>
        <v>비즈니스기획전략*기획선택과정</v>
      </c>
      <c r="B1673" s="23" t="str">
        <f>CONCATENATE($A1673,
IF(COUNTIF($A$2:$A1673,A1673)&lt;10,CONCATENATE("000",COUNTIF($A$2:$A1673,A1673)),
IF(COUNTIF($A$2:$A1673,A1673)&lt;100,CONCATENATE("00",COUNTIF($A$2:$A1673,A1673)),
IF(COUNTIF($A$2:$A1673,A1673)&lt;1000,CONCATENATE("0",COUNTIF($A$2:$A1673,A1673)),COUNTIF($A$2:$A1673,A1673))
)))</f>
        <v>비즈니스기획전략*기획선택과정0003</v>
      </c>
      <c r="C1673" s="23" t="s">
        <v>4822</v>
      </c>
      <c r="E1673" s="23" t="str">
        <f>CONCATENATE(표1[[#This Row],[교육기관명]],표1[[#This Row],[중분류]])</f>
        <v>패스트레인정보통신학원기획</v>
      </c>
      <c r="F1673" s="24" t="s">
        <v>3691</v>
      </c>
      <c r="G1673" s="25" t="s">
        <v>1636</v>
      </c>
      <c r="H1673" s="24" t="s">
        <v>522</v>
      </c>
      <c r="I1673" s="24" t="s">
        <v>584</v>
      </c>
      <c r="J1673" s="24" t="s">
        <v>612</v>
      </c>
      <c r="K1673" s="24" t="s">
        <v>2002</v>
      </c>
      <c r="L1673" s="80"/>
      <c r="M1673" s="24" t="s">
        <v>3538</v>
      </c>
      <c r="N1673" s="24"/>
      <c r="O1673" s="24"/>
    </row>
    <row r="1674" spans="1:15" hidden="1">
      <c r="A1674" s="23" t="str">
        <f>CONCATENATE(표1[[#This Row],[대분류]],표1[[#This Row],[중분류]],표1[[#This Row],[소분류]],표1[[#This Row],[단계]])</f>
        <v>비즈니스기획전략*기획전문과정</v>
      </c>
      <c r="B1674" s="23" t="str">
        <f>CONCATENATE($A1674,
IF(COUNTIF($A$2:$A1674,A1674)&lt;10,CONCATENATE("000",COUNTIF($A$2:$A1674,A1674)),
IF(COUNTIF($A$2:$A1674,A1674)&lt;100,CONCATENATE("00",COUNTIF($A$2:$A1674,A1674)),
IF(COUNTIF($A$2:$A1674,A1674)&lt;1000,CONCATENATE("0",COUNTIF($A$2:$A1674,A1674)),COUNTIF($A$2:$A1674,A1674))
)))</f>
        <v>비즈니스기획전략*기획전문과정0001</v>
      </c>
      <c r="C1674" s="23" t="s">
        <v>5259</v>
      </c>
      <c r="E1674" s="23" t="str">
        <f>CONCATENATE(표1[[#This Row],[교육기관명]],표1[[#This Row],[중분류]])</f>
        <v>멀티캠퍼스기획</v>
      </c>
      <c r="F1674" s="24" t="s">
        <v>4</v>
      </c>
      <c r="G1674" s="25" t="s">
        <v>636</v>
      </c>
      <c r="H1674" s="24" t="s">
        <v>522</v>
      </c>
      <c r="I1674" s="24" t="s">
        <v>584</v>
      </c>
      <c r="J1674" s="24" t="s">
        <v>612</v>
      </c>
      <c r="K1674" s="24" t="s">
        <v>2000</v>
      </c>
      <c r="L1674" s="80"/>
      <c r="M1674" s="24" t="s">
        <v>3539</v>
      </c>
      <c r="N1674" s="24"/>
      <c r="O1674" s="24"/>
    </row>
    <row r="1675" spans="1:15" hidden="1">
      <c r="A1675" s="23" t="str">
        <f>CONCATENATE(표1[[#This Row],[대분류]],표1[[#This Row],[중분류]],표1[[#This Row],[소분류]],표1[[#This Row],[단계]])</f>
        <v>비즈니스기획전략*기획전문과정</v>
      </c>
      <c r="B1675" s="23" t="str">
        <f>CONCATENATE($A1675,
IF(COUNTIF($A$2:$A1675,A1675)&lt;10,CONCATENATE("000",COUNTIF($A$2:$A1675,A1675)),
IF(COUNTIF($A$2:$A1675,A1675)&lt;100,CONCATENATE("00",COUNTIF($A$2:$A1675,A1675)),
IF(COUNTIF($A$2:$A1675,A1675)&lt;1000,CONCATENATE("0",COUNTIF($A$2:$A1675,A1675)),COUNTIF($A$2:$A1675,A1675))
)))</f>
        <v>비즈니스기획전략*기획전문과정0002</v>
      </c>
      <c r="C1675" s="23" t="s">
        <v>5260</v>
      </c>
      <c r="E1675" s="23" t="str">
        <f>CONCATENATE(표1[[#This Row],[교육기관명]],표1[[#This Row],[중분류]])</f>
        <v>멀티캠퍼스기획</v>
      </c>
      <c r="F1675" s="24" t="s">
        <v>4</v>
      </c>
      <c r="G1675" s="25" t="s">
        <v>626</v>
      </c>
      <c r="H1675" s="24" t="s">
        <v>522</v>
      </c>
      <c r="I1675" s="24" t="s">
        <v>584</v>
      </c>
      <c r="J1675" s="24" t="s">
        <v>612</v>
      </c>
      <c r="K1675" s="24" t="s">
        <v>2000</v>
      </c>
      <c r="L1675" s="80"/>
      <c r="M1675" s="24" t="s">
        <v>3540</v>
      </c>
      <c r="N1675" s="24"/>
      <c r="O1675" s="24"/>
    </row>
    <row r="1676" spans="1:15" hidden="1">
      <c r="A1676" s="23" t="str">
        <f>CONCATENATE(표1[[#This Row],[대분류]],표1[[#This Row],[중분류]],표1[[#This Row],[소분류]],표1[[#This Row],[단계]])</f>
        <v>비즈니스기획전략*기획전문과정</v>
      </c>
      <c r="B1676" s="23" t="str">
        <f>CONCATENATE($A1676,
IF(COUNTIF($A$2:$A1676,A1676)&lt;10,CONCATENATE("000",COUNTIF($A$2:$A1676,A1676)),
IF(COUNTIF($A$2:$A1676,A1676)&lt;100,CONCATENATE("00",COUNTIF($A$2:$A1676,A1676)),
IF(COUNTIF($A$2:$A1676,A1676)&lt;1000,CONCATENATE("0",COUNTIF($A$2:$A1676,A1676)),COUNTIF($A$2:$A1676,A1676))
)))</f>
        <v>비즈니스기획전략*기획전문과정0003</v>
      </c>
      <c r="C1676" s="23" t="s">
        <v>5261</v>
      </c>
      <c r="E1676" s="23" t="str">
        <f>CONCATENATE(표1[[#This Row],[교육기관명]],표1[[#This Row],[중분류]])</f>
        <v>멀티캠퍼스기획</v>
      </c>
      <c r="F1676" s="24" t="s">
        <v>4</v>
      </c>
      <c r="G1676" s="25" t="s">
        <v>619</v>
      </c>
      <c r="H1676" s="24" t="s">
        <v>522</v>
      </c>
      <c r="I1676" s="24" t="s">
        <v>584</v>
      </c>
      <c r="J1676" s="24" t="s">
        <v>612</v>
      </c>
      <c r="K1676" s="24" t="s">
        <v>2000</v>
      </c>
      <c r="L1676" s="80"/>
      <c r="M1676" s="24" t="s">
        <v>3541</v>
      </c>
      <c r="N1676" s="24"/>
      <c r="O1676" s="24"/>
    </row>
    <row r="1677" spans="1:15" hidden="1">
      <c r="A1677" s="23" t="str">
        <f>CONCATENATE(표1[[#This Row],[대분류]],표1[[#This Row],[중분류]],표1[[#This Row],[소분류]],표1[[#This Row],[단계]])</f>
        <v>비즈니스기획전략*기획전문과정</v>
      </c>
      <c r="B1677" s="23" t="str">
        <f>CONCATENATE($A1677,
IF(COUNTIF($A$2:$A1677,A1677)&lt;10,CONCATENATE("000",COUNTIF($A$2:$A1677,A1677)),
IF(COUNTIF($A$2:$A1677,A1677)&lt;100,CONCATENATE("00",COUNTIF($A$2:$A1677,A1677)),
IF(COUNTIF($A$2:$A1677,A1677)&lt;1000,CONCATENATE("0",COUNTIF($A$2:$A1677,A1677)),COUNTIF($A$2:$A1677,A1677))
)))</f>
        <v>비즈니스기획전략*기획전문과정0004</v>
      </c>
      <c r="C1677" s="23" t="s">
        <v>5262</v>
      </c>
      <c r="E1677" s="23" t="str">
        <f>CONCATENATE(표1[[#This Row],[교육기관명]],표1[[#This Row],[중분류]])</f>
        <v>멀티캠퍼스기획</v>
      </c>
      <c r="F1677" s="24" t="s">
        <v>4</v>
      </c>
      <c r="G1677" s="25" t="s">
        <v>623</v>
      </c>
      <c r="H1677" s="24" t="s">
        <v>522</v>
      </c>
      <c r="I1677" s="24" t="s">
        <v>584</v>
      </c>
      <c r="J1677" s="24" t="s">
        <v>612</v>
      </c>
      <c r="K1677" s="24" t="s">
        <v>2000</v>
      </c>
      <c r="L1677" s="80"/>
      <c r="M1677" s="24" t="s">
        <v>3542</v>
      </c>
      <c r="N1677" s="24"/>
      <c r="O1677" s="24"/>
    </row>
    <row r="1678" spans="1:15" hidden="1">
      <c r="A1678" s="23" t="str">
        <f>CONCATENATE(표1[[#This Row],[대분류]],표1[[#This Row],[중분류]],표1[[#This Row],[소분류]],표1[[#This Row],[단계]])</f>
        <v>비즈니스기획전략*기획전문과정</v>
      </c>
      <c r="B1678" s="23" t="str">
        <f>CONCATENATE($A1678,
IF(COUNTIF($A$2:$A1678,A1678)&lt;10,CONCATENATE("000",COUNTIF($A$2:$A1678,A1678)),
IF(COUNTIF($A$2:$A1678,A1678)&lt;100,CONCATENATE("00",COUNTIF($A$2:$A1678,A1678)),
IF(COUNTIF($A$2:$A1678,A1678)&lt;1000,CONCATENATE("0",COUNTIF($A$2:$A1678,A1678)),COUNTIF($A$2:$A1678,A1678))
)))</f>
        <v>비즈니스기획전략*기획전문과정0005</v>
      </c>
      <c r="C1678" s="23" t="s">
        <v>5263</v>
      </c>
      <c r="E1678" s="23" t="str">
        <f>CONCATENATE(표1[[#This Row],[교육기관명]],표1[[#This Row],[중분류]])</f>
        <v>멀티캠퍼스기획</v>
      </c>
      <c r="F1678" s="24" t="s">
        <v>4</v>
      </c>
      <c r="G1678" s="25" t="s">
        <v>634</v>
      </c>
      <c r="H1678" s="24" t="s">
        <v>522</v>
      </c>
      <c r="I1678" s="24" t="s">
        <v>584</v>
      </c>
      <c r="J1678" s="24" t="s">
        <v>612</v>
      </c>
      <c r="K1678" s="24" t="s">
        <v>2000</v>
      </c>
      <c r="L1678" s="80"/>
      <c r="M1678" s="24" t="s">
        <v>3543</v>
      </c>
      <c r="N1678" s="24"/>
      <c r="O1678" s="24"/>
    </row>
    <row r="1679" spans="1:15" hidden="1">
      <c r="A1679" s="23" t="str">
        <f>CONCATENATE(표1[[#This Row],[대분류]],표1[[#This Row],[중분류]],표1[[#This Row],[소분류]],표1[[#This Row],[단계]])</f>
        <v>비즈니스기획전략*기획전문과정</v>
      </c>
      <c r="B1679" s="23" t="str">
        <f>CONCATENATE($A1679,
IF(COUNTIF($A$2:$A1679,A1679)&lt;10,CONCATENATE("000",COUNTIF($A$2:$A1679,A1679)),
IF(COUNTIF($A$2:$A1679,A1679)&lt;100,CONCATENATE("00",COUNTIF($A$2:$A1679,A1679)),
IF(COUNTIF($A$2:$A1679,A1679)&lt;1000,CONCATENATE("0",COUNTIF($A$2:$A1679,A1679)),COUNTIF($A$2:$A1679,A1679))
)))</f>
        <v>비즈니스기획전략*기획전문과정0006</v>
      </c>
      <c r="C1679" s="23" t="s">
        <v>5264</v>
      </c>
      <c r="E1679" s="23" t="str">
        <f>CONCATENATE(표1[[#This Row],[교육기관명]],표1[[#This Row],[중분류]])</f>
        <v>멀티캠퍼스기획</v>
      </c>
      <c r="F1679" s="24" t="s">
        <v>4</v>
      </c>
      <c r="G1679" s="25" t="s">
        <v>632</v>
      </c>
      <c r="H1679" s="24" t="s">
        <v>522</v>
      </c>
      <c r="I1679" s="24" t="s">
        <v>584</v>
      </c>
      <c r="J1679" s="24" t="s">
        <v>612</v>
      </c>
      <c r="K1679" s="24" t="s">
        <v>2000</v>
      </c>
      <c r="L1679" s="80"/>
      <c r="M1679" s="24" t="s">
        <v>3544</v>
      </c>
      <c r="N1679" s="24"/>
      <c r="O1679" s="24"/>
    </row>
    <row r="1680" spans="1:15" hidden="1">
      <c r="A1680" s="23" t="str">
        <f>CONCATENATE(표1[[#This Row],[대분류]],표1[[#This Row],[중분류]],표1[[#This Row],[소분류]],표1[[#This Row],[단계]])</f>
        <v>비즈니스기획전략*기획전문과정</v>
      </c>
      <c r="B1680" s="23" t="str">
        <f>CONCATENATE($A1680,
IF(COUNTIF($A$2:$A1680,A1680)&lt;10,CONCATENATE("000",COUNTIF($A$2:$A1680,A1680)),
IF(COUNTIF($A$2:$A1680,A1680)&lt;100,CONCATENATE("00",COUNTIF($A$2:$A1680,A1680)),
IF(COUNTIF($A$2:$A1680,A1680)&lt;1000,CONCATENATE("0",COUNTIF($A$2:$A1680,A1680)),COUNTIF($A$2:$A1680,A1680))
)))</f>
        <v>비즈니스기획전략*기획전문과정0007</v>
      </c>
      <c r="C1680" s="23" t="s">
        <v>5265</v>
      </c>
      <c r="E1680" s="23" t="str">
        <f>CONCATENATE(표1[[#This Row],[교육기관명]],표1[[#This Row],[중분류]])</f>
        <v>멀티캠퍼스기획</v>
      </c>
      <c r="F1680" s="24" t="s">
        <v>4</v>
      </c>
      <c r="G1680" s="25" t="s">
        <v>635</v>
      </c>
      <c r="H1680" s="24" t="s">
        <v>522</v>
      </c>
      <c r="I1680" s="24" t="s">
        <v>584</v>
      </c>
      <c r="J1680" s="24" t="s">
        <v>612</v>
      </c>
      <c r="K1680" s="24" t="s">
        <v>2000</v>
      </c>
      <c r="L1680" s="80"/>
      <c r="M1680" s="24" t="s">
        <v>3545</v>
      </c>
      <c r="N1680" s="24"/>
      <c r="O1680" s="24"/>
    </row>
    <row r="1681" spans="1:15" hidden="1">
      <c r="A1681" s="23" t="str">
        <f>CONCATENATE(표1[[#This Row],[대분류]],표1[[#This Row],[중분류]],표1[[#This Row],[소분류]],표1[[#This Row],[단계]])</f>
        <v>비즈니스기획전략*기획전문과정</v>
      </c>
      <c r="B1681" s="23" t="str">
        <f>CONCATENATE($A1681,
IF(COUNTIF($A$2:$A1681,A1681)&lt;10,CONCATENATE("000",COUNTIF($A$2:$A1681,A1681)),
IF(COUNTIF($A$2:$A1681,A1681)&lt;100,CONCATENATE("00",COUNTIF($A$2:$A1681,A1681)),
IF(COUNTIF($A$2:$A1681,A1681)&lt;1000,CONCATENATE("0",COUNTIF($A$2:$A1681,A1681)),COUNTIF($A$2:$A1681,A1681))
)))</f>
        <v>비즈니스기획전략*기획전문과정0008</v>
      </c>
      <c r="C1681" s="23" t="s">
        <v>5266</v>
      </c>
      <c r="E1681" s="23" t="str">
        <f>CONCATENATE(표1[[#This Row],[교육기관명]],표1[[#This Row],[중분류]])</f>
        <v>멀티캠퍼스기획</v>
      </c>
      <c r="F1681" s="24" t="s">
        <v>4</v>
      </c>
      <c r="G1681" s="25" t="s">
        <v>633</v>
      </c>
      <c r="H1681" s="24" t="s">
        <v>522</v>
      </c>
      <c r="I1681" s="24" t="s">
        <v>584</v>
      </c>
      <c r="J1681" s="24" t="s">
        <v>612</v>
      </c>
      <c r="K1681" s="24" t="s">
        <v>2000</v>
      </c>
      <c r="L1681" s="80"/>
      <c r="M1681" s="24" t="s">
        <v>3546</v>
      </c>
      <c r="N1681" s="24"/>
      <c r="O1681" s="24"/>
    </row>
    <row r="1682" spans="1:15" hidden="1">
      <c r="A1682" s="23" t="str">
        <f>CONCATENATE(표1[[#This Row],[대분류]],표1[[#This Row],[중분류]],표1[[#This Row],[소분류]],표1[[#This Row],[단계]])</f>
        <v>비즈니스기획전략*기획전문과정</v>
      </c>
      <c r="B1682" s="23" t="str">
        <f>CONCATENATE($A1682,
IF(COUNTIF($A$2:$A1682,A1682)&lt;10,CONCATENATE("000",COUNTIF($A$2:$A1682,A1682)),
IF(COUNTIF($A$2:$A1682,A1682)&lt;100,CONCATENATE("00",COUNTIF($A$2:$A1682,A1682)),
IF(COUNTIF($A$2:$A1682,A1682)&lt;1000,CONCATENATE("0",COUNTIF($A$2:$A1682,A1682)),COUNTIF($A$2:$A1682,A1682))
)))</f>
        <v>비즈니스기획전략*기획전문과정0009</v>
      </c>
      <c r="C1682" s="23" t="s">
        <v>5267</v>
      </c>
      <c r="E1682" s="23" t="str">
        <f>CONCATENATE(표1[[#This Row],[교육기관명]],표1[[#This Row],[중분류]])</f>
        <v>멀티캠퍼스기획</v>
      </c>
      <c r="F1682" s="24" t="s">
        <v>4</v>
      </c>
      <c r="G1682" s="25" t="s">
        <v>631</v>
      </c>
      <c r="H1682" s="24" t="s">
        <v>522</v>
      </c>
      <c r="I1682" s="24" t="s">
        <v>584</v>
      </c>
      <c r="J1682" s="24" t="s">
        <v>612</v>
      </c>
      <c r="K1682" s="24" t="s">
        <v>2000</v>
      </c>
      <c r="L1682" s="80"/>
      <c r="M1682" s="24" t="s">
        <v>3547</v>
      </c>
      <c r="N1682" s="24"/>
      <c r="O1682" s="24"/>
    </row>
    <row r="1683" spans="1:15" hidden="1">
      <c r="A1683" s="23" t="str">
        <f>CONCATENATE(표1[[#This Row],[대분류]],표1[[#This Row],[중분류]],표1[[#This Row],[소분류]],표1[[#This Row],[단계]])</f>
        <v>비즈니스기획전략*기획전문과정</v>
      </c>
      <c r="B1683" s="23" t="str">
        <f>CONCATENATE($A1683,
IF(COUNTIF($A$2:$A1683,A1683)&lt;10,CONCATENATE("000",COUNTIF($A$2:$A1683,A1683)),
IF(COUNTIF($A$2:$A1683,A1683)&lt;100,CONCATENATE("00",COUNTIF($A$2:$A1683,A1683)),
IF(COUNTIF($A$2:$A1683,A1683)&lt;1000,CONCATENATE("0",COUNTIF($A$2:$A1683,A1683)),COUNTIF($A$2:$A1683,A1683))
)))</f>
        <v>비즈니스기획전략*기획전문과정0010</v>
      </c>
      <c r="C1683" s="23" t="s">
        <v>5268</v>
      </c>
      <c r="E1683" s="23" t="str">
        <f>CONCATENATE(표1[[#This Row],[교육기관명]],표1[[#This Row],[중분류]])</f>
        <v>멀티캠퍼스기획</v>
      </c>
      <c r="F1683" s="24" t="s">
        <v>4</v>
      </c>
      <c r="G1683" s="25" t="s">
        <v>620</v>
      </c>
      <c r="H1683" s="24" t="s">
        <v>522</v>
      </c>
      <c r="I1683" s="24" t="s">
        <v>584</v>
      </c>
      <c r="J1683" s="24" t="s">
        <v>612</v>
      </c>
      <c r="K1683" s="24" t="s">
        <v>2000</v>
      </c>
      <c r="L1683" s="80"/>
      <c r="M1683" s="24" t="s">
        <v>3548</v>
      </c>
      <c r="N1683" s="24"/>
      <c r="O1683" s="24"/>
    </row>
    <row r="1684" spans="1:15" hidden="1">
      <c r="A1684" s="23" t="str">
        <f>CONCATENATE(표1[[#This Row],[대분류]],표1[[#This Row],[중분류]],표1[[#This Row],[소분류]],표1[[#This Row],[단계]])</f>
        <v>비즈니스기획전략*기획전문과정</v>
      </c>
      <c r="B1684" s="23" t="str">
        <f>CONCATENATE($A1684,
IF(COUNTIF($A$2:$A1684,A1684)&lt;10,CONCATENATE("000",COUNTIF($A$2:$A1684,A1684)),
IF(COUNTIF($A$2:$A1684,A1684)&lt;100,CONCATENATE("00",COUNTIF($A$2:$A1684,A1684)),
IF(COUNTIF($A$2:$A1684,A1684)&lt;1000,CONCATENATE("0",COUNTIF($A$2:$A1684,A1684)),COUNTIF($A$2:$A1684,A1684))
)))</f>
        <v>비즈니스기획전략*기획전문과정0011</v>
      </c>
      <c r="C1684" s="23" t="s">
        <v>5269</v>
      </c>
      <c r="E1684" s="23" t="str">
        <f>CONCATENATE(표1[[#This Row],[교육기관명]],표1[[#This Row],[중분류]])</f>
        <v>멀티캠퍼스기획</v>
      </c>
      <c r="F1684" s="24" t="s">
        <v>4</v>
      </c>
      <c r="G1684" s="25" t="s">
        <v>629</v>
      </c>
      <c r="H1684" s="24" t="s">
        <v>522</v>
      </c>
      <c r="I1684" s="24" t="s">
        <v>584</v>
      </c>
      <c r="J1684" s="24" t="s">
        <v>612</v>
      </c>
      <c r="K1684" s="24" t="s">
        <v>2000</v>
      </c>
      <c r="L1684" s="80"/>
      <c r="M1684" s="24" t="s">
        <v>3549</v>
      </c>
      <c r="N1684" s="24"/>
      <c r="O1684" s="24"/>
    </row>
    <row r="1685" spans="1:15" hidden="1">
      <c r="A1685" s="23" t="str">
        <f>CONCATENATE(표1[[#This Row],[대분류]],표1[[#This Row],[중분류]],표1[[#This Row],[소분류]],표1[[#This Row],[단계]])</f>
        <v>비즈니스기획전략*기획전문과정</v>
      </c>
      <c r="B1685" s="23" t="str">
        <f>CONCATENATE($A1685,
IF(COUNTIF($A$2:$A1685,A1685)&lt;10,CONCATENATE("000",COUNTIF($A$2:$A1685,A1685)),
IF(COUNTIF($A$2:$A1685,A1685)&lt;100,CONCATENATE("00",COUNTIF($A$2:$A1685,A1685)),
IF(COUNTIF($A$2:$A1685,A1685)&lt;1000,CONCATENATE("0",COUNTIF($A$2:$A1685,A1685)),COUNTIF($A$2:$A1685,A1685))
)))</f>
        <v>비즈니스기획전략*기획전문과정0012</v>
      </c>
      <c r="C1685" s="23" t="s">
        <v>5270</v>
      </c>
      <c r="E1685" s="23" t="str">
        <f>CONCATENATE(표1[[#This Row],[교육기관명]],표1[[#This Row],[중분류]])</f>
        <v>멀티캠퍼스기획</v>
      </c>
      <c r="F1685" s="24" t="s">
        <v>4</v>
      </c>
      <c r="G1685" s="25" t="s">
        <v>617</v>
      </c>
      <c r="H1685" s="24" t="s">
        <v>522</v>
      </c>
      <c r="I1685" s="24" t="s">
        <v>584</v>
      </c>
      <c r="J1685" s="24" t="s">
        <v>612</v>
      </c>
      <c r="K1685" s="24" t="s">
        <v>2000</v>
      </c>
      <c r="L1685" s="80"/>
      <c r="M1685" s="24" t="s">
        <v>3550</v>
      </c>
      <c r="N1685" s="24"/>
      <c r="O1685" s="24"/>
    </row>
    <row r="1686" spans="1:15" hidden="1">
      <c r="A1686" s="23" t="str">
        <f>CONCATENATE(표1[[#This Row],[대분류]],표1[[#This Row],[중분류]],표1[[#This Row],[소분류]],표1[[#This Row],[단계]])</f>
        <v>비즈니스기획전략*기획전문과정</v>
      </c>
      <c r="B1686" s="23" t="str">
        <f>CONCATENATE($A1686,
IF(COUNTIF($A$2:$A1686,A1686)&lt;10,CONCATENATE("000",COUNTIF($A$2:$A1686,A1686)),
IF(COUNTIF($A$2:$A1686,A1686)&lt;100,CONCATENATE("00",COUNTIF($A$2:$A1686,A1686)),
IF(COUNTIF($A$2:$A1686,A1686)&lt;1000,CONCATENATE("0",COUNTIF($A$2:$A1686,A1686)),COUNTIF($A$2:$A1686,A1686))
)))</f>
        <v>비즈니스기획전략*기획전문과정0013</v>
      </c>
      <c r="C1686" s="23" t="s">
        <v>5271</v>
      </c>
      <c r="E1686" s="23" t="str">
        <f>CONCATENATE(표1[[#This Row],[교육기관명]],표1[[#This Row],[중분류]])</f>
        <v>멀티캠퍼스기획</v>
      </c>
      <c r="F1686" s="24" t="s">
        <v>4</v>
      </c>
      <c r="G1686" s="25" t="s">
        <v>625</v>
      </c>
      <c r="H1686" s="24" t="s">
        <v>522</v>
      </c>
      <c r="I1686" s="24" t="s">
        <v>584</v>
      </c>
      <c r="J1686" s="24" t="s">
        <v>612</v>
      </c>
      <c r="K1686" s="24" t="s">
        <v>2000</v>
      </c>
      <c r="L1686" s="80"/>
      <c r="M1686" s="24" t="s">
        <v>3551</v>
      </c>
      <c r="N1686" s="24"/>
      <c r="O1686" s="24"/>
    </row>
    <row r="1687" spans="1:15" hidden="1">
      <c r="A1687" s="23" t="str">
        <f>CONCATENATE(표1[[#This Row],[대분류]],표1[[#This Row],[중분류]],표1[[#This Row],[소분류]],표1[[#This Row],[단계]])</f>
        <v>비즈니스기획전략*기획전문과정</v>
      </c>
      <c r="B1687" s="23" t="str">
        <f>CONCATENATE($A1687,
IF(COUNTIF($A$2:$A1687,A1687)&lt;10,CONCATENATE("000",COUNTIF($A$2:$A1687,A1687)),
IF(COUNTIF($A$2:$A1687,A1687)&lt;100,CONCATENATE("00",COUNTIF($A$2:$A1687,A1687)),
IF(COUNTIF($A$2:$A1687,A1687)&lt;1000,CONCATENATE("0",COUNTIF($A$2:$A1687,A1687)),COUNTIF($A$2:$A1687,A1687))
)))</f>
        <v>비즈니스기획전략*기획전문과정0014</v>
      </c>
      <c r="C1687" s="23" t="s">
        <v>5272</v>
      </c>
      <c r="E1687" s="23" t="str">
        <f>CONCATENATE(표1[[#This Row],[교육기관명]],표1[[#This Row],[중분류]])</f>
        <v>멀티캠퍼스기획</v>
      </c>
      <c r="F1687" s="24" t="s">
        <v>4</v>
      </c>
      <c r="G1687" s="25" t="s">
        <v>624</v>
      </c>
      <c r="H1687" s="24" t="s">
        <v>522</v>
      </c>
      <c r="I1687" s="24" t="s">
        <v>584</v>
      </c>
      <c r="J1687" s="24" t="s">
        <v>612</v>
      </c>
      <c r="K1687" s="24" t="s">
        <v>2000</v>
      </c>
      <c r="L1687" s="80"/>
      <c r="M1687" s="24" t="s">
        <v>3552</v>
      </c>
      <c r="N1687" s="24"/>
      <c r="O1687" s="24"/>
    </row>
    <row r="1688" spans="1:15" hidden="1">
      <c r="A1688" s="23" t="str">
        <f>CONCATENATE(표1[[#This Row],[대분류]],표1[[#This Row],[중분류]],표1[[#This Row],[소분류]],표1[[#This Row],[단계]])</f>
        <v>비즈니스기획전략*기획전문과정</v>
      </c>
      <c r="B1688" s="23" t="str">
        <f>CONCATENATE($A1688,
IF(COUNTIF($A$2:$A1688,A1688)&lt;10,CONCATENATE("000",COUNTIF($A$2:$A1688,A1688)),
IF(COUNTIF($A$2:$A1688,A1688)&lt;100,CONCATENATE("00",COUNTIF($A$2:$A1688,A1688)),
IF(COUNTIF($A$2:$A1688,A1688)&lt;1000,CONCATENATE("0",COUNTIF($A$2:$A1688,A1688)),COUNTIF($A$2:$A1688,A1688))
)))</f>
        <v>비즈니스기획전략*기획전문과정0015</v>
      </c>
      <c r="C1688" s="23" t="s">
        <v>5273</v>
      </c>
      <c r="E1688" s="23" t="str">
        <f>CONCATENATE(표1[[#This Row],[교육기관명]],표1[[#This Row],[중분류]])</f>
        <v>멀티캠퍼스기획</v>
      </c>
      <c r="F1688" s="24" t="s">
        <v>4</v>
      </c>
      <c r="G1688" s="25" t="s">
        <v>616</v>
      </c>
      <c r="H1688" s="24" t="s">
        <v>522</v>
      </c>
      <c r="I1688" s="24" t="s">
        <v>584</v>
      </c>
      <c r="J1688" s="24" t="s">
        <v>612</v>
      </c>
      <c r="K1688" s="24" t="s">
        <v>2000</v>
      </c>
      <c r="L1688" s="80"/>
      <c r="M1688" s="24" t="s">
        <v>3553</v>
      </c>
      <c r="N1688" s="24"/>
      <c r="O1688" s="24"/>
    </row>
    <row r="1689" spans="1:15" hidden="1">
      <c r="A1689" s="23" t="str">
        <f>CONCATENATE(표1[[#This Row],[대분류]],표1[[#This Row],[중분류]],표1[[#This Row],[소분류]],표1[[#This Row],[단계]])</f>
        <v>비즈니스기획전략*기획전문과정</v>
      </c>
      <c r="B1689" s="23" t="str">
        <f>CONCATENATE($A1689,
IF(COUNTIF($A$2:$A1689,A1689)&lt;10,CONCATENATE("000",COUNTIF($A$2:$A1689,A1689)),
IF(COUNTIF($A$2:$A1689,A1689)&lt;100,CONCATENATE("00",COUNTIF($A$2:$A1689,A1689)),
IF(COUNTIF($A$2:$A1689,A1689)&lt;1000,CONCATENATE("0",COUNTIF($A$2:$A1689,A1689)),COUNTIF($A$2:$A1689,A1689))
)))</f>
        <v>비즈니스기획전략*기획전문과정0016</v>
      </c>
      <c r="C1689" s="23" t="s">
        <v>5274</v>
      </c>
      <c r="E1689" s="23" t="str">
        <f>CONCATENATE(표1[[#This Row],[교육기관명]],표1[[#This Row],[중분류]])</f>
        <v>멀티캠퍼스기획</v>
      </c>
      <c r="F1689" s="24" t="s">
        <v>4</v>
      </c>
      <c r="G1689" s="25" t="s">
        <v>621</v>
      </c>
      <c r="H1689" s="24" t="s">
        <v>522</v>
      </c>
      <c r="I1689" s="24" t="s">
        <v>584</v>
      </c>
      <c r="J1689" s="24" t="s">
        <v>612</v>
      </c>
      <c r="K1689" s="24" t="s">
        <v>2000</v>
      </c>
      <c r="L1689" s="80"/>
      <c r="M1689" s="24" t="s">
        <v>3554</v>
      </c>
      <c r="N1689" s="24"/>
      <c r="O1689" s="24"/>
    </row>
    <row r="1690" spans="1:15" hidden="1">
      <c r="A1690" s="23" t="str">
        <f>CONCATENATE(표1[[#This Row],[대분류]],표1[[#This Row],[중분류]],표1[[#This Row],[소분류]],표1[[#This Row],[단계]])</f>
        <v>비즈니스기획전략*기획전문과정</v>
      </c>
      <c r="B1690" s="23" t="str">
        <f>CONCATENATE($A1690,
IF(COUNTIF($A$2:$A1690,A1690)&lt;10,CONCATENATE("000",COUNTIF($A$2:$A1690,A1690)),
IF(COUNTIF($A$2:$A1690,A1690)&lt;100,CONCATENATE("00",COUNTIF($A$2:$A1690,A1690)),
IF(COUNTIF($A$2:$A1690,A1690)&lt;1000,CONCATENATE("0",COUNTIF($A$2:$A1690,A1690)),COUNTIF($A$2:$A1690,A1690))
)))</f>
        <v>비즈니스기획전략*기획전문과정0017</v>
      </c>
      <c r="C1690" s="23" t="s">
        <v>5275</v>
      </c>
      <c r="E1690" s="23" t="str">
        <f>CONCATENATE(표1[[#This Row],[교육기관명]],표1[[#This Row],[중분류]])</f>
        <v>멀티캠퍼스기획</v>
      </c>
      <c r="F1690" s="24" t="s">
        <v>4</v>
      </c>
      <c r="G1690" s="25" t="s">
        <v>615</v>
      </c>
      <c r="H1690" s="24" t="s">
        <v>522</v>
      </c>
      <c r="I1690" s="24" t="s">
        <v>584</v>
      </c>
      <c r="J1690" s="24" t="s">
        <v>612</v>
      </c>
      <c r="K1690" s="24" t="s">
        <v>2000</v>
      </c>
      <c r="L1690" s="80"/>
      <c r="M1690" s="24" t="s">
        <v>3555</v>
      </c>
      <c r="N1690" s="24"/>
      <c r="O1690" s="24"/>
    </row>
    <row r="1691" spans="1:15" hidden="1">
      <c r="A1691" s="23" t="str">
        <f>CONCATENATE(표1[[#This Row],[대분류]],표1[[#This Row],[중분류]],표1[[#This Row],[소분류]],표1[[#This Row],[단계]])</f>
        <v>비즈니스기획전략*기획전문과정</v>
      </c>
      <c r="B1691" s="23" t="str">
        <f>CONCATENATE($A1691,
IF(COUNTIF($A$2:$A1691,A1691)&lt;10,CONCATENATE("000",COUNTIF($A$2:$A1691,A1691)),
IF(COUNTIF($A$2:$A1691,A1691)&lt;100,CONCATENATE("00",COUNTIF($A$2:$A1691,A1691)),
IF(COUNTIF($A$2:$A1691,A1691)&lt;1000,CONCATENATE("0",COUNTIF($A$2:$A1691,A1691)),COUNTIF($A$2:$A1691,A1691))
)))</f>
        <v>비즈니스기획전략*기획전문과정0018</v>
      </c>
      <c r="C1691" s="23" t="s">
        <v>5276</v>
      </c>
      <c r="E1691" s="23" t="str">
        <f>CONCATENATE(표1[[#This Row],[교육기관명]],표1[[#This Row],[중분류]])</f>
        <v>멀티캠퍼스기획</v>
      </c>
      <c r="F1691" s="24" t="s">
        <v>4</v>
      </c>
      <c r="G1691" s="25" t="s">
        <v>630</v>
      </c>
      <c r="H1691" s="24" t="s">
        <v>522</v>
      </c>
      <c r="I1691" s="24" t="s">
        <v>584</v>
      </c>
      <c r="J1691" s="24" t="s">
        <v>612</v>
      </c>
      <c r="K1691" s="24" t="s">
        <v>2000</v>
      </c>
      <c r="L1691" s="80"/>
      <c r="M1691" s="24" t="s">
        <v>3556</v>
      </c>
      <c r="N1691" s="24"/>
      <c r="O1691" s="24"/>
    </row>
    <row r="1692" spans="1:15" hidden="1">
      <c r="A1692" s="23" t="str">
        <f>CONCATENATE(표1[[#This Row],[대분류]],표1[[#This Row],[중분류]],표1[[#This Row],[소분류]],표1[[#This Row],[단계]])</f>
        <v>비즈니스기획전략*기획전문과정</v>
      </c>
      <c r="B1692" s="23" t="str">
        <f>CONCATENATE($A1692,
IF(COUNTIF($A$2:$A1692,A1692)&lt;10,CONCATENATE("000",COUNTIF($A$2:$A1692,A1692)),
IF(COUNTIF($A$2:$A1692,A1692)&lt;100,CONCATENATE("00",COUNTIF($A$2:$A1692,A1692)),
IF(COUNTIF($A$2:$A1692,A1692)&lt;1000,CONCATENATE("0",COUNTIF($A$2:$A1692,A1692)),COUNTIF($A$2:$A1692,A1692))
)))</f>
        <v>비즈니스기획전략*기획전문과정0019</v>
      </c>
      <c r="C1692" s="23" t="s">
        <v>5277</v>
      </c>
      <c r="D1692" s="27" t="s">
        <v>5658</v>
      </c>
      <c r="E1692" s="23" t="str">
        <f>CONCATENATE(표1[[#This Row],[교육기관명]],표1[[#This Row],[중분류]])</f>
        <v>멀티캠퍼스기획</v>
      </c>
      <c r="F1692" s="24" t="s">
        <v>4</v>
      </c>
      <c r="G1692" s="25" t="s">
        <v>628</v>
      </c>
      <c r="H1692" s="24" t="s">
        <v>522</v>
      </c>
      <c r="I1692" s="24" t="s">
        <v>584</v>
      </c>
      <c r="J1692" s="24" t="s">
        <v>612</v>
      </c>
      <c r="K1692" s="24" t="s">
        <v>2000</v>
      </c>
      <c r="L1692" s="80" t="s">
        <v>5554</v>
      </c>
      <c r="M1692" s="24" t="s">
        <v>3557</v>
      </c>
      <c r="N1692" s="24" t="s">
        <v>5555</v>
      </c>
      <c r="O1692" s="24"/>
    </row>
    <row r="1693" spans="1:15" hidden="1">
      <c r="A1693" s="23" t="str">
        <f>CONCATENATE(표1[[#This Row],[대분류]],표1[[#This Row],[중분류]],표1[[#This Row],[소분류]],표1[[#This Row],[단계]])</f>
        <v>비즈니스기획전략*기획전문과정</v>
      </c>
      <c r="B1693" s="23" t="str">
        <f>CONCATENATE($A1693,
IF(COUNTIF($A$2:$A1693,A1693)&lt;10,CONCATENATE("000",COUNTIF($A$2:$A1693,A1693)),
IF(COUNTIF($A$2:$A1693,A1693)&lt;100,CONCATENATE("00",COUNTIF($A$2:$A1693,A1693)),
IF(COUNTIF($A$2:$A1693,A1693)&lt;1000,CONCATENATE("0",COUNTIF($A$2:$A1693,A1693)),COUNTIF($A$2:$A1693,A1693))
)))</f>
        <v>비즈니스기획전략*기획전문과정0020</v>
      </c>
      <c r="C1693" s="23" t="s">
        <v>5278</v>
      </c>
      <c r="E1693" s="23" t="str">
        <f>CONCATENATE(표1[[#This Row],[교육기관명]],표1[[#This Row],[중분류]])</f>
        <v>멀티캠퍼스기획</v>
      </c>
      <c r="F1693" s="24" t="s">
        <v>4</v>
      </c>
      <c r="G1693" s="25" t="s">
        <v>622</v>
      </c>
      <c r="H1693" s="24" t="s">
        <v>522</v>
      </c>
      <c r="I1693" s="24" t="s">
        <v>584</v>
      </c>
      <c r="J1693" s="24" t="s">
        <v>612</v>
      </c>
      <c r="K1693" s="24" t="s">
        <v>2000</v>
      </c>
      <c r="L1693" s="80"/>
      <c r="M1693" s="24" t="s">
        <v>3558</v>
      </c>
      <c r="N1693" s="24"/>
      <c r="O1693" s="24"/>
    </row>
    <row r="1694" spans="1:15" hidden="1">
      <c r="A1694" s="23" t="str">
        <f>CONCATENATE(표1[[#This Row],[대분류]],표1[[#This Row],[중분류]],표1[[#This Row],[소분류]],표1[[#This Row],[단계]])</f>
        <v>비즈니스기획전략*기획전문과정</v>
      </c>
      <c r="B1694" s="23" t="str">
        <f>CONCATENATE($A1694,
IF(COUNTIF($A$2:$A1694,A1694)&lt;10,CONCATENATE("000",COUNTIF($A$2:$A1694,A1694)),
IF(COUNTIF($A$2:$A1694,A1694)&lt;100,CONCATENATE("00",COUNTIF($A$2:$A1694,A1694)),
IF(COUNTIF($A$2:$A1694,A1694)&lt;1000,CONCATENATE("0",COUNTIF($A$2:$A1694,A1694)),COUNTIF($A$2:$A1694,A1694))
)))</f>
        <v>비즈니스기획전략*기획전문과정0021</v>
      </c>
      <c r="C1694" s="23" t="s">
        <v>5279</v>
      </c>
      <c r="E1694" s="23" t="str">
        <f>CONCATENATE(표1[[#This Row],[교육기관명]],표1[[#This Row],[중분류]])</f>
        <v>멀티캠퍼스기획</v>
      </c>
      <c r="F1694" s="24" t="s">
        <v>4</v>
      </c>
      <c r="G1694" s="25" t="s">
        <v>627</v>
      </c>
      <c r="H1694" s="24" t="s">
        <v>522</v>
      </c>
      <c r="I1694" s="24" t="s">
        <v>584</v>
      </c>
      <c r="J1694" s="24" t="s">
        <v>612</v>
      </c>
      <c r="K1694" s="24" t="s">
        <v>2000</v>
      </c>
      <c r="L1694" s="80"/>
      <c r="M1694" s="24" t="s">
        <v>3559</v>
      </c>
      <c r="N1694" s="24"/>
      <c r="O1694" s="24"/>
    </row>
    <row r="1695" spans="1:15" hidden="1">
      <c r="A1695" s="23" t="str">
        <f>CONCATENATE(표1[[#This Row],[대분류]],표1[[#This Row],[중분류]],표1[[#This Row],[소분류]],표1[[#This Row],[단계]])</f>
        <v>비즈니스기획전략*기획전문과정</v>
      </c>
      <c r="B1695" s="23" t="str">
        <f>CONCATENATE($A1695,
IF(COUNTIF($A$2:$A1695,A1695)&lt;10,CONCATENATE("000",COUNTIF($A$2:$A1695,A1695)),
IF(COUNTIF($A$2:$A1695,A1695)&lt;100,CONCATENATE("00",COUNTIF($A$2:$A1695,A1695)),
IF(COUNTIF($A$2:$A1695,A1695)&lt;1000,CONCATENATE("0",COUNTIF($A$2:$A1695,A1695)),COUNTIF($A$2:$A1695,A1695))
)))</f>
        <v>비즈니스기획전략*기획전문과정0022</v>
      </c>
      <c r="C1695" s="23" t="s">
        <v>5280</v>
      </c>
      <c r="E1695" s="23" t="str">
        <f>CONCATENATE(표1[[#This Row],[교육기관명]],표1[[#This Row],[중분류]])</f>
        <v>멀티캠퍼스기획</v>
      </c>
      <c r="F1695" s="24" t="s">
        <v>4</v>
      </c>
      <c r="G1695" s="25" t="s">
        <v>618</v>
      </c>
      <c r="H1695" s="24" t="s">
        <v>522</v>
      </c>
      <c r="I1695" s="24" t="s">
        <v>584</v>
      </c>
      <c r="J1695" s="24" t="s">
        <v>612</v>
      </c>
      <c r="K1695" s="24" t="s">
        <v>2000</v>
      </c>
      <c r="L1695" s="80"/>
      <c r="M1695" s="24" t="s">
        <v>3560</v>
      </c>
      <c r="N1695" s="24"/>
      <c r="O1695" s="24"/>
    </row>
    <row r="1696" spans="1:15" hidden="1">
      <c r="A1696" s="23" t="str">
        <f>CONCATENATE(표1[[#This Row],[대분류]],표1[[#This Row],[중분류]],표1[[#This Row],[소분류]],표1[[#This Row],[단계]])</f>
        <v>비즈니스기획전략*기획전문과정</v>
      </c>
      <c r="B1696" s="23" t="str">
        <f>CONCATENATE($A1696,
IF(COUNTIF($A$2:$A1696,A1696)&lt;10,CONCATENATE("000",COUNTIF($A$2:$A1696,A1696)),
IF(COUNTIF($A$2:$A1696,A1696)&lt;100,CONCATENATE("00",COUNTIF($A$2:$A1696,A1696)),
IF(COUNTIF($A$2:$A1696,A1696)&lt;1000,CONCATENATE("0",COUNTIF($A$2:$A1696,A1696)),COUNTIF($A$2:$A1696,A1696))
)))</f>
        <v>비즈니스기획전략*기획전문과정0023</v>
      </c>
      <c r="C1696" s="23" t="s">
        <v>4525</v>
      </c>
      <c r="E1696" s="23" t="str">
        <f>CONCATENATE(표1[[#This Row],[교육기관명]],표1[[#This Row],[중분류]])</f>
        <v>패스트캠퍼스기획</v>
      </c>
      <c r="F1696" s="24" t="s">
        <v>3687</v>
      </c>
      <c r="G1696" s="25" t="s">
        <v>1721</v>
      </c>
      <c r="H1696" s="24" t="s">
        <v>522</v>
      </c>
      <c r="I1696" s="24" t="s">
        <v>584</v>
      </c>
      <c r="J1696" s="24" t="s">
        <v>612</v>
      </c>
      <c r="K1696" s="24" t="s">
        <v>2000</v>
      </c>
      <c r="L1696" s="80"/>
      <c r="M1696" s="24" t="s">
        <v>3561</v>
      </c>
      <c r="N1696" s="24"/>
      <c r="O1696" s="24"/>
    </row>
    <row r="1697" spans="1:15" hidden="1">
      <c r="A1697" s="23" t="str">
        <f>CONCATENATE(표1[[#This Row],[대분류]],표1[[#This Row],[중분류]],표1[[#This Row],[소분류]],표1[[#This Row],[단계]])</f>
        <v>비즈니스기획전략*기획전문과정</v>
      </c>
      <c r="B1697" s="23" t="str">
        <f>CONCATENATE($A1697,
IF(COUNTIF($A$2:$A1697,A1697)&lt;10,CONCATENATE("000",COUNTIF($A$2:$A1697,A1697)),
IF(COUNTIF($A$2:$A1697,A1697)&lt;100,CONCATENATE("00",COUNTIF($A$2:$A1697,A1697)),
IF(COUNTIF($A$2:$A1697,A1697)&lt;1000,CONCATENATE("0",COUNTIF($A$2:$A1697,A1697)),COUNTIF($A$2:$A1697,A1697))
)))</f>
        <v>비즈니스기획전략*기획전문과정0024</v>
      </c>
      <c r="C1697" s="23" t="s">
        <v>4526</v>
      </c>
      <c r="E1697" s="23" t="str">
        <f>CONCATENATE(표1[[#This Row],[교육기관명]],표1[[#This Row],[중분류]])</f>
        <v>패스트캠퍼스기획</v>
      </c>
      <c r="F1697" s="24" t="s">
        <v>3687</v>
      </c>
      <c r="G1697" s="25" t="s">
        <v>1717</v>
      </c>
      <c r="H1697" s="24" t="s">
        <v>522</v>
      </c>
      <c r="I1697" s="24" t="s">
        <v>584</v>
      </c>
      <c r="J1697" s="24" t="s">
        <v>612</v>
      </c>
      <c r="K1697" s="24" t="s">
        <v>2000</v>
      </c>
      <c r="L1697" s="80"/>
      <c r="M1697" s="24" t="s">
        <v>3562</v>
      </c>
      <c r="N1697" s="24"/>
      <c r="O1697" s="24"/>
    </row>
    <row r="1698" spans="1:15" hidden="1">
      <c r="A1698" s="23" t="str">
        <f>CONCATENATE(표1[[#This Row],[대분류]],표1[[#This Row],[중분류]],표1[[#This Row],[소분류]],표1[[#This Row],[단계]])</f>
        <v>비즈니스기획전략*기획전문과정</v>
      </c>
      <c r="B1698" s="23" t="str">
        <f>CONCATENATE($A1698,
IF(COUNTIF($A$2:$A1698,A1698)&lt;10,CONCATENATE("000",COUNTIF($A$2:$A1698,A1698)),
IF(COUNTIF($A$2:$A1698,A1698)&lt;100,CONCATENATE("00",COUNTIF($A$2:$A1698,A1698)),
IF(COUNTIF($A$2:$A1698,A1698)&lt;1000,CONCATENATE("0",COUNTIF($A$2:$A1698,A1698)),COUNTIF($A$2:$A1698,A1698))
)))</f>
        <v>비즈니스기획전략*기획전문과정0025</v>
      </c>
      <c r="C1698" s="23" t="s">
        <v>4527</v>
      </c>
      <c r="E1698" s="23" t="str">
        <f>CONCATENATE(표1[[#This Row],[교육기관명]],표1[[#This Row],[중분류]])</f>
        <v>패스트캠퍼스기획</v>
      </c>
      <c r="F1698" s="24" t="s">
        <v>3687</v>
      </c>
      <c r="G1698" s="25" t="s">
        <v>1836</v>
      </c>
      <c r="H1698" s="24" t="s">
        <v>522</v>
      </c>
      <c r="I1698" s="24" t="s">
        <v>584</v>
      </c>
      <c r="J1698" s="24" t="s">
        <v>612</v>
      </c>
      <c r="K1698" s="24" t="s">
        <v>2000</v>
      </c>
      <c r="L1698" s="80"/>
      <c r="M1698" s="24" t="s">
        <v>3563</v>
      </c>
      <c r="N1698" s="24"/>
      <c r="O1698" s="24"/>
    </row>
    <row r="1699" spans="1:15" hidden="1">
      <c r="A1699" s="23" t="str">
        <f>CONCATENATE(표1[[#This Row],[대분류]],표1[[#This Row],[중분류]],표1[[#This Row],[소분류]],표1[[#This Row],[단계]])</f>
        <v>비즈니스기획전략*기획전문과정</v>
      </c>
      <c r="B1699" s="23" t="str">
        <f>CONCATENATE($A1699,
IF(COUNTIF($A$2:$A1699,A1699)&lt;10,CONCATENATE("000",COUNTIF($A$2:$A1699,A1699)),
IF(COUNTIF($A$2:$A1699,A1699)&lt;100,CONCATENATE("00",COUNTIF($A$2:$A1699,A1699)),
IF(COUNTIF($A$2:$A1699,A1699)&lt;1000,CONCATENATE("0",COUNTIF($A$2:$A1699,A1699)),COUNTIF($A$2:$A1699,A1699))
)))</f>
        <v>비즈니스기획전략*기획전문과정0026</v>
      </c>
      <c r="C1699" s="23" t="s">
        <v>4528</v>
      </c>
      <c r="E1699" s="23" t="str">
        <f>CONCATENATE(표1[[#This Row],[교육기관명]],표1[[#This Row],[중분류]])</f>
        <v>패스트캠퍼스기획</v>
      </c>
      <c r="F1699" s="24" t="s">
        <v>3687</v>
      </c>
      <c r="G1699" s="25" t="s">
        <v>1822</v>
      </c>
      <c r="H1699" s="24" t="s">
        <v>522</v>
      </c>
      <c r="I1699" s="24" t="s">
        <v>584</v>
      </c>
      <c r="J1699" s="24" t="s">
        <v>612</v>
      </c>
      <c r="K1699" s="24" t="s">
        <v>2000</v>
      </c>
      <c r="L1699" s="80"/>
      <c r="M1699" s="24" t="s">
        <v>3564</v>
      </c>
      <c r="N1699" s="24"/>
      <c r="O1699" s="24"/>
    </row>
    <row r="1700" spans="1:15" hidden="1">
      <c r="A1700" s="23" t="str">
        <f>CONCATENATE(표1[[#This Row],[대분류]],표1[[#This Row],[중분류]],표1[[#This Row],[소분류]],표1[[#This Row],[단계]])</f>
        <v>비즈니스기획전략*기획전문과정</v>
      </c>
      <c r="B1700" s="23" t="str">
        <f>CONCATENATE($A1700,
IF(COUNTIF($A$2:$A1700,A1700)&lt;10,CONCATENATE("000",COUNTIF($A$2:$A1700,A1700)),
IF(COUNTIF($A$2:$A1700,A1700)&lt;100,CONCATENATE("00",COUNTIF($A$2:$A1700,A1700)),
IF(COUNTIF($A$2:$A1700,A1700)&lt;1000,CONCATENATE("0",COUNTIF($A$2:$A1700,A1700)),COUNTIF($A$2:$A1700,A1700))
)))</f>
        <v>비즈니스기획전략*기획전문과정0027</v>
      </c>
      <c r="C1700" s="23" t="s">
        <v>4529</v>
      </c>
      <c r="E1700" s="23" t="str">
        <f>CONCATENATE(표1[[#This Row],[교육기관명]],표1[[#This Row],[중분류]])</f>
        <v>패스트캠퍼스기획</v>
      </c>
      <c r="F1700" s="24" t="s">
        <v>3687</v>
      </c>
      <c r="G1700" s="25" t="s">
        <v>1868</v>
      </c>
      <c r="H1700" s="24" t="s">
        <v>522</v>
      </c>
      <c r="I1700" s="24" t="s">
        <v>584</v>
      </c>
      <c r="J1700" s="24" t="s">
        <v>612</v>
      </c>
      <c r="K1700" s="24" t="s">
        <v>2000</v>
      </c>
      <c r="L1700" s="80"/>
      <c r="M1700" s="24" t="s">
        <v>3565</v>
      </c>
      <c r="N1700" s="24"/>
      <c r="O1700" s="24"/>
    </row>
    <row r="1701" spans="1:15" hidden="1">
      <c r="A1701" s="23" t="str">
        <f>CONCATENATE(표1[[#This Row],[대분류]],표1[[#This Row],[중분류]],표1[[#This Row],[소분류]],표1[[#This Row],[단계]])</f>
        <v>비즈니스기획전략*기획전문과정</v>
      </c>
      <c r="B1701" s="23" t="str">
        <f>CONCATENATE($A1701,
IF(COUNTIF($A$2:$A1701,A1701)&lt;10,CONCATENATE("000",COUNTIF($A$2:$A1701,A1701)),
IF(COUNTIF($A$2:$A1701,A1701)&lt;100,CONCATENATE("00",COUNTIF($A$2:$A1701,A1701)),
IF(COUNTIF($A$2:$A1701,A1701)&lt;1000,CONCATENATE("0",COUNTIF($A$2:$A1701,A1701)),COUNTIF($A$2:$A1701,A1701))
)))</f>
        <v>비즈니스기획전략*기획전문과정0028</v>
      </c>
      <c r="C1701" s="23" t="s">
        <v>4530</v>
      </c>
      <c r="E1701" s="23" t="str">
        <f>CONCATENATE(표1[[#This Row],[교육기관명]],표1[[#This Row],[중분류]])</f>
        <v>패스트캠퍼스기획</v>
      </c>
      <c r="F1701" s="24" t="s">
        <v>3687</v>
      </c>
      <c r="G1701" s="25" t="s">
        <v>1869</v>
      </c>
      <c r="H1701" s="24" t="s">
        <v>522</v>
      </c>
      <c r="I1701" s="24" t="s">
        <v>584</v>
      </c>
      <c r="J1701" s="24" t="s">
        <v>612</v>
      </c>
      <c r="K1701" s="24" t="s">
        <v>2000</v>
      </c>
      <c r="L1701" s="80"/>
      <c r="M1701" s="24" t="s">
        <v>3566</v>
      </c>
      <c r="N1701" s="24"/>
      <c r="O1701" s="24"/>
    </row>
    <row r="1702" spans="1:15" hidden="1">
      <c r="A1702" s="23" t="str">
        <f>CONCATENATE(표1[[#This Row],[대분류]],표1[[#This Row],[중분류]],표1[[#This Row],[소분류]],표1[[#This Row],[단계]])</f>
        <v>비즈니스기획전략*기획전문과정</v>
      </c>
      <c r="B1702" s="23" t="str">
        <f>CONCATENATE($A1702,
IF(COUNTIF($A$2:$A1702,A1702)&lt;10,CONCATENATE("000",COUNTIF($A$2:$A1702,A1702)),
IF(COUNTIF($A$2:$A1702,A1702)&lt;100,CONCATENATE("00",COUNTIF($A$2:$A1702,A1702)),
IF(COUNTIF($A$2:$A1702,A1702)&lt;1000,CONCATENATE("0",COUNTIF($A$2:$A1702,A1702)),COUNTIF($A$2:$A1702,A1702))
)))</f>
        <v>비즈니스기획전략*기획전문과정0029</v>
      </c>
      <c r="C1702" s="23" t="s">
        <v>4245</v>
      </c>
      <c r="E1702" s="23" t="str">
        <f>CONCATENATE(표1[[#This Row],[교육기관명]],표1[[#This Row],[중분류]])</f>
        <v>한국소프트웨어기술진흥협회기획</v>
      </c>
      <c r="F1702" s="24" t="s">
        <v>659</v>
      </c>
      <c r="G1702" s="25" t="s">
        <v>660</v>
      </c>
      <c r="H1702" s="24" t="s">
        <v>522</v>
      </c>
      <c r="I1702" s="24" t="s">
        <v>584</v>
      </c>
      <c r="J1702" s="24" t="s">
        <v>612</v>
      </c>
      <c r="K1702" s="24" t="s">
        <v>2000</v>
      </c>
      <c r="L1702" s="80"/>
      <c r="M1702" s="24" t="s">
        <v>3621</v>
      </c>
      <c r="N1702" s="24"/>
      <c r="O1702" s="24"/>
    </row>
    <row r="1703" spans="1:15" hidden="1">
      <c r="A1703" s="23" t="str">
        <f>CONCATENATE(표1[[#This Row],[대분류]],표1[[#This Row],[중분류]],표1[[#This Row],[소분류]],표1[[#This Row],[단계]])</f>
        <v>비즈니스기획전략*기획전문과정</v>
      </c>
      <c r="B1703" s="23" t="str">
        <f>CONCATENATE($A1703,
IF(COUNTIF($A$2:$A1703,A1703)&lt;10,CONCATENATE("000",COUNTIF($A$2:$A1703,A1703)),
IF(COUNTIF($A$2:$A1703,A1703)&lt;100,CONCATENATE("00",COUNTIF($A$2:$A1703,A1703)),
IF(COUNTIF($A$2:$A1703,A1703)&lt;1000,CONCATENATE("0",COUNTIF($A$2:$A1703,A1703)),COUNTIF($A$2:$A1703,A1703))
)))</f>
        <v>비즈니스기획전략*기획전문과정0030</v>
      </c>
      <c r="C1703" s="23" t="s">
        <v>4246</v>
      </c>
      <c r="E1703" s="23" t="str">
        <f>CONCATENATE(표1[[#This Row],[교육기관명]],표1[[#This Row],[중분류]])</f>
        <v>한국소프트웨어기술진흥협회기획</v>
      </c>
      <c r="F1703" s="24" t="s">
        <v>659</v>
      </c>
      <c r="G1703" s="25" t="s">
        <v>661</v>
      </c>
      <c r="H1703" s="24" t="s">
        <v>522</v>
      </c>
      <c r="I1703" s="24" t="s">
        <v>584</v>
      </c>
      <c r="J1703" s="24" t="s">
        <v>612</v>
      </c>
      <c r="K1703" s="24" t="s">
        <v>2000</v>
      </c>
      <c r="L1703" s="80"/>
      <c r="M1703" s="24" t="s">
        <v>3621</v>
      </c>
      <c r="N1703" s="24"/>
      <c r="O1703" s="24"/>
    </row>
    <row r="1704" spans="1:15" hidden="1">
      <c r="A1704" s="23" t="str">
        <f>CONCATENATE(표1[[#This Row],[대분류]],표1[[#This Row],[중분류]],표1[[#This Row],[소분류]],표1[[#This Row],[단계]])</f>
        <v>비즈니스직무영업전문과정</v>
      </c>
      <c r="B1704" s="23" t="str">
        <f>CONCATENATE($A1704,
IF(COUNTIF($A$2:$A1704,A1704)&lt;10,CONCATENATE("000",COUNTIF($A$2:$A1704,A1704)),
IF(COUNTIF($A$2:$A1704,A1704)&lt;100,CONCATENATE("00",COUNTIF($A$2:$A1704,A1704)),
IF(COUNTIF($A$2:$A1704,A1704)&lt;1000,CONCATENATE("0",COUNTIF($A$2:$A1704,A1704)),COUNTIF($A$2:$A1704,A1704))
)))</f>
        <v>비즈니스직무영업전문과정0001</v>
      </c>
      <c r="C1704" s="23" t="s">
        <v>5177</v>
      </c>
      <c r="E1704" s="23" t="str">
        <f>CONCATENATE(표1[[#This Row],[교육기관명]],표1[[#This Row],[중분류]])</f>
        <v>멀티캠퍼스직무</v>
      </c>
      <c r="F1704" s="24" t="s">
        <v>4</v>
      </c>
      <c r="G1704" s="25" t="s">
        <v>641</v>
      </c>
      <c r="H1704" s="24" t="s">
        <v>522</v>
      </c>
      <c r="I1704" s="24" t="s">
        <v>598</v>
      </c>
      <c r="J1704" s="24" t="s">
        <v>638</v>
      </c>
      <c r="K1704" s="24" t="s">
        <v>2000</v>
      </c>
      <c r="L1704" s="80"/>
      <c r="M1704" s="24" t="s">
        <v>3570</v>
      </c>
      <c r="N1704" s="24"/>
      <c r="O1704" s="24"/>
    </row>
    <row r="1705" spans="1:15" hidden="1">
      <c r="A1705" s="23" t="str">
        <f>CONCATENATE(표1[[#This Row],[대분류]],표1[[#This Row],[중분류]],표1[[#This Row],[소분류]],표1[[#This Row],[단계]])</f>
        <v>비즈니스직무영업전문과정</v>
      </c>
      <c r="B1705" s="23" t="str">
        <f>CONCATENATE($A1705,
IF(COUNTIF($A$2:$A1705,A1705)&lt;10,CONCATENATE("000",COUNTIF($A$2:$A1705,A1705)),
IF(COUNTIF($A$2:$A1705,A1705)&lt;100,CONCATENATE("00",COUNTIF($A$2:$A1705,A1705)),
IF(COUNTIF($A$2:$A1705,A1705)&lt;1000,CONCATENATE("0",COUNTIF($A$2:$A1705,A1705)),COUNTIF($A$2:$A1705,A1705))
)))</f>
        <v>비즈니스직무영업전문과정0002</v>
      </c>
      <c r="C1705" s="23" t="s">
        <v>5178</v>
      </c>
      <c r="E1705" s="23" t="str">
        <f>CONCATENATE(표1[[#This Row],[교육기관명]],표1[[#This Row],[중분류]])</f>
        <v>멀티캠퍼스직무</v>
      </c>
      <c r="F1705" s="24" t="s">
        <v>4</v>
      </c>
      <c r="G1705" s="25" t="s">
        <v>637</v>
      </c>
      <c r="H1705" s="24" t="s">
        <v>522</v>
      </c>
      <c r="I1705" s="24" t="s">
        <v>598</v>
      </c>
      <c r="J1705" s="24" t="s">
        <v>638</v>
      </c>
      <c r="K1705" s="24" t="s">
        <v>2000</v>
      </c>
      <c r="L1705" s="80"/>
      <c r="M1705" s="24" t="s">
        <v>3571</v>
      </c>
      <c r="N1705" s="24"/>
      <c r="O1705" s="24"/>
    </row>
    <row r="1706" spans="1:15" hidden="1">
      <c r="A1706" s="23" t="str">
        <f>CONCATENATE(표1[[#This Row],[대분류]],표1[[#This Row],[중분류]],표1[[#This Row],[소분류]],표1[[#This Row],[단계]])</f>
        <v>비즈니스직무영업전문과정</v>
      </c>
      <c r="B1706" s="23" t="str">
        <f>CONCATENATE($A1706,
IF(COUNTIF($A$2:$A1706,A1706)&lt;10,CONCATENATE("000",COUNTIF($A$2:$A1706,A1706)),
IF(COUNTIF($A$2:$A1706,A1706)&lt;100,CONCATENATE("00",COUNTIF($A$2:$A1706,A1706)),
IF(COUNTIF($A$2:$A1706,A1706)&lt;1000,CONCATENATE("0",COUNTIF($A$2:$A1706,A1706)),COUNTIF($A$2:$A1706,A1706))
)))</f>
        <v>비즈니스직무영업전문과정0003</v>
      </c>
      <c r="C1706" s="23" t="s">
        <v>5179</v>
      </c>
      <c r="E1706" s="23" t="str">
        <f>CONCATENATE(표1[[#This Row],[교육기관명]],표1[[#This Row],[중분류]])</f>
        <v>멀티캠퍼스직무</v>
      </c>
      <c r="F1706" s="24" t="s">
        <v>4</v>
      </c>
      <c r="G1706" s="25" t="s">
        <v>639</v>
      </c>
      <c r="H1706" s="24" t="s">
        <v>522</v>
      </c>
      <c r="I1706" s="24" t="s">
        <v>598</v>
      </c>
      <c r="J1706" s="24" t="s">
        <v>638</v>
      </c>
      <c r="K1706" s="24" t="s">
        <v>2000</v>
      </c>
      <c r="L1706" s="80"/>
      <c r="M1706" s="24" t="s">
        <v>3572</v>
      </c>
      <c r="N1706" s="24"/>
      <c r="O1706" s="24"/>
    </row>
    <row r="1707" spans="1:15" hidden="1">
      <c r="A1707" s="23" t="str">
        <f>CONCATENATE(표1[[#This Row],[대분류]],표1[[#This Row],[중분류]],표1[[#This Row],[소분류]],표1[[#This Row],[단계]])</f>
        <v>비즈니스직무영업전문과정</v>
      </c>
      <c r="B1707" s="23" t="str">
        <f>CONCATENATE($A1707,
IF(COUNTIF($A$2:$A1707,A1707)&lt;10,CONCATENATE("000",COUNTIF($A$2:$A1707,A1707)),
IF(COUNTIF($A$2:$A1707,A1707)&lt;100,CONCATENATE("00",COUNTIF($A$2:$A1707,A1707)),
IF(COUNTIF($A$2:$A1707,A1707)&lt;1000,CONCATENATE("0",COUNTIF($A$2:$A1707,A1707)),COUNTIF($A$2:$A1707,A1707))
)))</f>
        <v>비즈니스직무영업전문과정0004</v>
      </c>
      <c r="C1707" s="23" t="s">
        <v>5180</v>
      </c>
      <c r="E1707" s="23" t="str">
        <f>CONCATENATE(표1[[#This Row],[교육기관명]],표1[[#This Row],[중분류]])</f>
        <v>멀티캠퍼스직무</v>
      </c>
      <c r="F1707" s="24" t="s">
        <v>4</v>
      </c>
      <c r="G1707" s="25" t="s">
        <v>640</v>
      </c>
      <c r="H1707" s="24" t="s">
        <v>522</v>
      </c>
      <c r="I1707" s="24" t="s">
        <v>598</v>
      </c>
      <c r="J1707" s="24" t="s">
        <v>638</v>
      </c>
      <c r="K1707" s="24" t="s">
        <v>2000</v>
      </c>
      <c r="L1707" s="80"/>
      <c r="M1707" s="24" t="s">
        <v>3573</v>
      </c>
      <c r="N1707" s="24"/>
      <c r="O1707" s="24"/>
    </row>
    <row r="1708" spans="1:15" hidden="1">
      <c r="A1708" s="23" t="str">
        <f>CONCATENATE(표1[[#This Row],[대분류]],표1[[#This Row],[중분류]],표1[[#This Row],[소분류]],표1[[#This Row],[단계]])</f>
        <v>비즈니스직무영업전문과정</v>
      </c>
      <c r="B1708" s="23" t="str">
        <f>CONCATENATE($A1708,
IF(COUNTIF($A$2:$A1708,A1708)&lt;10,CONCATENATE("000",COUNTIF($A$2:$A1708,A1708)),
IF(COUNTIF($A$2:$A1708,A1708)&lt;100,CONCATENATE("00",COUNTIF($A$2:$A1708,A1708)),
IF(COUNTIF($A$2:$A1708,A1708)&lt;1000,CONCATENATE("0",COUNTIF($A$2:$A1708,A1708)),COUNTIF($A$2:$A1708,A1708))
)))</f>
        <v>비즈니스직무영업전문과정0005</v>
      </c>
      <c r="C1708" s="23" t="s">
        <v>4425</v>
      </c>
      <c r="E1708" s="23" t="str">
        <f>CONCATENATE(표1[[#This Row],[교육기관명]],표1[[#This Row],[중분류]])</f>
        <v>패스트캠퍼스직무</v>
      </c>
      <c r="F1708" s="24" t="s">
        <v>3687</v>
      </c>
      <c r="G1708" s="25" t="s">
        <v>1870</v>
      </c>
      <c r="H1708" s="24" t="s">
        <v>522</v>
      </c>
      <c r="I1708" s="24" t="s">
        <v>598</v>
      </c>
      <c r="J1708" s="24" t="s">
        <v>638</v>
      </c>
      <c r="K1708" s="24" t="s">
        <v>2000</v>
      </c>
      <c r="L1708" s="80"/>
      <c r="M1708" s="24" t="s">
        <v>3574</v>
      </c>
      <c r="N1708" s="24"/>
      <c r="O1708" s="24"/>
    </row>
    <row r="1709" spans="1:15" hidden="1">
      <c r="A1709" s="23" t="str">
        <f>CONCATENATE(표1[[#This Row],[대분류]],표1[[#This Row],[중분류]],표1[[#This Row],[소분류]],표1[[#This Row],[단계]])</f>
        <v>비즈니스직무영업전문과정</v>
      </c>
      <c r="B1709" s="23" t="str">
        <f>CONCATENATE($A1709,
IF(COUNTIF($A$2:$A1709,A1709)&lt;10,CONCATENATE("000",COUNTIF($A$2:$A1709,A1709)),
IF(COUNTIF($A$2:$A1709,A1709)&lt;100,CONCATENATE("00",COUNTIF($A$2:$A1709,A1709)),
IF(COUNTIF($A$2:$A1709,A1709)&lt;1000,CONCATENATE("0",COUNTIF($A$2:$A1709,A1709)),COUNTIF($A$2:$A1709,A1709))
)))</f>
        <v>비즈니스직무영업전문과정0006</v>
      </c>
      <c r="C1709" s="23" t="s">
        <v>4426</v>
      </c>
      <c r="E1709" s="23" t="str">
        <f>CONCATENATE(표1[[#This Row],[교육기관명]],표1[[#This Row],[중분류]])</f>
        <v>패스트캠퍼스직무</v>
      </c>
      <c r="F1709" s="24" t="s">
        <v>3687</v>
      </c>
      <c r="G1709" s="25" t="s">
        <v>1727</v>
      </c>
      <c r="H1709" s="24" t="s">
        <v>522</v>
      </c>
      <c r="I1709" s="24" t="s">
        <v>598</v>
      </c>
      <c r="J1709" s="24" t="s">
        <v>638</v>
      </c>
      <c r="K1709" s="24" t="s">
        <v>2000</v>
      </c>
      <c r="L1709" s="80"/>
      <c r="M1709" s="24" t="s">
        <v>3575</v>
      </c>
      <c r="N1709" s="24"/>
      <c r="O1709" s="24"/>
    </row>
    <row r="1710" spans="1:15" hidden="1">
      <c r="A1710" s="23" t="str">
        <f>CONCATENATE(표1[[#This Row],[대분류]],표1[[#This Row],[중분류]],표1[[#This Row],[소분류]],표1[[#This Row],[단계]])</f>
        <v>비즈니스직무인사*총무전문과정</v>
      </c>
      <c r="B1710" s="23" t="str">
        <f>CONCATENATE($A1710,
IF(COUNTIF($A$2:$A1710,A1710)&lt;10,CONCATENATE("000",COUNTIF($A$2:$A1710,A1710)),
IF(COUNTIF($A$2:$A1710,A1710)&lt;100,CONCATENATE("00",COUNTIF($A$2:$A1710,A1710)),
IF(COUNTIF($A$2:$A1710,A1710)&lt;1000,CONCATENATE("0",COUNTIF($A$2:$A1710,A1710)),COUNTIF($A$2:$A1710,A1710))
)))</f>
        <v>비즈니스직무인사*총무전문과정0001</v>
      </c>
      <c r="C1710" s="23" t="s">
        <v>5181</v>
      </c>
      <c r="E1710" s="23" t="str">
        <f>CONCATENATE(표1[[#This Row],[교육기관명]],표1[[#This Row],[중분류]])</f>
        <v>멀티캠퍼스직무</v>
      </c>
      <c r="F1710" s="24" t="s">
        <v>4</v>
      </c>
      <c r="G1710" s="25" t="s">
        <v>600</v>
      </c>
      <c r="H1710" s="24" t="s">
        <v>522</v>
      </c>
      <c r="I1710" s="24" t="s">
        <v>598</v>
      </c>
      <c r="J1710" s="24" t="s">
        <v>599</v>
      </c>
      <c r="K1710" s="24" t="s">
        <v>2000</v>
      </c>
      <c r="L1710" s="80"/>
      <c r="M1710" s="24" t="s">
        <v>3576</v>
      </c>
      <c r="N1710" s="24"/>
      <c r="O1710" s="24"/>
    </row>
    <row r="1711" spans="1:15" hidden="1">
      <c r="A1711" s="23" t="str">
        <f>CONCATENATE(표1[[#This Row],[대분류]],표1[[#This Row],[중분류]],표1[[#This Row],[소분류]],표1[[#This Row],[단계]])</f>
        <v>비즈니스직무인사*총무전문과정</v>
      </c>
      <c r="B1711" s="23" t="str">
        <f>CONCATENATE($A1711,
IF(COUNTIF($A$2:$A1711,A1711)&lt;10,CONCATENATE("000",COUNTIF($A$2:$A1711,A1711)),
IF(COUNTIF($A$2:$A1711,A1711)&lt;100,CONCATENATE("00",COUNTIF($A$2:$A1711,A1711)),
IF(COUNTIF($A$2:$A1711,A1711)&lt;1000,CONCATENATE("0",COUNTIF($A$2:$A1711,A1711)),COUNTIF($A$2:$A1711,A1711))
)))</f>
        <v>비즈니스직무인사*총무전문과정0002</v>
      </c>
      <c r="C1711" s="23" t="s">
        <v>5182</v>
      </c>
      <c r="E1711" s="23" t="str">
        <f>CONCATENATE(표1[[#This Row],[교육기관명]],표1[[#This Row],[중분류]])</f>
        <v>멀티캠퍼스직무</v>
      </c>
      <c r="F1711" s="24" t="s">
        <v>4</v>
      </c>
      <c r="G1711" s="25" t="s">
        <v>597</v>
      </c>
      <c r="H1711" s="24" t="s">
        <v>522</v>
      </c>
      <c r="I1711" s="24" t="s">
        <v>598</v>
      </c>
      <c r="J1711" s="24" t="s">
        <v>599</v>
      </c>
      <c r="K1711" s="24" t="s">
        <v>2000</v>
      </c>
      <c r="L1711" s="80"/>
      <c r="M1711" s="24" t="s">
        <v>3577</v>
      </c>
      <c r="N1711" s="24"/>
      <c r="O1711" s="24"/>
    </row>
    <row r="1712" spans="1:15" hidden="1">
      <c r="A1712" s="23" t="str">
        <f>CONCATENATE(표1[[#This Row],[대분류]],표1[[#This Row],[중분류]],표1[[#This Row],[소분류]],표1[[#This Row],[단계]])</f>
        <v>비즈니스직무인사*총무전문과정</v>
      </c>
      <c r="B1712" s="23" t="str">
        <f>CONCATENATE($A1712,
IF(COUNTIF($A$2:$A1712,A1712)&lt;10,CONCATENATE("000",COUNTIF($A$2:$A1712,A1712)),
IF(COUNTIF($A$2:$A1712,A1712)&lt;100,CONCATENATE("00",COUNTIF($A$2:$A1712,A1712)),
IF(COUNTIF($A$2:$A1712,A1712)&lt;1000,CONCATENATE("0",COUNTIF($A$2:$A1712,A1712)),COUNTIF($A$2:$A1712,A1712))
)))</f>
        <v>비즈니스직무인사*총무전문과정0003</v>
      </c>
      <c r="C1712" s="23" t="s">
        <v>5183</v>
      </c>
      <c r="E1712" s="23" t="str">
        <f>CONCATENATE(표1[[#This Row],[교육기관명]],표1[[#This Row],[중분류]])</f>
        <v>멀티캠퍼스직무</v>
      </c>
      <c r="F1712" s="24" t="s">
        <v>4</v>
      </c>
      <c r="G1712" s="25" t="s">
        <v>602</v>
      </c>
      <c r="H1712" s="24" t="s">
        <v>522</v>
      </c>
      <c r="I1712" s="24" t="s">
        <v>598</v>
      </c>
      <c r="J1712" s="24" t="s">
        <v>599</v>
      </c>
      <c r="K1712" s="24" t="s">
        <v>2000</v>
      </c>
      <c r="L1712" s="80"/>
      <c r="M1712" s="24" t="s">
        <v>3578</v>
      </c>
      <c r="N1712" s="24"/>
      <c r="O1712" s="24"/>
    </row>
    <row r="1713" spans="1:15" hidden="1">
      <c r="A1713" s="23" t="str">
        <f>CONCATENATE(표1[[#This Row],[대분류]],표1[[#This Row],[중분류]],표1[[#This Row],[소분류]],표1[[#This Row],[단계]])</f>
        <v>비즈니스직무인사*총무전문과정</v>
      </c>
      <c r="B1713" s="23" t="str">
        <f>CONCATENATE($A1713,
IF(COUNTIF($A$2:$A1713,A1713)&lt;10,CONCATENATE("000",COUNTIF($A$2:$A1713,A1713)),
IF(COUNTIF($A$2:$A1713,A1713)&lt;100,CONCATENATE("00",COUNTIF($A$2:$A1713,A1713)),
IF(COUNTIF($A$2:$A1713,A1713)&lt;1000,CONCATENATE("0",COUNTIF($A$2:$A1713,A1713)),COUNTIF($A$2:$A1713,A1713))
)))</f>
        <v>비즈니스직무인사*총무전문과정0004</v>
      </c>
      <c r="C1713" s="23" t="s">
        <v>5184</v>
      </c>
      <c r="E1713" s="23" t="str">
        <f>CONCATENATE(표1[[#This Row],[교육기관명]],표1[[#This Row],[중분류]])</f>
        <v>멀티캠퍼스직무</v>
      </c>
      <c r="F1713" s="24" t="s">
        <v>4</v>
      </c>
      <c r="G1713" s="25" t="s">
        <v>603</v>
      </c>
      <c r="H1713" s="24" t="s">
        <v>522</v>
      </c>
      <c r="I1713" s="24" t="s">
        <v>598</v>
      </c>
      <c r="J1713" s="24" t="s">
        <v>599</v>
      </c>
      <c r="K1713" s="24" t="s">
        <v>2000</v>
      </c>
      <c r="L1713" s="80"/>
      <c r="M1713" s="24" t="s">
        <v>3579</v>
      </c>
      <c r="N1713" s="24"/>
      <c r="O1713" s="24"/>
    </row>
    <row r="1714" spans="1:15" hidden="1">
      <c r="A1714" s="23" t="str">
        <f>CONCATENATE(표1[[#This Row],[대분류]],표1[[#This Row],[중분류]],표1[[#This Row],[소분류]],표1[[#This Row],[단계]])</f>
        <v>비즈니스직무인사*총무전문과정</v>
      </c>
      <c r="B1714" s="23" t="str">
        <f>CONCATENATE($A1714,
IF(COUNTIF($A$2:$A1714,A1714)&lt;10,CONCATENATE("000",COUNTIF($A$2:$A1714,A1714)),
IF(COUNTIF($A$2:$A1714,A1714)&lt;100,CONCATENATE("00",COUNTIF($A$2:$A1714,A1714)),
IF(COUNTIF($A$2:$A1714,A1714)&lt;1000,CONCATENATE("0",COUNTIF($A$2:$A1714,A1714)),COUNTIF($A$2:$A1714,A1714))
)))</f>
        <v>비즈니스직무인사*총무전문과정0005</v>
      </c>
      <c r="C1714" s="23" t="s">
        <v>5185</v>
      </c>
      <c r="E1714" s="23" t="str">
        <f>CONCATENATE(표1[[#This Row],[교육기관명]],표1[[#This Row],[중분류]])</f>
        <v>멀티캠퍼스직무</v>
      </c>
      <c r="F1714" s="24" t="s">
        <v>4</v>
      </c>
      <c r="G1714" s="25" t="s">
        <v>601</v>
      </c>
      <c r="H1714" s="24" t="s">
        <v>522</v>
      </c>
      <c r="I1714" s="24" t="s">
        <v>598</v>
      </c>
      <c r="J1714" s="24" t="s">
        <v>599</v>
      </c>
      <c r="K1714" s="24" t="s">
        <v>2000</v>
      </c>
      <c r="L1714" s="80"/>
      <c r="M1714" s="24" t="s">
        <v>3580</v>
      </c>
      <c r="N1714" s="24"/>
      <c r="O1714" s="24"/>
    </row>
    <row r="1715" spans="1:15" hidden="1">
      <c r="A1715" s="23" t="str">
        <f>CONCATENATE(표1[[#This Row],[대분류]],표1[[#This Row],[중분류]],표1[[#This Row],[소분류]],표1[[#This Row],[단계]])</f>
        <v>비즈니스직무인사*총무전문과정</v>
      </c>
      <c r="B1715" s="23" t="str">
        <f>CONCATENATE($A1715,
IF(COUNTIF($A$2:$A1715,A1715)&lt;10,CONCATENATE("000",COUNTIF($A$2:$A1715,A1715)),
IF(COUNTIF($A$2:$A1715,A1715)&lt;100,CONCATENATE("00",COUNTIF($A$2:$A1715,A1715)),
IF(COUNTIF($A$2:$A1715,A1715)&lt;1000,CONCATENATE("0",COUNTIF($A$2:$A1715,A1715)),COUNTIF($A$2:$A1715,A1715))
)))</f>
        <v>비즈니스직무인사*총무전문과정0006</v>
      </c>
      <c r="C1715" s="23" t="s">
        <v>4427</v>
      </c>
      <c r="E1715" s="23" t="str">
        <f>CONCATENATE(표1[[#This Row],[교육기관명]],표1[[#This Row],[중분류]])</f>
        <v>패스트캠퍼스직무</v>
      </c>
      <c r="F1715" s="24" t="s">
        <v>3687</v>
      </c>
      <c r="G1715" s="25" t="s">
        <v>1725</v>
      </c>
      <c r="H1715" s="24" t="s">
        <v>522</v>
      </c>
      <c r="I1715" s="24" t="s">
        <v>598</v>
      </c>
      <c r="J1715" s="24" t="s">
        <v>599</v>
      </c>
      <c r="K1715" s="24" t="s">
        <v>2000</v>
      </c>
      <c r="L1715" s="80"/>
      <c r="M1715" s="24" t="s">
        <v>3581</v>
      </c>
      <c r="N1715" s="24"/>
      <c r="O1715" s="24"/>
    </row>
    <row r="1716" spans="1:15" hidden="1">
      <c r="A1716" s="23" t="str">
        <f>CONCATENATE(표1[[#This Row],[대분류]],표1[[#This Row],[중분류]],표1[[#This Row],[소분류]],표1[[#This Row],[단계]])</f>
        <v>비즈니스직무재무*회계전문과정</v>
      </c>
      <c r="B1716" s="23" t="str">
        <f>CONCATENATE($A1716,
IF(COUNTIF($A$2:$A1716,A1716)&lt;10,CONCATENATE("000",COUNTIF($A$2:$A1716,A1716)),
IF(COUNTIF($A$2:$A1716,A1716)&lt;100,CONCATENATE("00",COUNTIF($A$2:$A1716,A1716)),
IF(COUNTIF($A$2:$A1716,A1716)&lt;1000,CONCATENATE("0",COUNTIF($A$2:$A1716,A1716)),COUNTIF($A$2:$A1716,A1716))
)))</f>
        <v>비즈니스직무재무*회계전문과정0001</v>
      </c>
      <c r="C1716" s="23" t="s">
        <v>4424</v>
      </c>
      <c r="E1716" s="23" t="str">
        <f>CONCATENATE(표1[[#This Row],[교육기관명]],표1[[#This Row],[중분류]])</f>
        <v>패스트캠퍼스직무</v>
      </c>
      <c r="F1716" s="24" t="s">
        <v>3687</v>
      </c>
      <c r="G1716" s="25" t="s">
        <v>1874</v>
      </c>
      <c r="H1716" s="24" t="s">
        <v>522</v>
      </c>
      <c r="I1716" s="85" t="s">
        <v>3673</v>
      </c>
      <c r="J1716" s="24" t="s">
        <v>605</v>
      </c>
      <c r="K1716" s="24" t="s">
        <v>2000</v>
      </c>
      <c r="L1716" s="80"/>
      <c r="M1716" s="24" t="s">
        <v>3569</v>
      </c>
      <c r="N1716" s="24"/>
      <c r="O1716" s="24"/>
    </row>
    <row r="1717" spans="1:15" hidden="1">
      <c r="A1717" s="23" t="str">
        <f>CONCATENATE(표1[[#This Row],[대분류]],표1[[#This Row],[중분류]],표1[[#This Row],[소분류]],표1[[#This Row],[단계]])</f>
        <v>비즈니스직무재무*회계전문과정</v>
      </c>
      <c r="B1717" s="23" t="str">
        <f>CONCATENATE($A1717,
IF(COUNTIF($A$2:$A1717,A1717)&lt;10,CONCATENATE("000",COUNTIF($A$2:$A1717,A1717)),
IF(COUNTIF($A$2:$A1717,A1717)&lt;100,CONCATENATE("00",COUNTIF($A$2:$A1717,A1717)),
IF(COUNTIF($A$2:$A1717,A1717)&lt;1000,CONCATENATE("0",COUNTIF($A$2:$A1717,A1717)),COUNTIF($A$2:$A1717,A1717))
)))</f>
        <v>비즈니스직무재무*회계전문과정0002</v>
      </c>
      <c r="C1717" s="23" t="s">
        <v>5186</v>
      </c>
      <c r="E1717" s="23" t="str">
        <f>CONCATENATE(표1[[#This Row],[교육기관명]],표1[[#This Row],[중분류]])</f>
        <v>멀티캠퍼스직무</v>
      </c>
      <c r="F1717" s="24" t="s">
        <v>4</v>
      </c>
      <c r="G1717" s="25" t="s">
        <v>610</v>
      </c>
      <c r="H1717" s="24" t="s">
        <v>522</v>
      </c>
      <c r="I1717" s="24" t="s">
        <v>598</v>
      </c>
      <c r="J1717" s="24" t="s">
        <v>605</v>
      </c>
      <c r="K1717" s="24" t="s">
        <v>2000</v>
      </c>
      <c r="L1717" s="80"/>
      <c r="M1717" s="24" t="s">
        <v>3582</v>
      </c>
      <c r="N1717" s="24"/>
      <c r="O1717" s="24"/>
    </row>
    <row r="1718" spans="1:15" hidden="1">
      <c r="A1718" s="23" t="str">
        <f>CONCATENATE(표1[[#This Row],[대분류]],표1[[#This Row],[중분류]],표1[[#This Row],[소분류]],표1[[#This Row],[단계]])</f>
        <v>비즈니스직무재무*회계전문과정</v>
      </c>
      <c r="B1718" s="23" t="str">
        <f>CONCATENATE($A1718,
IF(COUNTIF($A$2:$A1718,A1718)&lt;10,CONCATENATE("000",COUNTIF($A$2:$A1718,A1718)),
IF(COUNTIF($A$2:$A1718,A1718)&lt;100,CONCATENATE("00",COUNTIF($A$2:$A1718,A1718)),
IF(COUNTIF($A$2:$A1718,A1718)&lt;1000,CONCATENATE("0",COUNTIF($A$2:$A1718,A1718)),COUNTIF($A$2:$A1718,A1718))
)))</f>
        <v>비즈니스직무재무*회계전문과정0003</v>
      </c>
      <c r="C1718" s="23" t="s">
        <v>5187</v>
      </c>
      <c r="E1718" s="23" t="str">
        <f>CONCATENATE(표1[[#This Row],[교육기관명]],표1[[#This Row],[중분류]])</f>
        <v>멀티캠퍼스직무</v>
      </c>
      <c r="F1718" s="24" t="s">
        <v>4</v>
      </c>
      <c r="G1718" s="25" t="s">
        <v>609</v>
      </c>
      <c r="H1718" s="24" t="s">
        <v>522</v>
      </c>
      <c r="I1718" s="24" t="s">
        <v>598</v>
      </c>
      <c r="J1718" s="24" t="s">
        <v>605</v>
      </c>
      <c r="K1718" s="24" t="s">
        <v>2000</v>
      </c>
      <c r="L1718" s="80"/>
      <c r="M1718" s="24" t="s">
        <v>3583</v>
      </c>
      <c r="N1718" s="24"/>
      <c r="O1718" s="24"/>
    </row>
    <row r="1719" spans="1:15" hidden="1">
      <c r="A1719" s="23" t="str">
        <f>CONCATENATE(표1[[#This Row],[대분류]],표1[[#This Row],[중분류]],표1[[#This Row],[소분류]],표1[[#This Row],[단계]])</f>
        <v>비즈니스직무재무*회계전문과정</v>
      </c>
      <c r="B1719" s="23" t="str">
        <f>CONCATENATE($A1719,
IF(COUNTIF($A$2:$A1719,A1719)&lt;10,CONCATENATE("000",COUNTIF($A$2:$A1719,A1719)),
IF(COUNTIF($A$2:$A1719,A1719)&lt;100,CONCATENATE("00",COUNTIF($A$2:$A1719,A1719)),
IF(COUNTIF($A$2:$A1719,A1719)&lt;1000,CONCATENATE("0",COUNTIF($A$2:$A1719,A1719)),COUNTIF($A$2:$A1719,A1719))
)))</f>
        <v>비즈니스직무재무*회계전문과정0004</v>
      </c>
      <c r="C1719" s="23" t="s">
        <v>5188</v>
      </c>
      <c r="E1719" s="23" t="str">
        <f>CONCATENATE(표1[[#This Row],[교육기관명]],표1[[#This Row],[중분류]])</f>
        <v>멀티캠퍼스직무</v>
      </c>
      <c r="F1719" s="24" t="s">
        <v>4</v>
      </c>
      <c r="G1719" s="25" t="s">
        <v>607</v>
      </c>
      <c r="H1719" s="24" t="s">
        <v>522</v>
      </c>
      <c r="I1719" s="24" t="s">
        <v>598</v>
      </c>
      <c r="J1719" s="24" t="s">
        <v>605</v>
      </c>
      <c r="K1719" s="24" t="s">
        <v>2000</v>
      </c>
      <c r="L1719" s="80"/>
      <c r="M1719" s="24" t="s">
        <v>3584</v>
      </c>
      <c r="N1719" s="24"/>
      <c r="O1719" s="24"/>
    </row>
    <row r="1720" spans="1:15" hidden="1">
      <c r="A1720" s="23" t="str">
        <f>CONCATENATE(표1[[#This Row],[대분류]],표1[[#This Row],[중분류]],표1[[#This Row],[소분류]],표1[[#This Row],[단계]])</f>
        <v>비즈니스직무재무*회계전문과정</v>
      </c>
      <c r="B1720" s="23" t="str">
        <f>CONCATENATE($A1720,
IF(COUNTIF($A$2:$A1720,A1720)&lt;10,CONCATENATE("000",COUNTIF($A$2:$A1720,A1720)),
IF(COUNTIF($A$2:$A1720,A1720)&lt;100,CONCATENATE("00",COUNTIF($A$2:$A1720,A1720)),
IF(COUNTIF($A$2:$A1720,A1720)&lt;1000,CONCATENATE("0",COUNTIF($A$2:$A1720,A1720)),COUNTIF($A$2:$A1720,A1720))
)))</f>
        <v>비즈니스직무재무*회계전문과정0005</v>
      </c>
      <c r="C1720" s="23" t="s">
        <v>5189</v>
      </c>
      <c r="E1720" s="23" t="str">
        <f>CONCATENATE(표1[[#This Row],[교육기관명]],표1[[#This Row],[중분류]])</f>
        <v>멀티캠퍼스직무</v>
      </c>
      <c r="F1720" s="24" t="s">
        <v>4</v>
      </c>
      <c r="G1720" s="25" t="s">
        <v>608</v>
      </c>
      <c r="H1720" s="24" t="s">
        <v>522</v>
      </c>
      <c r="I1720" s="24" t="s">
        <v>598</v>
      </c>
      <c r="J1720" s="24" t="s">
        <v>605</v>
      </c>
      <c r="K1720" s="24" t="s">
        <v>2000</v>
      </c>
      <c r="L1720" s="80"/>
      <c r="M1720" s="24" t="s">
        <v>3585</v>
      </c>
      <c r="N1720" s="24"/>
      <c r="O1720" s="24"/>
    </row>
    <row r="1721" spans="1:15" hidden="1">
      <c r="A1721" s="23" t="str">
        <f>CONCATENATE(표1[[#This Row],[대분류]],표1[[#This Row],[중분류]],표1[[#This Row],[소분류]],표1[[#This Row],[단계]])</f>
        <v>비즈니스직무재무*회계전문과정</v>
      </c>
      <c r="B1721" s="23" t="str">
        <f>CONCATENATE($A1721,
IF(COUNTIF($A$2:$A1721,A1721)&lt;10,CONCATENATE("000",COUNTIF($A$2:$A1721,A1721)),
IF(COUNTIF($A$2:$A1721,A1721)&lt;100,CONCATENATE("00",COUNTIF($A$2:$A1721,A1721)),
IF(COUNTIF($A$2:$A1721,A1721)&lt;1000,CONCATENATE("0",COUNTIF($A$2:$A1721,A1721)),COUNTIF($A$2:$A1721,A1721))
)))</f>
        <v>비즈니스직무재무*회계전문과정0006</v>
      </c>
      <c r="C1721" s="23" t="s">
        <v>5190</v>
      </c>
      <c r="E1721" s="23" t="str">
        <f>CONCATENATE(표1[[#This Row],[교육기관명]],표1[[#This Row],[중분류]])</f>
        <v>멀티캠퍼스직무</v>
      </c>
      <c r="F1721" s="24" t="s">
        <v>4</v>
      </c>
      <c r="G1721" s="25" t="s">
        <v>606</v>
      </c>
      <c r="H1721" s="24" t="s">
        <v>522</v>
      </c>
      <c r="I1721" s="24" t="s">
        <v>598</v>
      </c>
      <c r="J1721" s="24" t="s">
        <v>605</v>
      </c>
      <c r="K1721" s="24" t="s">
        <v>2000</v>
      </c>
      <c r="L1721" s="80"/>
      <c r="M1721" s="24" t="s">
        <v>3586</v>
      </c>
      <c r="N1721" s="24"/>
      <c r="O1721" s="24"/>
    </row>
    <row r="1722" spans="1:15" hidden="1">
      <c r="A1722" s="23" t="str">
        <f>CONCATENATE(표1[[#This Row],[대분류]],표1[[#This Row],[중분류]],표1[[#This Row],[소분류]],표1[[#This Row],[단계]])</f>
        <v>비즈니스직무재무*회계전문과정</v>
      </c>
      <c r="B1722" s="23" t="str">
        <f>CONCATENATE($A1722,
IF(COUNTIF($A$2:$A1722,A1722)&lt;10,CONCATENATE("000",COUNTIF($A$2:$A1722,A1722)),
IF(COUNTIF($A$2:$A1722,A1722)&lt;100,CONCATENATE("00",COUNTIF($A$2:$A1722,A1722)),
IF(COUNTIF($A$2:$A1722,A1722)&lt;1000,CONCATENATE("0",COUNTIF($A$2:$A1722,A1722)),COUNTIF($A$2:$A1722,A1722))
)))</f>
        <v>비즈니스직무재무*회계전문과정0007</v>
      </c>
      <c r="C1722" s="23" t="s">
        <v>5191</v>
      </c>
      <c r="E1722" s="23" t="str">
        <f>CONCATENATE(표1[[#This Row],[교육기관명]],표1[[#This Row],[중분류]])</f>
        <v>멀티캠퍼스직무</v>
      </c>
      <c r="F1722" s="24" t="s">
        <v>4</v>
      </c>
      <c r="G1722" s="25" t="s">
        <v>604</v>
      </c>
      <c r="H1722" s="24" t="s">
        <v>522</v>
      </c>
      <c r="I1722" s="24" t="s">
        <v>598</v>
      </c>
      <c r="J1722" s="24" t="s">
        <v>605</v>
      </c>
      <c r="K1722" s="24" t="s">
        <v>2000</v>
      </c>
      <c r="L1722" s="80"/>
      <c r="M1722" s="24" t="s">
        <v>3587</v>
      </c>
      <c r="N1722" s="24"/>
      <c r="O1722" s="24"/>
    </row>
    <row r="1723" spans="1:15" hidden="1">
      <c r="A1723" s="23" t="str">
        <f>CONCATENATE(표1[[#This Row],[대분류]],표1[[#This Row],[중분류]],표1[[#This Row],[소분류]],표1[[#This Row],[단계]])</f>
        <v>비즈니스직무재무*회계전문과정</v>
      </c>
      <c r="B1723" s="23" t="str">
        <f>CONCATENATE($A1723,
IF(COUNTIF($A$2:$A1723,A1723)&lt;10,CONCATENATE("000",COUNTIF($A$2:$A1723,A1723)),
IF(COUNTIF($A$2:$A1723,A1723)&lt;100,CONCATENATE("00",COUNTIF($A$2:$A1723,A1723)),
IF(COUNTIF($A$2:$A1723,A1723)&lt;1000,CONCATENATE("0",COUNTIF($A$2:$A1723,A1723)),COUNTIF($A$2:$A1723,A1723))
)))</f>
        <v>비즈니스직무재무*회계전문과정0008</v>
      </c>
      <c r="C1723" s="23" t="s">
        <v>4428</v>
      </c>
      <c r="E1723" s="23" t="str">
        <f>CONCATENATE(표1[[#This Row],[교육기관명]],표1[[#This Row],[중분류]])</f>
        <v>패스트캠퍼스직무</v>
      </c>
      <c r="F1723" s="24" t="s">
        <v>3687</v>
      </c>
      <c r="G1723" s="25" t="s">
        <v>1893</v>
      </c>
      <c r="H1723" s="24" t="s">
        <v>522</v>
      </c>
      <c r="I1723" s="24" t="s">
        <v>598</v>
      </c>
      <c r="J1723" s="24" t="s">
        <v>605</v>
      </c>
      <c r="K1723" s="24" t="s">
        <v>2000</v>
      </c>
      <c r="L1723" s="80"/>
      <c r="M1723" s="24" t="s">
        <v>3588</v>
      </c>
      <c r="N1723" s="24"/>
      <c r="O1723" s="24"/>
    </row>
    <row r="1724" spans="1:15" hidden="1">
      <c r="A1724" s="23" t="str">
        <f>CONCATENATE(표1[[#This Row],[대분류]],표1[[#This Row],[중분류]],표1[[#This Row],[소분류]],표1[[#This Row],[단계]])</f>
        <v>비즈니스직무재무*회계전문과정</v>
      </c>
      <c r="B1724" s="23" t="str">
        <f>CONCATENATE($A1724,
IF(COUNTIF($A$2:$A1724,A1724)&lt;10,CONCATENATE("000",COUNTIF($A$2:$A1724,A1724)),
IF(COUNTIF($A$2:$A1724,A1724)&lt;100,CONCATENATE("00",COUNTIF($A$2:$A1724,A1724)),
IF(COUNTIF($A$2:$A1724,A1724)&lt;1000,CONCATENATE("0",COUNTIF($A$2:$A1724,A1724)),COUNTIF($A$2:$A1724,A1724))
)))</f>
        <v>비즈니스직무재무*회계전문과정0009</v>
      </c>
      <c r="C1724" s="23" t="s">
        <v>4429</v>
      </c>
      <c r="E1724" s="23" t="str">
        <f>CONCATENATE(표1[[#This Row],[교육기관명]],표1[[#This Row],[중분류]])</f>
        <v>패스트캠퍼스직무</v>
      </c>
      <c r="F1724" s="24" t="s">
        <v>3687</v>
      </c>
      <c r="G1724" s="25" t="s">
        <v>1894</v>
      </c>
      <c r="H1724" s="24" t="s">
        <v>522</v>
      </c>
      <c r="I1724" s="24" t="s">
        <v>598</v>
      </c>
      <c r="J1724" s="24" t="s">
        <v>605</v>
      </c>
      <c r="K1724" s="24" t="s">
        <v>2000</v>
      </c>
      <c r="L1724" s="80"/>
      <c r="M1724" s="24" t="s">
        <v>3589</v>
      </c>
      <c r="N1724" s="24"/>
      <c r="O1724" s="24"/>
    </row>
    <row r="1725" spans="1:15" hidden="1">
      <c r="A1725" s="23" t="str">
        <f>CONCATENATE(표1[[#This Row],[대분류]],표1[[#This Row],[중분류]],표1[[#This Row],[소분류]],표1[[#This Row],[단계]])</f>
        <v>비즈니스직무재무*회계전문과정</v>
      </c>
      <c r="B1725" s="23" t="str">
        <f>CONCATENATE($A1725,
IF(COUNTIF($A$2:$A1725,A1725)&lt;10,CONCATENATE("000",COUNTIF($A$2:$A1725,A1725)),
IF(COUNTIF($A$2:$A1725,A1725)&lt;100,CONCATENATE("00",COUNTIF($A$2:$A1725,A1725)),
IF(COUNTIF($A$2:$A1725,A1725)&lt;1000,CONCATENATE("0",COUNTIF($A$2:$A1725,A1725)),COUNTIF($A$2:$A1725,A1725))
)))</f>
        <v>비즈니스직무재무*회계전문과정0010</v>
      </c>
      <c r="C1725" s="23" t="s">
        <v>4430</v>
      </c>
      <c r="E1725" s="23" t="str">
        <f>CONCATENATE(표1[[#This Row],[교육기관명]],표1[[#This Row],[중분류]])</f>
        <v>패스트캠퍼스직무</v>
      </c>
      <c r="F1725" s="24" t="s">
        <v>3687</v>
      </c>
      <c r="G1725" s="25" t="s">
        <v>1878</v>
      </c>
      <c r="H1725" s="24" t="s">
        <v>522</v>
      </c>
      <c r="I1725" s="24" t="s">
        <v>598</v>
      </c>
      <c r="J1725" s="24" t="s">
        <v>605</v>
      </c>
      <c r="K1725" s="24" t="s">
        <v>2000</v>
      </c>
      <c r="L1725" s="80"/>
      <c r="M1725" s="24" t="s">
        <v>3590</v>
      </c>
      <c r="N1725" s="24"/>
      <c r="O1725" s="24"/>
    </row>
    <row r="1726" spans="1:15" hidden="1">
      <c r="A1726" s="23" t="str">
        <f>CONCATENATE(표1[[#This Row],[대분류]],표1[[#This Row],[중분류]],표1[[#This Row],[소분류]],표1[[#This Row],[단계]])</f>
        <v>비즈니스직무재무*회계전문과정</v>
      </c>
      <c r="B1726" s="23" t="str">
        <f>CONCATENATE($A1726,
IF(COUNTIF($A$2:$A1726,A1726)&lt;10,CONCATENATE("000",COUNTIF($A$2:$A1726,A1726)),
IF(COUNTIF($A$2:$A1726,A1726)&lt;100,CONCATENATE("00",COUNTIF($A$2:$A1726,A1726)),
IF(COUNTIF($A$2:$A1726,A1726)&lt;1000,CONCATENATE("0",COUNTIF($A$2:$A1726,A1726)),COUNTIF($A$2:$A1726,A1726))
)))</f>
        <v>비즈니스직무재무*회계전문과정0011</v>
      </c>
      <c r="C1726" s="23" t="s">
        <v>4431</v>
      </c>
      <c r="E1726" s="23" t="str">
        <f>CONCATENATE(표1[[#This Row],[교육기관명]],표1[[#This Row],[중분류]])</f>
        <v>패스트캠퍼스직무</v>
      </c>
      <c r="F1726" s="24" t="s">
        <v>3687</v>
      </c>
      <c r="G1726" s="25" t="s">
        <v>1882</v>
      </c>
      <c r="H1726" s="24" t="s">
        <v>522</v>
      </c>
      <c r="I1726" s="24" t="s">
        <v>598</v>
      </c>
      <c r="J1726" s="24" t="s">
        <v>605</v>
      </c>
      <c r="K1726" s="24" t="s">
        <v>2000</v>
      </c>
      <c r="L1726" s="80"/>
      <c r="M1726" s="24" t="s">
        <v>3591</v>
      </c>
      <c r="N1726" s="24"/>
      <c r="O1726" s="24"/>
    </row>
    <row r="1727" spans="1:15" hidden="1">
      <c r="A1727" s="23" t="str">
        <f>CONCATENATE(표1[[#This Row],[대분류]],표1[[#This Row],[중분류]],표1[[#This Row],[소분류]],표1[[#This Row],[단계]])</f>
        <v>비즈니스직무재무*회계전문과정</v>
      </c>
      <c r="B1727" s="23" t="str">
        <f>CONCATENATE($A1727,
IF(COUNTIF($A$2:$A1727,A1727)&lt;10,CONCATENATE("000",COUNTIF($A$2:$A1727,A1727)),
IF(COUNTIF($A$2:$A1727,A1727)&lt;100,CONCATENATE("00",COUNTIF($A$2:$A1727,A1727)),
IF(COUNTIF($A$2:$A1727,A1727)&lt;1000,CONCATENATE("0",COUNTIF($A$2:$A1727,A1727)),COUNTIF($A$2:$A1727,A1727))
)))</f>
        <v>비즈니스직무재무*회계전문과정0012</v>
      </c>
      <c r="C1727" s="23" t="s">
        <v>4432</v>
      </c>
      <c r="E1727" s="23" t="str">
        <f>CONCATENATE(표1[[#This Row],[교육기관명]],표1[[#This Row],[중분류]])</f>
        <v>패스트캠퍼스직무</v>
      </c>
      <c r="F1727" s="24" t="s">
        <v>3687</v>
      </c>
      <c r="G1727" s="25" t="s">
        <v>1871</v>
      </c>
      <c r="H1727" s="24" t="s">
        <v>522</v>
      </c>
      <c r="I1727" s="24" t="s">
        <v>598</v>
      </c>
      <c r="J1727" s="24" t="s">
        <v>605</v>
      </c>
      <c r="K1727" s="24" t="s">
        <v>2000</v>
      </c>
      <c r="L1727" s="80"/>
      <c r="M1727" s="24" t="s">
        <v>3592</v>
      </c>
      <c r="N1727" s="24"/>
      <c r="O1727" s="24"/>
    </row>
    <row r="1728" spans="1:15" hidden="1">
      <c r="A1728" s="23" t="str">
        <f>CONCATENATE(표1[[#This Row],[대분류]],표1[[#This Row],[중분류]],표1[[#This Row],[소분류]],표1[[#This Row],[단계]])</f>
        <v>비즈니스직무재무*회계전문과정</v>
      </c>
      <c r="B1728" s="23" t="str">
        <f>CONCATENATE($A1728,
IF(COUNTIF($A$2:$A1728,A1728)&lt;10,CONCATENATE("000",COUNTIF($A$2:$A1728,A1728)),
IF(COUNTIF($A$2:$A1728,A1728)&lt;100,CONCATENATE("00",COUNTIF($A$2:$A1728,A1728)),
IF(COUNTIF($A$2:$A1728,A1728)&lt;1000,CONCATENATE("0",COUNTIF($A$2:$A1728,A1728)),COUNTIF($A$2:$A1728,A1728))
)))</f>
        <v>비즈니스직무재무*회계전문과정0013</v>
      </c>
      <c r="C1728" s="23" t="s">
        <v>4433</v>
      </c>
      <c r="E1728" s="23" t="str">
        <f>CONCATENATE(표1[[#This Row],[교육기관명]],표1[[#This Row],[중분류]])</f>
        <v>패스트캠퍼스직무</v>
      </c>
      <c r="F1728" s="24" t="s">
        <v>3687</v>
      </c>
      <c r="G1728" s="25" t="s">
        <v>1867</v>
      </c>
      <c r="H1728" s="24" t="s">
        <v>522</v>
      </c>
      <c r="I1728" s="24" t="s">
        <v>598</v>
      </c>
      <c r="J1728" s="24" t="s">
        <v>605</v>
      </c>
      <c r="K1728" s="24" t="s">
        <v>2000</v>
      </c>
      <c r="L1728" s="80"/>
      <c r="M1728" s="24" t="s">
        <v>3593</v>
      </c>
      <c r="N1728" s="24"/>
      <c r="O1728" s="24"/>
    </row>
    <row r="1729" spans="1:15" hidden="1">
      <c r="A1729" s="23" t="str">
        <f>CONCATENATE(표1[[#This Row],[대분류]],표1[[#This Row],[중분류]],표1[[#This Row],[소분류]],표1[[#This Row],[단계]])</f>
        <v>비즈니스직무재무*회계전문과정</v>
      </c>
      <c r="B1729" s="23" t="str">
        <f>CONCATENATE($A1729,
IF(COUNTIF($A$2:$A1729,A1729)&lt;10,CONCATENATE("000",COUNTIF($A$2:$A1729,A1729)),
IF(COUNTIF($A$2:$A1729,A1729)&lt;100,CONCATENATE("00",COUNTIF($A$2:$A1729,A1729)),
IF(COUNTIF($A$2:$A1729,A1729)&lt;1000,CONCATENATE("0",COUNTIF($A$2:$A1729,A1729)),COUNTIF($A$2:$A1729,A1729))
)))</f>
        <v>비즈니스직무재무*회계전문과정0014</v>
      </c>
      <c r="C1729" s="23" t="s">
        <v>4434</v>
      </c>
      <c r="E1729" s="23" t="str">
        <f>CONCATENATE(표1[[#This Row],[교육기관명]],표1[[#This Row],[중분류]])</f>
        <v>패스트캠퍼스직무</v>
      </c>
      <c r="F1729" s="24" t="s">
        <v>3687</v>
      </c>
      <c r="G1729" s="25" t="s">
        <v>1873</v>
      </c>
      <c r="H1729" s="24" t="s">
        <v>522</v>
      </c>
      <c r="I1729" s="24" t="s">
        <v>598</v>
      </c>
      <c r="J1729" s="24" t="s">
        <v>605</v>
      </c>
      <c r="K1729" s="24" t="s">
        <v>2000</v>
      </c>
      <c r="L1729" s="80"/>
      <c r="M1729" s="24" t="s">
        <v>3594</v>
      </c>
      <c r="N1729" s="24"/>
      <c r="O1729" s="24"/>
    </row>
    <row r="1730" spans="1:15" hidden="1">
      <c r="A1730" s="23" t="str">
        <f>CONCATENATE(표1[[#This Row],[대분류]],표1[[#This Row],[중분류]],표1[[#This Row],[소분류]],표1[[#This Row],[단계]])</f>
        <v>비즈니스직무재무*회계전문과정</v>
      </c>
      <c r="B1730" s="23" t="str">
        <f>CONCATENATE($A1730,
IF(COUNTIF($A$2:$A1730,A1730)&lt;10,CONCATENATE("000",COUNTIF($A$2:$A1730,A1730)),
IF(COUNTIF($A$2:$A1730,A1730)&lt;100,CONCATENATE("00",COUNTIF($A$2:$A1730,A1730)),
IF(COUNTIF($A$2:$A1730,A1730)&lt;1000,CONCATENATE("0",COUNTIF($A$2:$A1730,A1730)),COUNTIF($A$2:$A1730,A1730))
)))</f>
        <v>비즈니스직무재무*회계전문과정0015</v>
      </c>
      <c r="C1730" s="23" t="s">
        <v>4435</v>
      </c>
      <c r="E1730" s="23" t="str">
        <f>CONCATENATE(표1[[#This Row],[교육기관명]],표1[[#This Row],[중분류]])</f>
        <v>패스트캠퍼스직무</v>
      </c>
      <c r="F1730" s="24" t="s">
        <v>3687</v>
      </c>
      <c r="G1730" s="25" t="s">
        <v>1880</v>
      </c>
      <c r="H1730" s="24" t="s">
        <v>522</v>
      </c>
      <c r="I1730" s="24" t="s">
        <v>598</v>
      </c>
      <c r="J1730" s="24" t="s">
        <v>605</v>
      </c>
      <c r="K1730" s="24" t="s">
        <v>2000</v>
      </c>
      <c r="L1730" s="80"/>
      <c r="M1730" s="24" t="s">
        <v>3595</v>
      </c>
      <c r="N1730" s="24"/>
      <c r="O1730" s="24"/>
    </row>
    <row r="1731" spans="1:15" hidden="1">
      <c r="A1731" s="23" t="str">
        <f>CONCATENATE(표1[[#This Row],[대분류]],표1[[#This Row],[중분류]],표1[[#This Row],[소분류]],표1[[#This Row],[단계]])</f>
        <v>비즈니스직무재무*회계전문과정</v>
      </c>
      <c r="B1731" s="23" t="str">
        <f>CONCATENATE($A1731,
IF(COUNTIF($A$2:$A1731,A1731)&lt;10,CONCATENATE("000",COUNTIF($A$2:$A1731,A1731)),
IF(COUNTIF($A$2:$A1731,A1731)&lt;100,CONCATENATE("00",COUNTIF($A$2:$A1731,A1731)),
IF(COUNTIF($A$2:$A1731,A1731)&lt;1000,CONCATENATE("0",COUNTIF($A$2:$A1731,A1731)),COUNTIF($A$2:$A1731,A1731))
)))</f>
        <v>비즈니스직무재무*회계전문과정0016</v>
      </c>
      <c r="C1731" s="23" t="s">
        <v>4436</v>
      </c>
      <c r="E1731" s="23" t="str">
        <f>CONCATENATE(표1[[#This Row],[교육기관명]],표1[[#This Row],[중분류]])</f>
        <v>패스트캠퍼스직무</v>
      </c>
      <c r="F1731" s="24" t="s">
        <v>3687</v>
      </c>
      <c r="G1731" s="25" t="s">
        <v>1877</v>
      </c>
      <c r="H1731" s="24" t="s">
        <v>522</v>
      </c>
      <c r="I1731" s="24" t="s">
        <v>598</v>
      </c>
      <c r="J1731" s="24" t="s">
        <v>605</v>
      </c>
      <c r="K1731" s="24" t="s">
        <v>2000</v>
      </c>
      <c r="L1731" s="80"/>
      <c r="M1731" s="24" t="s">
        <v>3596</v>
      </c>
      <c r="N1731" s="24"/>
      <c r="O1731" s="24"/>
    </row>
    <row r="1732" spans="1:15" hidden="1">
      <c r="A1732" s="23" t="str">
        <f>CONCATENATE(표1[[#This Row],[대분류]],표1[[#This Row],[중분류]],표1[[#This Row],[소분류]],표1[[#This Row],[단계]])</f>
        <v>비즈니스직무재무*회계전문과정</v>
      </c>
      <c r="B1732" s="23" t="str">
        <f>CONCATENATE($A1732,
IF(COUNTIF($A$2:$A1732,A1732)&lt;10,CONCATENATE("000",COUNTIF($A$2:$A1732,A1732)),
IF(COUNTIF($A$2:$A1732,A1732)&lt;100,CONCATENATE("00",COUNTIF($A$2:$A1732,A1732)),
IF(COUNTIF($A$2:$A1732,A1732)&lt;1000,CONCATENATE("0",COUNTIF($A$2:$A1732,A1732)),COUNTIF($A$2:$A1732,A1732))
)))</f>
        <v>비즈니스직무재무*회계전문과정0017</v>
      </c>
      <c r="C1732" s="23" t="s">
        <v>4437</v>
      </c>
      <c r="E1732" s="23" t="str">
        <f>CONCATENATE(표1[[#This Row],[교육기관명]],표1[[#This Row],[중분류]])</f>
        <v>패스트캠퍼스직무</v>
      </c>
      <c r="F1732" s="24" t="s">
        <v>3687</v>
      </c>
      <c r="G1732" s="25" t="s">
        <v>1872</v>
      </c>
      <c r="H1732" s="24" t="s">
        <v>522</v>
      </c>
      <c r="I1732" s="24" t="s">
        <v>598</v>
      </c>
      <c r="J1732" s="24" t="s">
        <v>605</v>
      </c>
      <c r="K1732" s="24" t="s">
        <v>2000</v>
      </c>
      <c r="L1732" s="80"/>
      <c r="M1732" s="24" t="s">
        <v>3597</v>
      </c>
      <c r="N1732" s="24"/>
      <c r="O1732" s="24"/>
    </row>
    <row r="1733" spans="1:15" hidden="1">
      <c r="A1733" s="23" t="str">
        <f>CONCATENATE(표1[[#This Row],[대분류]],표1[[#This Row],[중분류]],표1[[#This Row],[소분류]],표1[[#This Row],[단계]])</f>
        <v>비즈니스직무재무*회계전문과정</v>
      </c>
      <c r="B1733" s="23" t="str">
        <f>CONCATENATE($A1733,
IF(COUNTIF($A$2:$A1733,A1733)&lt;10,CONCATENATE("000",COUNTIF($A$2:$A1733,A1733)),
IF(COUNTIF($A$2:$A1733,A1733)&lt;100,CONCATENATE("00",COUNTIF($A$2:$A1733,A1733)),
IF(COUNTIF($A$2:$A1733,A1733)&lt;1000,CONCATENATE("0",COUNTIF($A$2:$A1733,A1733)),COUNTIF($A$2:$A1733,A1733))
)))</f>
        <v>비즈니스직무재무*회계전문과정0018</v>
      </c>
      <c r="C1733" s="23" t="s">
        <v>4438</v>
      </c>
      <c r="E1733" s="23" t="str">
        <f>CONCATENATE(표1[[#This Row],[교육기관명]],표1[[#This Row],[중분류]])</f>
        <v>패스트캠퍼스직무</v>
      </c>
      <c r="F1733" s="24" t="s">
        <v>3687</v>
      </c>
      <c r="G1733" s="25" t="s">
        <v>1881</v>
      </c>
      <c r="H1733" s="24" t="s">
        <v>522</v>
      </c>
      <c r="I1733" s="24" t="s">
        <v>598</v>
      </c>
      <c r="J1733" s="24" t="s">
        <v>605</v>
      </c>
      <c r="K1733" s="24" t="s">
        <v>2000</v>
      </c>
      <c r="L1733" s="80"/>
      <c r="M1733" s="24" t="s">
        <v>3598</v>
      </c>
      <c r="N1733" s="24"/>
      <c r="O1733" s="24"/>
    </row>
    <row r="1734" spans="1:15" hidden="1">
      <c r="A1734" s="23" t="str">
        <f>CONCATENATE(표1[[#This Row],[대분류]],표1[[#This Row],[중분류]],표1[[#This Row],[소분류]],표1[[#This Row],[단계]])</f>
        <v>비즈니스직무재무*회계전문과정</v>
      </c>
      <c r="B1734" s="23" t="str">
        <f>CONCATENATE($A1734,
IF(COUNTIF($A$2:$A1734,A1734)&lt;10,CONCATENATE("000",COUNTIF($A$2:$A1734,A1734)),
IF(COUNTIF($A$2:$A1734,A1734)&lt;100,CONCATENATE("00",COUNTIF($A$2:$A1734,A1734)),
IF(COUNTIF($A$2:$A1734,A1734)&lt;1000,CONCATENATE("0",COUNTIF($A$2:$A1734,A1734)),COUNTIF($A$2:$A1734,A1734))
)))</f>
        <v>비즈니스직무재무*회계전문과정0019</v>
      </c>
      <c r="C1734" s="23" t="s">
        <v>4439</v>
      </c>
      <c r="E1734" s="23" t="str">
        <f>CONCATENATE(표1[[#This Row],[교육기관명]],표1[[#This Row],[중분류]])</f>
        <v>패스트캠퍼스직무</v>
      </c>
      <c r="F1734" s="24" t="s">
        <v>3687</v>
      </c>
      <c r="G1734" s="25" t="s">
        <v>1876</v>
      </c>
      <c r="H1734" s="24" t="s">
        <v>522</v>
      </c>
      <c r="I1734" s="24" t="s">
        <v>598</v>
      </c>
      <c r="J1734" s="24" t="s">
        <v>605</v>
      </c>
      <c r="K1734" s="24" t="s">
        <v>2000</v>
      </c>
      <c r="L1734" s="80"/>
      <c r="M1734" s="24" t="s">
        <v>3599</v>
      </c>
      <c r="N1734" s="24"/>
      <c r="O1734" s="24"/>
    </row>
    <row r="1735" spans="1:15" hidden="1">
      <c r="A1735" s="23" t="str">
        <f>CONCATENATE(표1[[#This Row],[대분류]],표1[[#This Row],[중분류]],표1[[#This Row],[소분류]],표1[[#This Row],[단계]])</f>
        <v>비즈니스직무재무*회계전문과정</v>
      </c>
      <c r="B1735" s="23" t="str">
        <f>CONCATENATE($A1735,
IF(COUNTIF($A$2:$A1735,A1735)&lt;10,CONCATENATE("000",COUNTIF($A$2:$A1735,A1735)),
IF(COUNTIF($A$2:$A1735,A1735)&lt;100,CONCATENATE("00",COUNTIF($A$2:$A1735,A1735)),
IF(COUNTIF($A$2:$A1735,A1735)&lt;1000,CONCATENATE("0",COUNTIF($A$2:$A1735,A1735)),COUNTIF($A$2:$A1735,A1735))
)))</f>
        <v>비즈니스직무재무*회계전문과정0020</v>
      </c>
      <c r="C1735" s="23" t="s">
        <v>4440</v>
      </c>
      <c r="E1735" s="23" t="str">
        <f>CONCATENATE(표1[[#This Row],[교육기관명]],표1[[#This Row],[중분류]])</f>
        <v>패스트캠퍼스직무</v>
      </c>
      <c r="F1735" s="24" t="s">
        <v>3687</v>
      </c>
      <c r="G1735" s="25" t="s">
        <v>1879</v>
      </c>
      <c r="H1735" s="24" t="s">
        <v>522</v>
      </c>
      <c r="I1735" s="24" t="s">
        <v>598</v>
      </c>
      <c r="J1735" s="24" t="s">
        <v>605</v>
      </c>
      <c r="K1735" s="24" t="s">
        <v>2000</v>
      </c>
      <c r="L1735" s="80"/>
      <c r="M1735" s="24" t="s">
        <v>3600</v>
      </c>
      <c r="N1735" s="24"/>
      <c r="O1735" s="24"/>
    </row>
    <row r="1736" spans="1:15" hidden="1">
      <c r="A1736" s="23" t="str">
        <f>CONCATENATE(표1[[#This Row],[대분류]],표1[[#This Row],[중분류]],표1[[#This Row],[소분류]],표1[[#This Row],[단계]])</f>
        <v>비즈니스직무재무*회계전문과정</v>
      </c>
      <c r="B1736" s="23" t="str">
        <f>CONCATENATE($A1736,
IF(COUNTIF($A$2:$A1736,A1736)&lt;10,CONCATENATE("000",COUNTIF($A$2:$A1736,A1736)),
IF(COUNTIF($A$2:$A1736,A1736)&lt;100,CONCATENATE("00",COUNTIF($A$2:$A1736,A1736)),
IF(COUNTIF($A$2:$A1736,A1736)&lt;1000,CONCATENATE("0",COUNTIF($A$2:$A1736,A1736)),COUNTIF($A$2:$A1736,A1736))
)))</f>
        <v>비즈니스직무재무*회계전문과정0021</v>
      </c>
      <c r="C1736" s="23" t="s">
        <v>4441</v>
      </c>
      <c r="E1736" s="23" t="str">
        <f>CONCATENATE(표1[[#This Row],[교육기관명]],표1[[#This Row],[중분류]])</f>
        <v>패스트캠퍼스직무</v>
      </c>
      <c r="F1736" s="24" t="s">
        <v>3687</v>
      </c>
      <c r="G1736" s="25" t="s">
        <v>1892</v>
      </c>
      <c r="H1736" s="24" t="s">
        <v>522</v>
      </c>
      <c r="I1736" s="24" t="s">
        <v>598</v>
      </c>
      <c r="J1736" s="24" t="s">
        <v>605</v>
      </c>
      <c r="K1736" s="24" t="s">
        <v>2000</v>
      </c>
      <c r="L1736" s="80"/>
      <c r="M1736" s="24" t="s">
        <v>3601</v>
      </c>
      <c r="N1736" s="24"/>
      <c r="O1736" s="24"/>
    </row>
    <row r="1737" spans="1:15" hidden="1">
      <c r="A1737" s="23" t="str">
        <f>CONCATENATE(표1[[#This Row],[대분류]],표1[[#This Row],[중분류]],표1[[#This Row],[소분류]],표1[[#This Row],[단계]])</f>
        <v>비즈니스직무재무*회계전문과정</v>
      </c>
      <c r="B1737" s="23" t="str">
        <f>CONCATENATE($A1737,
IF(COUNTIF($A$2:$A1737,A1737)&lt;10,CONCATENATE("000",COUNTIF($A$2:$A1737,A1737)),
IF(COUNTIF($A$2:$A1737,A1737)&lt;100,CONCATENATE("00",COUNTIF($A$2:$A1737,A1737)),
IF(COUNTIF($A$2:$A1737,A1737)&lt;1000,CONCATENATE("0",COUNTIF($A$2:$A1737,A1737)),COUNTIF($A$2:$A1737,A1737))
)))</f>
        <v>비즈니스직무재무*회계전문과정0022</v>
      </c>
      <c r="C1737" s="23" t="s">
        <v>4442</v>
      </c>
      <c r="E1737" s="23" t="str">
        <f>CONCATENATE(표1[[#This Row],[교육기관명]],표1[[#This Row],[중분류]])</f>
        <v>패스트캠퍼스직무</v>
      </c>
      <c r="F1737" s="24" t="s">
        <v>3687</v>
      </c>
      <c r="G1737" s="25" t="s">
        <v>1875</v>
      </c>
      <c r="H1737" s="24" t="s">
        <v>522</v>
      </c>
      <c r="I1737" s="24" t="s">
        <v>598</v>
      </c>
      <c r="J1737" s="24" t="s">
        <v>605</v>
      </c>
      <c r="K1737" s="24" t="s">
        <v>2000</v>
      </c>
      <c r="L1737" s="80"/>
      <c r="M1737" s="24" t="s">
        <v>3602</v>
      </c>
      <c r="N1737" s="24"/>
      <c r="O1737" s="24"/>
    </row>
    <row r="1738" spans="1:15" hidden="1">
      <c r="A1738" s="23" t="str">
        <f>CONCATENATE(표1[[#This Row],[대분류]],표1[[#This Row],[중분류]],표1[[#This Row],[소분류]],표1[[#This Row],[단계]])</f>
        <v>비즈니스직무재무*회계전문과정</v>
      </c>
      <c r="B1738" s="23" t="str">
        <f>CONCATENATE($A1738,
IF(COUNTIF($A$2:$A1738,A1738)&lt;10,CONCATENATE("000",COUNTIF($A$2:$A1738,A1738)),
IF(COUNTIF($A$2:$A1738,A1738)&lt;100,CONCATENATE("00",COUNTIF($A$2:$A1738,A1738)),
IF(COUNTIF($A$2:$A1738,A1738)&lt;1000,CONCATENATE("0",COUNTIF($A$2:$A1738,A1738)),COUNTIF($A$2:$A1738,A1738))
)))</f>
        <v>비즈니스직무재무*회계전문과정0023</v>
      </c>
      <c r="C1738" s="23" t="s">
        <v>4443</v>
      </c>
      <c r="E1738" s="23" t="str">
        <f>CONCATENATE(표1[[#This Row],[교육기관명]],표1[[#This Row],[중분류]])</f>
        <v>패스트캠퍼스직무</v>
      </c>
      <c r="F1738" s="24" t="s">
        <v>3687</v>
      </c>
      <c r="G1738" s="25" t="s">
        <v>1891</v>
      </c>
      <c r="H1738" s="24" t="s">
        <v>522</v>
      </c>
      <c r="I1738" s="24" t="s">
        <v>598</v>
      </c>
      <c r="J1738" s="24" t="s">
        <v>605</v>
      </c>
      <c r="K1738" s="24" t="s">
        <v>2000</v>
      </c>
      <c r="L1738" s="80"/>
      <c r="M1738" s="24" t="s">
        <v>3603</v>
      </c>
      <c r="N1738" s="24"/>
      <c r="O1738" s="24"/>
    </row>
    <row r="1739" spans="1:15" hidden="1">
      <c r="A1739" s="23" t="str">
        <f>CONCATENATE(표1[[#This Row],[대분류]],표1[[#This Row],[중분류]],표1[[#This Row],[소분류]],표1[[#This Row],[단계]])</f>
        <v>비즈니스직무재무*회계전문과정</v>
      </c>
      <c r="B1739" s="23" t="str">
        <f>CONCATENATE($A1739,
IF(COUNTIF($A$2:$A1739,A1739)&lt;10,CONCATENATE("000",COUNTIF($A$2:$A1739,A1739)),
IF(COUNTIF($A$2:$A1739,A1739)&lt;100,CONCATENATE("00",COUNTIF($A$2:$A1739,A1739)),
IF(COUNTIF($A$2:$A1739,A1739)&lt;1000,CONCATENATE("0",COUNTIF($A$2:$A1739,A1739)),COUNTIF($A$2:$A1739,A1739))
)))</f>
        <v>비즈니스직무재무*회계전문과정0024</v>
      </c>
      <c r="C1739" s="23" t="s">
        <v>4444</v>
      </c>
      <c r="E1739" s="23" t="str">
        <f>CONCATENATE(표1[[#This Row],[교육기관명]],표1[[#This Row],[중분류]])</f>
        <v>패스트캠퍼스직무</v>
      </c>
      <c r="F1739" s="24" t="s">
        <v>3687</v>
      </c>
      <c r="G1739" s="25" t="s">
        <v>1890</v>
      </c>
      <c r="H1739" s="24" t="s">
        <v>522</v>
      </c>
      <c r="I1739" s="24" t="s">
        <v>598</v>
      </c>
      <c r="J1739" s="24" t="s">
        <v>605</v>
      </c>
      <c r="K1739" s="24" t="s">
        <v>2000</v>
      </c>
      <c r="L1739" s="80"/>
      <c r="M1739" s="24" t="s">
        <v>3604</v>
      </c>
      <c r="N1739" s="24"/>
      <c r="O1739" s="24"/>
    </row>
    <row r="1740" spans="1:15" hidden="1">
      <c r="A1740" s="23" t="str">
        <f>CONCATENATE(표1[[#This Row],[대분류]],표1[[#This Row],[중분류]],표1[[#This Row],[소분류]],표1[[#This Row],[단계]])</f>
        <v>비즈니스직무재무*회계전문과정</v>
      </c>
      <c r="B1740" s="23" t="str">
        <f>CONCATENATE($A1740,
IF(COUNTIF($A$2:$A1740,A1740)&lt;10,CONCATENATE("000",COUNTIF($A$2:$A1740,A1740)),
IF(COUNTIF($A$2:$A1740,A1740)&lt;100,CONCATENATE("00",COUNTIF($A$2:$A1740,A1740)),
IF(COUNTIF($A$2:$A1740,A1740)&lt;1000,CONCATENATE("0",COUNTIF($A$2:$A1740,A1740)),COUNTIF($A$2:$A1740,A1740))
)))</f>
        <v>비즈니스직무재무*회계전문과정0025</v>
      </c>
      <c r="C1740" s="23" t="s">
        <v>4445</v>
      </c>
      <c r="E1740" s="23" t="str">
        <f>CONCATENATE(표1[[#This Row],[교육기관명]],표1[[#This Row],[중분류]])</f>
        <v>패스트캠퍼스직무</v>
      </c>
      <c r="F1740" s="24" t="s">
        <v>3687</v>
      </c>
      <c r="G1740" s="25" t="s">
        <v>1889</v>
      </c>
      <c r="H1740" s="24" t="s">
        <v>522</v>
      </c>
      <c r="I1740" s="24" t="s">
        <v>598</v>
      </c>
      <c r="J1740" s="24" t="s">
        <v>605</v>
      </c>
      <c r="K1740" s="24" t="s">
        <v>2000</v>
      </c>
      <c r="L1740" s="80"/>
      <c r="M1740" s="24" t="s">
        <v>3605</v>
      </c>
      <c r="N1740" s="24"/>
      <c r="O1740" s="24"/>
    </row>
    <row r="1741" spans="1:15" hidden="1">
      <c r="A1741" s="23" t="str">
        <f>CONCATENATE(표1[[#This Row],[대분류]],표1[[#This Row],[중분류]],표1[[#This Row],[소분류]],표1[[#This Row],[단계]])</f>
        <v>비즈니스직무전략*기획기본과정</v>
      </c>
      <c r="B1741" s="23" t="str">
        <f>CONCATENATE($A1741,
IF(COUNTIF($A$2:$A1741,A1741)&lt;10,CONCATENATE("000",COUNTIF($A$2:$A1741,A1741)),
IF(COUNTIF($A$2:$A1741,A1741)&lt;100,CONCATENATE("00",COUNTIF($A$2:$A1741,A1741)),
IF(COUNTIF($A$2:$A1741,A1741)&lt;1000,CONCATENATE("0",COUNTIF($A$2:$A1741,A1741)),COUNTIF($A$2:$A1741,A1741))
)))</f>
        <v>비즈니스직무전략*기획기본과정0001</v>
      </c>
      <c r="C1741" s="23" t="s">
        <v>5192</v>
      </c>
      <c r="D1741" s="27" t="s">
        <v>5660</v>
      </c>
      <c r="E1741" s="23" t="str">
        <f>CONCATENATE(표1[[#This Row],[교육기관명]],표1[[#This Row],[중분류]])</f>
        <v>멀티캠퍼스직무</v>
      </c>
      <c r="F1741" s="24" t="s">
        <v>4</v>
      </c>
      <c r="G1741" s="25" t="s">
        <v>614</v>
      </c>
      <c r="H1741" s="24" t="s">
        <v>522</v>
      </c>
      <c r="I1741" s="24" t="s">
        <v>598</v>
      </c>
      <c r="J1741" s="24" t="s">
        <v>612</v>
      </c>
      <c r="K1741" s="24" t="s">
        <v>1998</v>
      </c>
      <c r="L1741" s="80" t="s">
        <v>5554</v>
      </c>
      <c r="M1741" s="24" t="s">
        <v>3606</v>
      </c>
      <c r="N1741" s="24" t="s">
        <v>5555</v>
      </c>
      <c r="O1741" s="24"/>
    </row>
    <row r="1742" spans="1:15" hidden="1">
      <c r="A1742" s="23" t="str">
        <f>CONCATENATE(표1[[#This Row],[대분류]],표1[[#This Row],[중분류]],표1[[#This Row],[소분류]],표1[[#This Row],[단계]])</f>
        <v>비즈니스직무전략*기획전문과정</v>
      </c>
      <c r="B1742" s="23" t="str">
        <f>CONCATENATE($A1742,
IF(COUNTIF($A$2:$A1742,A1742)&lt;10,CONCATENATE("000",COUNTIF($A$2:$A1742,A1742)),
IF(COUNTIF($A$2:$A1742,A1742)&lt;100,CONCATENATE("00",COUNTIF($A$2:$A1742,A1742)),
IF(COUNTIF($A$2:$A1742,A1742)&lt;1000,CONCATENATE("0",COUNTIF($A$2:$A1742,A1742)),COUNTIF($A$2:$A1742,A1742))
)))</f>
        <v>비즈니스직무전략*기획전문과정0001</v>
      </c>
      <c r="C1742" s="23" t="s">
        <v>5193</v>
      </c>
      <c r="E1742" s="23" t="str">
        <f>CONCATENATE(표1[[#This Row],[교육기관명]],표1[[#This Row],[중분류]])</f>
        <v>멀티캠퍼스직무</v>
      </c>
      <c r="F1742" s="24" t="s">
        <v>4</v>
      </c>
      <c r="G1742" s="25" t="s">
        <v>611</v>
      </c>
      <c r="H1742" s="24" t="s">
        <v>522</v>
      </c>
      <c r="I1742" s="24" t="s">
        <v>598</v>
      </c>
      <c r="J1742" s="24" t="s">
        <v>612</v>
      </c>
      <c r="K1742" s="24" t="s">
        <v>2000</v>
      </c>
      <c r="L1742" s="80"/>
      <c r="M1742" s="24" t="s">
        <v>3607</v>
      </c>
      <c r="N1742" s="24"/>
      <c r="O1742" s="24"/>
    </row>
    <row r="1743" spans="1:15" hidden="1">
      <c r="A1743" s="23" t="str">
        <f>CONCATENATE(표1[[#This Row],[대분류]],표1[[#This Row],[중분류]],표1[[#This Row],[소분류]],표1[[#This Row],[단계]])</f>
        <v>비즈니스직무전략*기획전문과정</v>
      </c>
      <c r="B1743" s="23" t="str">
        <f>CONCATENATE($A1743,
IF(COUNTIF($A$2:$A1743,A1743)&lt;10,CONCATENATE("000",COUNTIF($A$2:$A1743,A1743)),
IF(COUNTIF($A$2:$A1743,A1743)&lt;100,CONCATENATE("00",COUNTIF($A$2:$A1743,A1743)),
IF(COUNTIF($A$2:$A1743,A1743)&lt;1000,CONCATENATE("0",COUNTIF($A$2:$A1743,A1743)),COUNTIF($A$2:$A1743,A1743))
)))</f>
        <v>비즈니스직무전략*기획전문과정0002</v>
      </c>
      <c r="C1743" s="23" t="s">
        <v>5194</v>
      </c>
      <c r="D1743" s="27" t="s">
        <v>5661</v>
      </c>
      <c r="E1743" s="23" t="str">
        <f>CONCATENATE(표1[[#This Row],[교육기관명]],표1[[#This Row],[중분류]])</f>
        <v>멀티캠퍼스직무</v>
      </c>
      <c r="F1743" s="24" t="s">
        <v>4</v>
      </c>
      <c r="G1743" s="25" t="s">
        <v>613</v>
      </c>
      <c r="H1743" s="24" t="s">
        <v>522</v>
      </c>
      <c r="I1743" s="24" t="s">
        <v>598</v>
      </c>
      <c r="J1743" s="24" t="s">
        <v>612</v>
      </c>
      <c r="K1743" s="24" t="s">
        <v>2000</v>
      </c>
      <c r="L1743" s="80" t="s">
        <v>5554</v>
      </c>
      <c r="M1743" s="24" t="s">
        <v>3608</v>
      </c>
      <c r="N1743" s="24" t="s">
        <v>5555</v>
      </c>
      <c r="O1743" s="24"/>
    </row>
    <row r="1744" spans="1:15" hidden="1">
      <c r="A1744" s="23" t="str">
        <f>CONCATENATE(표1[[#This Row],[대분류]],표1[[#This Row],[중분류]],표1[[#This Row],[소분류]],표1[[#This Row],[단계]])</f>
        <v>비즈니스프로젝트관리Agile선택과정</v>
      </c>
      <c r="B1744" s="23" t="str">
        <f>CONCATENATE($A1744,
IF(COUNTIF($A$2:$A1744,A1744)&lt;10,CONCATENATE("000",COUNTIF($A$2:$A1744,A1744)),
IF(COUNTIF($A$2:$A1744,A1744)&lt;100,CONCATENATE("00",COUNTIF($A$2:$A1744,A1744)),
IF(COUNTIF($A$2:$A1744,A1744)&lt;1000,CONCATENATE("0",COUNTIF($A$2:$A1744,A1744)),COUNTIF($A$2:$A1744,A1744))
)))</f>
        <v>비즈니스프로젝트관리Agile선택과정0001</v>
      </c>
      <c r="C1744" s="23" t="s">
        <v>4247</v>
      </c>
      <c r="E1744" s="23" t="str">
        <f>CONCATENATE(표1[[#This Row],[교육기관명]],표1[[#This Row],[중분류]])</f>
        <v>한국정보기술연구원프로젝트관리</v>
      </c>
      <c r="F1744" s="24" t="s">
        <v>877</v>
      </c>
      <c r="G1744" s="25" t="s">
        <v>926</v>
      </c>
      <c r="H1744" s="24" t="s">
        <v>522</v>
      </c>
      <c r="I1744" s="24" t="s">
        <v>523</v>
      </c>
      <c r="J1744" s="24" t="s">
        <v>646</v>
      </c>
      <c r="K1744" s="24" t="s">
        <v>2002</v>
      </c>
      <c r="L1744" s="80"/>
      <c r="M1744" s="24" t="s">
        <v>3623</v>
      </c>
      <c r="N1744" s="24"/>
      <c r="O1744" s="24"/>
    </row>
    <row r="1745" spans="1:15" hidden="1">
      <c r="A1745" s="23" t="str">
        <f>CONCATENATE(표1[[#This Row],[대분류]],표1[[#This Row],[중분류]],표1[[#This Row],[소분류]],표1[[#This Row],[단계]])</f>
        <v>비즈니스프로젝트관리Agile전문과정</v>
      </c>
      <c r="B1745" s="23" t="str">
        <f>CONCATENATE($A1745,
IF(COUNTIF($A$2:$A1745,A1745)&lt;10,CONCATENATE("000",COUNTIF($A$2:$A1745,A1745)),
IF(COUNTIF($A$2:$A1745,A1745)&lt;100,CONCATENATE("00",COUNTIF($A$2:$A1745,A1745)),
IF(COUNTIF($A$2:$A1745,A1745)&lt;1000,CONCATENATE("0",COUNTIF($A$2:$A1745,A1745)),COUNTIF($A$2:$A1745,A1745))
)))</f>
        <v>비즈니스프로젝트관리Agile전문과정0001</v>
      </c>
      <c r="C1745" s="23" t="s">
        <v>5386</v>
      </c>
      <c r="E1745" s="23" t="str">
        <f>CONCATENATE(표1[[#This Row],[교육기관명]],표1[[#This Row],[중분류]])</f>
        <v>HP교육센터프로젝트관리</v>
      </c>
      <c r="F1745" s="24" t="s">
        <v>971</v>
      </c>
      <c r="G1745" s="25" t="s">
        <v>1172</v>
      </c>
      <c r="H1745" s="85" t="s">
        <v>522</v>
      </c>
      <c r="I1745" s="24" t="s">
        <v>523</v>
      </c>
      <c r="J1745" s="24" t="s">
        <v>646</v>
      </c>
      <c r="K1745" s="24" t="s">
        <v>2000</v>
      </c>
      <c r="L1745" s="80"/>
      <c r="M1745" s="24" t="s">
        <v>3401</v>
      </c>
      <c r="N1745" s="24"/>
      <c r="O1745" s="24"/>
    </row>
    <row r="1746" spans="1:15" hidden="1">
      <c r="A1746" s="23" t="str">
        <f>CONCATENATE(표1[[#This Row],[대분류]],표1[[#This Row],[중분류]],표1[[#This Row],[소분류]],표1[[#This Row],[단계]])</f>
        <v>비즈니스프로젝트관리Agile전문과정</v>
      </c>
      <c r="B1746" s="23" t="str">
        <f>CONCATENATE($A1746,
IF(COUNTIF($A$2:$A1746,A1746)&lt;10,CONCATENATE("000",COUNTIF($A$2:$A1746,A1746)),
IF(COUNTIF($A$2:$A1746,A1746)&lt;100,CONCATENATE("00",COUNTIF($A$2:$A1746,A1746)),
IF(COUNTIF($A$2:$A1746,A1746)&lt;1000,CONCATENATE("0",COUNTIF($A$2:$A1746,A1746)),COUNTIF($A$2:$A1746,A1746))
)))</f>
        <v>비즈니스프로젝트관리Agile전문과정0002</v>
      </c>
      <c r="C1746" s="23" t="s">
        <v>5387</v>
      </c>
      <c r="E1746" s="23" t="str">
        <f>CONCATENATE(표1[[#This Row],[교육기관명]],표1[[#This Row],[중분류]])</f>
        <v>HP교육센터프로젝트관리</v>
      </c>
      <c r="F1746" s="24" t="s">
        <v>971</v>
      </c>
      <c r="G1746" s="25" t="s">
        <v>1173</v>
      </c>
      <c r="H1746" s="85" t="s">
        <v>522</v>
      </c>
      <c r="I1746" s="24" t="s">
        <v>523</v>
      </c>
      <c r="J1746" s="24" t="s">
        <v>646</v>
      </c>
      <c r="K1746" s="24" t="s">
        <v>2000</v>
      </c>
      <c r="L1746" s="80"/>
      <c r="M1746" s="24" t="s">
        <v>3402</v>
      </c>
      <c r="N1746" s="24"/>
      <c r="O1746" s="24"/>
    </row>
    <row r="1747" spans="1:15" hidden="1">
      <c r="A1747" s="23" t="str">
        <f>CONCATENATE(표1[[#This Row],[대분류]],표1[[#This Row],[중분류]],표1[[#This Row],[소분류]],표1[[#This Row],[단계]])</f>
        <v>비즈니스프로젝트관리Agile전문과정</v>
      </c>
      <c r="B1747" s="23" t="str">
        <f>CONCATENATE($A1747,
IF(COUNTIF($A$2:$A1747,A1747)&lt;10,CONCATENATE("000",COUNTIF($A$2:$A1747,A1747)),
IF(COUNTIF($A$2:$A1747,A1747)&lt;100,CONCATENATE("00",COUNTIF($A$2:$A1747,A1747)),
IF(COUNTIF($A$2:$A1747,A1747)&lt;1000,CONCATENATE("0",COUNTIF($A$2:$A1747,A1747)),COUNTIF($A$2:$A1747,A1747))
)))</f>
        <v>비즈니스프로젝트관리Agile전문과정0003</v>
      </c>
      <c r="C1747" s="23" t="s">
        <v>4974</v>
      </c>
      <c r="E1747" s="23" t="str">
        <f>CONCATENATE(표1[[#This Row],[교육기관명]],표1[[#This Row],[중분류]])</f>
        <v>멀티캠퍼스프로젝트관리</v>
      </c>
      <c r="F1747" s="24" t="s">
        <v>4</v>
      </c>
      <c r="G1747" s="25" t="s">
        <v>645</v>
      </c>
      <c r="H1747" s="24" t="s">
        <v>522</v>
      </c>
      <c r="I1747" s="24" t="s">
        <v>523</v>
      </c>
      <c r="J1747" s="24" t="s">
        <v>646</v>
      </c>
      <c r="K1747" s="24" t="s">
        <v>2000</v>
      </c>
      <c r="L1747" s="80"/>
      <c r="M1747" s="24" t="s">
        <v>3609</v>
      </c>
      <c r="N1747" s="24"/>
      <c r="O1747" s="24"/>
    </row>
    <row r="1748" spans="1:15" hidden="1">
      <c r="A1748" s="23" t="str">
        <f>CONCATENATE(표1[[#This Row],[대분류]],표1[[#This Row],[중분류]],표1[[#This Row],[소분류]],표1[[#This Row],[단계]])</f>
        <v>비즈니스프로젝트관리Agile전문과정</v>
      </c>
      <c r="B1748" s="23" t="str">
        <f>CONCATENATE($A1748,
IF(COUNTIF($A$2:$A1748,A1748)&lt;10,CONCATENATE("000",COUNTIF($A$2:$A1748,A1748)),
IF(COUNTIF($A$2:$A1748,A1748)&lt;100,CONCATENATE("00",COUNTIF($A$2:$A1748,A1748)),
IF(COUNTIF($A$2:$A1748,A1748)&lt;1000,CONCATENATE("0",COUNTIF($A$2:$A1748,A1748)),COUNTIF($A$2:$A1748,A1748))
)))</f>
        <v>비즈니스프로젝트관리Agile전문과정0004</v>
      </c>
      <c r="C1748" s="23" t="s">
        <v>4975</v>
      </c>
      <c r="E1748" s="23" t="str">
        <f>CONCATENATE(표1[[#This Row],[교육기관명]],표1[[#This Row],[중분류]])</f>
        <v>멀티캠퍼스프로젝트관리</v>
      </c>
      <c r="F1748" s="24" t="s">
        <v>4</v>
      </c>
      <c r="G1748" s="25" t="s">
        <v>654</v>
      </c>
      <c r="H1748" s="24" t="s">
        <v>522</v>
      </c>
      <c r="I1748" s="24" t="s">
        <v>523</v>
      </c>
      <c r="J1748" s="24" t="s">
        <v>646</v>
      </c>
      <c r="K1748" s="24" t="s">
        <v>2000</v>
      </c>
      <c r="L1748" s="80"/>
      <c r="M1748" s="24" t="s">
        <v>3610</v>
      </c>
      <c r="N1748" s="24"/>
      <c r="O1748" s="24"/>
    </row>
    <row r="1749" spans="1:15" hidden="1">
      <c r="A1749" s="23" t="str">
        <f>CONCATENATE(표1[[#This Row],[대분류]],표1[[#This Row],[중분류]],표1[[#This Row],[소분류]],표1[[#This Row],[단계]])</f>
        <v>비즈니스프로젝트관리Agile전문과정</v>
      </c>
      <c r="B1749" s="23" t="str">
        <f>CONCATENATE($A1749,
IF(COUNTIF($A$2:$A1749,A1749)&lt;10,CONCATENATE("000",COUNTIF($A$2:$A1749,A1749)),
IF(COUNTIF($A$2:$A1749,A1749)&lt;100,CONCATENATE("00",COUNTIF($A$2:$A1749,A1749)),
IF(COUNTIF($A$2:$A1749,A1749)&lt;1000,CONCATENATE("0",COUNTIF($A$2:$A1749,A1749)),COUNTIF($A$2:$A1749,A1749))
)))</f>
        <v>비즈니스프로젝트관리Agile전문과정0005</v>
      </c>
      <c r="C1749" s="23" t="s">
        <v>4938</v>
      </c>
      <c r="E1749" s="23" t="str">
        <f>CONCATENATE(표1[[#This Row],[교육기관명]],표1[[#This Row],[중분류]])</f>
        <v>비트교육센터프로젝트관리</v>
      </c>
      <c r="F1749" s="24" t="s">
        <v>3689</v>
      </c>
      <c r="G1749" s="25" t="s">
        <v>866</v>
      </c>
      <c r="H1749" s="24" t="s">
        <v>522</v>
      </c>
      <c r="I1749" s="24" t="s">
        <v>523</v>
      </c>
      <c r="J1749" s="24" t="s">
        <v>646</v>
      </c>
      <c r="K1749" s="24" t="s">
        <v>2000</v>
      </c>
      <c r="L1749" s="80"/>
      <c r="M1749" s="24" t="s">
        <v>2145</v>
      </c>
      <c r="N1749" s="24"/>
      <c r="O1749" s="24"/>
    </row>
    <row r="1750" spans="1:15" hidden="1">
      <c r="A1750" s="23" t="str">
        <f>CONCATENATE(표1[[#This Row],[대분류]],표1[[#This Row],[중분류]],표1[[#This Row],[소분류]],표1[[#This Row],[단계]])</f>
        <v>비즈니스프로젝트관리Agile전문과정</v>
      </c>
      <c r="B1750" s="23" t="str">
        <f>CONCATENATE($A1750,
IF(COUNTIF($A$2:$A1750,A1750)&lt;10,CONCATENATE("000",COUNTIF($A$2:$A1750,A1750)),
IF(COUNTIF($A$2:$A1750,A1750)&lt;100,CONCATENATE("00",COUNTIF($A$2:$A1750,A1750)),
IF(COUNTIF($A$2:$A1750,A1750)&lt;1000,CONCATENATE("0",COUNTIF($A$2:$A1750,A1750)),COUNTIF($A$2:$A1750,A1750))
)))</f>
        <v>비즈니스프로젝트관리Agile전문과정0006</v>
      </c>
      <c r="C1750" s="23" t="s">
        <v>4897</v>
      </c>
      <c r="E1750" s="23" t="str">
        <f>CONCATENATE(표1[[#This Row],[교육기관명]],표1[[#This Row],[중분류]])</f>
        <v>오라클자바교육센터프로젝트관리</v>
      </c>
      <c r="F1750" s="24" t="s">
        <v>802</v>
      </c>
      <c r="G1750" s="25" t="s">
        <v>835</v>
      </c>
      <c r="H1750" s="24" t="s">
        <v>522</v>
      </c>
      <c r="I1750" s="24" t="s">
        <v>523</v>
      </c>
      <c r="J1750" s="24" t="s">
        <v>646</v>
      </c>
      <c r="K1750" s="24" t="s">
        <v>2000</v>
      </c>
      <c r="L1750" s="80"/>
      <c r="M1750" s="24" t="s">
        <v>3611</v>
      </c>
      <c r="N1750" s="24"/>
      <c r="O1750" s="24"/>
    </row>
    <row r="1751" spans="1:15" hidden="1">
      <c r="A1751" s="23" t="str">
        <f>CONCATENATE(표1[[#This Row],[대분류]],표1[[#This Row],[중분류]],표1[[#This Row],[소분류]],표1[[#This Row],[단계]])</f>
        <v>비즈니스프로젝트관리ITIL기본과정</v>
      </c>
      <c r="B1751" s="23" t="str">
        <f>CONCATENATE($A1751,
IF(COUNTIF($A$2:$A1751,A1751)&lt;10,CONCATENATE("000",COUNTIF($A$2:$A1751,A1751)),
IF(COUNTIF($A$2:$A1751,A1751)&lt;100,CONCATENATE("00",COUNTIF($A$2:$A1751,A1751)),
IF(COUNTIF($A$2:$A1751,A1751)&lt;1000,CONCATENATE("0",COUNTIF($A$2:$A1751,A1751)),COUNTIF($A$2:$A1751,A1751))
)))</f>
        <v>비즈니스프로젝트관리ITIL기본과정0001</v>
      </c>
      <c r="C1751" s="23" t="s">
        <v>4939</v>
      </c>
      <c r="E1751" s="23" t="str">
        <f>CONCATENATE(표1[[#This Row],[교육기관명]],표1[[#This Row],[중분류]])</f>
        <v>비트교육센터프로젝트관리</v>
      </c>
      <c r="F1751" s="24" t="s">
        <v>3689</v>
      </c>
      <c r="G1751" s="25" t="s">
        <v>868</v>
      </c>
      <c r="H1751" s="24" t="s">
        <v>522</v>
      </c>
      <c r="I1751" s="24" t="s">
        <v>523</v>
      </c>
      <c r="J1751" s="24" t="s">
        <v>524</v>
      </c>
      <c r="K1751" s="24" t="s">
        <v>1998</v>
      </c>
      <c r="L1751" s="80"/>
      <c r="M1751" s="24" t="s">
        <v>2145</v>
      </c>
      <c r="N1751" s="24"/>
      <c r="O1751" s="24"/>
    </row>
    <row r="1752" spans="1:15" hidden="1">
      <c r="A1752" s="23" t="str">
        <f>CONCATENATE(표1[[#This Row],[대분류]],표1[[#This Row],[중분류]],표1[[#This Row],[소분류]],표1[[#This Row],[단계]])</f>
        <v>비즈니스프로젝트관리ITIL선택과정</v>
      </c>
      <c r="B1752" s="23" t="str">
        <f>CONCATENATE($A1752,
IF(COUNTIF($A$2:$A1752,A1752)&lt;10,CONCATENATE("000",COUNTIF($A$2:$A1752,A1752)),
IF(COUNTIF($A$2:$A1752,A1752)&lt;100,CONCATENATE("00",COUNTIF($A$2:$A1752,A1752)),
IF(COUNTIF($A$2:$A1752,A1752)&lt;1000,CONCATENATE("0",COUNTIF($A$2:$A1752,A1752)),COUNTIF($A$2:$A1752,A1752))
)))</f>
        <v>비즈니스프로젝트관리ITIL선택과정0001</v>
      </c>
      <c r="C1752" s="23" t="s">
        <v>5388</v>
      </c>
      <c r="E1752" s="23" t="str">
        <f>CONCATENATE(표1[[#This Row],[교육기관명]],표1[[#This Row],[중분류]])</f>
        <v>HP교육센터프로젝트관리</v>
      </c>
      <c r="F1752" s="24" t="s">
        <v>971</v>
      </c>
      <c r="G1752" s="25" t="s">
        <v>1154</v>
      </c>
      <c r="H1752" s="85" t="s">
        <v>3671</v>
      </c>
      <c r="I1752" s="24" t="s">
        <v>523</v>
      </c>
      <c r="J1752" s="24" t="s">
        <v>524</v>
      </c>
      <c r="K1752" s="24" t="s">
        <v>2002</v>
      </c>
      <c r="L1752" s="80"/>
      <c r="M1752" s="24" t="s">
        <v>3403</v>
      </c>
      <c r="N1752" s="24"/>
      <c r="O1752" s="24"/>
    </row>
    <row r="1753" spans="1:15" hidden="1">
      <c r="A1753" s="23" t="str">
        <f>CONCATENATE(표1[[#This Row],[대분류]],표1[[#This Row],[중분류]],표1[[#This Row],[소분류]],표1[[#This Row],[단계]])</f>
        <v>비즈니스프로젝트관리ITIL선택과정</v>
      </c>
      <c r="B1753" s="23" t="str">
        <f>CONCATENATE($A1753,
IF(COUNTIF($A$2:$A1753,A1753)&lt;10,CONCATENATE("000",COUNTIF($A$2:$A1753,A1753)),
IF(COUNTIF($A$2:$A1753,A1753)&lt;100,CONCATENATE("00",COUNTIF($A$2:$A1753,A1753)),
IF(COUNTIF($A$2:$A1753,A1753)&lt;1000,CONCATENATE("0",COUNTIF($A$2:$A1753,A1753)),COUNTIF($A$2:$A1753,A1753))
)))</f>
        <v>비즈니스프로젝트관리ITIL선택과정0002</v>
      </c>
      <c r="C1753" s="23" t="s">
        <v>5389</v>
      </c>
      <c r="E1753" s="23" t="str">
        <f>CONCATENATE(표1[[#This Row],[교육기관명]],표1[[#This Row],[중분류]])</f>
        <v>HP교육센터프로젝트관리</v>
      </c>
      <c r="F1753" s="24" t="s">
        <v>971</v>
      </c>
      <c r="G1753" s="25" t="s">
        <v>1160</v>
      </c>
      <c r="H1753" s="85" t="s">
        <v>3671</v>
      </c>
      <c r="I1753" s="24" t="s">
        <v>523</v>
      </c>
      <c r="J1753" s="24" t="s">
        <v>524</v>
      </c>
      <c r="K1753" s="24" t="s">
        <v>2002</v>
      </c>
      <c r="L1753" s="80"/>
      <c r="M1753" s="24" t="s">
        <v>3404</v>
      </c>
      <c r="N1753" s="24"/>
      <c r="O1753" s="24"/>
    </row>
    <row r="1754" spans="1:15" hidden="1">
      <c r="A1754" s="23" t="str">
        <f>CONCATENATE(표1[[#This Row],[대분류]],표1[[#This Row],[중분류]],표1[[#This Row],[소분류]],표1[[#This Row],[단계]])</f>
        <v>비즈니스프로젝트관리ITIL선택과정</v>
      </c>
      <c r="B1754" s="23" t="str">
        <f>CONCATENATE($A1754,
IF(COUNTIF($A$2:$A1754,A1754)&lt;10,CONCATENATE("000",COUNTIF($A$2:$A1754,A1754)),
IF(COUNTIF($A$2:$A1754,A1754)&lt;100,CONCATENATE("00",COUNTIF($A$2:$A1754,A1754)),
IF(COUNTIF($A$2:$A1754,A1754)&lt;1000,CONCATENATE("0",COUNTIF($A$2:$A1754,A1754)),COUNTIF($A$2:$A1754,A1754))
)))</f>
        <v>비즈니스프로젝트관리ITIL선택과정0003</v>
      </c>
      <c r="C1754" s="23" t="s">
        <v>5390</v>
      </c>
      <c r="E1754" s="23" t="str">
        <f>CONCATENATE(표1[[#This Row],[교육기관명]],표1[[#This Row],[중분류]])</f>
        <v>HP교육센터프로젝트관리</v>
      </c>
      <c r="F1754" s="24" t="s">
        <v>971</v>
      </c>
      <c r="G1754" s="25" t="s">
        <v>1155</v>
      </c>
      <c r="H1754" s="85" t="s">
        <v>3671</v>
      </c>
      <c r="I1754" s="24" t="s">
        <v>523</v>
      </c>
      <c r="J1754" s="24" t="s">
        <v>524</v>
      </c>
      <c r="K1754" s="24" t="s">
        <v>2002</v>
      </c>
      <c r="L1754" s="80"/>
      <c r="M1754" s="24" t="s">
        <v>3405</v>
      </c>
      <c r="N1754" s="24"/>
      <c r="O1754" s="24"/>
    </row>
    <row r="1755" spans="1:15" hidden="1">
      <c r="A1755" s="23" t="str">
        <f>CONCATENATE(표1[[#This Row],[대분류]],표1[[#This Row],[중분류]],표1[[#This Row],[소분류]],표1[[#This Row],[단계]])</f>
        <v>비즈니스프로젝트관리ITIL선택과정</v>
      </c>
      <c r="B1755" s="23" t="str">
        <f>CONCATENATE($A1755,
IF(COUNTIF($A$2:$A1755,A1755)&lt;10,CONCATENATE("000",COUNTIF($A$2:$A1755,A1755)),
IF(COUNTIF($A$2:$A1755,A1755)&lt;100,CONCATENATE("00",COUNTIF($A$2:$A1755,A1755)),
IF(COUNTIF($A$2:$A1755,A1755)&lt;1000,CONCATENATE("0",COUNTIF($A$2:$A1755,A1755)),COUNTIF($A$2:$A1755,A1755))
)))</f>
        <v>비즈니스프로젝트관리ITIL선택과정0004</v>
      </c>
      <c r="C1755" s="23" t="s">
        <v>5391</v>
      </c>
      <c r="E1755" s="23" t="str">
        <f>CONCATENATE(표1[[#This Row],[교육기관명]],표1[[#This Row],[중분류]])</f>
        <v>HP교육센터프로젝트관리</v>
      </c>
      <c r="F1755" s="24" t="s">
        <v>971</v>
      </c>
      <c r="G1755" s="25" t="s">
        <v>1165</v>
      </c>
      <c r="H1755" s="85" t="s">
        <v>3671</v>
      </c>
      <c r="I1755" s="24" t="s">
        <v>523</v>
      </c>
      <c r="J1755" s="24" t="s">
        <v>524</v>
      </c>
      <c r="K1755" s="24" t="s">
        <v>2002</v>
      </c>
      <c r="L1755" s="80"/>
      <c r="M1755" s="24" t="s">
        <v>3406</v>
      </c>
      <c r="N1755" s="24"/>
      <c r="O1755" s="24"/>
    </row>
    <row r="1756" spans="1:15" hidden="1">
      <c r="A1756" s="23" t="str">
        <f>CONCATENATE(표1[[#This Row],[대분류]],표1[[#This Row],[중분류]],표1[[#This Row],[소분류]],표1[[#This Row],[단계]])</f>
        <v>비즈니스프로젝트관리ITIL선택과정</v>
      </c>
      <c r="B1756" s="23" t="str">
        <f>CONCATENATE($A1756,
IF(COUNTIF($A$2:$A1756,A1756)&lt;10,CONCATENATE("000",COUNTIF($A$2:$A1756,A1756)),
IF(COUNTIF($A$2:$A1756,A1756)&lt;100,CONCATENATE("00",COUNTIF($A$2:$A1756,A1756)),
IF(COUNTIF($A$2:$A1756,A1756)&lt;1000,CONCATENATE("0",COUNTIF($A$2:$A1756,A1756)),COUNTIF($A$2:$A1756,A1756))
)))</f>
        <v>비즈니스프로젝트관리ITIL선택과정0005</v>
      </c>
      <c r="C1756" s="23" t="s">
        <v>5392</v>
      </c>
      <c r="E1756" s="23" t="str">
        <f>CONCATENATE(표1[[#This Row],[교육기관명]],표1[[#This Row],[중분류]])</f>
        <v>HP교육센터프로젝트관리</v>
      </c>
      <c r="F1756" s="24" t="s">
        <v>971</v>
      </c>
      <c r="G1756" s="25" t="s">
        <v>1162</v>
      </c>
      <c r="H1756" s="85" t="s">
        <v>3671</v>
      </c>
      <c r="I1756" s="24" t="s">
        <v>523</v>
      </c>
      <c r="J1756" s="24" t="s">
        <v>524</v>
      </c>
      <c r="K1756" s="24" t="s">
        <v>2002</v>
      </c>
      <c r="L1756" s="80"/>
      <c r="M1756" s="24" t="s">
        <v>3407</v>
      </c>
      <c r="N1756" s="24"/>
      <c r="O1756" s="24"/>
    </row>
    <row r="1757" spans="1:15" hidden="1">
      <c r="A1757" s="23" t="str">
        <f>CONCATENATE(표1[[#This Row],[대분류]],표1[[#This Row],[중분류]],표1[[#This Row],[소분류]],표1[[#This Row],[단계]])</f>
        <v>비즈니스프로젝트관리ITIL선택과정</v>
      </c>
      <c r="B1757" s="23" t="str">
        <f>CONCATENATE($A1757,
IF(COUNTIF($A$2:$A1757,A1757)&lt;10,CONCATENATE("000",COUNTIF($A$2:$A1757,A1757)),
IF(COUNTIF($A$2:$A1757,A1757)&lt;100,CONCATENATE("00",COUNTIF($A$2:$A1757,A1757)),
IF(COUNTIF($A$2:$A1757,A1757)&lt;1000,CONCATENATE("0",COUNTIF($A$2:$A1757,A1757)),COUNTIF($A$2:$A1757,A1757))
)))</f>
        <v>비즈니스프로젝트관리ITIL선택과정0006</v>
      </c>
      <c r="C1757" s="23" t="s">
        <v>5393</v>
      </c>
      <c r="E1757" s="23" t="str">
        <f>CONCATENATE(표1[[#This Row],[교육기관명]],표1[[#This Row],[중분류]])</f>
        <v>HP교육센터프로젝트관리</v>
      </c>
      <c r="F1757" s="24" t="s">
        <v>971</v>
      </c>
      <c r="G1757" s="25" t="s">
        <v>1164</v>
      </c>
      <c r="H1757" s="85" t="s">
        <v>3671</v>
      </c>
      <c r="I1757" s="24" t="s">
        <v>523</v>
      </c>
      <c r="J1757" s="24" t="s">
        <v>524</v>
      </c>
      <c r="K1757" s="24" t="s">
        <v>2002</v>
      </c>
      <c r="L1757" s="80"/>
      <c r="M1757" s="24" t="s">
        <v>3408</v>
      </c>
      <c r="N1757" s="24"/>
      <c r="O1757" s="24"/>
    </row>
    <row r="1758" spans="1:15" hidden="1">
      <c r="A1758" s="23" t="str">
        <f>CONCATENATE(표1[[#This Row],[대분류]],표1[[#This Row],[중분류]],표1[[#This Row],[소분류]],표1[[#This Row],[단계]])</f>
        <v>비즈니스프로젝트관리ITIL선택과정</v>
      </c>
      <c r="B1758" s="23" t="str">
        <f>CONCATENATE($A1758,
IF(COUNTIF($A$2:$A1758,A1758)&lt;10,CONCATENATE("000",COUNTIF($A$2:$A1758,A1758)),
IF(COUNTIF($A$2:$A1758,A1758)&lt;100,CONCATENATE("00",COUNTIF($A$2:$A1758,A1758)),
IF(COUNTIF($A$2:$A1758,A1758)&lt;1000,CONCATENATE("0",COUNTIF($A$2:$A1758,A1758)),COUNTIF($A$2:$A1758,A1758))
)))</f>
        <v>비즈니스프로젝트관리ITIL선택과정0007</v>
      </c>
      <c r="C1758" s="23" t="s">
        <v>5394</v>
      </c>
      <c r="E1758" s="23" t="str">
        <f>CONCATENATE(표1[[#This Row],[교육기관명]],표1[[#This Row],[중분류]])</f>
        <v>HP교육센터프로젝트관리</v>
      </c>
      <c r="F1758" s="24" t="s">
        <v>971</v>
      </c>
      <c r="G1758" s="25" t="s">
        <v>1163</v>
      </c>
      <c r="H1758" s="85" t="s">
        <v>3671</v>
      </c>
      <c r="I1758" s="24" t="s">
        <v>523</v>
      </c>
      <c r="J1758" s="24" t="s">
        <v>524</v>
      </c>
      <c r="K1758" s="24" t="s">
        <v>2002</v>
      </c>
      <c r="L1758" s="80"/>
      <c r="M1758" s="24" t="s">
        <v>3409</v>
      </c>
      <c r="N1758" s="24"/>
      <c r="O1758" s="24"/>
    </row>
    <row r="1759" spans="1:15" hidden="1">
      <c r="A1759" s="23" t="str">
        <f>CONCATENATE(표1[[#This Row],[대분류]],표1[[#This Row],[중분류]],표1[[#This Row],[소분류]],표1[[#This Row],[단계]])</f>
        <v>비즈니스프로젝트관리ITIL선택과정</v>
      </c>
      <c r="B1759" s="23" t="str">
        <f>CONCATENATE($A1759,
IF(COUNTIF($A$2:$A1759,A1759)&lt;10,CONCATENATE("000",COUNTIF($A$2:$A1759,A1759)),
IF(COUNTIF($A$2:$A1759,A1759)&lt;100,CONCATENATE("00",COUNTIF($A$2:$A1759,A1759)),
IF(COUNTIF($A$2:$A1759,A1759)&lt;1000,CONCATENATE("0",COUNTIF($A$2:$A1759,A1759)),COUNTIF($A$2:$A1759,A1759))
)))</f>
        <v>비즈니스프로젝트관리ITIL선택과정0008</v>
      </c>
      <c r="C1759" s="23" t="s">
        <v>5395</v>
      </c>
      <c r="E1759" s="23" t="str">
        <f>CONCATENATE(표1[[#This Row],[교육기관명]],표1[[#This Row],[중분류]])</f>
        <v>HP교육센터프로젝트관리</v>
      </c>
      <c r="F1759" s="24" t="s">
        <v>971</v>
      </c>
      <c r="G1759" s="25" t="s">
        <v>1157</v>
      </c>
      <c r="H1759" s="85" t="s">
        <v>3671</v>
      </c>
      <c r="I1759" s="24" t="s">
        <v>523</v>
      </c>
      <c r="J1759" s="24" t="s">
        <v>524</v>
      </c>
      <c r="K1759" s="24" t="s">
        <v>2002</v>
      </c>
      <c r="L1759" s="80"/>
      <c r="M1759" s="24" t="s">
        <v>3410</v>
      </c>
      <c r="N1759" s="24"/>
      <c r="O1759" s="24"/>
    </row>
    <row r="1760" spans="1:15" hidden="1">
      <c r="A1760" s="23" t="str">
        <f>CONCATENATE(표1[[#This Row],[대분류]],표1[[#This Row],[중분류]],표1[[#This Row],[소분류]],표1[[#This Row],[단계]])</f>
        <v>비즈니스프로젝트관리ITIL선택과정</v>
      </c>
      <c r="B1760" s="23" t="str">
        <f>CONCATENATE($A1760,
IF(COUNTIF($A$2:$A1760,A1760)&lt;10,CONCATENATE("000",COUNTIF($A$2:$A1760,A1760)),
IF(COUNTIF($A$2:$A1760,A1760)&lt;100,CONCATENATE("00",COUNTIF($A$2:$A1760,A1760)),
IF(COUNTIF($A$2:$A1760,A1760)&lt;1000,CONCATENATE("0",COUNTIF($A$2:$A1760,A1760)),COUNTIF($A$2:$A1760,A1760))
)))</f>
        <v>비즈니스프로젝트관리ITIL선택과정0009</v>
      </c>
      <c r="C1760" s="23" t="s">
        <v>5396</v>
      </c>
      <c r="E1760" s="23" t="str">
        <f>CONCATENATE(표1[[#This Row],[교육기관명]],표1[[#This Row],[중분류]])</f>
        <v>HP교육센터프로젝트관리</v>
      </c>
      <c r="F1760" s="24" t="s">
        <v>971</v>
      </c>
      <c r="G1760" s="25" t="s">
        <v>1161</v>
      </c>
      <c r="H1760" s="85" t="s">
        <v>3671</v>
      </c>
      <c r="I1760" s="24" t="s">
        <v>523</v>
      </c>
      <c r="J1760" s="24" t="s">
        <v>524</v>
      </c>
      <c r="K1760" s="24" t="s">
        <v>2002</v>
      </c>
      <c r="L1760" s="80"/>
      <c r="M1760" s="24" t="s">
        <v>3411</v>
      </c>
      <c r="N1760" s="24"/>
      <c r="O1760" s="24"/>
    </row>
    <row r="1761" spans="1:15" hidden="1">
      <c r="A1761" s="23" t="str">
        <f>CONCATENATE(표1[[#This Row],[대분류]],표1[[#This Row],[중분류]],표1[[#This Row],[소분류]],표1[[#This Row],[단계]])</f>
        <v>비즈니스프로젝트관리ITIL선택과정</v>
      </c>
      <c r="B1761" s="23" t="str">
        <f>CONCATENATE($A1761,
IF(COUNTIF($A$2:$A1761,A1761)&lt;10,CONCATENATE("000",COUNTIF($A$2:$A1761,A1761)),
IF(COUNTIF($A$2:$A1761,A1761)&lt;100,CONCATENATE("00",COUNTIF($A$2:$A1761,A1761)),
IF(COUNTIF($A$2:$A1761,A1761)&lt;1000,CONCATENATE("0",COUNTIF($A$2:$A1761,A1761)),COUNTIF($A$2:$A1761,A1761))
)))</f>
        <v>비즈니스프로젝트관리ITIL선택과정0010</v>
      </c>
      <c r="C1761" s="23" t="s">
        <v>5397</v>
      </c>
      <c r="E1761" s="23" t="str">
        <f>CONCATENATE(표1[[#This Row],[교육기관명]],표1[[#This Row],[중분류]])</f>
        <v>HP교육센터프로젝트관리</v>
      </c>
      <c r="F1761" s="24" t="s">
        <v>971</v>
      </c>
      <c r="G1761" s="25" t="s">
        <v>1159</v>
      </c>
      <c r="H1761" s="85" t="s">
        <v>3671</v>
      </c>
      <c r="I1761" s="24" t="s">
        <v>523</v>
      </c>
      <c r="J1761" s="24" t="s">
        <v>524</v>
      </c>
      <c r="K1761" s="24" t="s">
        <v>2002</v>
      </c>
      <c r="L1761" s="80"/>
      <c r="M1761" s="24" t="s">
        <v>3412</v>
      </c>
      <c r="N1761" s="24"/>
      <c r="O1761" s="24"/>
    </row>
    <row r="1762" spans="1:15" hidden="1">
      <c r="A1762" s="23" t="str">
        <f>CONCATENATE(표1[[#This Row],[대분류]],표1[[#This Row],[중분류]],표1[[#This Row],[소분류]],표1[[#This Row],[단계]])</f>
        <v>비즈니스프로젝트관리ITIL선택과정</v>
      </c>
      <c r="B1762" s="23" t="str">
        <f>CONCATENATE($A1762,
IF(COUNTIF($A$2:$A1762,A1762)&lt;10,CONCATENATE("000",COUNTIF($A$2:$A1762,A1762)),
IF(COUNTIF($A$2:$A1762,A1762)&lt;100,CONCATENATE("00",COUNTIF($A$2:$A1762,A1762)),
IF(COUNTIF($A$2:$A1762,A1762)&lt;1000,CONCATENATE("0",COUNTIF($A$2:$A1762,A1762)),COUNTIF($A$2:$A1762,A1762))
)))</f>
        <v>비즈니스프로젝트관리ITIL선택과정0011</v>
      </c>
      <c r="C1762" s="23" t="s">
        <v>5398</v>
      </c>
      <c r="E1762" s="23" t="str">
        <f>CONCATENATE(표1[[#This Row],[교육기관명]],표1[[#This Row],[중분류]])</f>
        <v>HP교육센터프로젝트관리</v>
      </c>
      <c r="F1762" s="24" t="s">
        <v>971</v>
      </c>
      <c r="G1762" s="25" t="s">
        <v>1156</v>
      </c>
      <c r="H1762" s="85" t="s">
        <v>3667</v>
      </c>
      <c r="I1762" s="24" t="s">
        <v>523</v>
      </c>
      <c r="J1762" s="24" t="s">
        <v>524</v>
      </c>
      <c r="K1762" s="24" t="s">
        <v>2002</v>
      </c>
      <c r="L1762" s="80"/>
      <c r="M1762" s="24" t="s">
        <v>3413</v>
      </c>
      <c r="N1762" s="24"/>
      <c r="O1762" s="24"/>
    </row>
    <row r="1763" spans="1:15" hidden="1">
      <c r="A1763" s="23" t="str">
        <f>CONCATENATE(표1[[#This Row],[대분류]],표1[[#This Row],[중분류]],표1[[#This Row],[소분류]],표1[[#This Row],[단계]])</f>
        <v>비즈니스프로젝트관리ITIL선택과정</v>
      </c>
      <c r="B1763" s="23" t="str">
        <f>CONCATENATE($A1763,
IF(COUNTIF($A$2:$A1763,A1763)&lt;10,CONCATENATE("000",COUNTIF($A$2:$A1763,A1763)),
IF(COUNTIF($A$2:$A1763,A1763)&lt;100,CONCATENATE("00",COUNTIF($A$2:$A1763,A1763)),
IF(COUNTIF($A$2:$A1763,A1763)&lt;1000,CONCATENATE("0",COUNTIF($A$2:$A1763,A1763)),COUNTIF($A$2:$A1763,A1763))
)))</f>
        <v>비즈니스프로젝트관리ITIL선택과정0012</v>
      </c>
      <c r="C1763" s="23" t="s">
        <v>5399</v>
      </c>
      <c r="E1763" s="23" t="str">
        <f>CONCATENATE(표1[[#This Row],[교육기관명]],표1[[#This Row],[중분류]])</f>
        <v>HP교육센터프로젝트관리</v>
      </c>
      <c r="F1763" s="24" t="s">
        <v>971</v>
      </c>
      <c r="G1763" s="25" t="s">
        <v>1158</v>
      </c>
      <c r="H1763" s="85" t="s">
        <v>3671</v>
      </c>
      <c r="I1763" s="24" t="s">
        <v>523</v>
      </c>
      <c r="J1763" s="24" t="s">
        <v>524</v>
      </c>
      <c r="K1763" s="24" t="s">
        <v>2002</v>
      </c>
      <c r="L1763" s="80"/>
      <c r="M1763" s="24" t="s">
        <v>3414</v>
      </c>
      <c r="N1763" s="24"/>
      <c r="O1763" s="24"/>
    </row>
    <row r="1764" spans="1:15" hidden="1">
      <c r="A1764" s="23" t="str">
        <f>CONCATENATE(표1[[#This Row],[대분류]],표1[[#This Row],[중분류]],표1[[#This Row],[소분류]],표1[[#This Row],[단계]])</f>
        <v>비즈니스프로젝트관리ITIL선택과정</v>
      </c>
      <c r="B1764" s="23" t="str">
        <f>CONCATENATE($A1764,
IF(COUNTIF($A$2:$A1764,A1764)&lt;10,CONCATENATE("000",COUNTIF($A$2:$A1764,A1764)),
IF(COUNTIF($A$2:$A1764,A1764)&lt;100,CONCATENATE("00",COUNTIF($A$2:$A1764,A1764)),
IF(COUNTIF($A$2:$A1764,A1764)&lt;1000,CONCATENATE("0",COUNTIF($A$2:$A1764,A1764)),COUNTIF($A$2:$A1764,A1764))
)))</f>
        <v>비즈니스프로젝트관리ITIL선택과정0013</v>
      </c>
      <c r="C1764" s="23" t="s">
        <v>5354</v>
      </c>
      <c r="E1764" s="23" t="str">
        <f>CONCATENATE(표1[[#This Row],[교육기관명]],표1[[#This Row],[중분류]])</f>
        <v>라이지움프로젝트관리</v>
      </c>
      <c r="F1764" s="24" t="s">
        <v>933</v>
      </c>
      <c r="G1764" s="25" t="s">
        <v>958</v>
      </c>
      <c r="H1764" s="24" t="s">
        <v>522</v>
      </c>
      <c r="I1764" s="24" t="s">
        <v>523</v>
      </c>
      <c r="J1764" s="24" t="s">
        <v>524</v>
      </c>
      <c r="K1764" s="24" t="s">
        <v>2002</v>
      </c>
      <c r="L1764" s="80"/>
      <c r="M1764" s="24" t="s">
        <v>2133</v>
      </c>
      <c r="N1764" s="24"/>
      <c r="O1764" s="24"/>
    </row>
    <row r="1765" spans="1:15" hidden="1">
      <c r="A1765" s="23" t="str">
        <f>CONCATENATE(표1[[#This Row],[대분류]],표1[[#This Row],[중분류]],표1[[#This Row],[소분류]],표1[[#This Row],[단계]])</f>
        <v>비즈니스프로젝트관리ITIL전문과정</v>
      </c>
      <c r="B1765" s="23" t="str">
        <f>CONCATENATE($A1765,
IF(COUNTIF($A$2:$A1765,A1765)&lt;10,CONCATENATE("000",COUNTIF($A$2:$A1765,A1765)),
IF(COUNTIF($A$2:$A1765,A1765)&lt;100,CONCATENATE("00",COUNTIF($A$2:$A1765,A1765)),
IF(COUNTIF($A$2:$A1765,A1765)&lt;1000,CONCATENATE("0",COUNTIF($A$2:$A1765,A1765)),COUNTIF($A$2:$A1765,A1765))
)))</f>
        <v>비즈니스프로젝트관리ITIL전문과정0001</v>
      </c>
      <c r="C1765" s="23" t="s">
        <v>5400</v>
      </c>
      <c r="E1765" s="23" t="str">
        <f>CONCATENATE(표1[[#This Row],[교육기관명]],표1[[#This Row],[중분류]])</f>
        <v>HP교육센터프로젝트관리</v>
      </c>
      <c r="F1765" s="24" t="s">
        <v>971</v>
      </c>
      <c r="G1765" s="25" t="s">
        <v>1153</v>
      </c>
      <c r="H1765" s="85" t="s">
        <v>3671</v>
      </c>
      <c r="I1765" s="24" t="s">
        <v>523</v>
      </c>
      <c r="J1765" s="24" t="s">
        <v>524</v>
      </c>
      <c r="K1765" s="24" t="s">
        <v>2000</v>
      </c>
      <c r="L1765" s="80"/>
      <c r="M1765" s="24" t="s">
        <v>3415</v>
      </c>
      <c r="N1765" s="24"/>
      <c r="O1765" s="24"/>
    </row>
    <row r="1766" spans="1:15" hidden="1">
      <c r="A1766" s="23" t="str">
        <f>CONCATENATE(표1[[#This Row],[대분류]],표1[[#This Row],[중분류]],표1[[#This Row],[소분류]],표1[[#This Row],[단계]])</f>
        <v>비즈니스프로젝트관리ITIL전문과정</v>
      </c>
      <c r="B1766" s="23" t="str">
        <f>CONCATENATE($A1766,
IF(COUNTIF($A$2:$A1766,A1766)&lt;10,CONCATENATE("000",COUNTIF($A$2:$A1766,A1766)),
IF(COUNTIF($A$2:$A1766,A1766)&lt;100,CONCATENATE("00",COUNTIF($A$2:$A1766,A1766)),
IF(COUNTIF($A$2:$A1766,A1766)&lt;1000,CONCATENATE("0",COUNTIF($A$2:$A1766,A1766)),COUNTIF($A$2:$A1766,A1766))
)))</f>
        <v>비즈니스프로젝트관리ITIL전문과정0002</v>
      </c>
      <c r="C1766" s="23" t="s">
        <v>5401</v>
      </c>
      <c r="E1766" s="23" t="str">
        <f>CONCATENATE(표1[[#This Row],[교육기관명]],표1[[#This Row],[중분류]])</f>
        <v>HP교육센터프로젝트관리</v>
      </c>
      <c r="F1766" s="24" t="s">
        <v>971</v>
      </c>
      <c r="G1766" s="25" t="s">
        <v>1142</v>
      </c>
      <c r="H1766" s="85" t="s">
        <v>3671</v>
      </c>
      <c r="I1766" s="24" t="s">
        <v>523</v>
      </c>
      <c r="J1766" s="24" t="s">
        <v>524</v>
      </c>
      <c r="K1766" s="24" t="s">
        <v>2000</v>
      </c>
      <c r="L1766" s="80"/>
      <c r="M1766" s="24" t="s">
        <v>3416</v>
      </c>
      <c r="N1766" s="24"/>
      <c r="O1766" s="24"/>
    </row>
    <row r="1767" spans="1:15" hidden="1">
      <c r="A1767" s="23" t="str">
        <f>CONCATENATE(표1[[#This Row],[대분류]],표1[[#This Row],[중분류]],표1[[#This Row],[소분류]],표1[[#This Row],[단계]])</f>
        <v>비즈니스프로젝트관리ITIL전문과정</v>
      </c>
      <c r="B1767" s="23" t="str">
        <f>CONCATENATE($A1767,
IF(COUNTIF($A$2:$A1767,A1767)&lt;10,CONCATENATE("000",COUNTIF($A$2:$A1767,A1767)),
IF(COUNTIF($A$2:$A1767,A1767)&lt;100,CONCATENATE("00",COUNTIF($A$2:$A1767,A1767)),
IF(COUNTIF($A$2:$A1767,A1767)&lt;1000,CONCATENATE("0",COUNTIF($A$2:$A1767,A1767)),COUNTIF($A$2:$A1767,A1767))
)))</f>
        <v>비즈니스프로젝트관리ITIL전문과정0003</v>
      </c>
      <c r="C1767" s="23" t="s">
        <v>5402</v>
      </c>
      <c r="E1767" s="23" t="str">
        <f>CONCATENATE(표1[[#This Row],[교육기관명]],표1[[#This Row],[중분류]])</f>
        <v>HP교육센터프로젝트관리</v>
      </c>
      <c r="F1767" s="24" t="s">
        <v>971</v>
      </c>
      <c r="G1767" s="25" t="s">
        <v>1147</v>
      </c>
      <c r="H1767" s="85" t="s">
        <v>3671</v>
      </c>
      <c r="I1767" s="24" t="s">
        <v>523</v>
      </c>
      <c r="J1767" s="24" t="s">
        <v>524</v>
      </c>
      <c r="K1767" s="24" t="s">
        <v>2000</v>
      </c>
      <c r="L1767" s="80"/>
      <c r="M1767" s="24" t="s">
        <v>3417</v>
      </c>
      <c r="N1767" s="24"/>
      <c r="O1767" s="24"/>
    </row>
    <row r="1768" spans="1:15" hidden="1">
      <c r="A1768" s="23" t="str">
        <f>CONCATENATE(표1[[#This Row],[대분류]],표1[[#This Row],[중분류]],표1[[#This Row],[소분류]],표1[[#This Row],[단계]])</f>
        <v>비즈니스프로젝트관리ITIL전문과정</v>
      </c>
      <c r="B1768" s="23" t="str">
        <f>CONCATENATE($A1768,
IF(COUNTIF($A$2:$A1768,A1768)&lt;10,CONCATENATE("000",COUNTIF($A$2:$A1768,A1768)),
IF(COUNTIF($A$2:$A1768,A1768)&lt;100,CONCATENATE("00",COUNTIF($A$2:$A1768,A1768)),
IF(COUNTIF($A$2:$A1768,A1768)&lt;1000,CONCATENATE("0",COUNTIF($A$2:$A1768,A1768)),COUNTIF($A$2:$A1768,A1768))
)))</f>
        <v>비즈니스프로젝트관리ITIL전문과정0004</v>
      </c>
      <c r="C1768" s="23" t="s">
        <v>5403</v>
      </c>
      <c r="E1768" s="23" t="str">
        <f>CONCATENATE(표1[[#This Row],[교육기관명]],표1[[#This Row],[중분류]])</f>
        <v>HP교육센터프로젝트관리</v>
      </c>
      <c r="F1768" s="24" t="s">
        <v>971</v>
      </c>
      <c r="G1768" s="25" t="s">
        <v>1141</v>
      </c>
      <c r="H1768" s="85" t="s">
        <v>3671</v>
      </c>
      <c r="I1768" s="24" t="s">
        <v>523</v>
      </c>
      <c r="J1768" s="24" t="s">
        <v>524</v>
      </c>
      <c r="K1768" s="24" t="s">
        <v>2000</v>
      </c>
      <c r="L1768" s="80"/>
      <c r="M1768" s="24" t="s">
        <v>3418</v>
      </c>
      <c r="N1768" s="24"/>
      <c r="O1768" s="24"/>
    </row>
    <row r="1769" spans="1:15" hidden="1">
      <c r="A1769" s="23" t="str">
        <f>CONCATENATE(표1[[#This Row],[대분류]],표1[[#This Row],[중분류]],표1[[#This Row],[소분류]],표1[[#This Row],[단계]])</f>
        <v>비즈니스프로젝트관리ITIL전문과정</v>
      </c>
      <c r="B1769" s="23" t="str">
        <f>CONCATENATE($A1769,
IF(COUNTIF($A$2:$A1769,A1769)&lt;10,CONCATENATE("000",COUNTIF($A$2:$A1769,A1769)),
IF(COUNTIF($A$2:$A1769,A1769)&lt;100,CONCATENATE("00",COUNTIF($A$2:$A1769,A1769)),
IF(COUNTIF($A$2:$A1769,A1769)&lt;1000,CONCATENATE("0",COUNTIF($A$2:$A1769,A1769)),COUNTIF($A$2:$A1769,A1769))
)))</f>
        <v>비즈니스프로젝트관리ITIL전문과정0005</v>
      </c>
      <c r="C1769" s="23" t="s">
        <v>5404</v>
      </c>
      <c r="E1769" s="23" t="str">
        <f>CONCATENATE(표1[[#This Row],[교육기관명]],표1[[#This Row],[중분류]])</f>
        <v>HP교육센터프로젝트관리</v>
      </c>
      <c r="F1769" s="24" t="s">
        <v>971</v>
      </c>
      <c r="G1769" s="25" t="s">
        <v>1152</v>
      </c>
      <c r="H1769" s="85" t="s">
        <v>3671</v>
      </c>
      <c r="I1769" s="24" t="s">
        <v>523</v>
      </c>
      <c r="J1769" s="24" t="s">
        <v>524</v>
      </c>
      <c r="K1769" s="24" t="s">
        <v>2000</v>
      </c>
      <c r="L1769" s="80"/>
      <c r="M1769" s="24" t="s">
        <v>3419</v>
      </c>
      <c r="N1769" s="24"/>
      <c r="O1769" s="24"/>
    </row>
    <row r="1770" spans="1:15" hidden="1">
      <c r="A1770" s="23" t="str">
        <f>CONCATENATE(표1[[#This Row],[대분류]],표1[[#This Row],[중분류]],표1[[#This Row],[소분류]],표1[[#This Row],[단계]])</f>
        <v>비즈니스프로젝트관리ITIL전문과정</v>
      </c>
      <c r="B1770" s="23" t="str">
        <f>CONCATENATE($A1770,
IF(COUNTIF($A$2:$A1770,A1770)&lt;10,CONCATENATE("000",COUNTIF($A$2:$A1770,A1770)),
IF(COUNTIF($A$2:$A1770,A1770)&lt;100,CONCATENATE("00",COUNTIF($A$2:$A1770,A1770)),
IF(COUNTIF($A$2:$A1770,A1770)&lt;1000,CONCATENATE("0",COUNTIF($A$2:$A1770,A1770)),COUNTIF($A$2:$A1770,A1770))
)))</f>
        <v>비즈니스프로젝트관리ITIL전문과정0006</v>
      </c>
      <c r="C1770" s="23" t="s">
        <v>5405</v>
      </c>
      <c r="E1770" s="23" t="str">
        <f>CONCATENATE(표1[[#This Row],[교육기관명]],표1[[#This Row],[중분류]])</f>
        <v>HP교육센터프로젝트관리</v>
      </c>
      <c r="F1770" s="24" t="s">
        <v>971</v>
      </c>
      <c r="G1770" s="25" t="s">
        <v>1149</v>
      </c>
      <c r="H1770" s="85" t="s">
        <v>3671</v>
      </c>
      <c r="I1770" s="24" t="s">
        <v>523</v>
      </c>
      <c r="J1770" s="24" t="s">
        <v>524</v>
      </c>
      <c r="K1770" s="24" t="s">
        <v>2000</v>
      </c>
      <c r="L1770" s="80"/>
      <c r="M1770" s="24" t="s">
        <v>3420</v>
      </c>
      <c r="N1770" s="24"/>
      <c r="O1770" s="24"/>
    </row>
    <row r="1771" spans="1:15" hidden="1">
      <c r="A1771" s="23" t="str">
        <f>CONCATENATE(표1[[#This Row],[대분류]],표1[[#This Row],[중분류]],표1[[#This Row],[소분류]],표1[[#This Row],[단계]])</f>
        <v>비즈니스프로젝트관리ITIL전문과정</v>
      </c>
      <c r="B1771" s="23" t="str">
        <f>CONCATENATE($A1771,
IF(COUNTIF($A$2:$A1771,A1771)&lt;10,CONCATENATE("000",COUNTIF($A$2:$A1771,A1771)),
IF(COUNTIF($A$2:$A1771,A1771)&lt;100,CONCATENATE("00",COUNTIF($A$2:$A1771,A1771)),
IF(COUNTIF($A$2:$A1771,A1771)&lt;1000,CONCATENATE("0",COUNTIF($A$2:$A1771,A1771)),COUNTIF($A$2:$A1771,A1771))
)))</f>
        <v>비즈니스프로젝트관리ITIL전문과정0007</v>
      </c>
      <c r="C1771" s="23" t="s">
        <v>5406</v>
      </c>
      <c r="E1771" s="23" t="str">
        <f>CONCATENATE(표1[[#This Row],[교육기관명]],표1[[#This Row],[중분류]])</f>
        <v>HP교육센터프로젝트관리</v>
      </c>
      <c r="F1771" s="24" t="s">
        <v>971</v>
      </c>
      <c r="G1771" s="25" t="s">
        <v>1151</v>
      </c>
      <c r="H1771" s="85" t="s">
        <v>3671</v>
      </c>
      <c r="I1771" s="24" t="s">
        <v>523</v>
      </c>
      <c r="J1771" s="24" t="s">
        <v>524</v>
      </c>
      <c r="K1771" s="24" t="s">
        <v>2000</v>
      </c>
      <c r="L1771" s="80"/>
      <c r="M1771" s="24" t="s">
        <v>3421</v>
      </c>
      <c r="N1771" s="24"/>
      <c r="O1771" s="24"/>
    </row>
    <row r="1772" spans="1:15" ht="17.25" hidden="1" customHeight="1">
      <c r="A1772" s="23" t="str">
        <f>CONCATENATE(표1[[#This Row],[대분류]],표1[[#This Row],[중분류]],표1[[#This Row],[소분류]],표1[[#This Row],[단계]])</f>
        <v>비즈니스프로젝트관리ITIL전문과정</v>
      </c>
      <c r="B1772" s="23" t="str">
        <f>CONCATENATE($A1772,
IF(COUNTIF($A$2:$A1772,A1772)&lt;10,CONCATENATE("000",COUNTIF($A$2:$A1772,A1772)),
IF(COUNTIF($A$2:$A1772,A1772)&lt;100,CONCATENATE("00",COUNTIF($A$2:$A1772,A1772)),
IF(COUNTIF($A$2:$A1772,A1772)&lt;1000,CONCATENATE("0",COUNTIF($A$2:$A1772,A1772)),COUNTIF($A$2:$A1772,A1772))
)))</f>
        <v>비즈니스프로젝트관리ITIL전문과정0008</v>
      </c>
      <c r="C1772" s="23" t="s">
        <v>5407</v>
      </c>
      <c r="E1772" s="23" t="str">
        <f>CONCATENATE(표1[[#This Row],[교육기관명]],표1[[#This Row],[중분류]])</f>
        <v>HP교육센터프로젝트관리</v>
      </c>
      <c r="F1772" s="24" t="s">
        <v>971</v>
      </c>
      <c r="G1772" s="25" t="s">
        <v>1150</v>
      </c>
      <c r="H1772" s="85" t="s">
        <v>3671</v>
      </c>
      <c r="I1772" s="24" t="s">
        <v>523</v>
      </c>
      <c r="J1772" s="24" t="s">
        <v>524</v>
      </c>
      <c r="K1772" s="24" t="s">
        <v>2000</v>
      </c>
      <c r="L1772" s="80"/>
      <c r="M1772" s="24" t="s">
        <v>3422</v>
      </c>
      <c r="N1772" s="24"/>
      <c r="O1772" s="24"/>
    </row>
    <row r="1773" spans="1:15" hidden="1">
      <c r="A1773" s="23" t="str">
        <f>CONCATENATE(표1[[#This Row],[대분류]],표1[[#This Row],[중분류]],표1[[#This Row],[소분류]],표1[[#This Row],[단계]])</f>
        <v>비즈니스프로젝트관리ITIL전문과정</v>
      </c>
      <c r="B1773" s="23" t="str">
        <f>CONCATENATE($A1773,
IF(COUNTIF($A$2:$A1773,A1773)&lt;10,CONCATENATE("000",COUNTIF($A$2:$A1773,A1773)),
IF(COUNTIF($A$2:$A1773,A1773)&lt;100,CONCATENATE("00",COUNTIF($A$2:$A1773,A1773)),
IF(COUNTIF($A$2:$A1773,A1773)&lt;1000,CONCATENATE("0",COUNTIF($A$2:$A1773,A1773)),COUNTIF($A$2:$A1773,A1773))
)))</f>
        <v>비즈니스프로젝트관리ITIL전문과정0009</v>
      </c>
      <c r="C1773" s="23" t="s">
        <v>5408</v>
      </c>
      <c r="E1773" s="23" t="str">
        <f>CONCATENATE(표1[[#This Row],[교육기관명]],표1[[#This Row],[중분류]])</f>
        <v>HP교육센터프로젝트관리</v>
      </c>
      <c r="F1773" s="24" t="s">
        <v>971</v>
      </c>
      <c r="G1773" s="25" t="s">
        <v>1144</v>
      </c>
      <c r="H1773" s="85" t="s">
        <v>3671</v>
      </c>
      <c r="I1773" s="24" t="s">
        <v>523</v>
      </c>
      <c r="J1773" s="24" t="s">
        <v>524</v>
      </c>
      <c r="K1773" s="24" t="s">
        <v>2000</v>
      </c>
      <c r="L1773" s="80"/>
      <c r="M1773" s="24" t="s">
        <v>3423</v>
      </c>
      <c r="N1773" s="24"/>
      <c r="O1773" s="24"/>
    </row>
    <row r="1774" spans="1:15" hidden="1">
      <c r="A1774" s="23" t="str">
        <f>CONCATENATE(표1[[#This Row],[대분류]],표1[[#This Row],[중분류]],표1[[#This Row],[소분류]],표1[[#This Row],[단계]])</f>
        <v>비즈니스프로젝트관리ITIL전문과정</v>
      </c>
      <c r="B1774" s="23" t="str">
        <f>CONCATENATE($A1774,
IF(COUNTIF($A$2:$A1774,A1774)&lt;10,CONCATENATE("000",COUNTIF($A$2:$A1774,A1774)),
IF(COUNTIF($A$2:$A1774,A1774)&lt;100,CONCATENATE("00",COUNTIF($A$2:$A1774,A1774)),
IF(COUNTIF($A$2:$A1774,A1774)&lt;1000,CONCATENATE("0",COUNTIF($A$2:$A1774,A1774)),COUNTIF($A$2:$A1774,A1774))
)))</f>
        <v>비즈니스프로젝트관리ITIL전문과정0010</v>
      </c>
      <c r="C1774" s="23" t="s">
        <v>5409</v>
      </c>
      <c r="E1774" s="23" t="str">
        <f>CONCATENATE(표1[[#This Row],[교육기관명]],표1[[#This Row],[중분류]])</f>
        <v>HP교육센터프로젝트관리</v>
      </c>
      <c r="F1774" s="24" t="s">
        <v>971</v>
      </c>
      <c r="G1774" s="25" t="s">
        <v>1148</v>
      </c>
      <c r="H1774" s="85" t="s">
        <v>3671</v>
      </c>
      <c r="I1774" s="24" t="s">
        <v>523</v>
      </c>
      <c r="J1774" s="24" t="s">
        <v>524</v>
      </c>
      <c r="K1774" s="24" t="s">
        <v>2000</v>
      </c>
      <c r="L1774" s="80"/>
      <c r="M1774" s="24" t="s">
        <v>3424</v>
      </c>
      <c r="N1774" s="24"/>
      <c r="O1774" s="24"/>
    </row>
    <row r="1775" spans="1:15" hidden="1">
      <c r="A1775" s="23" t="str">
        <f>CONCATENATE(표1[[#This Row],[대분류]],표1[[#This Row],[중분류]],표1[[#This Row],[소분류]],표1[[#This Row],[단계]])</f>
        <v>비즈니스프로젝트관리ITIL전문과정</v>
      </c>
      <c r="B1775" s="23" t="str">
        <f>CONCATENATE($A1775,
IF(COUNTIF($A$2:$A1775,A1775)&lt;10,CONCATENATE("000",COUNTIF($A$2:$A1775,A1775)),
IF(COUNTIF($A$2:$A1775,A1775)&lt;100,CONCATENATE("00",COUNTIF($A$2:$A1775,A1775)),
IF(COUNTIF($A$2:$A1775,A1775)&lt;1000,CONCATENATE("0",COUNTIF($A$2:$A1775,A1775)),COUNTIF($A$2:$A1775,A1775))
)))</f>
        <v>비즈니스프로젝트관리ITIL전문과정0011</v>
      </c>
      <c r="C1775" s="23" t="s">
        <v>5410</v>
      </c>
      <c r="E1775" s="23" t="str">
        <f>CONCATENATE(표1[[#This Row],[교육기관명]],표1[[#This Row],[중분류]])</f>
        <v>HP교육센터프로젝트관리</v>
      </c>
      <c r="F1775" s="24" t="s">
        <v>971</v>
      </c>
      <c r="G1775" s="25" t="s">
        <v>1146</v>
      </c>
      <c r="H1775" s="85" t="s">
        <v>3671</v>
      </c>
      <c r="I1775" s="24" t="s">
        <v>523</v>
      </c>
      <c r="J1775" s="24" t="s">
        <v>524</v>
      </c>
      <c r="K1775" s="24" t="s">
        <v>2000</v>
      </c>
      <c r="L1775" s="80"/>
      <c r="M1775" s="24" t="s">
        <v>3425</v>
      </c>
      <c r="N1775" s="24"/>
      <c r="O1775" s="24"/>
    </row>
    <row r="1776" spans="1:15" hidden="1">
      <c r="A1776" s="23" t="str">
        <f>CONCATENATE(표1[[#This Row],[대분류]],표1[[#This Row],[중분류]],표1[[#This Row],[소분류]],표1[[#This Row],[단계]])</f>
        <v>비즈니스프로젝트관리ITIL전문과정</v>
      </c>
      <c r="B1776" s="23" t="str">
        <f>CONCATENATE($A1776,
IF(COUNTIF($A$2:$A1776,A1776)&lt;10,CONCATENATE("000",COUNTIF($A$2:$A1776,A1776)),
IF(COUNTIF($A$2:$A1776,A1776)&lt;100,CONCATENATE("00",COUNTIF($A$2:$A1776,A1776)),
IF(COUNTIF($A$2:$A1776,A1776)&lt;1000,CONCATENATE("0",COUNTIF($A$2:$A1776,A1776)),COUNTIF($A$2:$A1776,A1776))
)))</f>
        <v>비즈니스프로젝트관리ITIL전문과정0012</v>
      </c>
      <c r="C1776" s="23" t="s">
        <v>5411</v>
      </c>
      <c r="E1776" s="23" t="str">
        <f>CONCATENATE(표1[[#This Row],[교육기관명]],표1[[#This Row],[중분류]])</f>
        <v>HP교육센터프로젝트관리</v>
      </c>
      <c r="F1776" s="24" t="s">
        <v>971</v>
      </c>
      <c r="G1776" s="25" t="s">
        <v>1143</v>
      </c>
      <c r="H1776" s="85" t="s">
        <v>3671</v>
      </c>
      <c r="I1776" s="24" t="s">
        <v>523</v>
      </c>
      <c r="J1776" s="24" t="s">
        <v>524</v>
      </c>
      <c r="K1776" s="24" t="s">
        <v>2000</v>
      </c>
      <c r="L1776" s="80"/>
      <c r="M1776" s="24" t="s">
        <v>3426</v>
      </c>
      <c r="N1776" s="24"/>
      <c r="O1776" s="24"/>
    </row>
    <row r="1777" spans="1:15" hidden="1">
      <c r="A1777" s="23" t="str">
        <f>CONCATENATE(표1[[#This Row],[대분류]],표1[[#This Row],[중분류]],표1[[#This Row],[소분류]],표1[[#This Row],[단계]])</f>
        <v>비즈니스프로젝트관리ITIL전문과정</v>
      </c>
      <c r="B1777" s="23" t="str">
        <f>CONCATENATE($A1777,
IF(COUNTIF($A$2:$A1777,A1777)&lt;10,CONCATENATE("000",COUNTIF($A$2:$A1777,A1777)),
IF(COUNTIF($A$2:$A1777,A1777)&lt;100,CONCATENATE("00",COUNTIF($A$2:$A1777,A1777)),
IF(COUNTIF($A$2:$A1777,A1777)&lt;1000,CONCATENATE("0",COUNTIF($A$2:$A1777,A1777)),COUNTIF($A$2:$A1777,A1777))
)))</f>
        <v>비즈니스프로젝트관리ITIL전문과정0013</v>
      </c>
      <c r="C1777" s="23" t="s">
        <v>5412</v>
      </c>
      <c r="E1777" s="23" t="str">
        <f>CONCATENATE(표1[[#This Row],[교육기관명]],표1[[#This Row],[중분류]])</f>
        <v>HP교육센터프로젝트관리</v>
      </c>
      <c r="F1777" s="24" t="s">
        <v>971</v>
      </c>
      <c r="G1777" s="25" t="s">
        <v>1145</v>
      </c>
      <c r="H1777" s="85" t="s">
        <v>3671</v>
      </c>
      <c r="I1777" s="24" t="s">
        <v>523</v>
      </c>
      <c r="J1777" s="24" t="s">
        <v>524</v>
      </c>
      <c r="K1777" s="24" t="s">
        <v>2000</v>
      </c>
      <c r="L1777" s="80"/>
      <c r="M1777" s="24" t="s">
        <v>3427</v>
      </c>
      <c r="N1777" s="24"/>
      <c r="O1777" s="24"/>
    </row>
    <row r="1778" spans="1:15" ht="16.5" hidden="1">
      <c r="A1778" s="23" t="str">
        <f>CONCATENATE(표1[[#This Row],[대분류]],표1[[#This Row],[중분류]],표1[[#This Row],[소분류]],표1[[#This Row],[단계]])</f>
        <v>비즈니스프로젝트관리ITIL전문과정</v>
      </c>
      <c r="B1778" s="23" t="str">
        <f>CONCATENATE($A1778,
IF(COUNTIF($A$2:$A1778,A1778)&lt;10,CONCATENATE("000",COUNTIF($A$2:$A1778,A1778)),
IF(COUNTIF($A$2:$A1778,A1778)&lt;100,CONCATENATE("00",COUNTIF($A$2:$A1778,A1778)),
IF(COUNTIF($A$2:$A1778,A1778)&lt;1000,CONCATENATE("0",COUNTIF($A$2:$A1778,A1778)),COUNTIF($A$2:$A1778,A1778))
)))</f>
        <v>비즈니스프로젝트관리ITIL전문과정0014</v>
      </c>
      <c r="C1778" s="23" t="s">
        <v>4976</v>
      </c>
      <c r="D1778" s="28" t="s">
        <v>5692</v>
      </c>
      <c r="E1778" s="23" t="str">
        <f>CONCATENATE(표1[[#This Row],[교육기관명]],표1[[#This Row],[중분류]])</f>
        <v>멀티캠퍼스프로젝트관리</v>
      </c>
      <c r="F1778" s="24" t="s">
        <v>4</v>
      </c>
      <c r="G1778" s="25" t="s">
        <v>521</v>
      </c>
      <c r="H1778" s="24" t="s">
        <v>522</v>
      </c>
      <c r="I1778" s="24" t="s">
        <v>523</v>
      </c>
      <c r="J1778" s="24" t="s">
        <v>524</v>
      </c>
      <c r="K1778" s="24" t="s">
        <v>2000</v>
      </c>
      <c r="L1778" s="80" t="s">
        <v>5691</v>
      </c>
      <c r="M1778" s="36" t="s">
        <v>5566</v>
      </c>
      <c r="N1778" s="24" t="s">
        <v>5553</v>
      </c>
      <c r="O1778" s="24"/>
    </row>
    <row r="1779" spans="1:15" ht="16.5" hidden="1">
      <c r="A1779" s="23" t="str">
        <f>CONCATENATE(표1[[#This Row],[대분류]],표1[[#This Row],[중분류]],표1[[#This Row],[소분류]],표1[[#This Row],[단계]])</f>
        <v>비즈니스프로젝트관리MSP전문과정</v>
      </c>
      <c r="B1779" s="23" t="str">
        <f>CONCATENATE($A1779,
IF(COUNTIF($A$2:$A1779,A1779)&lt;10,CONCATENATE("000",COUNTIF($A$2:$A1779,A1779)),
IF(COUNTIF($A$2:$A1779,A1779)&lt;100,CONCATENATE("00",COUNTIF($A$2:$A1779,A1779)),
IF(COUNTIF($A$2:$A1779,A1779)&lt;1000,CONCATENATE("0",COUNTIF($A$2:$A1779,A1779)),COUNTIF($A$2:$A1779,A1779))
)))</f>
        <v>비즈니스프로젝트관리MSP전문과정0001</v>
      </c>
      <c r="C1779" s="23" t="s">
        <v>4977</v>
      </c>
      <c r="E1779" s="23" t="str">
        <f>CONCATENATE(표1[[#This Row],[교육기관명]],표1[[#This Row],[중분류]])</f>
        <v>멀티캠퍼스프로젝트관리</v>
      </c>
      <c r="F1779" s="24" t="s">
        <v>4</v>
      </c>
      <c r="G1779" s="25" t="s">
        <v>642</v>
      </c>
      <c r="H1779" s="24" t="s">
        <v>522</v>
      </c>
      <c r="I1779" s="24" t="s">
        <v>523</v>
      </c>
      <c r="J1779" s="24" t="s">
        <v>643</v>
      </c>
      <c r="K1779" s="24" t="s">
        <v>2000</v>
      </c>
      <c r="L1779" s="80"/>
      <c r="M1779" s="36" t="s">
        <v>3678</v>
      </c>
      <c r="N1779" s="24"/>
      <c r="O1779" s="24"/>
    </row>
    <row r="1780" spans="1:15" hidden="1">
      <c r="A1780" s="23" t="str">
        <f>CONCATENATE(표1[[#This Row],[대분류]],표1[[#This Row],[중분류]],표1[[#This Row],[소분류]],표1[[#This Row],[단계]])</f>
        <v>비즈니스프로젝트관리MSP전문과정</v>
      </c>
      <c r="B1780" s="23" t="str">
        <f>CONCATENATE($A1780,
IF(COUNTIF($A$2:$A1780,A1780)&lt;10,CONCATENATE("000",COUNTIF($A$2:$A1780,A1780)),
IF(COUNTIF($A$2:$A1780,A1780)&lt;100,CONCATENATE("00",COUNTIF($A$2:$A1780,A1780)),
IF(COUNTIF($A$2:$A1780,A1780)&lt;1000,CONCATENATE("0",COUNTIF($A$2:$A1780,A1780)),COUNTIF($A$2:$A1780,A1780))
)))</f>
        <v>비즈니스프로젝트관리MSP전문과정0002</v>
      </c>
      <c r="C1780" s="23" t="s">
        <v>4898</v>
      </c>
      <c r="E1780" s="23" t="str">
        <f>CONCATENATE(표1[[#This Row],[교육기관명]],표1[[#This Row],[중분류]])</f>
        <v>오라클자바교육센터프로젝트관리</v>
      </c>
      <c r="F1780" s="24" t="s">
        <v>802</v>
      </c>
      <c r="G1780" s="25" t="s">
        <v>833</v>
      </c>
      <c r="H1780" s="24" t="s">
        <v>522</v>
      </c>
      <c r="I1780" s="24" t="s">
        <v>523</v>
      </c>
      <c r="J1780" s="24" t="s">
        <v>643</v>
      </c>
      <c r="K1780" s="24" t="s">
        <v>2000</v>
      </c>
      <c r="L1780" s="80"/>
      <c r="M1780" s="24" t="s">
        <v>3612</v>
      </c>
      <c r="N1780" s="24"/>
      <c r="O1780" s="24"/>
    </row>
    <row r="1781" spans="1:15" hidden="1">
      <c r="A1781" s="23" t="str">
        <f>CONCATENATE(표1[[#This Row],[대분류]],표1[[#This Row],[중분류]],표1[[#This Row],[소분류]],표1[[#This Row],[단계]])</f>
        <v>비즈니스프로젝트관리PMP선택과정</v>
      </c>
      <c r="B1781" s="23" t="str">
        <f>CONCATENATE($A1781,
IF(COUNTIF($A$2:$A1781,A1781)&lt;10,CONCATENATE("000",COUNTIF($A$2:$A1781,A1781)),
IF(COUNTIF($A$2:$A1781,A1781)&lt;100,CONCATENATE("00",COUNTIF($A$2:$A1781,A1781)),
IF(COUNTIF($A$2:$A1781,A1781)&lt;1000,CONCATENATE("0",COUNTIF($A$2:$A1781,A1781)),COUNTIF($A$2:$A1781,A1781))
)))</f>
        <v>비즈니스프로젝트관리PMP선택과정0001</v>
      </c>
      <c r="C1781" s="23" t="s">
        <v>5413</v>
      </c>
      <c r="E1781" s="23" t="str">
        <f>CONCATENATE(표1[[#This Row],[교육기관명]],표1[[#This Row],[중분류]])</f>
        <v>HP교육센터프로젝트관리</v>
      </c>
      <c r="F1781" s="24" t="s">
        <v>971</v>
      </c>
      <c r="G1781" s="25" t="s">
        <v>1166</v>
      </c>
      <c r="H1781" s="85" t="s">
        <v>3669</v>
      </c>
      <c r="I1781" s="24" t="s">
        <v>523</v>
      </c>
      <c r="J1781" s="24" t="s">
        <v>526</v>
      </c>
      <c r="K1781" s="24" t="s">
        <v>2002</v>
      </c>
      <c r="L1781" s="80"/>
      <c r="M1781" s="24" t="s">
        <v>3428</v>
      </c>
      <c r="N1781" s="24"/>
      <c r="O1781" s="24"/>
    </row>
    <row r="1782" spans="1:15" hidden="1">
      <c r="A1782" s="23" t="str">
        <f>CONCATENATE(표1[[#This Row],[대분류]],표1[[#This Row],[중분류]],표1[[#This Row],[소분류]],표1[[#This Row],[단계]])</f>
        <v>비즈니스프로젝트관리PMP선택과정</v>
      </c>
      <c r="B1782" s="23" t="str">
        <f>CONCATENATE($A1782,
IF(COUNTIF($A$2:$A1782,A1782)&lt;10,CONCATENATE("000",COUNTIF($A$2:$A1782,A1782)),
IF(COUNTIF($A$2:$A1782,A1782)&lt;100,CONCATENATE("00",COUNTIF($A$2:$A1782,A1782)),
IF(COUNTIF($A$2:$A1782,A1782)&lt;1000,CONCATENATE("0",COUNTIF($A$2:$A1782,A1782)),COUNTIF($A$2:$A1782,A1782))
)))</f>
        <v>비즈니스프로젝트관리PMP선택과정0002</v>
      </c>
      <c r="C1782" s="23" t="s">
        <v>4540</v>
      </c>
      <c r="E1782" s="23" t="str">
        <f>CONCATENATE(표1[[#This Row],[교육기관명]],표1[[#This Row],[중분류]])</f>
        <v>패스트레인정보통신학원프로젝트관리</v>
      </c>
      <c r="F1782" s="24" t="s">
        <v>3691</v>
      </c>
      <c r="G1782" s="25" t="s">
        <v>1511</v>
      </c>
      <c r="H1782" s="85" t="s">
        <v>3679</v>
      </c>
      <c r="I1782" s="24" t="s">
        <v>523</v>
      </c>
      <c r="J1782" s="85" t="s">
        <v>526</v>
      </c>
      <c r="K1782" s="24" t="s">
        <v>2002</v>
      </c>
      <c r="L1782" s="80"/>
      <c r="M1782" s="24" t="s">
        <v>3440</v>
      </c>
      <c r="N1782" s="24"/>
      <c r="O1782" s="24"/>
    </row>
    <row r="1783" spans="1:15" hidden="1">
      <c r="A1783" s="23" t="str">
        <f>CONCATENATE(표1[[#This Row],[대분류]],표1[[#This Row],[중분류]],표1[[#This Row],[소분류]],표1[[#This Row],[단계]])</f>
        <v>비즈니스프로젝트관리PMP선택과정</v>
      </c>
      <c r="B1783" s="23" t="str">
        <f>CONCATENATE($A1783,
IF(COUNTIF($A$2:$A1783,A1783)&lt;10,CONCATENATE("000",COUNTIF($A$2:$A1783,A1783)),
IF(COUNTIF($A$2:$A1783,A1783)&lt;100,CONCATENATE("00",COUNTIF($A$2:$A1783,A1783)),
IF(COUNTIF($A$2:$A1783,A1783)&lt;1000,CONCATENATE("0",COUNTIF($A$2:$A1783,A1783)),COUNTIF($A$2:$A1783,A1783))
)))</f>
        <v>비즈니스프로젝트관리PMP선택과정0003</v>
      </c>
      <c r="C1783" s="23" t="s">
        <v>5355</v>
      </c>
      <c r="E1783" s="23" t="str">
        <f>CONCATENATE(표1[[#This Row],[교육기관명]],표1[[#This Row],[중분류]])</f>
        <v>라이지움프로젝트관리</v>
      </c>
      <c r="F1783" s="24" t="s">
        <v>933</v>
      </c>
      <c r="G1783" s="25" t="s">
        <v>949</v>
      </c>
      <c r="H1783" s="24" t="s">
        <v>522</v>
      </c>
      <c r="I1783" s="24" t="s">
        <v>523</v>
      </c>
      <c r="J1783" s="24" t="s">
        <v>526</v>
      </c>
      <c r="K1783" s="24" t="s">
        <v>2002</v>
      </c>
      <c r="L1783" s="80"/>
      <c r="M1783" s="24" t="s">
        <v>2133</v>
      </c>
      <c r="N1783" s="24"/>
      <c r="O1783" s="24"/>
    </row>
    <row r="1784" spans="1:15" hidden="1">
      <c r="A1784" s="23" t="str">
        <f>CONCATENATE(표1[[#This Row],[대분류]],표1[[#This Row],[중분류]],표1[[#This Row],[소분류]],표1[[#This Row],[단계]])</f>
        <v>비즈니스프로젝트관리PMP선택과정</v>
      </c>
      <c r="B1784" s="23" t="str">
        <f>CONCATENATE($A1784,
IF(COUNTIF($A$2:$A1784,A1784)&lt;10,CONCATENATE("000",COUNTIF($A$2:$A1784,A1784)),
IF(COUNTIF($A$2:$A1784,A1784)&lt;100,CONCATENATE("00",COUNTIF($A$2:$A1784,A1784)),
IF(COUNTIF($A$2:$A1784,A1784)&lt;1000,CONCATENATE("0",COUNTIF($A$2:$A1784,A1784)),COUNTIF($A$2:$A1784,A1784))
)))</f>
        <v>비즈니스프로젝트관리PMP선택과정0004</v>
      </c>
      <c r="C1784" s="23" t="s">
        <v>5356</v>
      </c>
      <c r="E1784" s="23" t="str">
        <f>CONCATENATE(표1[[#This Row],[교육기관명]],표1[[#This Row],[중분류]])</f>
        <v>라이지움프로젝트관리</v>
      </c>
      <c r="F1784" s="24" t="s">
        <v>933</v>
      </c>
      <c r="G1784" s="25" t="s">
        <v>947</v>
      </c>
      <c r="H1784" s="24" t="s">
        <v>522</v>
      </c>
      <c r="I1784" s="24" t="s">
        <v>523</v>
      </c>
      <c r="J1784" s="24" t="s">
        <v>526</v>
      </c>
      <c r="K1784" s="24" t="s">
        <v>2002</v>
      </c>
      <c r="L1784" s="80"/>
      <c r="M1784" s="24" t="s">
        <v>2133</v>
      </c>
      <c r="N1784" s="24"/>
      <c r="O1784" s="24"/>
    </row>
    <row r="1785" spans="1:15" hidden="1">
      <c r="A1785" s="23" t="str">
        <f>CONCATENATE(표1[[#This Row],[대분류]],표1[[#This Row],[중분류]],표1[[#This Row],[소분류]],표1[[#This Row],[단계]])</f>
        <v>비즈니스프로젝트관리PMP선택과정</v>
      </c>
      <c r="B1785" s="23" t="str">
        <f>CONCATENATE($A1785,
IF(COUNTIF($A$2:$A1785,A1785)&lt;10,CONCATENATE("000",COUNTIF($A$2:$A1785,A1785)),
IF(COUNTIF($A$2:$A1785,A1785)&lt;100,CONCATENATE("00",COUNTIF($A$2:$A1785,A1785)),
IF(COUNTIF($A$2:$A1785,A1785)&lt;1000,CONCATENATE("0",COUNTIF($A$2:$A1785,A1785)),COUNTIF($A$2:$A1785,A1785))
)))</f>
        <v>비즈니스프로젝트관리PMP선택과정0005</v>
      </c>
      <c r="C1785" s="23" t="s">
        <v>5357</v>
      </c>
      <c r="E1785" s="23" t="str">
        <f>CONCATENATE(표1[[#This Row],[교육기관명]],표1[[#This Row],[중분류]])</f>
        <v>라이지움프로젝트관리</v>
      </c>
      <c r="F1785" s="24" t="s">
        <v>933</v>
      </c>
      <c r="G1785" s="25" t="s">
        <v>948</v>
      </c>
      <c r="H1785" s="24" t="s">
        <v>522</v>
      </c>
      <c r="I1785" s="24" t="s">
        <v>523</v>
      </c>
      <c r="J1785" s="24" t="s">
        <v>526</v>
      </c>
      <c r="K1785" s="24" t="s">
        <v>2002</v>
      </c>
      <c r="L1785" s="80"/>
      <c r="M1785" s="24" t="s">
        <v>2133</v>
      </c>
      <c r="N1785" s="24"/>
      <c r="O1785" s="24"/>
    </row>
    <row r="1786" spans="1:15" hidden="1">
      <c r="A1786" s="23" t="str">
        <f>CONCATENATE(표1[[#This Row],[대분류]],표1[[#This Row],[중분류]],표1[[#This Row],[소분류]],표1[[#This Row],[단계]])</f>
        <v>비즈니스프로젝트관리PMP전문과정</v>
      </c>
      <c r="B1786" s="23" t="str">
        <f>CONCATENATE($A1786,
IF(COUNTIF($A$2:$A1786,A1786)&lt;10,CONCATENATE("000",COUNTIF($A$2:$A1786,A1786)),
IF(COUNTIF($A$2:$A1786,A1786)&lt;100,CONCATENATE("00",COUNTIF($A$2:$A1786,A1786)),
IF(COUNTIF($A$2:$A1786,A1786)&lt;1000,CONCATENATE("0",COUNTIF($A$2:$A1786,A1786)),COUNTIF($A$2:$A1786,A1786))
)))</f>
        <v>비즈니스프로젝트관리PMP전문과정0001</v>
      </c>
      <c r="C1786" s="23" t="s">
        <v>4318</v>
      </c>
      <c r="E1786" s="23" t="str">
        <f>CONCATENATE(표1[[#This Row],[교육기관명]],표1[[#This Row],[중분류]])</f>
        <v>한국소프트웨어기술진흥협회프로젝트관리</v>
      </c>
      <c r="F1786" s="24" t="s">
        <v>659</v>
      </c>
      <c r="G1786" s="25" t="s">
        <v>669</v>
      </c>
      <c r="H1786" s="85" t="s">
        <v>3670</v>
      </c>
      <c r="I1786" s="24" t="s">
        <v>523</v>
      </c>
      <c r="J1786" s="24" t="s">
        <v>526</v>
      </c>
      <c r="K1786" s="24" t="s">
        <v>2000</v>
      </c>
      <c r="L1786" s="80"/>
      <c r="M1786" s="24" t="s">
        <v>3621</v>
      </c>
      <c r="N1786" s="24"/>
      <c r="O1786" s="24"/>
    </row>
    <row r="1787" spans="1:15" hidden="1">
      <c r="A1787" s="23" t="str">
        <f>CONCATENATE(표1[[#This Row],[대분류]],표1[[#This Row],[중분류]],표1[[#This Row],[소분류]],표1[[#This Row],[단계]])</f>
        <v>비즈니스프로젝트관리PMP전문과정</v>
      </c>
      <c r="B1787" s="23" t="str">
        <f>CONCATENATE($A1787,
IF(COUNTIF($A$2:$A1787,A1787)&lt;10,CONCATENATE("000",COUNTIF($A$2:$A1787,A1787)),
IF(COUNTIF($A$2:$A1787,A1787)&lt;100,CONCATENATE("00",COUNTIF($A$2:$A1787,A1787)),
IF(COUNTIF($A$2:$A1787,A1787)&lt;1000,CONCATENATE("0",COUNTIF($A$2:$A1787,A1787)),COUNTIF($A$2:$A1787,A1787))
)))</f>
        <v>비즈니스프로젝트관리PMP전문과정0002</v>
      </c>
      <c r="C1787" s="23" t="s">
        <v>4319</v>
      </c>
      <c r="E1787" s="23" t="str">
        <f>CONCATENATE(표1[[#This Row],[교육기관명]],표1[[#This Row],[중분류]])</f>
        <v>한국소프트웨어기술진흥협회프로젝트관리</v>
      </c>
      <c r="F1787" s="24" t="s">
        <v>659</v>
      </c>
      <c r="G1787" s="25" t="s">
        <v>670</v>
      </c>
      <c r="H1787" s="85" t="s">
        <v>3666</v>
      </c>
      <c r="I1787" s="24" t="s">
        <v>523</v>
      </c>
      <c r="J1787" s="24" t="s">
        <v>526</v>
      </c>
      <c r="K1787" s="24" t="s">
        <v>2000</v>
      </c>
      <c r="L1787" s="80"/>
      <c r="M1787" s="24" t="s">
        <v>3621</v>
      </c>
      <c r="N1787" s="24"/>
      <c r="O1787" s="24"/>
    </row>
    <row r="1788" spans="1:15" hidden="1">
      <c r="A1788" s="23" t="str">
        <f>CONCATENATE(표1[[#This Row],[대분류]],표1[[#This Row],[중분류]],표1[[#This Row],[소분류]],표1[[#This Row],[단계]])</f>
        <v>비즈니스프로젝트관리PMP전문과정</v>
      </c>
      <c r="B1788" s="23" t="str">
        <f>CONCATENATE($A1788,
IF(COUNTIF($A$2:$A1788,A1788)&lt;10,CONCATENATE("000",COUNTIF($A$2:$A1788,A1788)),
IF(COUNTIF($A$2:$A1788,A1788)&lt;100,CONCATENATE("00",COUNTIF($A$2:$A1788,A1788)),
IF(COUNTIF($A$2:$A1788,A1788)&lt;1000,CONCATENATE("0",COUNTIF($A$2:$A1788,A1788)),COUNTIF($A$2:$A1788,A1788))
)))</f>
        <v>비즈니스프로젝트관리PMP전문과정0003</v>
      </c>
      <c r="C1788" s="23" t="s">
        <v>4320</v>
      </c>
      <c r="E1788" s="23" t="str">
        <f>CONCATENATE(표1[[#This Row],[교육기관명]],표1[[#This Row],[중분류]])</f>
        <v>한국소프트웨어기술진흥협회프로젝트관리</v>
      </c>
      <c r="F1788" s="24" t="s">
        <v>659</v>
      </c>
      <c r="G1788" s="25" t="s">
        <v>671</v>
      </c>
      <c r="H1788" s="85" t="s">
        <v>3666</v>
      </c>
      <c r="I1788" s="24" t="s">
        <v>523</v>
      </c>
      <c r="J1788" s="24" t="s">
        <v>526</v>
      </c>
      <c r="K1788" s="24" t="s">
        <v>2000</v>
      </c>
      <c r="L1788" s="80"/>
      <c r="M1788" s="24" t="s">
        <v>3621</v>
      </c>
      <c r="N1788" s="24"/>
      <c r="O1788" s="24"/>
    </row>
    <row r="1789" spans="1:15" hidden="1">
      <c r="A1789" s="23" t="str">
        <f>CONCATENATE(표1[[#This Row],[대분류]],표1[[#This Row],[중분류]],표1[[#This Row],[소분류]],표1[[#This Row],[단계]])</f>
        <v>비즈니스프로젝트관리PMP전문과정</v>
      </c>
      <c r="B1789" s="23" t="str">
        <f>CONCATENATE($A1789,
IF(COUNTIF($A$2:$A1789,A1789)&lt;10,CONCATENATE("000",COUNTIF($A$2:$A1789,A1789)),
IF(COUNTIF($A$2:$A1789,A1789)&lt;100,CONCATENATE("00",COUNTIF($A$2:$A1789,A1789)),
IF(COUNTIF($A$2:$A1789,A1789)&lt;1000,CONCATENATE("0",COUNTIF($A$2:$A1789,A1789)),COUNTIF($A$2:$A1789,A1789))
)))</f>
        <v>비즈니스프로젝트관리PMP전문과정0004</v>
      </c>
      <c r="C1789" s="23" t="s">
        <v>4978</v>
      </c>
      <c r="E1789" s="23" t="str">
        <f>CONCATENATE(표1[[#This Row],[교육기관명]],표1[[#This Row],[중분류]])</f>
        <v>멀티캠퍼스프로젝트관리</v>
      </c>
      <c r="F1789" s="24" t="s">
        <v>4</v>
      </c>
      <c r="G1789" s="25" t="s">
        <v>644</v>
      </c>
      <c r="H1789" s="24" t="s">
        <v>522</v>
      </c>
      <c r="I1789" s="24" t="s">
        <v>523</v>
      </c>
      <c r="J1789" s="24" t="s">
        <v>526</v>
      </c>
      <c r="K1789" s="24" t="s">
        <v>2000</v>
      </c>
      <c r="L1789" s="80"/>
      <c r="M1789" s="24" t="s">
        <v>3613</v>
      </c>
      <c r="N1789" s="24"/>
      <c r="O1789" s="24"/>
    </row>
    <row r="1790" spans="1:15" ht="16.5" hidden="1">
      <c r="A1790" s="23" t="str">
        <f>CONCATENATE(표1[[#This Row],[대분류]],표1[[#This Row],[중분류]],표1[[#This Row],[소분류]],표1[[#This Row],[단계]])</f>
        <v>비즈니스프로젝트관리PMP전문과정</v>
      </c>
      <c r="B1790" s="23" t="str">
        <f>CONCATENATE($A1790,
IF(COUNTIF($A$2:$A1790,A1790)&lt;10,CONCATENATE("000",COUNTIF($A$2:$A1790,A1790)),
IF(COUNTIF($A$2:$A1790,A1790)&lt;100,CONCATENATE("00",COUNTIF($A$2:$A1790,A1790)),
IF(COUNTIF($A$2:$A1790,A1790)&lt;1000,CONCATENATE("0",COUNTIF($A$2:$A1790,A1790)),COUNTIF($A$2:$A1790,A1790))
)))</f>
        <v>비즈니스프로젝트관리PMP전문과정0005</v>
      </c>
      <c r="C1790" s="23" t="s">
        <v>4979</v>
      </c>
      <c r="E1790" s="23" t="str">
        <f>CONCATENATE(표1[[#This Row],[교육기관명]],표1[[#This Row],[중분류]])</f>
        <v>멀티캠퍼스프로젝트관리</v>
      </c>
      <c r="F1790" s="24" t="s">
        <v>4</v>
      </c>
      <c r="G1790" s="25" t="s">
        <v>527</v>
      </c>
      <c r="H1790" s="24" t="s">
        <v>522</v>
      </c>
      <c r="I1790" s="24" t="s">
        <v>523</v>
      </c>
      <c r="J1790" s="24" t="s">
        <v>526</v>
      </c>
      <c r="K1790" s="24" t="s">
        <v>2000</v>
      </c>
      <c r="L1790" s="80"/>
      <c r="M1790" s="36" t="s">
        <v>5567</v>
      </c>
      <c r="N1790" s="24"/>
      <c r="O1790" s="24"/>
    </row>
    <row r="1791" spans="1:15" hidden="1">
      <c r="A1791" s="23" t="str">
        <f>CONCATENATE(표1[[#This Row],[대분류]],표1[[#This Row],[중분류]],표1[[#This Row],[소분류]],표1[[#This Row],[단계]])</f>
        <v>비즈니스프로젝트관리PMP전문과정</v>
      </c>
      <c r="B1791" s="23" t="str">
        <f>CONCATENATE($A1791,
IF(COUNTIF($A$2:$A1791,A1791)&lt;10,CONCATENATE("000",COUNTIF($A$2:$A1791,A1791)),
IF(COUNTIF($A$2:$A1791,A1791)&lt;100,CONCATENATE("00",COUNTIF($A$2:$A1791,A1791)),
IF(COUNTIF($A$2:$A1791,A1791)&lt;1000,CONCATENATE("0",COUNTIF($A$2:$A1791,A1791)),COUNTIF($A$2:$A1791,A1791))
)))</f>
        <v>비즈니스프로젝트관리PMP전문과정0006</v>
      </c>
      <c r="C1791" s="23" t="s">
        <v>4980</v>
      </c>
      <c r="E1791" s="23" t="str">
        <f>CONCATENATE(표1[[#This Row],[교육기관명]],표1[[#This Row],[중분류]])</f>
        <v>멀티캠퍼스프로젝트관리</v>
      </c>
      <c r="F1791" s="24" t="s">
        <v>4</v>
      </c>
      <c r="G1791" s="25" t="s">
        <v>525</v>
      </c>
      <c r="H1791" s="24" t="s">
        <v>522</v>
      </c>
      <c r="I1791" s="24" t="s">
        <v>523</v>
      </c>
      <c r="J1791" s="24" t="s">
        <v>526</v>
      </c>
      <c r="K1791" s="24" t="s">
        <v>2000</v>
      </c>
      <c r="L1791" s="80"/>
      <c r="M1791" s="24" t="s">
        <v>3614</v>
      </c>
      <c r="N1791" s="24"/>
      <c r="O1791" s="24"/>
    </row>
    <row r="1792" spans="1:15" hidden="1">
      <c r="A1792" s="23" t="str">
        <f>CONCATENATE(표1[[#This Row],[대분류]],표1[[#This Row],[중분류]],표1[[#This Row],[소분류]],표1[[#This Row],[단계]])</f>
        <v>비즈니스프로젝트관리PMP전문과정</v>
      </c>
      <c r="B1792" s="23" t="str">
        <f>CONCATENATE($A1792,
IF(COUNTIF($A$2:$A1792,A1792)&lt;10,CONCATENATE("000",COUNTIF($A$2:$A1792,A1792)),
IF(COUNTIF($A$2:$A1792,A1792)&lt;100,CONCATENATE("00",COUNTIF($A$2:$A1792,A1792)),
IF(COUNTIF($A$2:$A1792,A1792)&lt;1000,CONCATENATE("0",COUNTIF($A$2:$A1792,A1792)),COUNTIF($A$2:$A1792,A1792))
)))</f>
        <v>비즈니스프로젝트관리PMP전문과정0007</v>
      </c>
      <c r="C1792" s="23" t="s">
        <v>4899</v>
      </c>
      <c r="E1792" s="23" t="str">
        <f>CONCATENATE(표1[[#This Row],[교육기관명]],표1[[#This Row],[중분류]])</f>
        <v>오라클자바교육센터프로젝트관리</v>
      </c>
      <c r="F1792" s="24" t="s">
        <v>802</v>
      </c>
      <c r="G1792" s="25" t="s">
        <v>836</v>
      </c>
      <c r="H1792" s="24" t="s">
        <v>522</v>
      </c>
      <c r="I1792" s="24" t="s">
        <v>523</v>
      </c>
      <c r="J1792" s="24" t="s">
        <v>526</v>
      </c>
      <c r="K1792" s="24" t="s">
        <v>2000</v>
      </c>
      <c r="L1792" s="80"/>
      <c r="M1792" s="24" t="s">
        <v>3622</v>
      </c>
      <c r="N1792" s="24"/>
      <c r="O1792" s="24"/>
    </row>
    <row r="1793" spans="1:15" ht="16.5" hidden="1">
      <c r="A1793" s="23" t="str">
        <f>CONCATENATE(표1[[#This Row],[대분류]],표1[[#This Row],[중분류]],표1[[#This Row],[소분류]],표1[[#This Row],[단계]])</f>
        <v>비즈니스프로젝트관리Scrum전문과정</v>
      </c>
      <c r="B1793" s="23" t="str">
        <f>CONCATENATE($A1793,
IF(COUNTIF($A$2:$A1793,A1793)&lt;10,CONCATENATE("000",COUNTIF($A$2:$A1793,A1793)),
IF(COUNTIF($A$2:$A1793,A1793)&lt;100,CONCATENATE("00",COUNTIF($A$2:$A1793,A1793)),
IF(COUNTIF($A$2:$A1793,A1793)&lt;1000,CONCATENATE("0",COUNTIF($A$2:$A1793,A1793)),COUNTIF($A$2:$A1793,A1793))
)))</f>
        <v>비즈니스프로젝트관리Scrum전문과정0001</v>
      </c>
      <c r="C1793" s="23" t="s">
        <v>4981</v>
      </c>
      <c r="E1793" s="23" t="str">
        <f>CONCATENATE(표1[[#This Row],[교육기관명]],표1[[#This Row],[중분류]])</f>
        <v>멀티캠퍼스프로젝트관리</v>
      </c>
      <c r="F1793" s="24" t="s">
        <v>4</v>
      </c>
      <c r="G1793" s="25" t="s">
        <v>655</v>
      </c>
      <c r="H1793" s="24" t="s">
        <v>522</v>
      </c>
      <c r="I1793" s="24" t="s">
        <v>523</v>
      </c>
      <c r="J1793" s="24" t="s">
        <v>648</v>
      </c>
      <c r="K1793" s="24" t="s">
        <v>2000</v>
      </c>
      <c r="L1793" s="80"/>
      <c r="M1793" s="36" t="s">
        <v>3682</v>
      </c>
      <c r="N1793" s="24"/>
      <c r="O1793" s="24"/>
    </row>
    <row r="1794" spans="1:15" hidden="1">
      <c r="A1794" s="23" t="str">
        <f>CONCATENATE(표1[[#This Row],[대분류]],표1[[#This Row],[중분류]],표1[[#This Row],[소분류]],표1[[#This Row],[단계]])</f>
        <v>비즈니스프로젝트관리Scrum전문과정</v>
      </c>
      <c r="B1794" s="23" t="str">
        <f>CONCATENATE($A1794,
IF(COUNTIF($A$2:$A1794,A1794)&lt;10,CONCATENATE("000",COUNTIF($A$2:$A1794,A1794)),
IF(COUNTIF($A$2:$A1794,A1794)&lt;100,CONCATENATE("00",COUNTIF($A$2:$A1794,A1794)),
IF(COUNTIF($A$2:$A1794,A1794)&lt;1000,CONCATENATE("0",COUNTIF($A$2:$A1794,A1794)),COUNTIF($A$2:$A1794,A1794))
)))</f>
        <v>비즈니스프로젝트관리Scrum전문과정0002</v>
      </c>
      <c r="C1794" s="23" t="s">
        <v>4982</v>
      </c>
      <c r="E1794" s="23" t="str">
        <f>CONCATENATE(표1[[#This Row],[교육기관명]],표1[[#This Row],[중분류]])</f>
        <v>멀티캠퍼스프로젝트관리</v>
      </c>
      <c r="F1794" s="24" t="s">
        <v>4</v>
      </c>
      <c r="G1794" s="25" t="s">
        <v>647</v>
      </c>
      <c r="H1794" s="24" t="s">
        <v>522</v>
      </c>
      <c r="I1794" s="24" t="s">
        <v>523</v>
      </c>
      <c r="J1794" s="24" t="s">
        <v>648</v>
      </c>
      <c r="K1794" s="24" t="s">
        <v>2000</v>
      </c>
      <c r="L1794" s="80"/>
      <c r="M1794" s="24" t="s">
        <v>3615</v>
      </c>
      <c r="N1794" s="24"/>
      <c r="O1794" s="24"/>
    </row>
    <row r="1795" spans="1:15" hidden="1">
      <c r="A1795" s="23" t="str">
        <f>CONCATENATE(표1[[#This Row],[대분류]],표1[[#This Row],[중분류]],표1[[#This Row],[소분류]],표1[[#This Row],[단계]])</f>
        <v>비즈니스프로젝트관리감사선택과정</v>
      </c>
      <c r="B1795" s="23" t="str">
        <f>CONCATENATE($A1795,
IF(COUNTIF($A$2:$A1795,A1795)&lt;10,CONCATENATE("000",COUNTIF($A$2:$A1795,A1795)),
IF(COUNTIF($A$2:$A1795,A1795)&lt;100,CONCATENATE("00",COUNTIF($A$2:$A1795,A1795)),
IF(COUNTIF($A$2:$A1795,A1795)&lt;1000,CONCATENATE("0",COUNTIF($A$2:$A1795,A1795)),COUNTIF($A$2:$A1795,A1795))
)))</f>
        <v>비즈니스프로젝트관리감사선택과정0001</v>
      </c>
      <c r="C1795" s="23" t="s">
        <v>5358</v>
      </c>
      <c r="E1795" s="23" t="str">
        <f>CONCATENATE(표1[[#This Row],[교육기관명]],표1[[#This Row],[중분류]])</f>
        <v>라이지움프로젝트관리</v>
      </c>
      <c r="F1795" s="24" t="s">
        <v>933</v>
      </c>
      <c r="G1795" s="25" t="s">
        <v>944</v>
      </c>
      <c r="H1795" s="24" t="s">
        <v>522</v>
      </c>
      <c r="I1795" s="24" t="s">
        <v>523</v>
      </c>
      <c r="J1795" s="24" t="s">
        <v>941</v>
      </c>
      <c r="K1795" s="24" t="s">
        <v>2002</v>
      </c>
      <c r="L1795" s="80"/>
      <c r="M1795" s="24" t="s">
        <v>2133</v>
      </c>
      <c r="N1795" s="24"/>
      <c r="O1795" s="24"/>
    </row>
    <row r="1796" spans="1:15" hidden="1">
      <c r="A1796" s="23" t="str">
        <f>CONCATENATE(표1[[#This Row],[대분류]],표1[[#This Row],[중분류]],표1[[#This Row],[소분류]],표1[[#This Row],[단계]])</f>
        <v>비즈니스프로젝트관리감사선택과정</v>
      </c>
      <c r="B1796" s="23" t="str">
        <f>CONCATENATE($A1796,
IF(COUNTIF($A$2:$A1796,A1796)&lt;10,CONCATENATE("000",COUNTIF($A$2:$A1796,A1796)),
IF(COUNTIF($A$2:$A1796,A1796)&lt;100,CONCATENATE("00",COUNTIF($A$2:$A1796,A1796)),
IF(COUNTIF($A$2:$A1796,A1796)&lt;1000,CONCATENATE("0",COUNTIF($A$2:$A1796,A1796)),COUNTIF($A$2:$A1796,A1796))
)))</f>
        <v>비즈니스프로젝트관리감사선택과정0002</v>
      </c>
      <c r="C1796" s="23" t="s">
        <v>5359</v>
      </c>
      <c r="E1796" s="23" t="str">
        <f>CONCATENATE(표1[[#This Row],[교육기관명]],표1[[#This Row],[중분류]])</f>
        <v>라이지움프로젝트관리</v>
      </c>
      <c r="F1796" s="24" t="s">
        <v>933</v>
      </c>
      <c r="G1796" s="25" t="s">
        <v>940</v>
      </c>
      <c r="H1796" s="24" t="s">
        <v>522</v>
      </c>
      <c r="I1796" s="24" t="s">
        <v>523</v>
      </c>
      <c r="J1796" s="24" t="s">
        <v>941</v>
      </c>
      <c r="K1796" s="24" t="s">
        <v>2002</v>
      </c>
      <c r="L1796" s="80"/>
      <c r="M1796" s="24" t="s">
        <v>2133</v>
      </c>
      <c r="N1796" s="24"/>
      <c r="O1796" s="24"/>
    </row>
    <row r="1797" spans="1:15" hidden="1">
      <c r="A1797" s="23" t="str">
        <f>CONCATENATE(표1[[#This Row],[대분류]],표1[[#This Row],[중분류]],표1[[#This Row],[소분류]],표1[[#This Row],[단계]])</f>
        <v>비즈니스프로젝트관리감사선택과정</v>
      </c>
      <c r="B1797" s="23" t="str">
        <f>CONCATENATE($A1797,
IF(COUNTIF($A$2:$A1797,A1797)&lt;10,CONCATENATE("000",COUNTIF($A$2:$A1797,A1797)),
IF(COUNTIF($A$2:$A1797,A1797)&lt;100,CONCATENATE("00",COUNTIF($A$2:$A1797,A1797)),
IF(COUNTIF($A$2:$A1797,A1797)&lt;1000,CONCATENATE("0",COUNTIF($A$2:$A1797,A1797)),COUNTIF($A$2:$A1797,A1797))
)))</f>
        <v>비즈니스프로젝트관리감사선택과정0003</v>
      </c>
      <c r="C1797" s="23" t="s">
        <v>5360</v>
      </c>
      <c r="E1797" s="23" t="str">
        <f>CONCATENATE(표1[[#This Row],[교육기관명]],표1[[#This Row],[중분류]])</f>
        <v>라이지움프로젝트관리</v>
      </c>
      <c r="F1797" s="24" t="s">
        <v>933</v>
      </c>
      <c r="G1797" s="25" t="s">
        <v>945</v>
      </c>
      <c r="H1797" s="24" t="s">
        <v>522</v>
      </c>
      <c r="I1797" s="24" t="s">
        <v>523</v>
      </c>
      <c r="J1797" s="24" t="s">
        <v>941</v>
      </c>
      <c r="K1797" s="24" t="s">
        <v>2002</v>
      </c>
      <c r="L1797" s="80"/>
      <c r="M1797" s="24" t="s">
        <v>2133</v>
      </c>
      <c r="N1797" s="24"/>
      <c r="O1797" s="24"/>
    </row>
    <row r="1798" spans="1:15" hidden="1">
      <c r="A1798" s="23" t="str">
        <f>CONCATENATE(표1[[#This Row],[대분류]],표1[[#This Row],[중분류]],표1[[#This Row],[소분류]],표1[[#This Row],[단계]])</f>
        <v>비즈니스프로젝트관리감사선택과정</v>
      </c>
      <c r="B1798" s="23" t="str">
        <f>CONCATENATE($A1798,
IF(COUNTIF($A$2:$A1798,A1798)&lt;10,CONCATENATE("000",COUNTIF($A$2:$A1798,A1798)),
IF(COUNTIF($A$2:$A1798,A1798)&lt;100,CONCATENATE("00",COUNTIF($A$2:$A1798,A1798)),
IF(COUNTIF($A$2:$A1798,A1798)&lt;1000,CONCATENATE("0",COUNTIF($A$2:$A1798,A1798)),COUNTIF($A$2:$A1798,A1798))
)))</f>
        <v>비즈니스프로젝트관리감사선택과정0004</v>
      </c>
      <c r="C1798" s="23" t="s">
        <v>5361</v>
      </c>
      <c r="E1798" s="23" t="str">
        <f>CONCATENATE(표1[[#This Row],[교육기관명]],표1[[#This Row],[중분류]])</f>
        <v>라이지움프로젝트관리</v>
      </c>
      <c r="F1798" s="24" t="s">
        <v>933</v>
      </c>
      <c r="G1798" s="25" t="s">
        <v>942</v>
      </c>
      <c r="H1798" s="24" t="s">
        <v>522</v>
      </c>
      <c r="I1798" s="24" t="s">
        <v>523</v>
      </c>
      <c r="J1798" s="24" t="s">
        <v>941</v>
      </c>
      <c r="K1798" s="24" t="s">
        <v>2002</v>
      </c>
      <c r="L1798" s="80"/>
      <c r="M1798" s="24" t="s">
        <v>2133</v>
      </c>
      <c r="N1798" s="24"/>
      <c r="O1798" s="24"/>
    </row>
    <row r="1799" spans="1:15" hidden="1">
      <c r="A1799" s="23" t="str">
        <f>CONCATENATE(표1[[#This Row],[대분류]],표1[[#This Row],[중분류]],표1[[#This Row],[소분류]],표1[[#This Row],[단계]])</f>
        <v>비즈니스프로젝트관리감사선택과정</v>
      </c>
      <c r="B1799" s="23" t="str">
        <f>CONCATENATE($A1799,
IF(COUNTIF($A$2:$A1799,A1799)&lt;10,CONCATENATE("000",COUNTIF($A$2:$A1799,A1799)),
IF(COUNTIF($A$2:$A1799,A1799)&lt;100,CONCATENATE("00",COUNTIF($A$2:$A1799,A1799)),
IF(COUNTIF($A$2:$A1799,A1799)&lt;1000,CONCATENATE("0",COUNTIF($A$2:$A1799,A1799)),COUNTIF($A$2:$A1799,A1799))
)))</f>
        <v>비즈니스프로젝트관리감사선택과정0005</v>
      </c>
      <c r="C1799" s="23" t="s">
        <v>5362</v>
      </c>
      <c r="E1799" s="23" t="str">
        <f>CONCATENATE(표1[[#This Row],[교육기관명]],표1[[#This Row],[중분류]])</f>
        <v>라이지움프로젝트관리</v>
      </c>
      <c r="F1799" s="24" t="s">
        <v>933</v>
      </c>
      <c r="G1799" s="25" t="s">
        <v>946</v>
      </c>
      <c r="H1799" s="24" t="s">
        <v>522</v>
      </c>
      <c r="I1799" s="24" t="s">
        <v>523</v>
      </c>
      <c r="J1799" s="24" t="s">
        <v>941</v>
      </c>
      <c r="K1799" s="24" t="s">
        <v>2002</v>
      </c>
      <c r="L1799" s="80"/>
      <c r="M1799" s="24" t="s">
        <v>2133</v>
      </c>
      <c r="N1799" s="24"/>
      <c r="O1799" s="24"/>
    </row>
    <row r="1800" spans="1:15" hidden="1">
      <c r="A1800" s="23" t="str">
        <f>CONCATENATE(표1[[#This Row],[대분류]],표1[[#This Row],[중분류]],표1[[#This Row],[소분류]],표1[[#This Row],[단계]])</f>
        <v>비즈니스프로젝트관리감사선택과정</v>
      </c>
      <c r="B1800" s="23" t="str">
        <f>CONCATENATE($A1800,
IF(COUNTIF($A$2:$A1800,A1800)&lt;10,CONCATENATE("000",COUNTIF($A$2:$A1800,A1800)),
IF(COUNTIF($A$2:$A1800,A1800)&lt;100,CONCATENATE("00",COUNTIF($A$2:$A1800,A1800)),
IF(COUNTIF($A$2:$A1800,A1800)&lt;1000,CONCATENATE("0",COUNTIF($A$2:$A1800,A1800)),COUNTIF($A$2:$A1800,A1800))
)))</f>
        <v>비즈니스프로젝트관리감사선택과정0006</v>
      </c>
      <c r="C1800" s="23" t="s">
        <v>5363</v>
      </c>
      <c r="E1800" s="23" t="str">
        <f>CONCATENATE(표1[[#This Row],[교육기관명]],표1[[#This Row],[중분류]])</f>
        <v>라이지움프로젝트관리</v>
      </c>
      <c r="F1800" s="24" t="s">
        <v>933</v>
      </c>
      <c r="G1800" s="25" t="s">
        <v>943</v>
      </c>
      <c r="H1800" s="24" t="s">
        <v>522</v>
      </c>
      <c r="I1800" s="24" t="s">
        <v>523</v>
      </c>
      <c r="J1800" s="24" t="s">
        <v>941</v>
      </c>
      <c r="K1800" s="24" t="s">
        <v>2002</v>
      </c>
      <c r="L1800" s="80"/>
      <c r="M1800" s="24" t="s">
        <v>2133</v>
      </c>
      <c r="N1800" s="24"/>
      <c r="O1800" s="24"/>
    </row>
    <row r="1801" spans="1:15" hidden="1">
      <c r="A1801" s="23" t="str">
        <f>CONCATENATE(표1[[#This Row],[대분류]],표1[[#This Row],[중분류]],표1[[#This Row],[소분류]],표1[[#This Row],[단계]])</f>
        <v>비즈니스프로젝트관리리더십전문과정</v>
      </c>
      <c r="B1801" s="23" t="str">
        <f>CONCATENATE($A1801,
IF(COUNTIF($A$2:$A1801,A1801)&lt;10,CONCATENATE("000",COUNTIF($A$2:$A1801,A1801)),
IF(COUNTIF($A$2:$A1801,A1801)&lt;100,CONCATENATE("00",COUNTIF($A$2:$A1801,A1801)),
IF(COUNTIF($A$2:$A1801,A1801)&lt;1000,CONCATENATE("0",COUNTIF($A$2:$A1801,A1801)),COUNTIF($A$2:$A1801,A1801))
)))</f>
        <v>비즈니스프로젝트관리리더십전문과정0001</v>
      </c>
      <c r="C1801" s="23" t="s">
        <v>4983</v>
      </c>
      <c r="D1801" s="27" t="s">
        <v>5662</v>
      </c>
      <c r="E1801" s="23" t="str">
        <f>CONCATENATE(표1[[#This Row],[교육기관명]],표1[[#This Row],[중분류]])</f>
        <v>멀티캠퍼스프로젝트관리</v>
      </c>
      <c r="F1801" s="24" t="s">
        <v>4</v>
      </c>
      <c r="G1801" s="25" t="s">
        <v>651</v>
      </c>
      <c r="H1801" s="24" t="s">
        <v>522</v>
      </c>
      <c r="I1801" s="24" t="s">
        <v>523</v>
      </c>
      <c r="J1801" s="24" t="s">
        <v>652</v>
      </c>
      <c r="K1801" s="24" t="s">
        <v>2000</v>
      </c>
      <c r="L1801" s="80" t="s">
        <v>5554</v>
      </c>
      <c r="M1801" s="24" t="s">
        <v>3616</v>
      </c>
      <c r="N1801" s="24" t="s">
        <v>5555</v>
      </c>
      <c r="O1801" s="24"/>
    </row>
    <row r="1802" spans="1:15" hidden="1">
      <c r="A1802" s="23" t="str">
        <f>CONCATENATE(표1[[#This Row],[대분류]],표1[[#This Row],[중분류]],표1[[#This Row],[소분류]],표1[[#This Row],[단계]])</f>
        <v>비즈니스프로젝트관리리스크관리전문과정</v>
      </c>
      <c r="B1802" s="23" t="str">
        <f>CONCATENATE($A1802,
IF(COUNTIF($A$2:$A1802,A1802)&lt;10,CONCATENATE("000",COUNTIF($A$2:$A1802,A1802)),
IF(COUNTIF($A$2:$A1802,A1802)&lt;100,CONCATENATE("00",COUNTIF($A$2:$A1802,A1802)),
IF(COUNTIF($A$2:$A1802,A1802)&lt;1000,CONCATENATE("0",COUNTIF($A$2:$A1802,A1802)),COUNTIF($A$2:$A1802,A1802))
)))</f>
        <v>비즈니스프로젝트관리리스크관리전문과정0001</v>
      </c>
      <c r="C1802" s="23" t="s">
        <v>4984</v>
      </c>
      <c r="E1802" s="23" t="str">
        <f>CONCATENATE(표1[[#This Row],[교육기관명]],표1[[#This Row],[중분류]])</f>
        <v>멀티캠퍼스프로젝트관리</v>
      </c>
      <c r="F1802" s="24" t="s">
        <v>4</v>
      </c>
      <c r="G1802" s="25" t="s">
        <v>653</v>
      </c>
      <c r="H1802" s="24" t="s">
        <v>522</v>
      </c>
      <c r="I1802" s="24" t="s">
        <v>523</v>
      </c>
      <c r="J1802" s="24" t="s">
        <v>650</v>
      </c>
      <c r="K1802" s="24" t="s">
        <v>2000</v>
      </c>
      <c r="L1802" s="80"/>
      <c r="M1802" s="24" t="s">
        <v>3617</v>
      </c>
      <c r="N1802" s="24"/>
      <c r="O1802" s="24"/>
    </row>
    <row r="1803" spans="1:15" hidden="1">
      <c r="A1803" s="23" t="str">
        <f>CONCATENATE(표1[[#This Row],[대분류]],표1[[#This Row],[중분류]],표1[[#This Row],[소분류]],표1[[#This Row],[단계]])</f>
        <v>비즈니스프로젝트관리리스크관리전문과정</v>
      </c>
      <c r="B1803" s="23" t="str">
        <f>CONCATENATE($A1803,
IF(COUNTIF($A$2:$A1803,A1803)&lt;10,CONCATENATE("000",COUNTIF($A$2:$A1803,A1803)),
IF(COUNTIF($A$2:$A1803,A1803)&lt;100,CONCATENATE("00",COUNTIF($A$2:$A1803,A1803)),
IF(COUNTIF($A$2:$A1803,A1803)&lt;1000,CONCATENATE("0",COUNTIF($A$2:$A1803,A1803)),COUNTIF($A$2:$A1803,A1803))
)))</f>
        <v>비즈니스프로젝트관리리스크관리전문과정0002</v>
      </c>
      <c r="C1803" s="23" t="s">
        <v>4985</v>
      </c>
      <c r="D1803" s="27" t="s">
        <v>5731</v>
      </c>
      <c r="E1803" s="23" t="str">
        <f>CONCATENATE(표1[[#This Row],[교육기관명]],표1[[#This Row],[중분류]])</f>
        <v>멀티캠퍼스프로젝트관리</v>
      </c>
      <c r="F1803" s="24" t="s">
        <v>4</v>
      </c>
      <c r="G1803" s="25" t="s">
        <v>649</v>
      </c>
      <c r="H1803" s="24" t="s">
        <v>522</v>
      </c>
      <c r="I1803" s="24" t="s">
        <v>523</v>
      </c>
      <c r="J1803" s="24" t="s">
        <v>650</v>
      </c>
      <c r="K1803" s="24" t="s">
        <v>2000</v>
      </c>
      <c r="L1803" s="80" t="s">
        <v>5717</v>
      </c>
      <c r="M1803" s="24" t="s">
        <v>3618</v>
      </c>
      <c r="N1803" s="24"/>
      <c r="O1803" s="24"/>
    </row>
    <row r="1804" spans="1:15" hidden="1">
      <c r="A1804" s="23" t="str">
        <f>CONCATENATE(표1[[#This Row],[대분류]],표1[[#This Row],[중분류]],표1[[#This Row],[소분류]],표1[[#This Row],[단계]])</f>
        <v>비즈니스프로젝트관리발주관리전문과정</v>
      </c>
      <c r="B1804" s="23" t="str">
        <f>CONCATENATE($A1804,
IF(COUNTIF($A$2:$A1804,A1804)&lt;10,CONCATENATE("000",COUNTIF($A$2:$A1804,A1804)),
IF(COUNTIF($A$2:$A1804,A1804)&lt;100,CONCATENATE("00",COUNTIF($A$2:$A1804,A1804)),
IF(COUNTIF($A$2:$A1804,A1804)&lt;1000,CONCATENATE("0",COUNTIF($A$2:$A1804,A1804)),COUNTIF($A$2:$A1804,A1804))
)))</f>
        <v>비즈니스프로젝트관리발주관리전문과정0001</v>
      </c>
      <c r="C1804" s="23" t="s">
        <v>4986</v>
      </c>
      <c r="E1804" s="23" t="str">
        <f>CONCATENATE(표1[[#This Row],[교육기관명]],표1[[#This Row],[중분류]])</f>
        <v>멀티캠퍼스프로젝트관리</v>
      </c>
      <c r="F1804" s="24" t="s">
        <v>4</v>
      </c>
      <c r="G1804" s="25" t="s">
        <v>656</v>
      </c>
      <c r="H1804" s="24" t="s">
        <v>522</v>
      </c>
      <c r="I1804" s="24" t="s">
        <v>523</v>
      </c>
      <c r="J1804" s="24" t="s">
        <v>657</v>
      </c>
      <c r="K1804" s="24" t="s">
        <v>2000</v>
      </c>
      <c r="L1804" s="80"/>
      <c r="M1804" s="24" t="s">
        <v>3619</v>
      </c>
      <c r="N1804" s="24"/>
      <c r="O1804" s="24"/>
    </row>
    <row r="1805" spans="1:15" hidden="1">
      <c r="A1805" s="23" t="str">
        <f>CONCATENATE(표1[[#This Row],[대분류]],표1[[#This Row],[중분류]],표1[[#This Row],[소분류]],표1[[#This Row],[단계]])</f>
        <v>비즈니스프로젝트관리일반기본과정</v>
      </c>
      <c r="B1805" s="23" t="str">
        <f>CONCATENATE($A1805,
IF(COUNTIF($A$2:$A1805,A1805)&lt;10,CONCATENATE("000",COUNTIF($A$2:$A1805,A1805)),
IF(COUNTIF($A$2:$A1805,A1805)&lt;100,CONCATENATE("00",COUNTIF($A$2:$A1805,A1805)),
IF(COUNTIF($A$2:$A1805,A1805)&lt;1000,CONCATENATE("0",COUNTIF($A$2:$A1805,A1805)),COUNTIF($A$2:$A1805,A1805))
)))</f>
        <v>비즈니스프로젝트관리일반기본과정0001</v>
      </c>
      <c r="C1805" s="23" t="s">
        <v>5414</v>
      </c>
      <c r="E1805" s="23" t="str">
        <f>CONCATENATE(표1[[#This Row],[교육기관명]],표1[[#This Row],[중분류]])</f>
        <v>HP교육센터프로젝트관리</v>
      </c>
      <c r="F1805" s="24" t="s">
        <v>971</v>
      </c>
      <c r="G1805" s="25" t="s">
        <v>1174</v>
      </c>
      <c r="H1805" s="85" t="s">
        <v>3665</v>
      </c>
      <c r="I1805" s="24" t="s">
        <v>523</v>
      </c>
      <c r="J1805" s="24" t="s">
        <v>48</v>
      </c>
      <c r="K1805" s="24" t="s">
        <v>1998</v>
      </c>
      <c r="L1805" s="80"/>
      <c r="M1805" s="24" t="s">
        <v>3439</v>
      </c>
      <c r="N1805" s="24"/>
      <c r="O1805" s="24"/>
    </row>
    <row r="1806" spans="1:15" hidden="1">
      <c r="A1806" s="23" t="str">
        <f>CONCATENATE(표1[[#This Row],[대분류]],표1[[#This Row],[중분류]],표1[[#This Row],[소분류]],표1[[#This Row],[단계]])</f>
        <v>비즈니스프로젝트관리일반전문과정</v>
      </c>
      <c r="B1806" s="23" t="str">
        <f>CONCATENATE($A1806,
IF(COUNTIF($A$2:$A1806,A1806)&lt;10,CONCATENATE("000",COUNTIF($A$2:$A1806,A1806)),
IF(COUNTIF($A$2:$A1806,A1806)&lt;100,CONCATENATE("00",COUNTIF($A$2:$A1806,A1806)),
IF(COUNTIF($A$2:$A1806,A1806)&lt;1000,CONCATENATE("0",COUNTIF($A$2:$A1806,A1806)),COUNTIF($A$2:$A1806,A1806))
)))</f>
        <v>비즈니스프로젝트관리일반전문과정0001</v>
      </c>
      <c r="C1806" s="23" t="s">
        <v>4987</v>
      </c>
      <c r="D1806" s="28" t="s">
        <v>5590</v>
      </c>
      <c r="E1806" s="23" t="str">
        <f>CONCATENATE(표1[[#This Row],[교육기관명]],표1[[#This Row],[중분류]])</f>
        <v>멀티캠퍼스프로젝트관리</v>
      </c>
      <c r="F1806" s="24" t="s">
        <v>4</v>
      </c>
      <c r="G1806" s="25" t="s">
        <v>658</v>
      </c>
      <c r="H1806" s="24" t="s">
        <v>522</v>
      </c>
      <c r="I1806" s="24" t="s">
        <v>523</v>
      </c>
      <c r="J1806" s="24" t="s">
        <v>48</v>
      </c>
      <c r="K1806" s="24" t="s">
        <v>2000</v>
      </c>
      <c r="L1806" s="80"/>
      <c r="M1806" s="24" t="s">
        <v>3620</v>
      </c>
      <c r="N1806" s="24"/>
      <c r="O1806" s="24"/>
    </row>
  </sheetData>
  <sheetProtection selectLockedCells="1" selectUnlockedCells="1"/>
  <sortState ref="F2:L1857">
    <sortCondition ref="F2:F1857"/>
    <sortCondition ref="H2:H1857"/>
    <sortCondition ref="I2:I1857"/>
    <sortCondition ref="J2:J1857"/>
    <sortCondition ref="G2:G1857"/>
    <sortCondition ref="K2:K1857"/>
  </sortState>
  <phoneticPr fontId="1" type="noConversion"/>
  <hyperlinks>
    <hyperlink ref="N1" location="최하단" display="DOWN"/>
    <hyperlink ref="M922" r:id="rId1"/>
    <hyperlink ref="M38" r:id="rId2"/>
    <hyperlink ref="M409" r:id="rId3" display="https://www.kisec.com/kisec/main/"/>
    <hyperlink ref="M91" r:id="rId4"/>
    <hyperlink ref="M1779" r:id="rId5"/>
    <hyperlink ref="M1793" r:id="rId6"/>
    <hyperlink ref="M274" r:id="rId7"/>
    <hyperlink ref="M1778" r:id="rId8"/>
    <hyperlink ref="M1790" r:id="rId9"/>
    <hyperlink ref="M1631" r:id="rId10"/>
    <hyperlink ref="M1286" r:id="rId11"/>
    <hyperlink ref="M1287" r:id="rId12"/>
    <hyperlink ref="M302" r:id="rId13"/>
    <hyperlink ref="M346" r:id="rId14"/>
    <hyperlink ref="M924" r:id="rId15"/>
    <hyperlink ref="M888" r:id="rId16"/>
    <hyperlink ref="M1223" r:id="rId17"/>
    <hyperlink ref="M1568" r:id="rId18"/>
    <hyperlink ref="M1156" r:id="rId19"/>
    <hyperlink ref="M1157" r:id="rId20"/>
    <hyperlink ref="M1549" r:id="rId21"/>
  </hyperlinks>
  <pageMargins left="0.7" right="0.7" top="0.75" bottom="0.75" header="0.3" footer="0.3"/>
  <pageSetup paperSize="9" orientation="portrait" r:id="rId22"/>
  <drawing r:id="rId23"/>
  <tableParts count="1">
    <tablePart r:id="rId2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index!$B$4:$B$16</xm:f>
          </x14:formula1>
          <xm:sqref>F1838:F1048576</xm:sqref>
        </x14:dataValidation>
        <x14:dataValidation type="list" allowBlank="1" showInputMessage="1" showErrorMessage="1">
          <x14:formula1>
            <xm:f>index!$B$4:$B$20</xm:f>
          </x14:formula1>
          <xm:sqref>F2:F1794 F1807:F1837</xm:sqref>
        </x14:dataValidation>
        <x14:dataValidation type="list" allowBlank="1" showInputMessage="1" showErrorMessage="1">
          <x14:formula1>
            <xm:f>[1]index!#REF!</xm:f>
          </x14:formula1>
          <xm:sqref>F1795:F1806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E10"/>
  <sheetViews>
    <sheetView showGridLines="0" topLeftCell="A4" workbookViewId="0">
      <selection activeCell="C11" sqref="C11"/>
    </sheetView>
  </sheetViews>
  <sheetFormatPr defaultRowHeight="16.5"/>
  <cols>
    <col min="1" max="1" width="9" style="1"/>
    <col min="2" max="2" width="15.5" style="1" customWidth="1"/>
    <col min="3" max="3" width="51.625" customWidth="1"/>
    <col min="4" max="4" width="14.875" style="1" customWidth="1"/>
    <col min="5" max="5" width="18.5" style="1" customWidth="1"/>
  </cols>
  <sheetData>
    <row r="2" spans="1:5">
      <c r="A2" t="s">
        <v>1960</v>
      </c>
      <c r="B2" s="4">
        <v>43916</v>
      </c>
      <c r="D2" s="1" t="s">
        <v>3754</v>
      </c>
    </row>
    <row r="3" spans="1:5">
      <c r="A3" s="31"/>
      <c r="B3" s="31"/>
      <c r="C3" s="15"/>
      <c r="D3" s="31"/>
      <c r="E3" s="31"/>
    </row>
    <row r="4" spans="1:5">
      <c r="A4" s="2" t="s">
        <v>1965</v>
      </c>
      <c r="B4" s="2" t="s">
        <v>1961</v>
      </c>
      <c r="C4" s="2" t="s">
        <v>1962</v>
      </c>
      <c r="D4" s="2" t="s">
        <v>1963</v>
      </c>
      <c r="E4" s="2" t="s">
        <v>1964</v>
      </c>
    </row>
    <row r="5" spans="1:5">
      <c r="A5" s="16" t="s">
        <v>1966</v>
      </c>
      <c r="B5" s="17">
        <v>43916</v>
      </c>
      <c r="C5" s="18" t="s">
        <v>5741</v>
      </c>
      <c r="D5" s="16" t="s">
        <v>3752</v>
      </c>
      <c r="E5" s="16" t="s">
        <v>3753</v>
      </c>
    </row>
    <row r="6" spans="1:5" ht="148.5">
      <c r="A6" s="29" t="s">
        <v>1967</v>
      </c>
      <c r="B6" s="17">
        <v>43970</v>
      </c>
      <c r="C6" s="30" t="s">
        <v>5742</v>
      </c>
      <c r="D6" s="16" t="s">
        <v>1968</v>
      </c>
      <c r="E6" s="16" t="s">
        <v>1969</v>
      </c>
    </row>
    <row r="7" spans="1:5">
      <c r="A7" s="16" t="s">
        <v>5845</v>
      </c>
      <c r="B7" s="17">
        <v>44090</v>
      </c>
      <c r="C7" s="196" t="s">
        <v>5848</v>
      </c>
      <c r="D7" s="16" t="s">
        <v>5846</v>
      </c>
      <c r="E7" s="16" t="s">
        <v>5847</v>
      </c>
    </row>
    <row r="8" spans="1:5">
      <c r="A8" s="1" t="s">
        <v>5849</v>
      </c>
      <c r="B8" s="194">
        <v>44090</v>
      </c>
      <c r="C8" s="195" t="s">
        <v>5853</v>
      </c>
      <c r="D8" s="1" t="s">
        <v>5851</v>
      </c>
      <c r="E8" s="1" t="s">
        <v>5852</v>
      </c>
    </row>
    <row r="9" spans="1:5">
      <c r="C9" s="195" t="s">
        <v>5854</v>
      </c>
    </row>
    <row r="10" spans="1:5">
      <c r="C10" s="195" t="s">
        <v>5856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90"/>
  <sheetViews>
    <sheetView showGridLines="0" workbookViewId="0">
      <selection activeCell="M23" sqref="M23"/>
    </sheetView>
  </sheetViews>
  <sheetFormatPr defaultColWidth="11.75" defaultRowHeight="16.5"/>
  <cols>
    <col min="1" max="16384" width="11.75" style="6"/>
  </cols>
  <sheetData>
    <row r="1" spans="1:7" ht="39.75" customHeight="1">
      <c r="A1" s="14" t="s">
        <v>2008</v>
      </c>
      <c r="G1" s="7"/>
    </row>
    <row r="2" spans="1:7">
      <c r="A2" s="5" t="s">
        <v>1996</v>
      </c>
    </row>
    <row r="3" spans="1:7">
      <c r="A3" s="6" t="s">
        <v>1971</v>
      </c>
      <c r="B3" s="6" t="s">
        <v>1970</v>
      </c>
      <c r="C3" s="6" t="s">
        <v>1977</v>
      </c>
      <c r="D3" s="6" t="s">
        <v>2016</v>
      </c>
      <c r="E3" s="6" t="s">
        <v>1972</v>
      </c>
    </row>
    <row r="4" spans="1:7">
      <c r="A4" s="6" t="s">
        <v>1931</v>
      </c>
      <c r="B4" s="6" t="s">
        <v>4</v>
      </c>
      <c r="C4" s="6" t="s">
        <v>2014</v>
      </c>
      <c r="D4" s="32" t="s">
        <v>2142</v>
      </c>
      <c r="E4" s="3" t="s">
        <v>1932</v>
      </c>
    </row>
    <row r="5" spans="1:7">
      <c r="A5" s="6" t="s">
        <v>1933</v>
      </c>
      <c r="B5" s="6" t="s">
        <v>659</v>
      </c>
      <c r="C5" s="6" t="s">
        <v>2015</v>
      </c>
      <c r="D5" s="33" t="s">
        <v>2143</v>
      </c>
      <c r="E5" s="3" t="s">
        <v>1934</v>
      </c>
    </row>
    <row r="6" spans="1:7">
      <c r="A6" s="6" t="s">
        <v>1935</v>
      </c>
      <c r="B6" s="6" t="s">
        <v>779</v>
      </c>
      <c r="C6" s="6" t="s">
        <v>3638</v>
      </c>
      <c r="D6" s="33" t="s">
        <v>3629</v>
      </c>
      <c r="E6" s="3" t="s">
        <v>1936</v>
      </c>
    </row>
    <row r="7" spans="1:7">
      <c r="A7" s="6" t="s">
        <v>1937</v>
      </c>
      <c r="B7" s="6" t="s">
        <v>802</v>
      </c>
      <c r="C7" s="6" t="s">
        <v>3637</v>
      </c>
      <c r="D7" s="34" t="s">
        <v>2144</v>
      </c>
      <c r="E7" s="3" t="s">
        <v>1938</v>
      </c>
    </row>
    <row r="8" spans="1:7">
      <c r="A8" s="6" t="s">
        <v>1939</v>
      </c>
      <c r="B8" s="6" t="s">
        <v>3690</v>
      </c>
      <c r="C8" s="6" t="s">
        <v>2018</v>
      </c>
      <c r="D8" s="35" t="s">
        <v>2145</v>
      </c>
      <c r="E8" s="3" t="s">
        <v>1940</v>
      </c>
    </row>
    <row r="9" spans="1:7">
      <c r="A9" s="6" t="s">
        <v>1941</v>
      </c>
      <c r="B9" s="6" t="s">
        <v>877</v>
      </c>
      <c r="C9" s="6" t="s">
        <v>2017</v>
      </c>
      <c r="D9" s="35" t="s">
        <v>2146</v>
      </c>
      <c r="E9" s="3" t="s">
        <v>1942</v>
      </c>
    </row>
    <row r="10" spans="1:7">
      <c r="A10" s="6" t="s">
        <v>1943</v>
      </c>
      <c r="B10" s="6" t="s">
        <v>927</v>
      </c>
      <c r="C10" s="6" t="s">
        <v>3631</v>
      </c>
      <c r="D10" s="35" t="s">
        <v>2147</v>
      </c>
      <c r="E10" s="3" t="s">
        <v>1944</v>
      </c>
    </row>
    <row r="11" spans="1:7">
      <c r="A11" s="6" t="s">
        <v>1945</v>
      </c>
      <c r="B11" s="6" t="s">
        <v>933</v>
      </c>
      <c r="C11" s="6" t="s">
        <v>3633</v>
      </c>
      <c r="D11" s="35" t="s">
        <v>2133</v>
      </c>
      <c r="E11" s="3" t="s">
        <v>1946</v>
      </c>
    </row>
    <row r="12" spans="1:7">
      <c r="A12" s="6" t="s">
        <v>1947</v>
      </c>
      <c r="B12" s="6" t="s">
        <v>971</v>
      </c>
      <c r="C12" s="38" t="s">
        <v>2134</v>
      </c>
      <c r="D12" s="35" t="s">
        <v>2148</v>
      </c>
      <c r="E12" s="3" t="s">
        <v>1948</v>
      </c>
    </row>
    <row r="13" spans="1:7">
      <c r="A13" s="6" t="s">
        <v>1949</v>
      </c>
      <c r="B13" s="6" t="s">
        <v>1177</v>
      </c>
      <c r="C13" s="6" t="s">
        <v>3634</v>
      </c>
      <c r="D13" s="35" t="s">
        <v>2149</v>
      </c>
      <c r="E13" s="3" t="s">
        <v>3639</v>
      </c>
    </row>
    <row r="14" spans="1:7">
      <c r="A14" s="6" t="s">
        <v>1950</v>
      </c>
      <c r="B14" s="6" t="s">
        <v>3691</v>
      </c>
      <c r="C14" s="6" t="s">
        <v>3635</v>
      </c>
      <c r="D14" s="35" t="s">
        <v>2151</v>
      </c>
      <c r="E14" s="3" t="s">
        <v>1951</v>
      </c>
    </row>
    <row r="15" spans="1:7">
      <c r="A15" s="6" t="s">
        <v>1952</v>
      </c>
      <c r="B15" s="6" t="s">
        <v>3688</v>
      </c>
      <c r="C15" s="6" t="s">
        <v>5552</v>
      </c>
      <c r="D15" s="35" t="s">
        <v>2150</v>
      </c>
      <c r="E15" s="3" t="s">
        <v>1953</v>
      </c>
    </row>
    <row r="16" spans="1:7">
      <c r="A16" s="6" t="s">
        <v>1954</v>
      </c>
      <c r="B16" s="6" t="s">
        <v>1895</v>
      </c>
      <c r="C16" s="6" t="s">
        <v>3636</v>
      </c>
      <c r="D16" s="35" t="s">
        <v>3640</v>
      </c>
      <c r="E16" s="3" t="s">
        <v>1955</v>
      </c>
    </row>
    <row r="17" spans="1:13">
      <c r="A17" s="6" t="s">
        <v>5551</v>
      </c>
      <c r="B17" s="6" t="s">
        <v>5747</v>
      </c>
      <c r="C17" s="6" t="s">
        <v>5748</v>
      </c>
      <c r="D17" s="7" t="s">
        <v>5749</v>
      </c>
    </row>
    <row r="18" spans="1:13">
      <c r="A18" s="6" t="s">
        <v>5750</v>
      </c>
      <c r="B18" s="6" t="s">
        <v>5751</v>
      </c>
      <c r="C18" s="6" t="s">
        <v>5752</v>
      </c>
      <c r="D18" s="190" t="s">
        <v>5753</v>
      </c>
      <c r="E18" s="3" t="s">
        <v>5855</v>
      </c>
    </row>
    <row r="19" spans="1:13">
      <c r="A19" s="6" t="s">
        <v>5754</v>
      </c>
      <c r="B19" s="6" t="s">
        <v>5755</v>
      </c>
      <c r="C19" s="6" t="s">
        <v>5756</v>
      </c>
      <c r="D19" s="190" t="s">
        <v>5757</v>
      </c>
      <c r="E19" s="3" t="s">
        <v>5758</v>
      </c>
    </row>
    <row r="20" spans="1:13">
      <c r="A20" s="6" t="s">
        <v>5759</v>
      </c>
      <c r="B20" s="6" t="s">
        <v>5760</v>
      </c>
      <c r="C20" s="6" t="s">
        <v>5761</v>
      </c>
      <c r="D20" s="190" t="s">
        <v>5762</v>
      </c>
      <c r="E20" s="3" t="s">
        <v>5763</v>
      </c>
    </row>
    <row r="22" spans="1:13">
      <c r="A22" s="5" t="s">
        <v>1997</v>
      </c>
      <c r="K22" s="5" t="s">
        <v>5568</v>
      </c>
    </row>
    <row r="23" spans="1:13">
      <c r="A23" s="6" t="s">
        <v>1975</v>
      </c>
      <c r="B23" s="8" t="s">
        <v>1974</v>
      </c>
      <c r="C23" s="6" t="s">
        <v>1956</v>
      </c>
      <c r="K23" s="6" t="s">
        <v>5585</v>
      </c>
      <c r="L23" s="3" t="s">
        <v>5570</v>
      </c>
      <c r="M23" s="6" t="s">
        <v>5584</v>
      </c>
    </row>
    <row r="24" spans="1:13">
      <c r="A24" s="6" t="s">
        <v>1957</v>
      </c>
      <c r="B24" s="13" t="s">
        <v>1999</v>
      </c>
      <c r="C24" s="3">
        <v>5</v>
      </c>
      <c r="D24" s="3" t="s">
        <v>2011</v>
      </c>
      <c r="K24" s="6" t="s">
        <v>5581</v>
      </c>
      <c r="L24" s="3" t="s">
        <v>5569</v>
      </c>
      <c r="M24" s="6" t="s">
        <v>5580</v>
      </c>
    </row>
    <row r="25" spans="1:13">
      <c r="A25" s="6" t="s">
        <v>1958</v>
      </c>
      <c r="B25" s="13" t="s">
        <v>2001</v>
      </c>
      <c r="C25" s="3">
        <v>10</v>
      </c>
      <c r="D25" s="3" t="s">
        <v>2012</v>
      </c>
      <c r="K25" s="6" t="s">
        <v>5583</v>
      </c>
      <c r="L25" s="3" t="s">
        <v>5571</v>
      </c>
      <c r="M25" s="6" t="s">
        <v>5582</v>
      </c>
    </row>
    <row r="26" spans="1:13">
      <c r="A26" s="6" t="s">
        <v>1959</v>
      </c>
      <c r="B26" s="13" t="s">
        <v>2003</v>
      </c>
      <c r="C26" s="3">
        <v>0</v>
      </c>
      <c r="D26" s="3" t="s">
        <v>2013</v>
      </c>
      <c r="K26" s="6" t="s">
        <v>5576</v>
      </c>
      <c r="L26" s="3" t="s">
        <v>5572</v>
      </c>
      <c r="M26" s="6" t="s">
        <v>5558</v>
      </c>
    </row>
    <row r="27" spans="1:13">
      <c r="K27" s="6" t="s">
        <v>5577</v>
      </c>
      <c r="L27" s="3" t="s">
        <v>5573</v>
      </c>
      <c r="M27" s="6" t="s">
        <v>5564</v>
      </c>
    </row>
    <row r="28" spans="1:13">
      <c r="A28" s="5" t="s">
        <v>2004</v>
      </c>
      <c r="B28" s="5" t="s">
        <v>2135</v>
      </c>
      <c r="K28" s="6" t="s">
        <v>5578</v>
      </c>
      <c r="L28" s="3" t="s">
        <v>5574</v>
      </c>
      <c r="M28" s="6" t="s">
        <v>5561</v>
      </c>
    </row>
    <row r="29" spans="1:13">
      <c r="A29" s="6" t="s">
        <v>2005</v>
      </c>
      <c r="B29" s="13" t="s">
        <v>2136</v>
      </c>
      <c r="K29" s="6" t="s">
        <v>5579</v>
      </c>
      <c r="L29" s="3" t="s">
        <v>5575</v>
      </c>
      <c r="M29" s="6" t="s">
        <v>5554</v>
      </c>
    </row>
    <row r="30" spans="1:13">
      <c r="B30" s="13" t="s">
        <v>2137</v>
      </c>
      <c r="K30" s="6" t="s">
        <v>5702</v>
      </c>
      <c r="L30" s="3" t="s">
        <v>5733</v>
      </c>
      <c r="M30" s="6" t="s">
        <v>5702</v>
      </c>
    </row>
    <row r="31" spans="1:13">
      <c r="K31" s="6" t="s">
        <v>5821</v>
      </c>
      <c r="L31" s="6" t="s">
        <v>5850</v>
      </c>
      <c r="M31" s="6" t="s">
        <v>5822</v>
      </c>
    </row>
    <row r="32" spans="1:13">
      <c r="A32" s="11" t="s">
        <v>2006</v>
      </c>
    </row>
    <row r="33" spans="1:12">
      <c r="A33" s="6" t="s">
        <v>1976</v>
      </c>
      <c r="B33" s="8" t="s">
        <v>1982</v>
      </c>
      <c r="C33" s="9" t="s">
        <v>1983</v>
      </c>
      <c r="D33" s="6" t="s">
        <v>1995</v>
      </c>
      <c r="L33" s="3"/>
    </row>
    <row r="34" spans="1:12">
      <c r="A34" s="13" t="s">
        <v>1982</v>
      </c>
      <c r="B34" s="13" t="s">
        <v>108</v>
      </c>
      <c r="C34" s="13" t="s">
        <v>529</v>
      </c>
      <c r="D34" s="10" t="s">
        <v>1990</v>
      </c>
      <c r="E34" s="19" t="s">
        <v>2138</v>
      </c>
    </row>
    <row r="35" spans="1:12">
      <c r="A35" s="13" t="s">
        <v>1983</v>
      </c>
      <c r="B35" s="13" t="s">
        <v>500</v>
      </c>
      <c r="C35" s="13" t="s">
        <v>584</v>
      </c>
      <c r="D35" s="6" t="s">
        <v>108</v>
      </c>
      <c r="E35" s="20"/>
    </row>
    <row r="36" spans="1:12">
      <c r="B36" s="13" t="s">
        <v>951</v>
      </c>
      <c r="C36" s="13" t="s">
        <v>598</v>
      </c>
      <c r="D36" s="6" t="s">
        <v>500</v>
      </c>
      <c r="E36" s="20"/>
    </row>
    <row r="37" spans="1:12">
      <c r="B37" s="13" t="s">
        <v>131</v>
      </c>
      <c r="C37" s="13" t="s">
        <v>3672</v>
      </c>
      <c r="D37" s="6" t="s">
        <v>529</v>
      </c>
      <c r="E37" s="20"/>
    </row>
    <row r="38" spans="1:12">
      <c r="B38" s="13" t="s">
        <v>1994</v>
      </c>
      <c r="D38" s="6" t="s">
        <v>131</v>
      </c>
      <c r="E38" s="20"/>
    </row>
    <row r="39" spans="1:12">
      <c r="B39" s="13" t="s">
        <v>7</v>
      </c>
      <c r="D39" s="12" t="s">
        <v>1991</v>
      </c>
      <c r="E39" s="19" t="s">
        <v>2140</v>
      </c>
    </row>
    <row r="40" spans="1:12">
      <c r="B40" s="13" t="s">
        <v>506</v>
      </c>
      <c r="D40" s="6" t="s">
        <v>7</v>
      </c>
      <c r="E40" s="20"/>
    </row>
    <row r="41" spans="1:12">
      <c r="B41" s="13" t="s">
        <v>133</v>
      </c>
      <c r="D41" s="6" t="s">
        <v>506</v>
      </c>
      <c r="E41" s="20"/>
    </row>
    <row r="42" spans="1:12">
      <c r="B42" s="13" t="s">
        <v>91</v>
      </c>
      <c r="D42" s="6" t="s">
        <v>133</v>
      </c>
      <c r="E42" s="20"/>
    </row>
    <row r="43" spans="1:12">
      <c r="B43" s="13" t="s">
        <v>756</v>
      </c>
      <c r="D43" s="6" t="s">
        <v>91</v>
      </c>
      <c r="E43" s="20"/>
    </row>
    <row r="44" spans="1:12">
      <c r="B44" s="13" t="s">
        <v>195</v>
      </c>
      <c r="D44" s="6" t="s">
        <v>756</v>
      </c>
      <c r="E44" s="20"/>
    </row>
    <row r="45" spans="1:12">
      <c r="B45" s="13" t="s">
        <v>232</v>
      </c>
      <c r="D45" s="6" t="s">
        <v>195</v>
      </c>
      <c r="E45" s="20"/>
    </row>
    <row r="46" spans="1:12">
      <c r="B46" s="13" t="s">
        <v>1992</v>
      </c>
      <c r="D46" s="6" t="s">
        <v>232</v>
      </c>
      <c r="E46" s="20"/>
    </row>
    <row r="47" spans="1:12">
      <c r="B47" s="13" t="s">
        <v>1993</v>
      </c>
      <c r="D47" s="12" t="s">
        <v>1992</v>
      </c>
      <c r="E47" s="19" t="s">
        <v>2139</v>
      </c>
    </row>
    <row r="48" spans="1:12">
      <c r="B48" s="13" t="s">
        <v>54</v>
      </c>
      <c r="D48" s="6" t="s">
        <v>598</v>
      </c>
    </row>
    <row r="49" spans="1:23">
      <c r="B49" s="13" t="s">
        <v>1272</v>
      </c>
      <c r="D49" s="6" t="s">
        <v>54</v>
      </c>
    </row>
    <row r="50" spans="1:23">
      <c r="B50" s="13" t="s">
        <v>137</v>
      </c>
      <c r="D50" s="6" t="s">
        <v>1272</v>
      </c>
    </row>
    <row r="51" spans="1:23" ht="17.25" customHeight="1">
      <c r="B51" s="13" t="s">
        <v>3680</v>
      </c>
      <c r="D51" s="6" t="s">
        <v>137</v>
      </c>
    </row>
    <row r="52" spans="1:23">
      <c r="B52" s="13" t="s">
        <v>192</v>
      </c>
      <c r="D52" s="6" t="s">
        <v>523</v>
      </c>
    </row>
    <row r="53" spans="1:23">
      <c r="D53" s="6" t="s">
        <v>192</v>
      </c>
    </row>
    <row r="54" spans="1:23">
      <c r="A54" s="11" t="s">
        <v>2007</v>
      </c>
    </row>
    <row r="55" spans="1:23">
      <c r="A55" s="8" t="s">
        <v>1985</v>
      </c>
      <c r="B55" s="8" t="s">
        <v>1987</v>
      </c>
      <c r="C55" s="8" t="s">
        <v>108</v>
      </c>
      <c r="D55" s="8" t="s">
        <v>1989</v>
      </c>
      <c r="E55" s="8" t="s">
        <v>500</v>
      </c>
      <c r="F55" s="8" t="s">
        <v>529</v>
      </c>
      <c r="G55" s="8" t="s">
        <v>951</v>
      </c>
      <c r="H55" s="8" t="s">
        <v>584</v>
      </c>
      <c r="I55" s="8" t="s">
        <v>131</v>
      </c>
      <c r="J55" s="8" t="s">
        <v>7</v>
      </c>
      <c r="K55" s="8" t="s">
        <v>506</v>
      </c>
      <c r="L55" s="8" t="s">
        <v>91</v>
      </c>
      <c r="M55" s="8" t="s">
        <v>133</v>
      </c>
      <c r="N55" s="8" t="s">
        <v>756</v>
      </c>
      <c r="O55" s="8" t="s">
        <v>195</v>
      </c>
      <c r="P55" s="8" t="s">
        <v>232</v>
      </c>
      <c r="Q55" s="8" t="s">
        <v>598</v>
      </c>
      <c r="R55" s="8" t="s">
        <v>54</v>
      </c>
      <c r="S55" s="8" t="s">
        <v>1272</v>
      </c>
      <c r="T55" s="8" t="s">
        <v>137</v>
      </c>
      <c r="U55" s="8" t="s">
        <v>523</v>
      </c>
      <c r="V55" s="8" t="s">
        <v>192</v>
      </c>
      <c r="W55" s="8" t="s">
        <v>3681</v>
      </c>
    </row>
    <row r="56" spans="1:23">
      <c r="A56" s="6" t="s">
        <v>2010</v>
      </c>
      <c r="B56" s="6" t="s">
        <v>298</v>
      </c>
      <c r="C56" s="6" t="s">
        <v>131</v>
      </c>
      <c r="D56" s="6" t="s">
        <v>84</v>
      </c>
      <c r="E56" s="6" t="s">
        <v>502</v>
      </c>
      <c r="F56" s="6" t="s">
        <v>530</v>
      </c>
      <c r="G56" s="111" t="s">
        <v>952</v>
      </c>
      <c r="H56" s="111" t="s">
        <v>590</v>
      </c>
      <c r="I56" s="111" t="s">
        <v>502</v>
      </c>
      <c r="J56" s="111" t="s">
        <v>52</v>
      </c>
      <c r="K56" s="111" t="s">
        <v>683</v>
      </c>
      <c r="L56" s="111" t="s">
        <v>98</v>
      </c>
      <c r="M56" s="111" t="s">
        <v>190</v>
      </c>
      <c r="N56" s="111" t="s">
        <v>757</v>
      </c>
      <c r="O56" s="111" t="s">
        <v>196</v>
      </c>
      <c r="P56" s="111" t="s">
        <v>700</v>
      </c>
      <c r="Q56" s="111" t="s">
        <v>638</v>
      </c>
      <c r="R56" s="111" t="s">
        <v>71</v>
      </c>
      <c r="S56" s="111" t="s">
        <v>1432</v>
      </c>
      <c r="T56" s="111" t="s">
        <v>414</v>
      </c>
      <c r="U56" s="111" t="s">
        <v>646</v>
      </c>
      <c r="V56" s="111" t="s">
        <v>192</v>
      </c>
      <c r="W56" s="111" t="s">
        <v>1168</v>
      </c>
    </row>
    <row r="57" spans="1:23">
      <c r="A57" s="6" t="s">
        <v>48</v>
      </c>
      <c r="B57" s="6" t="s">
        <v>723</v>
      </c>
      <c r="C57" s="6" t="s">
        <v>124</v>
      </c>
      <c r="D57" s="6" t="s">
        <v>213</v>
      </c>
      <c r="E57" s="6" t="s">
        <v>292</v>
      </c>
      <c r="F57" s="6" t="s">
        <v>584</v>
      </c>
      <c r="G57" s="111" t="s">
        <v>956</v>
      </c>
      <c r="H57" s="111" t="s">
        <v>612</v>
      </c>
      <c r="I57" s="111" t="s">
        <v>235</v>
      </c>
      <c r="J57" s="111" t="s">
        <v>11</v>
      </c>
      <c r="K57" s="111" t="s">
        <v>584</v>
      </c>
      <c r="L57" s="111" t="s">
        <v>93</v>
      </c>
      <c r="M57" s="111" t="s">
        <v>968</v>
      </c>
      <c r="N57" s="111" t="s">
        <v>678</v>
      </c>
      <c r="O57" s="111" t="s">
        <v>1201</v>
      </c>
      <c r="P57" s="111" t="s">
        <v>216</v>
      </c>
      <c r="Q57" s="111" t="s">
        <v>599</v>
      </c>
      <c r="R57" s="111" t="s">
        <v>67</v>
      </c>
      <c r="S57" s="111" t="s">
        <v>1273</v>
      </c>
      <c r="T57" s="111" t="s">
        <v>725</v>
      </c>
      <c r="U57" s="111" t="s">
        <v>524</v>
      </c>
      <c r="V57" s="111"/>
      <c r="W57" s="111" t="s">
        <v>1233</v>
      </c>
    </row>
    <row r="58" spans="1:23">
      <c r="A58" s="6" t="s">
        <v>36</v>
      </c>
      <c r="B58" s="6" t="s">
        <v>307</v>
      </c>
      <c r="C58" s="6" t="s">
        <v>109</v>
      </c>
      <c r="D58" s="6" t="s">
        <v>216</v>
      </c>
      <c r="E58" s="6" t="s">
        <v>664</v>
      </c>
      <c r="F58" s="6" t="s">
        <v>586</v>
      </c>
      <c r="G58" s="111"/>
      <c r="H58" s="111"/>
      <c r="I58" s="111" t="s">
        <v>64</v>
      </c>
      <c r="J58" s="111" t="s">
        <v>8</v>
      </c>
      <c r="K58" s="111" t="s">
        <v>507</v>
      </c>
      <c r="L58" s="111" t="s">
        <v>88</v>
      </c>
      <c r="M58" s="111" t="s">
        <v>146</v>
      </c>
      <c r="N58" s="111"/>
      <c r="O58" s="111" t="s">
        <v>1793</v>
      </c>
      <c r="P58" s="111" t="s">
        <v>1281</v>
      </c>
      <c r="Q58" s="111" t="s">
        <v>605</v>
      </c>
      <c r="R58" s="111" t="s">
        <v>700</v>
      </c>
      <c r="S58" s="111"/>
      <c r="T58" s="111" t="s">
        <v>352</v>
      </c>
      <c r="U58" s="111" t="s">
        <v>643</v>
      </c>
      <c r="V58" s="111"/>
      <c r="W58" s="111" t="s">
        <v>1472</v>
      </c>
    </row>
    <row r="59" spans="1:23">
      <c r="B59" s="6" t="s">
        <v>283</v>
      </c>
      <c r="C59" s="6" t="s">
        <v>119</v>
      </c>
      <c r="D59" s="6" t="s">
        <v>199</v>
      </c>
      <c r="E59" s="6" t="s">
        <v>58</v>
      </c>
      <c r="F59" s="6" t="s">
        <v>549</v>
      </c>
      <c r="G59" s="111"/>
      <c r="H59" s="111"/>
      <c r="I59" s="111" t="s">
        <v>58</v>
      </c>
      <c r="J59" s="111" t="s">
        <v>861</v>
      </c>
      <c r="K59" s="111" t="s">
        <v>1838</v>
      </c>
      <c r="L59" s="111"/>
      <c r="M59" s="111" t="s">
        <v>140</v>
      </c>
      <c r="N59" s="111"/>
      <c r="O59" s="111" t="s">
        <v>506</v>
      </c>
      <c r="P59" s="111" t="s">
        <v>235</v>
      </c>
      <c r="Q59" s="111" t="s">
        <v>612</v>
      </c>
      <c r="R59" s="111" t="s">
        <v>1121</v>
      </c>
      <c r="S59" s="111"/>
      <c r="T59" s="111" t="s">
        <v>479</v>
      </c>
      <c r="U59" s="111" t="s">
        <v>526</v>
      </c>
      <c r="V59" s="111"/>
      <c r="W59" s="111" t="s">
        <v>48</v>
      </c>
    </row>
    <row r="60" spans="1:23">
      <c r="B60" s="6" t="s">
        <v>1031</v>
      </c>
      <c r="E60" s="6" t="s">
        <v>1466</v>
      </c>
      <c r="F60" s="6" t="s">
        <v>579</v>
      </c>
      <c r="G60" s="111"/>
      <c r="H60" s="111"/>
      <c r="I60" s="111" t="s">
        <v>48</v>
      </c>
      <c r="J60" s="111" t="s">
        <v>48</v>
      </c>
      <c r="K60" s="111" t="s">
        <v>137</v>
      </c>
      <c r="L60" s="111"/>
      <c r="M60" s="111" t="s">
        <v>48</v>
      </c>
      <c r="N60" s="111"/>
      <c r="O60" s="111" t="s">
        <v>1179</v>
      </c>
      <c r="P60" s="111" t="s">
        <v>64</v>
      </c>
      <c r="Q60" s="111"/>
      <c r="R60" s="111" t="s">
        <v>62</v>
      </c>
      <c r="S60" s="111"/>
      <c r="T60" s="111" t="s">
        <v>1286</v>
      </c>
      <c r="U60" s="111" t="s">
        <v>648</v>
      </c>
      <c r="V60" s="111"/>
      <c r="W60" s="111"/>
    </row>
    <row r="61" spans="1:23">
      <c r="B61" s="6" t="s">
        <v>292</v>
      </c>
      <c r="E61" s="6" t="s">
        <v>48</v>
      </c>
      <c r="F61" s="6" t="s">
        <v>48</v>
      </c>
      <c r="G61" s="111"/>
      <c r="H61" s="111"/>
      <c r="I61" s="111" t="s">
        <v>161</v>
      </c>
      <c r="J61" s="111" t="s">
        <v>166</v>
      </c>
      <c r="K61" s="111"/>
      <c r="L61" s="111"/>
      <c r="M61" s="111" t="s">
        <v>166</v>
      </c>
      <c r="N61" s="111"/>
      <c r="O61" s="111" t="s">
        <v>48</v>
      </c>
      <c r="P61" s="111" t="s">
        <v>233</v>
      </c>
      <c r="Q61" s="111"/>
      <c r="R61" s="111" t="s">
        <v>1233</v>
      </c>
      <c r="S61" s="111"/>
      <c r="T61" s="111" t="s">
        <v>686</v>
      </c>
      <c r="U61" s="111" t="s">
        <v>941</v>
      </c>
      <c r="V61" s="111"/>
      <c r="W61" s="111"/>
    </row>
    <row r="62" spans="1:23">
      <c r="B62" s="6" t="s">
        <v>58</v>
      </c>
      <c r="E62" s="6" t="s">
        <v>1696</v>
      </c>
      <c r="F62" s="6" t="s">
        <v>565</v>
      </c>
      <c r="G62" s="111"/>
      <c r="H62" s="111"/>
      <c r="I62" s="111" t="s">
        <v>273</v>
      </c>
      <c r="J62" s="111"/>
      <c r="K62" s="111"/>
      <c r="L62" s="111"/>
      <c r="M62" s="111" t="s">
        <v>156</v>
      </c>
      <c r="N62" s="111"/>
      <c r="O62" s="111" t="s">
        <v>784</v>
      </c>
      <c r="P62" s="111" t="s">
        <v>1303</v>
      </c>
      <c r="Q62" s="111"/>
      <c r="R62" s="111" t="s">
        <v>235</v>
      </c>
      <c r="S62" s="111"/>
      <c r="T62" s="111" t="s">
        <v>370</v>
      </c>
      <c r="U62" s="111" t="s">
        <v>652</v>
      </c>
      <c r="V62" s="111"/>
      <c r="W62" s="111"/>
    </row>
    <row r="63" spans="1:23">
      <c r="B63" s="6" t="s">
        <v>304</v>
      </c>
      <c r="G63" s="112"/>
      <c r="H63" s="112"/>
      <c r="I63" s="112"/>
      <c r="J63" s="112"/>
      <c r="K63" s="112"/>
      <c r="L63" s="112"/>
      <c r="M63" s="112" t="s">
        <v>161</v>
      </c>
      <c r="N63" s="112"/>
      <c r="O63" s="112"/>
      <c r="P63" s="112"/>
      <c r="Q63" s="112"/>
      <c r="R63" s="112" t="s">
        <v>64</v>
      </c>
      <c r="S63" s="112"/>
      <c r="T63" s="112" t="s">
        <v>1747</v>
      </c>
      <c r="U63" s="112" t="s">
        <v>650</v>
      </c>
      <c r="V63" s="112"/>
      <c r="W63" s="112"/>
    </row>
    <row r="64" spans="1:23">
      <c r="R64" s="6" t="s">
        <v>131</v>
      </c>
      <c r="T64" s="6" t="s">
        <v>411</v>
      </c>
      <c r="U64" s="6" t="s">
        <v>657</v>
      </c>
    </row>
    <row r="65" spans="18:20">
      <c r="R65" s="6" t="s">
        <v>58</v>
      </c>
      <c r="T65" s="6" t="s">
        <v>1106</v>
      </c>
    </row>
    <row r="66" spans="18:20">
      <c r="R66" s="6" t="s">
        <v>88</v>
      </c>
      <c r="T66" s="6" t="s">
        <v>1121</v>
      </c>
    </row>
    <row r="67" spans="18:20">
      <c r="R67" s="6" t="s">
        <v>48</v>
      </c>
      <c r="T67" s="6" t="s">
        <v>474</v>
      </c>
    </row>
    <row r="68" spans="18:20">
      <c r="T68" s="6" t="s">
        <v>138</v>
      </c>
    </row>
    <row r="69" spans="18:20">
      <c r="T69" s="6" t="s">
        <v>329</v>
      </c>
    </row>
    <row r="70" spans="18:20">
      <c r="T70" s="6" t="s">
        <v>744</v>
      </c>
    </row>
    <row r="71" spans="18:20">
      <c r="T71" s="6" t="s">
        <v>412</v>
      </c>
    </row>
    <row r="72" spans="18:20">
      <c r="T72" s="6" t="s">
        <v>203</v>
      </c>
    </row>
    <row r="73" spans="18:20">
      <c r="T73" s="6" t="s">
        <v>678</v>
      </c>
    </row>
    <row r="74" spans="18:20">
      <c r="T74" s="6" t="s">
        <v>1783</v>
      </c>
    </row>
    <row r="75" spans="18:20">
      <c r="T75" s="6" t="s">
        <v>388</v>
      </c>
    </row>
    <row r="76" spans="18:20">
      <c r="T76" s="6" t="s">
        <v>757</v>
      </c>
    </row>
    <row r="77" spans="18:20">
      <c r="T77" s="6" t="s">
        <v>447</v>
      </c>
    </row>
    <row r="78" spans="18:20">
      <c r="T78" s="6" t="s">
        <v>409</v>
      </c>
    </row>
    <row r="79" spans="18:20">
      <c r="T79" s="6" t="s">
        <v>201</v>
      </c>
    </row>
    <row r="80" spans="18:20">
      <c r="T80" s="6" t="s">
        <v>815</v>
      </c>
    </row>
    <row r="81" spans="20:20">
      <c r="T81" s="6" t="s">
        <v>196</v>
      </c>
    </row>
    <row r="82" spans="20:20">
      <c r="T82" s="6" t="s">
        <v>839</v>
      </c>
    </row>
    <row r="83" spans="20:20">
      <c r="T83" s="6" t="s">
        <v>1807</v>
      </c>
    </row>
    <row r="84" spans="20:20">
      <c r="T84" s="6" t="s">
        <v>48</v>
      </c>
    </row>
    <row r="85" spans="20:20">
      <c r="T85" s="6" t="s">
        <v>1124</v>
      </c>
    </row>
    <row r="86" spans="20:20">
      <c r="T86" s="6" t="s">
        <v>1696</v>
      </c>
    </row>
    <row r="87" spans="20:20">
      <c r="T87" s="6" t="s">
        <v>495</v>
      </c>
    </row>
    <row r="88" spans="20:20">
      <c r="T88" s="6" t="s">
        <v>1797</v>
      </c>
    </row>
    <row r="89" spans="20:20">
      <c r="T89" s="6" t="s">
        <v>455</v>
      </c>
    </row>
    <row r="90" spans="20:20">
      <c r="T90" s="6" t="s">
        <v>464</v>
      </c>
    </row>
  </sheetData>
  <sheetProtection selectLockedCells="1" selectUnlockedCells="1"/>
  <sortState ref="B29:B47">
    <sortCondition ref="B47"/>
  </sortState>
  <phoneticPr fontId="1" type="noConversion"/>
  <conditionalFormatting sqref="W64:W66 W58:W59 B69:T69 V69:W69 A55:V59 A67:V68 V60:V66 U60:U64 A65:T66 A64:N64 P64:T64 A60:T63 B70:V90">
    <cfRule type="notContainsBlanks" dxfId="1" priority="3">
      <formula>LEN(TRIM(A55))&gt;0</formula>
    </cfRule>
  </conditionalFormatting>
  <conditionalFormatting sqref="W55:W57">
    <cfRule type="notContainsBlanks" dxfId="0" priority="1">
      <formula>LEN(TRIM(W55))&gt;0</formula>
    </cfRule>
  </conditionalFormatting>
  <hyperlinks>
    <hyperlink ref="D8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/>
    <hyperlink ref="D16" r:id="rId9"/>
    <hyperlink ref="D5" r:id="rId10"/>
    <hyperlink ref="D6" r:id="rId11"/>
    <hyperlink ref="D7" r:id="rId12"/>
    <hyperlink ref="D18" r:id="rId13"/>
    <hyperlink ref="D19" r:id="rId14"/>
    <hyperlink ref="D20" r:id="rId15"/>
    <hyperlink ref="D17" r:id="rId16"/>
  </hyperlinks>
  <pageMargins left="0.7" right="0.7" top="0.75" bottom="0.75" header="0.3" footer="0.3"/>
  <pageSetup paperSize="9" orientation="portrait" r:id="rId1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75CE97B-CBC4-457C-B5A9-D131B891D386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tars" iconId="2"/>
            </x14:iconSet>
          </x14:cfRule>
          <xm:sqref>D4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4"/>
  <sheetViews>
    <sheetView workbookViewId="0">
      <selection activeCell="B2" sqref="B2"/>
    </sheetView>
  </sheetViews>
  <sheetFormatPr defaultRowHeight="16.5"/>
  <cols>
    <col min="1" max="1" width="8.875" customWidth="1"/>
    <col min="2" max="2" width="6.25" customWidth="1"/>
    <col min="3" max="3" width="12.875" customWidth="1"/>
    <col min="4" max="4" width="6" customWidth="1"/>
    <col min="5" max="5" width="6.875" customWidth="1"/>
    <col min="6" max="6" width="4.125" customWidth="1"/>
    <col min="7" max="7" width="7.875" customWidth="1"/>
    <col min="8" max="8" width="10.125" customWidth="1"/>
    <col min="9" max="9" width="9.875" customWidth="1"/>
    <col min="10" max="10" width="8.625" customWidth="1"/>
    <col min="11" max="11" width="7.25" customWidth="1"/>
    <col min="12" max="12" width="7.625" customWidth="1"/>
    <col min="13" max="13" width="4.25" customWidth="1"/>
    <col min="14" max="14" width="7.125" customWidth="1"/>
    <col min="15" max="15" width="7.75" customWidth="1"/>
    <col min="16" max="16" width="4.75" customWidth="1"/>
    <col min="17" max="17" width="5.5" customWidth="1"/>
    <col min="18" max="18" width="10.375" customWidth="1"/>
    <col min="19" max="19" width="7" customWidth="1"/>
    <col min="20" max="20" width="6.5" customWidth="1"/>
    <col min="21" max="21" width="10.25" customWidth="1"/>
    <col min="22" max="22" width="8.625" customWidth="1"/>
    <col min="23" max="23" width="13.625" customWidth="1"/>
    <col min="24" max="24" width="8" customWidth="1"/>
    <col min="25" max="25" width="9.375" customWidth="1"/>
    <col min="26" max="26" width="7.875" customWidth="1"/>
    <col min="27" max="27" width="11.25" customWidth="1"/>
    <col min="28" max="28" width="9.125" customWidth="1"/>
    <col min="29" max="29" width="5.5" customWidth="1"/>
    <col min="30" max="30" width="9.625" customWidth="1"/>
    <col min="31" max="31" width="8" customWidth="1"/>
    <col min="32" max="32" width="3" customWidth="1"/>
    <col min="33" max="33" width="8.375" customWidth="1"/>
    <col min="34" max="34" width="10.625" customWidth="1"/>
    <col min="35" max="35" width="5.25" customWidth="1"/>
    <col min="36" max="36" width="5.125" customWidth="1"/>
    <col min="37" max="37" width="6.125" customWidth="1"/>
    <col min="38" max="38" width="5.875" customWidth="1"/>
    <col min="39" max="39" width="10.625" customWidth="1"/>
    <col min="40" max="40" width="6.25" customWidth="1"/>
    <col min="41" max="41" width="8.375" customWidth="1"/>
    <col min="42" max="42" width="7.25" customWidth="1"/>
    <col min="43" max="43" width="5.75" customWidth="1"/>
    <col min="44" max="44" width="7.75" customWidth="1"/>
    <col min="45" max="45" width="8.75" customWidth="1"/>
    <col min="46" max="46" width="11.125" customWidth="1"/>
    <col min="47" max="47" width="7.375" customWidth="1"/>
    <col min="48" max="48" width="5.5" customWidth="1"/>
    <col min="49" max="49" width="7.375" customWidth="1"/>
    <col min="50" max="50" width="5.5" customWidth="1"/>
    <col min="51" max="51" width="10.125" customWidth="1"/>
    <col min="52" max="52" width="9.25" customWidth="1"/>
    <col min="53" max="53" width="7.375" customWidth="1"/>
    <col min="54" max="54" width="5.5" customWidth="1"/>
    <col min="55" max="56" width="9.25" customWidth="1"/>
    <col min="57" max="58" width="11.875" customWidth="1"/>
    <col min="59" max="59" width="17" customWidth="1"/>
    <col min="60" max="60" width="9.25" customWidth="1"/>
    <col min="61" max="61" width="7.375" customWidth="1"/>
    <col min="62" max="62" width="9.25" customWidth="1"/>
    <col min="63" max="63" width="16.375" customWidth="1"/>
    <col min="64" max="64" width="7.375" customWidth="1"/>
    <col min="65" max="65" width="9.25" customWidth="1"/>
    <col min="66" max="66" width="7.375" customWidth="1"/>
    <col min="67" max="67" width="10.125" customWidth="1"/>
    <col min="68" max="68" width="7.375" customWidth="1"/>
    <col min="69" max="69" width="9.25" customWidth="1"/>
    <col min="70" max="70" width="7.375" customWidth="1"/>
    <col min="71" max="71" width="10.125" customWidth="1"/>
    <col min="72" max="72" width="9.25" customWidth="1"/>
    <col min="73" max="73" width="7.375" customWidth="1"/>
    <col min="74" max="74" width="16.375" customWidth="1"/>
    <col min="75" max="75" width="18.125" customWidth="1"/>
    <col min="76" max="76" width="13.25" customWidth="1"/>
    <col min="77" max="77" width="9.25" customWidth="1"/>
    <col min="78" max="78" width="15.75" customWidth="1"/>
    <col min="79" max="79" width="5.5" customWidth="1"/>
    <col min="80" max="80" width="9.25" customWidth="1"/>
    <col min="81" max="81" width="5.5" customWidth="1"/>
    <col min="82" max="82" width="12.125" customWidth="1"/>
    <col min="83" max="83" width="18.375" customWidth="1"/>
    <col min="84" max="84" width="5.5" customWidth="1"/>
    <col min="85" max="85" width="18.375" customWidth="1"/>
    <col min="86" max="86" width="15.25" customWidth="1"/>
    <col min="87" max="87" width="14" customWidth="1"/>
    <col min="88" max="88" width="9.25" customWidth="1"/>
    <col min="89" max="89" width="11.25" customWidth="1"/>
    <col min="90" max="90" width="7.375" customWidth="1"/>
    <col min="91" max="91" width="5.5" customWidth="1"/>
    <col min="92" max="92" width="9.25" customWidth="1"/>
    <col min="93" max="93" width="7.375" customWidth="1"/>
    <col min="94" max="94" width="11.25" customWidth="1"/>
    <col min="95" max="96" width="7.375" customWidth="1"/>
    <col min="97" max="97" width="9.25" customWidth="1"/>
    <col min="98" max="98" width="7.375" customWidth="1"/>
    <col min="99" max="99" width="18.125" customWidth="1"/>
    <col min="100" max="100" width="14" customWidth="1"/>
    <col min="101" max="102" width="9.25" customWidth="1"/>
    <col min="103" max="103" width="9.875" customWidth="1"/>
    <col min="104" max="106" width="18.375" customWidth="1"/>
    <col min="107" max="107" width="18.375" bestFit="1" customWidth="1"/>
    <col min="108" max="110" width="18.375" customWidth="1"/>
    <col min="111" max="111" width="18.375" bestFit="1" customWidth="1"/>
    <col min="112" max="115" width="18.375" customWidth="1"/>
    <col min="116" max="116" width="18.375" bestFit="1" customWidth="1"/>
    <col min="117" max="120" width="18.375" customWidth="1"/>
    <col min="121" max="123" width="18.375" bestFit="1" customWidth="1"/>
    <col min="124" max="134" width="18.375" customWidth="1"/>
    <col min="135" max="135" width="18.375" bestFit="1" customWidth="1"/>
    <col min="136" max="136" width="18.375" customWidth="1"/>
    <col min="137" max="138" width="18.375" bestFit="1" customWidth="1"/>
    <col min="139" max="139" width="16.125" customWidth="1"/>
    <col min="140" max="144" width="15.375" customWidth="1"/>
    <col min="145" max="145" width="18.125" customWidth="1"/>
    <col min="146" max="146" width="9.5" customWidth="1"/>
    <col min="147" max="147" width="11.875" customWidth="1"/>
    <col min="148" max="148" width="7.375" customWidth="1"/>
    <col min="149" max="150" width="18.375" bestFit="1" customWidth="1"/>
    <col min="151" max="151" width="18.375" customWidth="1"/>
    <col min="152" max="154" width="18.375" bestFit="1" customWidth="1"/>
    <col min="155" max="155" width="18.375" customWidth="1"/>
    <col min="156" max="156" width="18.375" bestFit="1" customWidth="1"/>
    <col min="157" max="157" width="16.125" customWidth="1"/>
    <col min="158" max="158" width="15.375" customWidth="1"/>
    <col min="159" max="159" width="15.375" bestFit="1" customWidth="1"/>
    <col min="160" max="162" width="15.375" customWidth="1"/>
    <col min="163" max="164" width="15.375" bestFit="1" customWidth="1"/>
    <col min="165" max="167" width="15.375" customWidth="1"/>
    <col min="168" max="169" width="15.375" bestFit="1" customWidth="1"/>
    <col min="170" max="171" width="15.375" customWidth="1"/>
    <col min="172" max="172" width="18.125" customWidth="1"/>
    <col min="173" max="173" width="9.5" customWidth="1"/>
    <col min="174" max="174" width="11.875" bestFit="1" customWidth="1"/>
    <col min="175" max="176" width="7.375" customWidth="1"/>
  </cols>
  <sheetData>
    <row r="2" spans="1:6">
      <c r="B2" s="5" t="s">
        <v>5703</v>
      </c>
    </row>
    <row r="4" spans="1:6" s="86" customFormat="1">
      <c r="B4" s="86" t="s">
        <v>971</v>
      </c>
    </row>
    <row r="5" spans="1:6">
      <c r="B5" t="s">
        <v>108</v>
      </c>
    </row>
    <row r="6" spans="1:6">
      <c r="B6" t="s">
        <v>584</v>
      </c>
    </row>
    <row r="7" spans="1:6">
      <c r="B7" t="s">
        <v>131</v>
      </c>
    </row>
    <row r="8" spans="1:6">
      <c r="B8" t="s">
        <v>1986</v>
      </c>
    </row>
    <row r="9" spans="1:6">
      <c r="B9" t="s">
        <v>7</v>
      </c>
    </row>
    <row r="10" spans="1:6">
      <c r="A10" s="84"/>
      <c r="B10" t="s">
        <v>133</v>
      </c>
      <c r="C10" s="84"/>
      <c r="D10" s="84"/>
      <c r="E10" s="84"/>
      <c r="F10" s="84"/>
    </row>
    <row r="11" spans="1:6">
      <c r="B11" t="s">
        <v>91</v>
      </c>
    </row>
    <row r="12" spans="1:6">
      <c r="B12" t="s">
        <v>232</v>
      </c>
    </row>
    <row r="13" spans="1:6">
      <c r="B13" t="s">
        <v>1988</v>
      </c>
    </row>
    <row r="14" spans="1:6">
      <c r="B14" t="s">
        <v>1984</v>
      </c>
    </row>
    <row r="15" spans="1:6">
      <c r="B15" t="s">
        <v>54</v>
      </c>
    </row>
    <row r="16" spans="1:6">
      <c r="B16" t="s">
        <v>137</v>
      </c>
    </row>
    <row r="17" spans="2:2">
      <c r="B17" t="s">
        <v>523</v>
      </c>
    </row>
    <row r="18" spans="2:2">
      <c r="B18" t="s">
        <v>3676</v>
      </c>
    </row>
    <row r="19" spans="2:2" s="86" customFormat="1">
      <c r="B19" s="86" t="s">
        <v>933</v>
      </c>
    </row>
    <row r="20" spans="2:2">
      <c r="B20" t="s">
        <v>951</v>
      </c>
    </row>
    <row r="21" spans="2:2">
      <c r="B21" t="s">
        <v>7</v>
      </c>
    </row>
    <row r="22" spans="2:2">
      <c r="B22" t="s">
        <v>133</v>
      </c>
    </row>
    <row r="23" spans="2:2">
      <c r="B23" t="s">
        <v>523</v>
      </c>
    </row>
    <row r="24" spans="2:2" s="86" customFormat="1">
      <c r="B24" s="86" t="s">
        <v>4</v>
      </c>
    </row>
    <row r="25" spans="2:2">
      <c r="B25" t="s">
        <v>108</v>
      </c>
    </row>
    <row r="26" spans="2:2">
      <c r="B26" t="s">
        <v>500</v>
      </c>
    </row>
    <row r="27" spans="2:2">
      <c r="B27" t="s">
        <v>529</v>
      </c>
    </row>
    <row r="28" spans="2:2">
      <c r="B28" t="s">
        <v>584</v>
      </c>
    </row>
    <row r="29" spans="2:2">
      <c r="B29" t="s">
        <v>131</v>
      </c>
    </row>
    <row r="30" spans="2:2">
      <c r="B30" t="s">
        <v>1986</v>
      </c>
    </row>
    <row r="31" spans="2:2">
      <c r="B31" t="s">
        <v>7</v>
      </c>
    </row>
    <row r="32" spans="2:2">
      <c r="B32" t="s">
        <v>506</v>
      </c>
    </row>
    <row r="33" spans="2:2">
      <c r="B33" t="s">
        <v>133</v>
      </c>
    </row>
    <row r="34" spans="2:2">
      <c r="B34" t="s">
        <v>91</v>
      </c>
    </row>
    <row r="35" spans="2:2">
      <c r="B35" t="s">
        <v>195</v>
      </c>
    </row>
    <row r="36" spans="2:2">
      <c r="B36" t="s">
        <v>232</v>
      </c>
    </row>
    <row r="37" spans="2:2">
      <c r="B37" t="s">
        <v>1988</v>
      </c>
    </row>
    <row r="38" spans="2:2">
      <c r="B38" t="s">
        <v>1984</v>
      </c>
    </row>
    <row r="39" spans="2:2">
      <c r="B39" t="s">
        <v>598</v>
      </c>
    </row>
    <row r="40" spans="2:2">
      <c r="B40" t="s">
        <v>54</v>
      </c>
    </row>
    <row r="41" spans="2:2">
      <c r="B41" t="s">
        <v>137</v>
      </c>
    </row>
    <row r="42" spans="2:2">
      <c r="B42" t="s">
        <v>523</v>
      </c>
    </row>
    <row r="43" spans="2:2">
      <c r="B43" t="s">
        <v>192</v>
      </c>
    </row>
    <row r="44" spans="2:2" s="86" customFormat="1">
      <c r="B44" s="86" t="s">
        <v>841</v>
      </c>
    </row>
    <row r="45" spans="2:2">
      <c r="B45" t="s">
        <v>108</v>
      </c>
    </row>
    <row r="46" spans="2:2">
      <c r="B46" t="s">
        <v>500</v>
      </c>
    </row>
    <row r="47" spans="2:2">
      <c r="B47" t="s">
        <v>584</v>
      </c>
    </row>
    <row r="48" spans="2:2">
      <c r="B48" t="s">
        <v>1986</v>
      </c>
    </row>
    <row r="49" spans="2:2">
      <c r="B49" t="s">
        <v>7</v>
      </c>
    </row>
    <row r="50" spans="2:2">
      <c r="B50" t="s">
        <v>91</v>
      </c>
    </row>
    <row r="51" spans="2:2">
      <c r="B51" t="s">
        <v>54</v>
      </c>
    </row>
    <row r="52" spans="2:2">
      <c r="B52" t="s">
        <v>137</v>
      </c>
    </row>
    <row r="53" spans="2:2">
      <c r="B53" t="s">
        <v>523</v>
      </c>
    </row>
    <row r="54" spans="2:2" s="86" customFormat="1">
      <c r="B54" s="86" t="s">
        <v>927</v>
      </c>
    </row>
    <row r="55" spans="2:2">
      <c r="B55" t="s">
        <v>108</v>
      </c>
    </row>
    <row r="56" spans="2:2">
      <c r="B56" t="s">
        <v>1986</v>
      </c>
    </row>
    <row r="57" spans="2:2">
      <c r="B57" t="s">
        <v>7</v>
      </c>
    </row>
    <row r="58" spans="2:2">
      <c r="B58" t="s">
        <v>137</v>
      </c>
    </row>
    <row r="59" spans="2:2" s="86" customFormat="1">
      <c r="B59" s="86" t="s">
        <v>802</v>
      </c>
    </row>
    <row r="60" spans="2:2">
      <c r="B60" t="s">
        <v>500</v>
      </c>
    </row>
    <row r="61" spans="2:2">
      <c r="B61" t="s">
        <v>1986</v>
      </c>
    </row>
    <row r="62" spans="2:2">
      <c r="B62" t="s">
        <v>7</v>
      </c>
    </row>
    <row r="63" spans="2:2">
      <c r="B63" t="s">
        <v>1984</v>
      </c>
    </row>
    <row r="64" spans="2:2">
      <c r="B64" t="s">
        <v>137</v>
      </c>
    </row>
    <row r="65" spans="2:2">
      <c r="B65" t="s">
        <v>523</v>
      </c>
    </row>
    <row r="66" spans="2:2" s="86" customFormat="1">
      <c r="B66" s="86" t="s">
        <v>1177</v>
      </c>
    </row>
    <row r="67" spans="2:2">
      <c r="B67" t="s">
        <v>108</v>
      </c>
    </row>
    <row r="68" spans="2:2">
      <c r="B68" t="s">
        <v>7</v>
      </c>
    </row>
    <row r="69" spans="2:2">
      <c r="B69" t="s">
        <v>91</v>
      </c>
    </row>
    <row r="70" spans="2:2">
      <c r="B70" t="s">
        <v>195</v>
      </c>
    </row>
    <row r="71" spans="2:2">
      <c r="B71" t="s">
        <v>1984</v>
      </c>
    </row>
    <row r="72" spans="2:2">
      <c r="B72" t="s">
        <v>137</v>
      </c>
    </row>
    <row r="73" spans="2:2" s="86" customFormat="1">
      <c r="B73" s="86" t="s">
        <v>1895</v>
      </c>
    </row>
    <row r="74" spans="2:2">
      <c r="B74" t="s">
        <v>108</v>
      </c>
    </row>
    <row r="75" spans="2:2">
      <c r="B75" t="s">
        <v>500</v>
      </c>
    </row>
    <row r="76" spans="2:2">
      <c r="B76" t="s">
        <v>131</v>
      </c>
    </row>
    <row r="77" spans="2:2">
      <c r="B77" t="s">
        <v>1986</v>
      </c>
    </row>
    <row r="78" spans="2:2">
      <c r="B78" t="s">
        <v>7</v>
      </c>
    </row>
    <row r="79" spans="2:2">
      <c r="B79" t="s">
        <v>133</v>
      </c>
    </row>
    <row r="80" spans="2:2">
      <c r="B80" t="s">
        <v>195</v>
      </c>
    </row>
    <row r="81" spans="2:2">
      <c r="B81" t="s">
        <v>1988</v>
      </c>
    </row>
    <row r="82" spans="2:2">
      <c r="B82" t="s">
        <v>137</v>
      </c>
    </row>
    <row r="83" spans="2:2" s="86" customFormat="1">
      <c r="B83" s="86" t="s">
        <v>1692</v>
      </c>
    </row>
    <row r="84" spans="2:2">
      <c r="B84" t="s">
        <v>500</v>
      </c>
    </row>
    <row r="85" spans="2:2">
      <c r="B85" t="s">
        <v>529</v>
      </c>
    </row>
    <row r="86" spans="2:2">
      <c r="B86" t="s">
        <v>584</v>
      </c>
    </row>
    <row r="87" spans="2:2">
      <c r="B87" t="s">
        <v>1986</v>
      </c>
    </row>
    <row r="88" spans="2:2">
      <c r="B88" t="s">
        <v>7</v>
      </c>
    </row>
    <row r="89" spans="2:2">
      <c r="B89" t="s">
        <v>506</v>
      </c>
    </row>
    <row r="90" spans="2:2">
      <c r="B90" t="s">
        <v>133</v>
      </c>
    </row>
    <row r="91" spans="2:2">
      <c r="B91" t="s">
        <v>91</v>
      </c>
    </row>
    <row r="92" spans="2:2">
      <c r="B92" t="s">
        <v>195</v>
      </c>
    </row>
    <row r="93" spans="2:2">
      <c r="B93" t="s">
        <v>1984</v>
      </c>
    </row>
    <row r="94" spans="2:2">
      <c r="B94" t="s">
        <v>598</v>
      </c>
    </row>
    <row r="95" spans="2:2">
      <c r="B95" t="s">
        <v>54</v>
      </c>
    </row>
    <row r="96" spans="2:2">
      <c r="B96" t="s">
        <v>137</v>
      </c>
    </row>
    <row r="97" spans="2:2" s="86" customFormat="1">
      <c r="B97" s="86" t="s">
        <v>2152</v>
      </c>
    </row>
    <row r="98" spans="2:2">
      <c r="B98" t="s">
        <v>500</v>
      </c>
    </row>
    <row r="99" spans="2:2">
      <c r="B99" t="s">
        <v>584</v>
      </c>
    </row>
    <row r="100" spans="2:2">
      <c r="B100" t="s">
        <v>131</v>
      </c>
    </row>
    <row r="101" spans="2:2">
      <c r="B101" t="s">
        <v>7</v>
      </c>
    </row>
    <row r="102" spans="2:2">
      <c r="B102" t="s">
        <v>133</v>
      </c>
    </row>
    <row r="103" spans="2:2">
      <c r="B103" t="s">
        <v>232</v>
      </c>
    </row>
    <row r="104" spans="2:2">
      <c r="B104" t="s">
        <v>1988</v>
      </c>
    </row>
    <row r="105" spans="2:2">
      <c r="B105" t="s">
        <v>1984</v>
      </c>
    </row>
    <row r="106" spans="2:2">
      <c r="B106" t="s">
        <v>54</v>
      </c>
    </row>
    <row r="107" spans="2:2">
      <c r="B107" t="s">
        <v>1272</v>
      </c>
    </row>
    <row r="108" spans="2:2">
      <c r="B108" t="s">
        <v>137</v>
      </c>
    </row>
    <row r="109" spans="2:2">
      <c r="B109" t="s">
        <v>523</v>
      </c>
    </row>
    <row r="110" spans="2:2">
      <c r="B110" t="s">
        <v>3676</v>
      </c>
    </row>
    <row r="111" spans="2:2" s="86" customFormat="1">
      <c r="B111" s="86" t="s">
        <v>659</v>
      </c>
    </row>
    <row r="112" spans="2:2">
      <c r="B112" t="s">
        <v>108</v>
      </c>
    </row>
    <row r="113" spans="2:2">
      <c r="B113" t="s">
        <v>500</v>
      </c>
    </row>
    <row r="114" spans="2:2">
      <c r="B114" t="s">
        <v>584</v>
      </c>
    </row>
    <row r="115" spans="2:2">
      <c r="B115" t="s">
        <v>1986</v>
      </c>
    </row>
    <row r="116" spans="2:2">
      <c r="B116" t="s">
        <v>506</v>
      </c>
    </row>
    <row r="117" spans="2:2">
      <c r="B117" t="s">
        <v>91</v>
      </c>
    </row>
    <row r="118" spans="2:2">
      <c r="B118" t="s">
        <v>756</v>
      </c>
    </row>
    <row r="119" spans="2:2">
      <c r="B119" t="s">
        <v>232</v>
      </c>
    </row>
    <row r="120" spans="2:2">
      <c r="B120" t="s">
        <v>1988</v>
      </c>
    </row>
    <row r="121" spans="2:2">
      <c r="B121" t="s">
        <v>1984</v>
      </c>
    </row>
    <row r="122" spans="2:2">
      <c r="B122" t="s">
        <v>54</v>
      </c>
    </row>
    <row r="123" spans="2:2">
      <c r="B123" t="s">
        <v>137</v>
      </c>
    </row>
    <row r="124" spans="2:2">
      <c r="B124" t="s">
        <v>523</v>
      </c>
    </row>
    <row r="125" spans="2:2">
      <c r="B125" t="s">
        <v>3676</v>
      </c>
    </row>
    <row r="126" spans="2:2" s="86" customFormat="1">
      <c r="B126" s="86" t="s">
        <v>877</v>
      </c>
    </row>
    <row r="127" spans="2:2">
      <c r="B127" t="s">
        <v>108</v>
      </c>
    </row>
    <row r="128" spans="2:2">
      <c r="B128" t="s">
        <v>131</v>
      </c>
    </row>
    <row r="129" spans="2:2">
      <c r="B129" t="s">
        <v>1986</v>
      </c>
    </row>
    <row r="130" spans="2:2">
      <c r="B130" t="s">
        <v>7</v>
      </c>
    </row>
    <row r="131" spans="2:2">
      <c r="B131" t="s">
        <v>133</v>
      </c>
    </row>
    <row r="132" spans="2:2">
      <c r="B132" t="s">
        <v>91</v>
      </c>
    </row>
    <row r="133" spans="2:2">
      <c r="B133" t="s">
        <v>232</v>
      </c>
    </row>
    <row r="134" spans="2:2">
      <c r="B134" t="s">
        <v>1984</v>
      </c>
    </row>
    <row r="135" spans="2:2">
      <c r="B135" t="s">
        <v>54</v>
      </c>
    </row>
    <row r="136" spans="2:2">
      <c r="B136" t="s">
        <v>137</v>
      </c>
    </row>
    <row r="137" spans="2:2">
      <c r="B137" t="s">
        <v>523</v>
      </c>
    </row>
    <row r="138" spans="2:2" s="86" customFormat="1">
      <c r="B138" s="86" t="s">
        <v>779</v>
      </c>
    </row>
    <row r="139" spans="2:2">
      <c r="B139" t="s">
        <v>133</v>
      </c>
    </row>
    <row r="140" spans="2:2">
      <c r="B140" t="s">
        <v>195</v>
      </c>
    </row>
    <row r="141" spans="2:2">
      <c r="B141" t="s">
        <v>137</v>
      </c>
    </row>
    <row r="142" spans="2:2">
      <c r="B142" s="86" t="s">
        <v>5835</v>
      </c>
    </row>
    <row r="143" spans="2:2">
      <c r="B143" t="s">
        <v>5836</v>
      </c>
    </row>
    <row r="144" spans="2:2">
      <c r="B144" t="s">
        <v>5837</v>
      </c>
    </row>
    <row r="145" spans="2:2">
      <c r="B145" t="s">
        <v>5838</v>
      </c>
    </row>
    <row r="146" spans="2:2">
      <c r="B146" t="s">
        <v>5839</v>
      </c>
    </row>
    <row r="147" spans="2:2">
      <c r="B147" s="86" t="s">
        <v>5840</v>
      </c>
    </row>
    <row r="148" spans="2:2">
      <c r="B148" t="s">
        <v>5841</v>
      </c>
    </row>
    <row r="149" spans="2:2">
      <c r="B149" s="86" t="s">
        <v>5842</v>
      </c>
    </row>
    <row r="150" spans="2:2">
      <c r="B150" s="193" t="s">
        <v>5836</v>
      </c>
    </row>
    <row r="151" spans="2:2">
      <c r="B151" s="86" t="s">
        <v>5843</v>
      </c>
    </row>
    <row r="152" spans="2:2">
      <c r="B152" s="193" t="s">
        <v>5844</v>
      </c>
    </row>
    <row r="153" spans="2:2">
      <c r="B153" s="86"/>
    </row>
    <row r="154" spans="2:2" s="86" customFormat="1"/>
  </sheetData>
  <sheetProtection selectLockedCells="1" selectUn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48</vt:i4>
      </vt:variant>
    </vt:vector>
  </HeadingPairs>
  <TitlesOfParts>
    <vt:vector size="59" baseType="lpstr">
      <vt:lpstr>개요</vt:lpstr>
      <vt:lpstr>리더 추천강좌</vt:lpstr>
      <vt:lpstr>주제별 교육 검색</vt:lpstr>
      <vt:lpstr>기관별 교육 검색</vt:lpstr>
      <vt:lpstr>주요 교육기관</vt:lpstr>
      <vt:lpstr>교육주제 범례(IT)</vt:lpstr>
      <vt:lpstr>교육주제 범례(비즈니스)</vt:lpstr>
      <vt:lpstr>전체과정</vt:lpstr>
      <vt:lpstr>개정이력</vt:lpstr>
      <vt:lpstr>index</vt:lpstr>
      <vt:lpstr>index_1</vt:lpstr>
      <vt:lpstr>HP교육센터</vt:lpstr>
      <vt:lpstr>IoT</vt:lpstr>
      <vt:lpstr>IT</vt:lpstr>
      <vt:lpstr>IT프로젝트관리</vt:lpstr>
      <vt:lpstr>SW공학</vt:lpstr>
      <vt:lpstr>t아카데미</vt:lpstr>
      <vt:lpstr>가상화</vt:lpstr>
      <vt:lpstr>공통스킬</vt:lpstr>
      <vt:lpstr>교육기관명</vt:lpstr>
      <vt:lpstr>교육분류</vt:lpstr>
      <vt:lpstr>국가평생교육진흥원</vt:lpstr>
      <vt:lpstr>기관명</vt:lpstr>
      <vt:lpstr>기술관리</vt:lpstr>
      <vt:lpstr>기획</vt:lpstr>
      <vt:lpstr>네트워크</vt:lpstr>
      <vt:lpstr>대분류</vt:lpstr>
      <vt:lpstr>데이터베이스</vt:lpstr>
      <vt:lpstr>데이터사이언스</vt:lpstr>
      <vt:lpstr>디자인</vt:lpstr>
      <vt:lpstr>라이지움</vt:lpstr>
      <vt:lpstr>멀티캠퍼스</vt:lpstr>
      <vt:lpstr>보안</vt:lpstr>
      <vt:lpstr>블록체인</vt:lpstr>
      <vt:lpstr>비즈니스</vt:lpstr>
      <vt:lpstr>비트교육센터</vt:lpstr>
      <vt:lpstr>빅데이터</vt:lpstr>
      <vt:lpstr>세미나</vt:lpstr>
      <vt:lpstr>시스템</vt:lpstr>
      <vt:lpstr>아이티윌</vt:lpstr>
      <vt:lpstr>오라클자바교육센터</vt:lpstr>
      <vt:lpstr>운영체제</vt:lpstr>
      <vt:lpstr>인공지능</vt:lpstr>
      <vt:lpstr>인프런</vt:lpstr>
      <vt:lpstr>중분류전체</vt:lpstr>
      <vt:lpstr>중앙정보처리학원</vt:lpstr>
      <vt:lpstr>직무</vt:lpstr>
      <vt:lpstr>코리아IT아카데미</vt:lpstr>
      <vt:lpstr>코쎄라</vt:lpstr>
      <vt:lpstr>클라우드</vt:lpstr>
      <vt:lpstr>패스트레인정보통신학원</vt:lpstr>
      <vt:lpstr>패스트캠퍼스</vt:lpstr>
      <vt:lpstr>품질</vt:lpstr>
      <vt:lpstr>프로그래밍</vt:lpstr>
      <vt:lpstr>프로젝트관리</vt:lpstr>
      <vt:lpstr>핀테크</vt:lpstr>
      <vt:lpstr>한국소프트웨어기술진흥협회</vt:lpstr>
      <vt:lpstr>한국정보기술연구원</vt:lpstr>
      <vt:lpstr>한국정보보호교육센터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sky</cp:lastModifiedBy>
  <dcterms:created xsi:type="dcterms:W3CDTF">2020-04-24T00:41:40Z</dcterms:created>
  <dcterms:modified xsi:type="dcterms:W3CDTF">2021-03-08T05:44:50Z</dcterms:modified>
</cp:coreProperties>
</file>