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SUMMER 2022 SEMESTER CLASS FILES\CIS-479\programming\FINAL_EXAM_Programs_CIS-479-MEECH\"/>
    </mc:Choice>
  </mc:AlternateContent>
  <xr:revisionPtr revIDLastSave="0" documentId="13_ncr:1_{1DF0D7B8-A682-40F6-8B0B-C3BAC2904B64}" xr6:coauthVersionLast="47" xr6:coauthVersionMax="47" xr10:uidLastSave="{00000000-0000-0000-0000-000000000000}"/>
  <bookViews>
    <workbookView xWindow="-4800" yWindow="-16320" windowWidth="29040" windowHeight="15840" xr2:uid="{79EC2E3A-3A23-41FA-81B1-F618E4C63F0F}"/>
  </bookViews>
  <sheets>
    <sheet name="HW4_Q2_MEEC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2" l="1"/>
  <c r="M25" i="2"/>
  <c r="J14" i="2"/>
  <c r="M13" i="2"/>
  <c r="M23" i="2"/>
  <c r="M22" i="2"/>
  <c r="M21" i="2"/>
  <c r="J23" i="2"/>
  <c r="J22" i="2"/>
  <c r="J21" i="2"/>
  <c r="M15" i="2"/>
  <c r="M14" i="2"/>
  <c r="J15" i="2"/>
  <c r="J13" i="2"/>
  <c r="J12" i="2" l="1"/>
  <c r="J20" i="2" s="1"/>
  <c r="S20" i="2"/>
  <c r="N19" i="2"/>
  <c r="N11" i="2"/>
  <c r="M12" i="2" l="1"/>
  <c r="M20" i="2" s="1"/>
  <c r="J25" i="2"/>
  <c r="J17" i="2"/>
  <c r="U13" i="2" l="1"/>
  <c r="U14" i="2" s="1"/>
  <c r="U21" i="2" l="1"/>
  <c r="U22" i="2" s="1"/>
</calcChain>
</file>

<file path=xl/sharedStrings.xml><?xml version="1.0" encoding="utf-8"?>
<sst xmlns="http://schemas.openxmlformats.org/spreadsheetml/2006/main" count="65" uniqueCount="46">
  <si>
    <t>Use Laplace Smoothing</t>
  </si>
  <si>
    <t>Use Naïve Baysian Network</t>
  </si>
  <si>
    <t xml:space="preserve">Num Data Pts Collected for 'play' = </t>
  </si>
  <si>
    <t>[using naïve indepdence assumption]:</t>
  </si>
  <si>
    <t>prior</t>
  </si>
  <si>
    <t>likelihood (use bayesian inference)</t>
  </si>
  <si>
    <t>P(play=no)</t>
  </si>
  <si>
    <t>k    =</t>
  </si>
  <si>
    <t>Without Laplace Smoothing</t>
  </si>
  <si>
    <t>M value</t>
  </si>
  <si>
    <t>M = # of categories for a given random variable.</t>
  </si>
  <si>
    <t>p_m^∗=(N_m+k)/(N+k∗M)</t>
  </si>
  <si>
    <t>Use Laplace Smoothing,            k =</t>
  </si>
  <si>
    <t>BY DEMETRIUS JOHNSON</t>
  </si>
  <si>
    <t>CIS-479 - SUMMER II W DR. SHENGQUAN WANG</t>
  </si>
  <si>
    <t>I programmed this excel file so that you can simply go to the top and change k value and all of the Laplace Smoothing table values will change. CHANGE CELL K2.</t>
  </si>
  <si>
    <t>change k  (smoothing factor) using cell K2</t>
  </si>
  <si>
    <t>Without Laplace</t>
  </si>
  <si>
    <t>BONUS: And notice if I choose a very large large smoothing factor , k, and re-run the program, then k will overtake all probabilities and essentially make the probability for each category converge to --&gt; k/k*M == 1/M; and, P(play|sunny, cool,high, false) converges to 1/M, where M = 2 --&gt; category for play</t>
  </si>
  <si>
    <t xml:space="preserve">With Laplace, k  = </t>
  </si>
  <si>
    <t>Mult all above="no" proportion:</t>
  </si>
  <si>
    <t>Mult all above="yes" proportion:</t>
  </si>
  <si>
    <t>A</t>
  </si>
  <si>
    <t>B</t>
  </si>
  <si>
    <t>C</t>
  </si>
  <si>
    <t>Y</t>
  </si>
  <si>
    <t>4 Discrete Random Variables</t>
  </si>
  <si>
    <t>P(Y=1)</t>
  </si>
  <si>
    <t>P( Y=1 | A=1, B=0, C=0)--&gt;[Proportional to]--&gt; P( A=1 | Y=1) * P( B=0 | Y=1) * P( C=0 | Y=1) * P(Y=1)</t>
  </si>
  <si>
    <t>IN THIS CASE:  all random variables are binary--&gt;(==2 categories)</t>
  </si>
  <si>
    <t>P( Y=0 | A=1, B=0, C=0)--&gt;[Proportional to]--&gt; P( A=1 | Y=0) * P( B=0 | Y=0) * P( C=0 | Y=0) * P(Y=0)</t>
  </si>
  <si>
    <t>To find P( Y=1 | A=1,B=0,C=0), use proportions.</t>
  </si>
  <si>
    <t>P( Y=1 | A=1,B=0,C=0) = P( Y=1 | A=1,B=0,C=0) / [ P( Y=1 | A=1,B=0,C=0) + P( Y=0 | A=1,B=0,C=0) ]</t>
  </si>
  <si>
    <t>NULL</t>
  </si>
  <si>
    <t>P(Y=0)</t>
  </si>
  <si>
    <t>P(A=1|Y=0)</t>
  </si>
  <si>
    <t>P(B=0|Y=0)</t>
  </si>
  <si>
    <t>P(C=0|Y=0)</t>
  </si>
  <si>
    <t>P( A=1 | Y=1 )</t>
  </si>
  <si>
    <t>P( B=0 | Y=1 )</t>
  </si>
  <si>
    <t>P( C=0 | Y=1 )</t>
  </si>
  <si>
    <t>Number of Y=1:</t>
  </si>
  <si>
    <t>Number of Y=0:</t>
  </si>
  <si>
    <t xml:space="preserve">P( Y=1 | A=1, B=0, C=0) = </t>
  </si>
  <si>
    <t xml:space="preserve">P( Y=0 | A=1, B=0, C=0) = </t>
  </si>
  <si>
    <t>predict Y=0  WITH 60% given A=1, B=0, C=0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</si>
</sst>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Lato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Lat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D4D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2" applyNumberFormat="0" applyAlignment="0" applyProtection="0"/>
    <xf numFmtId="0" fontId="7" fillId="8" borderId="2" applyNumberFormat="0" applyAlignment="0" applyProtection="0"/>
    <xf numFmtId="0" fontId="8" fillId="9" borderId="3" applyNumberFormat="0" applyAlignment="0" applyProtection="0"/>
    <xf numFmtId="0" fontId="2" fillId="10" borderId="4" applyNumberFormat="0" applyFont="0" applyAlignment="0" applyProtection="0"/>
    <xf numFmtId="0" fontId="2" fillId="11" borderId="0" applyNumberFormat="0" applyBorder="0" applyAlignment="0" applyProtection="0"/>
  </cellStyleXfs>
  <cellXfs count="38">
    <xf numFmtId="0" fontId="0" fillId="0" borderId="0" xfId="0"/>
    <xf numFmtId="0" fontId="3" fillId="4" borderId="0" xfId="1"/>
    <xf numFmtId="0" fontId="7" fillId="8" borderId="2" xfId="5"/>
    <xf numFmtId="0" fontId="6" fillId="7" borderId="2" xfId="4"/>
    <xf numFmtId="0" fontId="0" fillId="0" borderId="7" xfId="0" applyBorder="1"/>
    <xf numFmtId="0" fontId="0" fillId="0" borderId="9" xfId="0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0" fontId="3" fillId="4" borderId="5" xfId="1" applyBorder="1"/>
    <xf numFmtId="0" fontId="4" fillId="5" borderId="5" xfId="2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7" fillId="8" borderId="2" xfId="5" applyAlignment="1">
      <alignment horizontal="left"/>
    </xf>
    <xf numFmtId="0" fontId="9" fillId="11" borderId="0" xfId="8" applyFont="1" applyAlignment="1">
      <alignment horizontal="left" vertical="center"/>
    </xf>
    <xf numFmtId="0" fontId="5" fillId="6" borderId="0" xfId="3"/>
    <xf numFmtId="0" fontId="0" fillId="10" borderId="13" xfId="7" applyFont="1" applyBorder="1"/>
    <xf numFmtId="0" fontId="9" fillId="10" borderId="13" xfId="7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14" fontId="9" fillId="0" borderId="11" xfId="0" applyNumberFormat="1" applyFont="1" applyBorder="1"/>
    <xf numFmtId="0" fontId="9" fillId="0" borderId="9" xfId="0" applyFont="1" applyBorder="1"/>
    <xf numFmtId="0" fontId="9" fillId="0" borderId="6" xfId="0" applyFont="1" applyBorder="1"/>
    <xf numFmtId="0" fontId="9" fillId="0" borderId="12" xfId="0" applyFont="1" applyBorder="1"/>
    <xf numFmtId="0" fontId="9" fillId="0" borderId="5" xfId="0" applyFont="1" applyBorder="1"/>
    <xf numFmtId="0" fontId="8" fillId="9" borderId="3" xfId="6" applyAlignment="1">
      <alignment horizontal="left"/>
    </xf>
    <xf numFmtId="0" fontId="8" fillId="9" borderId="3" xfId="6"/>
    <xf numFmtId="0" fontId="4" fillId="5" borderId="0" xfId="2"/>
    <xf numFmtId="0" fontId="3" fillId="4" borderId="0" xfId="1" applyAlignment="1">
      <alignment horizontal="left"/>
    </xf>
    <xf numFmtId="0" fontId="5" fillId="6" borderId="0" xfId="3" applyAlignment="1">
      <alignment horizontal="center"/>
    </xf>
    <xf numFmtId="0" fontId="5" fillId="6" borderId="0" xfId="3" applyAlignment="1">
      <alignment horizontal="center"/>
    </xf>
    <xf numFmtId="0" fontId="3" fillId="4" borderId="0" xfId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3" fillId="4" borderId="1" xfId="1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10" fillId="3" borderId="15" xfId="0" applyFont="1" applyFill="1" applyBorder="1" applyAlignment="1">
      <alignment vertical="center" wrapText="1"/>
    </xf>
  </cellXfs>
  <cellStyles count="9">
    <cellStyle name="40% - Accent1" xfId="8" builtinId="31"/>
    <cellStyle name="Bad" xfId="2" builtinId="27"/>
    <cellStyle name="Calculation" xfId="5" builtinId="22"/>
    <cellStyle name="Check Cell" xfId="6" builtinId="23"/>
    <cellStyle name="Good" xfId="1" builtinId="26"/>
    <cellStyle name="Input" xfId="4" builtinId="20"/>
    <cellStyle name="Neutral" xfId="3" builtinId="28"/>
    <cellStyle name="Normal" xfId="0" builtinId="0"/>
    <cellStyle name="Note" xfId="7" builtinId="10"/>
  </cellStyles>
  <dxfs count="26"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CED4D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A6D71-DD90-4D03-99A5-9614C52F7288}" name="Table3" displayName="Table3" ref="I12:J17" headerRowCount="0" totalsRowShown="0" headerRowDxfId="25" tableBorderDxfId="24" totalsRowBorderDxfId="23">
  <tableColumns count="2">
    <tableColumn id="1" xr3:uid="{F107246C-E1D2-4A54-A196-6AC50F9EB831}" name="Column1" dataDxfId="22"/>
    <tableColumn id="2" xr3:uid="{AFFE7C96-A2BC-4DE9-8DC1-85008D67D5B8}" name="Column2" dataDxfId="21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8EF695-2DB3-449D-98A6-8075AAF5EF8F}" name="Table35" displayName="Table35" ref="I20:J25" headerRowCount="0" totalsRowShown="0" headerRowDxfId="4" tableBorderDxfId="3" totalsRowBorderDxfId="2">
  <tableColumns count="2">
    <tableColumn id="1" xr3:uid="{11E1DDC0-6777-4D16-A7D3-ADB4505A1930}" name="Column1" dataDxfId="1"/>
    <tableColumn id="2" xr3:uid="{5EBC6608-0896-4953-92DD-7A49F6B5B1B5}" name="Column2" dataDxfId="0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DB0CC6-AE12-4CCF-BD00-0AC488CD4A67}" name="Table36" displayName="Table36" ref="L12:M17" headerRowCount="0" totalsRowShown="0" headerRowDxfId="20" tableBorderDxfId="19" totalsRowBorderDxfId="18">
  <tableColumns count="2">
    <tableColumn id="1" xr3:uid="{DFE1B63E-D94C-49C2-A1ED-B0A7BFAD6271}" name="Column1" dataDxfId="17"/>
    <tableColumn id="2" xr3:uid="{15CC048C-5ABD-45E0-9709-D7FA0962EC52}" name="Column2" dataDxfId="16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B9B3BD-B0EA-4033-A97A-5D3570454256}" name="Table357" displayName="Table357" ref="L20:M25" headerRowCount="0" totalsRowShown="0" headerRowDxfId="15" tableBorderDxfId="14" totalsRowBorderDxfId="13">
  <tableColumns count="2">
    <tableColumn id="1" xr3:uid="{58B16A76-DEDB-4588-BF4C-F240D46BF6FB}" name="Column1" dataDxfId="12"/>
    <tableColumn id="2" xr3:uid="{A3580961-11C6-4636-9911-047063B1D398}" name="Column2" dataDxfId="11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6657C-2CE2-4F8A-9A09-84DD55CAA494}" name="Table1" displayName="Table1" ref="B5:E20" totalsRowShown="0" headerRowDxfId="5" tableBorderDxfId="10">
  <autoFilter ref="B5:E20" xr:uid="{7F26657C-2CE2-4F8A-9A09-84DD55CAA494}"/>
  <tableColumns count="4">
    <tableColumn id="1" xr3:uid="{E5CEB566-B68A-4ACE-88D3-25C09EC955FE}" name="A" dataDxfId="9"/>
    <tableColumn id="2" xr3:uid="{083322DB-A09D-4454-90F7-BEA64D4FF5F3}" name="B" dataDxfId="8"/>
    <tableColumn id="3" xr3:uid="{2AFFEB54-272E-489D-8896-FA425197BD23}" name="C" dataDxfId="7"/>
    <tableColumn id="4" xr3:uid="{10FCBF60-FB55-4D3D-AEB1-87C8957D212F}" name="Y" dataDxfId="6" dataCellStyle="B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D1E-7DDE-4B0B-853D-AC9CB1DB7F76}">
  <dimension ref="A1:U31"/>
  <sheetViews>
    <sheetView tabSelected="1" workbookViewId="0">
      <selection activeCell="Q8" sqref="Q8"/>
    </sheetView>
  </sheetViews>
  <sheetFormatPr defaultRowHeight="15" x14ac:dyDescent="0.25"/>
  <cols>
    <col min="2" max="2" width="13.140625" customWidth="1"/>
    <col min="3" max="3" width="17.28515625" customWidth="1"/>
    <col min="4" max="4" width="11.5703125" customWidth="1"/>
    <col min="5" max="5" width="14.42578125" customWidth="1"/>
    <col min="6" max="6" width="9.7109375" customWidth="1"/>
    <col min="7" max="7" width="13.7109375" customWidth="1"/>
    <col min="9" max="9" width="32.85546875" customWidth="1"/>
    <col min="10" max="10" width="8" customWidth="1"/>
    <col min="11" max="11" width="11" customWidth="1"/>
    <col min="12" max="12" width="29.5703125" customWidth="1"/>
    <col min="13" max="13" width="12.7109375" customWidth="1"/>
    <col min="14" max="14" width="5.140625" customWidth="1"/>
  </cols>
  <sheetData>
    <row r="1" spans="1:21" ht="15.75" thickBot="1" x14ac:dyDescent="0.3">
      <c r="A1" s="19" t="s">
        <v>13</v>
      </c>
      <c r="B1" s="20"/>
      <c r="C1" s="21">
        <v>44787</v>
      </c>
      <c r="D1" s="22"/>
      <c r="I1" s="3" t="s">
        <v>1</v>
      </c>
      <c r="K1" s="1" t="s">
        <v>16</v>
      </c>
      <c r="L1" s="1"/>
      <c r="M1" s="1"/>
    </row>
    <row r="2" spans="1:21" ht="16.5" thickTop="1" thickBot="1" x14ac:dyDescent="0.3">
      <c r="A2" s="23" t="s">
        <v>14</v>
      </c>
      <c r="B2" s="24"/>
      <c r="C2" s="24"/>
      <c r="D2" s="25"/>
      <c r="E2" t="s">
        <v>41</v>
      </c>
      <c r="F2">
        <v>3</v>
      </c>
      <c r="I2" s="2" t="s">
        <v>0</v>
      </c>
      <c r="J2" s="26" t="s">
        <v>7</v>
      </c>
      <c r="K2" s="26">
        <v>1</v>
      </c>
      <c r="L2" s="2" t="s">
        <v>11</v>
      </c>
      <c r="M2" s="2"/>
    </row>
    <row r="3" spans="1:21" ht="15.75" thickTop="1" x14ac:dyDescent="0.25">
      <c r="B3" s="17"/>
      <c r="C3" s="18" t="s">
        <v>26</v>
      </c>
      <c r="D3" s="18"/>
      <c r="E3" t="s">
        <v>42</v>
      </c>
      <c r="F3">
        <v>3</v>
      </c>
      <c r="I3" s="2" t="s">
        <v>2</v>
      </c>
      <c r="J3" s="2">
        <v>6</v>
      </c>
    </row>
    <row r="4" spans="1:21" x14ac:dyDescent="0.25">
      <c r="I4" s="1" t="s">
        <v>10</v>
      </c>
      <c r="J4" s="1"/>
      <c r="K4" s="1"/>
      <c r="L4" s="1"/>
      <c r="M4" s="1"/>
    </row>
    <row r="5" spans="1:21" ht="19.5" x14ac:dyDescent="0.25">
      <c r="B5" s="36" t="s">
        <v>22</v>
      </c>
      <c r="C5" s="37" t="s">
        <v>23</v>
      </c>
      <c r="D5" s="37" t="s">
        <v>24</v>
      </c>
      <c r="E5" s="37" t="s">
        <v>25</v>
      </c>
      <c r="I5" s="1" t="s">
        <v>29</v>
      </c>
      <c r="J5" s="1"/>
      <c r="K5" s="1"/>
      <c r="L5" s="1"/>
      <c r="M5" s="1"/>
    </row>
    <row r="6" spans="1:21" ht="19.5" x14ac:dyDescent="0.25">
      <c r="B6" s="34">
        <v>0</v>
      </c>
      <c r="C6" s="33">
        <v>1</v>
      </c>
      <c r="D6" s="33">
        <v>1</v>
      </c>
      <c r="E6" s="35">
        <v>1</v>
      </c>
      <c r="I6" s="31" t="s">
        <v>3</v>
      </c>
      <c r="J6" s="31"/>
    </row>
    <row r="7" spans="1:21" ht="19.5" x14ac:dyDescent="0.25">
      <c r="B7" s="34">
        <v>0</v>
      </c>
      <c r="C7" s="33">
        <v>0</v>
      </c>
      <c r="D7" s="33">
        <v>1</v>
      </c>
      <c r="E7" s="35">
        <v>1</v>
      </c>
      <c r="I7" s="15" t="s">
        <v>28</v>
      </c>
      <c r="J7" s="15"/>
      <c r="K7" s="15"/>
      <c r="L7" s="15"/>
      <c r="M7" s="15"/>
      <c r="N7" s="15"/>
      <c r="O7" s="15"/>
      <c r="P7" s="15"/>
      <c r="Q7" s="15"/>
      <c r="R7" s="15"/>
    </row>
    <row r="8" spans="1:21" ht="19.5" x14ac:dyDescent="0.25">
      <c r="B8" s="34">
        <v>1</v>
      </c>
      <c r="C8" s="33">
        <v>1</v>
      </c>
      <c r="D8" s="33">
        <v>0</v>
      </c>
      <c r="E8" s="35">
        <v>1</v>
      </c>
      <c r="I8" s="15" t="s">
        <v>30</v>
      </c>
      <c r="J8" s="15"/>
      <c r="K8" s="15"/>
      <c r="L8" s="15"/>
      <c r="M8" s="15"/>
      <c r="N8" s="15"/>
      <c r="O8" s="15"/>
      <c r="P8" s="15"/>
      <c r="Q8" s="15"/>
      <c r="R8" s="15"/>
    </row>
    <row r="9" spans="1:21" ht="19.5" x14ac:dyDescent="0.25">
      <c r="B9" s="34">
        <v>0</v>
      </c>
      <c r="C9" s="33">
        <v>1</v>
      </c>
      <c r="D9" s="33">
        <v>0</v>
      </c>
      <c r="E9" s="35">
        <v>0</v>
      </c>
      <c r="I9" s="13" t="s">
        <v>31</v>
      </c>
    </row>
    <row r="10" spans="1:21" ht="19.5" x14ac:dyDescent="0.25">
      <c r="B10" s="34">
        <v>1</v>
      </c>
      <c r="C10" s="33">
        <v>1</v>
      </c>
      <c r="D10" s="33">
        <v>1</v>
      </c>
      <c r="E10" s="35">
        <v>0</v>
      </c>
      <c r="I10" s="11" t="s">
        <v>32</v>
      </c>
      <c r="J10" s="11"/>
      <c r="K10" s="11"/>
      <c r="L10" s="11"/>
      <c r="M10" s="11"/>
      <c r="N10" s="12"/>
      <c r="O10" s="12"/>
      <c r="P10" s="12"/>
      <c r="Q10" s="12"/>
      <c r="R10" s="12"/>
    </row>
    <row r="11" spans="1:21" ht="19.5" x14ac:dyDescent="0.25">
      <c r="B11" s="34">
        <v>1</v>
      </c>
      <c r="C11" s="33">
        <v>0</v>
      </c>
      <c r="D11" s="33">
        <v>1</v>
      </c>
      <c r="E11" s="35">
        <v>0</v>
      </c>
      <c r="I11" s="2" t="s">
        <v>8</v>
      </c>
      <c r="L11" s="2" t="s">
        <v>12</v>
      </c>
      <c r="M11" s="2"/>
      <c r="N11" s="14">
        <f>K2</f>
        <v>1</v>
      </c>
      <c r="O11" s="3" t="s">
        <v>9</v>
      </c>
      <c r="S11" s="12"/>
    </row>
    <row r="12" spans="1:21" x14ac:dyDescent="0.25">
      <c r="I12" s="9" t="s">
        <v>27</v>
      </c>
      <c r="J12" s="7">
        <f>3/6</f>
        <v>0.5</v>
      </c>
      <c r="K12" s="30" t="s">
        <v>4</v>
      </c>
      <c r="L12" s="9" t="s">
        <v>27</v>
      </c>
      <c r="M12" s="7">
        <f>(3+N11)/(6+N11*O12)</f>
        <v>0.5</v>
      </c>
      <c r="O12" s="3">
        <v>2</v>
      </c>
      <c r="Q12" s="28" t="s">
        <v>17</v>
      </c>
      <c r="R12" s="28"/>
      <c r="S12" s="28"/>
      <c r="T12" s="28"/>
      <c r="U12" s="28"/>
    </row>
    <row r="13" spans="1:21" ht="19.5" customHeight="1" x14ac:dyDescent="0.25">
      <c r="I13" s="4" t="s">
        <v>38</v>
      </c>
      <c r="J13" s="6">
        <f>COUNTIF(B6:B8,1)/F2</f>
        <v>0.33333333333333331</v>
      </c>
      <c r="K13" s="32" t="s">
        <v>5</v>
      </c>
      <c r="L13" s="4" t="s">
        <v>38</v>
      </c>
      <c r="M13" s="6">
        <f>(COUNTIF(B6:B8,1) + N11)/(F2 + N11*O13)</f>
        <v>0.4</v>
      </c>
      <c r="O13" s="3">
        <v>2</v>
      </c>
      <c r="Q13" s="28" t="s">
        <v>43</v>
      </c>
      <c r="R13" s="28"/>
      <c r="S13" s="28"/>
      <c r="T13" s="28"/>
      <c r="U13" s="28">
        <f>J17/(J17+J25)</f>
        <v>0.33333333333333331</v>
      </c>
    </row>
    <row r="14" spans="1:21" x14ac:dyDescent="0.25">
      <c r="I14" s="4" t="s">
        <v>39</v>
      </c>
      <c r="J14" s="6">
        <f>COUNTIF(C6:C8,0)/F2</f>
        <v>0.33333333333333331</v>
      </c>
      <c r="K14" s="32"/>
      <c r="L14" s="4" t="s">
        <v>39</v>
      </c>
      <c r="M14" s="6">
        <f>(COUNTIF(C6:C8,0) + N11)/(F2 + N11*O14)</f>
        <v>0.4</v>
      </c>
      <c r="O14" s="3">
        <v>2</v>
      </c>
      <c r="Q14" s="28" t="s">
        <v>44</v>
      </c>
      <c r="R14" s="28"/>
      <c r="S14" s="28"/>
      <c r="T14" s="28"/>
      <c r="U14" s="28">
        <f>1-U13</f>
        <v>0.66666666666666674</v>
      </c>
    </row>
    <row r="15" spans="1:21" x14ac:dyDescent="0.25">
      <c r="I15" s="4" t="s">
        <v>40</v>
      </c>
      <c r="J15" s="6">
        <f>COUNTIF(D6:D8,0)/F2</f>
        <v>0.33333333333333331</v>
      </c>
      <c r="K15" s="32"/>
      <c r="L15" s="4" t="s">
        <v>40</v>
      </c>
      <c r="M15" s="6">
        <f>(COUNTIF(D6:D8,0) + N11)/(F2 + N11*O15)</f>
        <v>0.4</v>
      </c>
      <c r="O15" s="3">
        <v>2</v>
      </c>
    </row>
    <row r="16" spans="1:21" x14ac:dyDescent="0.25">
      <c r="I16" s="4" t="s">
        <v>33</v>
      </c>
      <c r="J16" s="7">
        <v>1</v>
      </c>
      <c r="K16" s="32"/>
      <c r="L16" s="4" t="s">
        <v>33</v>
      </c>
      <c r="M16" s="7">
        <v>1</v>
      </c>
      <c r="O16" s="3">
        <v>1</v>
      </c>
    </row>
    <row r="17" spans="1:21" x14ac:dyDescent="0.25">
      <c r="I17" s="5" t="s">
        <v>21</v>
      </c>
      <c r="J17" s="8">
        <f>J16*J15*J14*J13*J12</f>
        <v>1.8518518518518517E-2</v>
      </c>
      <c r="K17" s="32"/>
      <c r="L17" s="5" t="s">
        <v>21</v>
      </c>
      <c r="M17" s="8">
        <f>M16*M15*M14*M13*M12</f>
        <v>3.2000000000000008E-2</v>
      </c>
    </row>
    <row r="19" spans="1:21" x14ac:dyDescent="0.25">
      <c r="I19" s="2" t="s">
        <v>8</v>
      </c>
      <c r="L19" s="2" t="s">
        <v>12</v>
      </c>
      <c r="M19" s="2"/>
      <c r="N19" s="14">
        <f>K2</f>
        <v>1</v>
      </c>
      <c r="O19" s="3" t="s">
        <v>9</v>
      </c>
    </row>
    <row r="20" spans="1:21" x14ac:dyDescent="0.25">
      <c r="I20" s="10" t="s">
        <v>34</v>
      </c>
      <c r="J20" s="7">
        <f>1-J12</f>
        <v>0.5</v>
      </c>
      <c r="K20" s="30" t="s">
        <v>4</v>
      </c>
      <c r="L20" s="10" t="s">
        <v>6</v>
      </c>
      <c r="M20" s="7">
        <f>1-M12</f>
        <v>0.5</v>
      </c>
      <c r="O20" s="3">
        <v>2</v>
      </c>
      <c r="Q20" s="1" t="s">
        <v>19</v>
      </c>
      <c r="R20" s="1"/>
      <c r="S20" s="29">
        <f>K2</f>
        <v>1</v>
      </c>
      <c r="T20" s="1"/>
      <c r="U20" s="1"/>
    </row>
    <row r="21" spans="1:21" ht="15" customHeight="1" x14ac:dyDescent="0.25">
      <c r="I21" s="4" t="s">
        <v>35</v>
      </c>
      <c r="J21" s="7">
        <f>COUNTIF(B9:B11,1)/F3</f>
        <v>0.66666666666666663</v>
      </c>
      <c r="K21" s="32" t="s">
        <v>5</v>
      </c>
      <c r="L21" s="4" t="s">
        <v>35</v>
      </c>
      <c r="M21" s="7">
        <f>(COUNTIF(B9:B11,1) + N19)/(F3 + N19*O20)</f>
        <v>0.6</v>
      </c>
      <c r="O21" s="3">
        <v>2</v>
      </c>
      <c r="Q21" s="1" t="s">
        <v>43</v>
      </c>
      <c r="R21" s="1"/>
      <c r="S21" s="1"/>
      <c r="T21" s="1"/>
      <c r="U21" s="1">
        <f>M17/(M17+M25)</f>
        <v>0.4</v>
      </c>
    </row>
    <row r="22" spans="1:21" x14ac:dyDescent="0.25">
      <c r="I22" s="4" t="s">
        <v>36</v>
      </c>
      <c r="J22" s="6">
        <f>COUNTIF(C9:C11,0)/F3</f>
        <v>0.33333333333333331</v>
      </c>
      <c r="K22" s="32"/>
      <c r="L22" s="4" t="s">
        <v>36</v>
      </c>
      <c r="M22" s="7">
        <f>(COUNTIF(C9:C11,0) + N19)/(F3 + N19*O22)</f>
        <v>0.4</v>
      </c>
      <c r="O22" s="3">
        <v>2</v>
      </c>
      <c r="Q22" s="1" t="s">
        <v>44</v>
      </c>
      <c r="R22" s="1"/>
      <c r="S22" s="1"/>
      <c r="T22" s="1"/>
      <c r="U22" s="1">
        <f>1-U21</f>
        <v>0.6</v>
      </c>
    </row>
    <row r="23" spans="1:21" x14ac:dyDescent="0.25">
      <c r="I23" s="4" t="s">
        <v>37</v>
      </c>
      <c r="J23" s="7">
        <f>COUNTIF(D9:D11,0)/F3</f>
        <v>0.33333333333333331</v>
      </c>
      <c r="K23" s="32"/>
      <c r="L23" s="4" t="s">
        <v>37</v>
      </c>
      <c r="M23" s="7">
        <f>(COUNTIF(D9:D11,0) + N19)/(F3 + N19*O23)</f>
        <v>0.4</v>
      </c>
      <c r="O23" s="3">
        <v>2</v>
      </c>
    </row>
    <row r="24" spans="1:21" x14ac:dyDescent="0.25">
      <c r="I24" s="4" t="s">
        <v>33</v>
      </c>
      <c r="J24" s="7">
        <v>1</v>
      </c>
      <c r="K24" s="32"/>
      <c r="L24" s="4" t="s">
        <v>33</v>
      </c>
      <c r="M24" s="7">
        <v>1</v>
      </c>
      <c r="O24" s="3">
        <v>1</v>
      </c>
      <c r="Q24" s="3" t="s">
        <v>45</v>
      </c>
      <c r="R24" s="3"/>
      <c r="S24" s="3"/>
      <c r="T24" s="3"/>
    </row>
    <row r="25" spans="1:21" x14ac:dyDescent="0.25">
      <c r="I25" s="5" t="s">
        <v>20</v>
      </c>
      <c r="J25" s="8">
        <f>J24*J23*J22*J21*J20</f>
        <v>3.7037037037037035E-2</v>
      </c>
      <c r="K25" s="32"/>
      <c r="L25" s="5" t="s">
        <v>20</v>
      </c>
      <c r="M25" s="8">
        <f>M24*M23*M22*M21*M20</f>
        <v>4.8000000000000008E-2</v>
      </c>
    </row>
    <row r="29" spans="1:21" s="16" customFormat="1" ht="15.75" thickBot="1" x14ac:dyDescent="0.3">
      <c r="A29" s="16" t="s">
        <v>18</v>
      </c>
    </row>
    <row r="30" spans="1:21" s="27" customFormat="1" ht="16.5" thickTop="1" thickBot="1" x14ac:dyDescent="0.3">
      <c r="A30" s="27" t="s">
        <v>15</v>
      </c>
    </row>
    <row r="31" spans="1:21" ht="15.75" thickTop="1" x14ac:dyDescent="0.25"/>
  </sheetData>
  <mergeCells count="3">
    <mergeCell ref="I6:J6"/>
    <mergeCell ref="K13:K17"/>
    <mergeCell ref="K21:K25"/>
  </mergeCells>
  <pageMargins left="0.7" right="0.7" top="0.75" bottom="0.75" header="0.3" footer="0.3"/>
  <pageSetup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HW4_Q2_MEECH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2022-08-14T02:07:15Z</dcterms:created>
  <dcterms:modified xsi:type="dcterms:W3CDTF">2022-08-19T01:03:13Z</dcterms:modified>
</cp:coreProperties>
</file>