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ve\OneDrive\Documents\SUMMER 2022 SEMESTER CLASS FILES\CIS-479\HW  and Quiz documents\"/>
    </mc:Choice>
  </mc:AlternateContent>
  <xr:revisionPtr revIDLastSave="0" documentId="13_ncr:1_{B5E52391-B6ED-4528-AFBE-E5FF1A9DC413}" xr6:coauthVersionLast="47" xr6:coauthVersionMax="47" xr10:uidLastSave="{00000000-0000-0000-0000-000000000000}"/>
  <bookViews>
    <workbookView xWindow="-4800" yWindow="-16320" windowWidth="29040" windowHeight="15840" xr2:uid="{79EC2E3A-3A23-41FA-81B1-F618E4C63F0F}"/>
  </bookViews>
  <sheets>
    <sheet name="HW4_Q2_MEECH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0" i="2" l="1"/>
  <c r="U14" i="2"/>
  <c r="N19" i="2"/>
  <c r="N11" i="2"/>
  <c r="M16" i="2" s="1"/>
  <c r="J23" i="2"/>
  <c r="J24" i="2"/>
  <c r="J22" i="2"/>
  <c r="J21" i="2"/>
  <c r="J16" i="2"/>
  <c r="J15" i="2"/>
  <c r="J14" i="2"/>
  <c r="J13" i="2"/>
  <c r="J12" i="2"/>
  <c r="J20" i="2" s="1"/>
  <c r="J25" i="2" l="1"/>
  <c r="J17" i="2"/>
  <c r="U13" i="2" s="1"/>
  <c r="M22" i="2"/>
  <c r="M24" i="2"/>
  <c r="M13" i="2"/>
  <c r="M23" i="2"/>
  <c r="M14" i="2"/>
  <c r="M15" i="2"/>
  <c r="M21" i="2"/>
  <c r="M12" i="2"/>
  <c r="M20" i="2" s="1"/>
  <c r="M25" i="2" l="1"/>
  <c r="M17" i="2"/>
  <c r="U21" i="2" s="1"/>
  <c r="U22" i="2" s="1"/>
</calcChain>
</file>

<file path=xl/sharedStrings.xml><?xml version="1.0" encoding="utf-8"?>
<sst xmlns="http://schemas.openxmlformats.org/spreadsheetml/2006/main" count="124" uniqueCount="56">
  <si>
    <t>outlook</t>
  </si>
  <si>
    <t>temperature</t>
  </si>
  <si>
    <t>humidity</t>
  </si>
  <si>
    <t>windy</t>
  </si>
  <si>
    <t>play</t>
  </si>
  <si>
    <t>overcast</t>
  </si>
  <si>
    <t>cool</t>
  </si>
  <si>
    <t>normal</t>
  </si>
  <si>
    <t>Yes</t>
  </si>
  <si>
    <t>mild</t>
  </si>
  <si>
    <t>high</t>
  </si>
  <si>
    <t>hot</t>
  </si>
  <si>
    <t>rainy</t>
  </si>
  <si>
    <t>sunny</t>
  </si>
  <si>
    <t>No</t>
  </si>
  <si>
    <t>?</t>
  </si>
  <si>
    <t>5 Discrete Random Variables</t>
  </si>
  <si>
    <t>Use Laplace Smoothing</t>
  </si>
  <si>
    <t>Use Naïve Baysian Network</t>
  </si>
  <si>
    <t xml:space="preserve">Num Data Pts Collected for 'play' = </t>
  </si>
  <si>
    <t>[using naïve indepdence assumption]:</t>
  </si>
  <si>
    <t>prior</t>
  </si>
  <si>
    <t>likelihood (use bayesian inference)</t>
  </si>
  <si>
    <t>P(play=no)</t>
  </si>
  <si>
    <t>P( play=yes | sunny, cool, high, false)--&gt;[Proportional to]--&gt; P( sunny | yes) * P( cool | yes) * P( high | yes) * P( false | yes) * P(yes)</t>
  </si>
  <si>
    <t>P( play=no | sunny, cool, high, false)--&gt;[Proportional to]--&gt; P( sunny | no) * P( cool | no) * P( high | no) * P( false | no) * P(no)</t>
  </si>
  <si>
    <t>P( sunny | play=yes )</t>
  </si>
  <si>
    <t>P( high | play=yes )</t>
  </si>
  <si>
    <t>P( false | play=yes )</t>
  </si>
  <si>
    <t>P( cool | play=yes )</t>
  </si>
  <si>
    <t>P( play=yes)</t>
  </si>
  <si>
    <t>P( sunny | play=no)</t>
  </si>
  <si>
    <t>P( cool | play=no)</t>
  </si>
  <si>
    <t>P( high | play=no)</t>
  </si>
  <si>
    <t>P( false | play=no)</t>
  </si>
  <si>
    <t>To find P( play | sunny, cool, high, false), use proportions.</t>
  </si>
  <si>
    <t>P( play=yes | sunny, cool, high, false) = P( play=yes | sunny, cool, high, false) / [ P( play=yes | sunny, cool, high, false) + P( play=no | sunny, cool, high, false) ]</t>
  </si>
  <si>
    <t>k    =</t>
  </si>
  <si>
    <t>Without Laplace Smoothing</t>
  </si>
  <si>
    <t>Outlook-&gt;3 categories; temp-&gt;3 categories; humidity, windy, and play are all binary--&gt;(==2 categories)</t>
  </si>
  <si>
    <t>M value</t>
  </si>
  <si>
    <t>M = # of categories for a given random variable.</t>
  </si>
  <si>
    <t>p_m^∗=(N_m+k)/(N+k∗M)</t>
  </si>
  <si>
    <t>Use Laplace Smoothing,            k =</t>
  </si>
  <si>
    <t>BY DEMETRIUS JOHNSON</t>
  </si>
  <si>
    <t>CIS-479 - SUMMER II W DR. SHENGQUAN WANG</t>
  </si>
  <si>
    <t>I programmed this excel file so that you can simply go to the top and change k value and all of the Laplace Smoothing table values will change. CHANGE CELL K2.</t>
  </si>
  <si>
    <t>change k  (smoothing factor) using cell K2</t>
  </si>
  <si>
    <t>Without Laplace</t>
  </si>
  <si>
    <t>BONUS: And notice if I choose a very large large smoothing factor , k, and re-run the program, then k will overtake all probabilities and essentially make the probability for each category converge to --&gt; k/k*M == 1/M; and, P(play|sunny, cool,high, false) converges to 1/M, where M = 2 --&gt; category for play</t>
  </si>
  <si>
    <t>P( play=yes | sunny, cool, high, false) =</t>
  </si>
  <si>
    <t>P( play=no | sunny, cool, high, false) =</t>
  </si>
  <si>
    <t xml:space="preserve">With Laplace, k  = </t>
  </si>
  <si>
    <t>We predict last row play=no, with k =2</t>
  </si>
  <si>
    <t>Mult all above="no" proportion:</t>
  </si>
  <si>
    <t>Mult all above="yes" proportion: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</si>
</sst>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Lato"/>
      <family val="2"/>
    </font>
    <font>
      <sz val="12"/>
      <color rgb="FFFF0000"/>
      <name val="Lato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ED4D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9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7" fillId="7" borderId="10" applyNumberFormat="0" applyAlignment="0" applyProtection="0"/>
    <xf numFmtId="0" fontId="8" fillId="8" borderId="10" applyNumberFormat="0" applyAlignment="0" applyProtection="0"/>
    <xf numFmtId="0" fontId="9" fillId="9" borderId="11" applyNumberFormat="0" applyAlignment="0" applyProtection="0"/>
    <xf numFmtId="0" fontId="3" fillId="10" borderId="12" applyNumberFormat="0" applyFont="0" applyAlignment="0" applyProtection="0"/>
    <xf numFmtId="0" fontId="3" fillId="11" borderId="0" applyNumberFormat="0" applyBorder="0" applyAlignment="0" applyProtection="0"/>
  </cellStyleXfs>
  <cellXfs count="4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4" fillId="4" borderId="0" xfId="1"/>
    <xf numFmtId="0" fontId="8" fillId="8" borderId="10" xfId="5"/>
    <xf numFmtId="0" fontId="7" fillId="7" borderId="10" xfId="4"/>
    <xf numFmtId="0" fontId="0" fillId="0" borderId="15" xfId="0" applyBorder="1"/>
    <xf numFmtId="0" fontId="0" fillId="0" borderId="17" xfId="0" applyBorder="1"/>
    <xf numFmtId="0" fontId="6" fillId="6" borderId="0" xfId="3" applyAlignment="1">
      <alignment horizontal="center"/>
    </xf>
    <xf numFmtId="164" fontId="0" fillId="0" borderId="16" xfId="0" applyNumberFormat="1" applyBorder="1"/>
    <xf numFmtId="164" fontId="0" fillId="0" borderId="14" xfId="0" applyNumberFormat="1" applyBorder="1"/>
    <xf numFmtId="164" fontId="0" fillId="0" borderId="18" xfId="0" applyNumberFormat="1" applyBorder="1"/>
    <xf numFmtId="0" fontId="5" fillId="5" borderId="3" xfId="2" applyBorder="1" applyAlignment="1">
      <alignment vertical="center" wrapText="1"/>
    </xf>
    <xf numFmtId="0" fontId="4" fillId="4" borderId="3" xfId="1" applyBorder="1" applyAlignment="1">
      <alignment vertical="center" wrapText="1"/>
    </xf>
    <xf numFmtId="0" fontId="4" fillId="4" borderId="13" xfId="1" applyBorder="1"/>
    <xf numFmtId="0" fontId="5" fillId="5" borderId="13" xfId="2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8" fillId="8" borderId="10" xfId="5" applyAlignment="1">
      <alignment horizontal="left"/>
    </xf>
    <xf numFmtId="0" fontId="10" fillId="11" borderId="0" xfId="8" applyFont="1" applyAlignment="1">
      <alignment horizontal="left" vertical="center"/>
    </xf>
    <xf numFmtId="0" fontId="6" fillId="6" borderId="0" xfId="3"/>
    <xf numFmtId="0" fontId="0" fillId="10" borderId="21" xfId="7" applyFont="1" applyBorder="1"/>
    <xf numFmtId="0" fontId="10" fillId="10" borderId="21" xfId="7" applyFont="1" applyBorder="1" applyAlignment="1">
      <alignment horizontal="center"/>
    </xf>
    <xf numFmtId="0" fontId="10" fillId="0" borderId="18" xfId="0" applyFont="1" applyBorder="1"/>
    <xf numFmtId="0" fontId="10" fillId="0" borderId="19" xfId="0" applyFont="1" applyBorder="1"/>
    <xf numFmtId="14" fontId="10" fillId="0" borderId="19" xfId="0" applyNumberFormat="1" applyFont="1" applyBorder="1"/>
    <xf numFmtId="0" fontId="10" fillId="0" borderId="17" xfId="0" applyFont="1" applyBorder="1"/>
    <xf numFmtId="0" fontId="10" fillId="0" borderId="14" xfId="0" applyFont="1" applyBorder="1"/>
    <xf numFmtId="0" fontId="10" fillId="0" borderId="20" xfId="0" applyFont="1" applyBorder="1"/>
    <xf numFmtId="0" fontId="10" fillId="0" borderId="13" xfId="0" applyFont="1" applyBorder="1"/>
    <xf numFmtId="0" fontId="9" fillId="9" borderId="11" xfId="6" applyAlignment="1">
      <alignment horizontal="left"/>
    </xf>
    <xf numFmtId="0" fontId="9" fillId="9" borderId="11" xfId="6"/>
    <xf numFmtId="0" fontId="5" fillId="5" borderId="0" xfId="2"/>
    <xf numFmtId="0" fontId="4" fillId="4" borderId="0" xfId="1" applyAlignment="1">
      <alignment horizontal="left"/>
    </xf>
    <xf numFmtId="0" fontId="6" fillId="6" borderId="0" xfId="3" applyAlignment="1">
      <alignment horizontal="center"/>
    </xf>
    <xf numFmtId="0" fontId="4" fillId="4" borderId="0" xfId="1" applyAlignment="1">
      <alignment horizontal="center" vertical="center" wrapText="1"/>
    </xf>
  </cellXfs>
  <cellStyles count="9">
    <cellStyle name="40% - Accent1" xfId="8" builtinId="31"/>
    <cellStyle name="Bad" xfId="2" builtinId="27"/>
    <cellStyle name="Calculation" xfId="5" builtinId="22"/>
    <cellStyle name="Check Cell" xfId="6" builtinId="23"/>
    <cellStyle name="Good" xfId="1" builtinId="26"/>
    <cellStyle name="Input" xfId="4" builtinId="20"/>
    <cellStyle name="Neutral" xfId="3" builtinId="28"/>
    <cellStyle name="Normal" xfId="0" builtinId="0"/>
    <cellStyle name="Note" xfId="7" builtinId="10"/>
  </cellStyles>
  <dxfs count="30">
    <dxf>
      <numFmt numFmtId="164" formatCode="0.0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0.0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0.0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0.0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ato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ato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ato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ato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ato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ato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ato"/>
        <family val="2"/>
        <scheme val="none"/>
      </font>
      <fill>
        <patternFill patternType="solid">
          <fgColor indexed="64"/>
          <bgColor rgb="FFCED4D9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500E6C-EB05-4948-85FE-7E9F9A231D38}" name="Table1" displayName="Table1" ref="B5:F20" totalsRowShown="0" headerRowDxfId="29" dataDxfId="27" headerRowBorderDxfId="28" tableBorderDxfId="26" totalsRowBorderDxfId="25">
  <autoFilter ref="B5:F20" xr:uid="{E2500E6C-EB05-4948-85FE-7E9F9A231D38}"/>
  <sortState xmlns:xlrd2="http://schemas.microsoft.com/office/spreadsheetml/2017/richdata2" ref="B6:F20">
    <sortCondition descending="1" ref="F5:F20"/>
  </sortState>
  <tableColumns count="5">
    <tableColumn id="1" xr3:uid="{960380A8-FEDD-4EA1-90FF-3BCA8E3C96AB}" name="outlook" dataDxfId="24"/>
    <tableColumn id="2" xr3:uid="{EB448BAB-8B61-4A05-8D28-37A5241DD18A}" name="temperature" dataDxfId="23"/>
    <tableColumn id="3" xr3:uid="{18BBF3ED-1BC6-4E6B-A555-7BD5164DC63F}" name="humidity" dataDxfId="22"/>
    <tableColumn id="4" xr3:uid="{9E62172F-7351-450F-930D-527E4B8B5A02}" name="windy" dataDxfId="21"/>
    <tableColumn id="5" xr3:uid="{0103A7D7-BE31-4272-93FE-A864F7744076}" name="play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AA6D71-DD90-4D03-99A5-9614C52F7288}" name="Table3" displayName="Table3" ref="I12:J17" headerRowCount="0" totalsRowShown="0" headerRowDxfId="19" tableBorderDxfId="18" totalsRowBorderDxfId="17">
  <tableColumns count="2">
    <tableColumn id="1" xr3:uid="{F107246C-E1D2-4A54-A196-6AC50F9EB831}" name="Column1" dataDxfId="16"/>
    <tableColumn id="2" xr3:uid="{AFFE7C96-A2BC-4DE9-8DC1-85008D67D5B8}" name="Column2" dataDxfId="15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8EF695-2DB3-449D-98A6-8075AAF5EF8F}" name="Table35" displayName="Table35" ref="I20:J25" headerRowCount="0" totalsRowShown="0" headerRowDxfId="14" tableBorderDxfId="13" totalsRowBorderDxfId="12">
  <tableColumns count="2">
    <tableColumn id="1" xr3:uid="{11E1DDC0-6777-4D16-A7D3-ADB4505A1930}" name="Column1" dataDxfId="11"/>
    <tableColumn id="2" xr3:uid="{5EBC6608-0896-4953-92DD-7A49F6B5B1B5}" name="Column2" dataDxfId="10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9DB0CC6-AE12-4CCF-BD00-0AC488CD4A67}" name="Table36" displayName="Table36" ref="L12:M17" headerRowCount="0" totalsRowShown="0" headerRowDxfId="9" tableBorderDxfId="8" totalsRowBorderDxfId="7">
  <tableColumns count="2">
    <tableColumn id="1" xr3:uid="{DFE1B63E-D94C-49C2-A1ED-B0A7BFAD6271}" name="Column1" dataDxfId="6"/>
    <tableColumn id="2" xr3:uid="{15CC048C-5ABD-45E0-9709-D7FA0962EC52}" name="Column2" dataDxfId="5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BB9B3BD-B0EA-4033-A97A-5D3570454256}" name="Table357" displayName="Table357" ref="L20:M25" headerRowCount="0" totalsRowShown="0" headerRowDxfId="4" tableBorderDxfId="3" totalsRowBorderDxfId="2">
  <tableColumns count="2">
    <tableColumn id="1" xr3:uid="{58B16A76-DEDB-4588-BF4C-F240D46BF6FB}" name="Column1" dataDxfId="1"/>
    <tableColumn id="2" xr3:uid="{A3580961-11C6-4636-9911-047063B1D398}" name="Column2" data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1BD1E-7DDE-4B0B-853D-AC9CB1DB7F76}">
  <dimension ref="A1:U31"/>
  <sheetViews>
    <sheetView tabSelected="1" workbookViewId="0">
      <selection activeCell="E24" sqref="E24"/>
    </sheetView>
  </sheetViews>
  <sheetFormatPr defaultRowHeight="15" x14ac:dyDescent="0.25"/>
  <cols>
    <col min="2" max="2" width="13.140625" customWidth="1"/>
    <col min="3" max="3" width="17.28515625" customWidth="1"/>
    <col min="4" max="4" width="11.5703125" customWidth="1"/>
    <col min="5" max="5" width="13.5703125" customWidth="1"/>
    <col min="6" max="6" width="9.7109375" customWidth="1"/>
    <col min="7" max="7" width="13.7109375" customWidth="1"/>
    <col min="9" max="9" width="32.85546875" customWidth="1"/>
    <col min="10" max="10" width="8" customWidth="1"/>
    <col min="11" max="11" width="11" customWidth="1"/>
    <col min="12" max="12" width="29.5703125" customWidth="1"/>
    <col min="13" max="13" width="12.7109375" customWidth="1"/>
    <col min="14" max="14" width="5.140625" customWidth="1"/>
  </cols>
  <sheetData>
    <row r="1" spans="1:21" ht="15.75" thickBot="1" x14ac:dyDescent="0.3">
      <c r="A1" s="30" t="s">
        <v>44</v>
      </c>
      <c r="B1" s="31"/>
      <c r="C1" s="32">
        <v>44787</v>
      </c>
      <c r="D1" s="33"/>
      <c r="I1" s="11" t="s">
        <v>18</v>
      </c>
      <c r="K1" s="9" t="s">
        <v>47</v>
      </c>
      <c r="L1" s="9"/>
      <c r="M1" s="9"/>
    </row>
    <row r="2" spans="1:21" ht="16.5" thickTop="1" thickBot="1" x14ac:dyDescent="0.3">
      <c r="A2" s="34" t="s">
        <v>45</v>
      </c>
      <c r="B2" s="35"/>
      <c r="C2" s="35"/>
      <c r="D2" s="36"/>
      <c r="I2" s="10" t="s">
        <v>17</v>
      </c>
      <c r="J2" s="37" t="s">
        <v>37</v>
      </c>
      <c r="K2" s="37">
        <v>2</v>
      </c>
      <c r="L2" s="10" t="s">
        <v>42</v>
      </c>
      <c r="M2" s="10"/>
    </row>
    <row r="3" spans="1:21" ht="15.75" thickTop="1" x14ac:dyDescent="0.25">
      <c r="B3" s="28"/>
      <c r="C3" s="29" t="s">
        <v>16</v>
      </c>
      <c r="D3" s="29"/>
      <c r="I3" s="10" t="s">
        <v>19</v>
      </c>
      <c r="J3" s="10">
        <v>14</v>
      </c>
    </row>
    <row r="4" spans="1:21" x14ac:dyDescent="0.25">
      <c r="I4" s="9" t="s">
        <v>41</v>
      </c>
      <c r="J4" s="9"/>
      <c r="K4" s="9"/>
      <c r="L4" s="9"/>
      <c r="M4" s="9"/>
    </row>
    <row r="5" spans="1:21" ht="19.5" x14ac:dyDescent="0.25">
      <c r="B5" s="3" t="s">
        <v>0</v>
      </c>
      <c r="C5" s="4" t="s">
        <v>1</v>
      </c>
      <c r="D5" s="4" t="s">
        <v>2</v>
      </c>
      <c r="E5" s="4" t="s">
        <v>3</v>
      </c>
      <c r="F5" s="5" t="s">
        <v>4</v>
      </c>
      <c r="I5" s="9" t="s">
        <v>39</v>
      </c>
      <c r="J5" s="9"/>
      <c r="K5" s="9"/>
      <c r="L5" s="9"/>
      <c r="M5" s="9"/>
    </row>
    <row r="6" spans="1:21" x14ac:dyDescent="0.25">
      <c r="B6" s="2" t="s">
        <v>5</v>
      </c>
      <c r="C6" s="1" t="s">
        <v>11</v>
      </c>
      <c r="D6" s="1" t="s">
        <v>10</v>
      </c>
      <c r="E6" s="1" t="b">
        <v>0</v>
      </c>
      <c r="F6" s="19" t="s">
        <v>8</v>
      </c>
      <c r="I6" s="41" t="s">
        <v>20</v>
      </c>
      <c r="J6" s="41"/>
    </row>
    <row r="7" spans="1:21" ht="19.5" x14ac:dyDescent="0.25">
      <c r="B7" s="2" t="s">
        <v>5</v>
      </c>
      <c r="C7" s="1" t="s">
        <v>11</v>
      </c>
      <c r="D7" s="1" t="s">
        <v>7</v>
      </c>
      <c r="E7" s="1" t="b">
        <v>0</v>
      </c>
      <c r="F7" s="19" t="s">
        <v>8</v>
      </c>
      <c r="I7" s="26" t="s">
        <v>24</v>
      </c>
      <c r="J7" s="26"/>
      <c r="K7" s="26"/>
      <c r="L7" s="26"/>
      <c r="M7" s="26"/>
      <c r="N7" s="26"/>
      <c r="O7" s="26"/>
      <c r="P7" s="26"/>
      <c r="Q7" s="26"/>
      <c r="R7" s="26"/>
    </row>
    <row r="8" spans="1:21" ht="39" x14ac:dyDescent="0.25">
      <c r="B8" s="2" t="s">
        <v>5</v>
      </c>
      <c r="C8" s="1" t="s">
        <v>9</v>
      </c>
      <c r="D8" s="1" t="s">
        <v>10</v>
      </c>
      <c r="E8" s="1" t="b">
        <v>1</v>
      </c>
      <c r="F8" s="19" t="s">
        <v>8</v>
      </c>
      <c r="I8" s="26" t="s">
        <v>25</v>
      </c>
      <c r="J8" s="26"/>
      <c r="K8" s="26"/>
      <c r="L8" s="26"/>
      <c r="M8" s="26"/>
      <c r="N8" s="26"/>
      <c r="O8" s="26"/>
      <c r="P8" s="26"/>
      <c r="Q8" s="26"/>
      <c r="R8" s="26"/>
    </row>
    <row r="9" spans="1:21" ht="39" x14ac:dyDescent="0.25">
      <c r="B9" s="2" t="s">
        <v>5</v>
      </c>
      <c r="C9" s="1" t="s">
        <v>6</v>
      </c>
      <c r="D9" s="1" t="s">
        <v>7</v>
      </c>
      <c r="E9" s="1" t="b">
        <v>1</v>
      </c>
      <c r="F9" s="19" t="s">
        <v>8</v>
      </c>
      <c r="I9" s="24" t="s">
        <v>35</v>
      </c>
    </row>
    <row r="10" spans="1:21" ht="19.5" x14ac:dyDescent="0.25">
      <c r="B10" s="2" t="s">
        <v>12</v>
      </c>
      <c r="C10" s="1" t="s">
        <v>9</v>
      </c>
      <c r="D10" s="1" t="s">
        <v>10</v>
      </c>
      <c r="E10" s="1" t="b">
        <v>0</v>
      </c>
      <c r="F10" s="19" t="s">
        <v>8</v>
      </c>
      <c r="I10" s="22" t="s">
        <v>36</v>
      </c>
      <c r="J10" s="22"/>
      <c r="K10" s="22"/>
      <c r="L10" s="22"/>
      <c r="M10" s="22"/>
      <c r="N10" s="23"/>
      <c r="O10" s="23"/>
      <c r="P10" s="23"/>
      <c r="Q10" s="23"/>
      <c r="R10" s="23"/>
    </row>
    <row r="11" spans="1:21" ht="19.5" x14ac:dyDescent="0.25">
      <c r="B11" s="2" t="s">
        <v>12</v>
      </c>
      <c r="C11" s="1" t="s">
        <v>6</v>
      </c>
      <c r="D11" s="1" t="s">
        <v>7</v>
      </c>
      <c r="E11" s="1" t="b">
        <v>0</v>
      </c>
      <c r="F11" s="19" t="s">
        <v>8</v>
      </c>
      <c r="I11" s="10" t="s">
        <v>38</v>
      </c>
      <c r="L11" s="10" t="s">
        <v>43</v>
      </c>
      <c r="M11" s="10"/>
      <c r="N11" s="25">
        <f>K2</f>
        <v>2</v>
      </c>
      <c r="O11" s="11" t="s">
        <v>40</v>
      </c>
      <c r="S11" s="23"/>
    </row>
    <row r="12" spans="1:21" ht="19.5" x14ac:dyDescent="0.25">
      <c r="B12" s="2" t="s">
        <v>12</v>
      </c>
      <c r="C12" s="1" t="s">
        <v>9</v>
      </c>
      <c r="D12" s="1" t="s">
        <v>7</v>
      </c>
      <c r="E12" s="1" t="b">
        <v>0</v>
      </c>
      <c r="F12" s="19" t="s">
        <v>8</v>
      </c>
      <c r="I12" s="20" t="s">
        <v>30</v>
      </c>
      <c r="J12" s="16">
        <f>9/14</f>
        <v>0.6428571428571429</v>
      </c>
      <c r="K12" s="14" t="s">
        <v>21</v>
      </c>
      <c r="L12" s="20" t="s">
        <v>30</v>
      </c>
      <c r="M12" s="16">
        <f>(9+N11)/(14+N11*O12)</f>
        <v>0.61111111111111116</v>
      </c>
      <c r="O12" s="11">
        <v>2</v>
      </c>
      <c r="Q12" s="39" t="s">
        <v>48</v>
      </c>
      <c r="R12" s="39"/>
      <c r="S12" s="39"/>
      <c r="T12" s="39"/>
      <c r="U12" s="39"/>
    </row>
    <row r="13" spans="1:21" ht="19.5" customHeight="1" x14ac:dyDescent="0.25">
      <c r="B13" s="2" t="s">
        <v>13</v>
      </c>
      <c r="C13" s="1" t="s">
        <v>6</v>
      </c>
      <c r="D13" s="1" t="s">
        <v>7</v>
      </c>
      <c r="E13" s="1" t="b">
        <v>0</v>
      </c>
      <c r="F13" s="19" t="s">
        <v>8</v>
      </c>
      <c r="I13" s="12" t="s">
        <v>26</v>
      </c>
      <c r="J13" s="15">
        <f>COUNTIF(B6:F14,"sunny")/9</f>
        <v>0.22222222222222221</v>
      </c>
      <c r="K13" s="42" t="s">
        <v>22</v>
      </c>
      <c r="L13" s="12" t="s">
        <v>26</v>
      </c>
      <c r="M13" s="15">
        <f>(COUNTIF(B6:F14,"sunny") + N11)/(9 + N11*O13)</f>
        <v>0.26666666666666666</v>
      </c>
      <c r="O13" s="11">
        <v>3</v>
      </c>
      <c r="Q13" s="39" t="s">
        <v>50</v>
      </c>
      <c r="R13" s="39"/>
      <c r="S13" s="39"/>
      <c r="T13" s="39"/>
      <c r="U13" s="39">
        <f>J17/(J17+J25)</f>
        <v>0.43554006968641107</v>
      </c>
    </row>
    <row r="14" spans="1:21" x14ac:dyDescent="0.25">
      <c r="B14" s="2" t="s">
        <v>13</v>
      </c>
      <c r="C14" s="1" t="s">
        <v>9</v>
      </c>
      <c r="D14" s="1" t="s">
        <v>7</v>
      </c>
      <c r="E14" s="1" t="b">
        <v>1</v>
      </c>
      <c r="F14" s="19" t="s">
        <v>8</v>
      </c>
      <c r="I14" s="12" t="s">
        <v>29</v>
      </c>
      <c r="J14" s="15">
        <f>COUNTIF(B6:F14,"cool")/9</f>
        <v>0.33333333333333331</v>
      </c>
      <c r="K14" s="42"/>
      <c r="L14" s="12" t="s">
        <v>29</v>
      </c>
      <c r="M14" s="15">
        <f>(COUNTIF(B6:F14,"cool") + N11)/(9 + N11*O14)</f>
        <v>0.33333333333333331</v>
      </c>
      <c r="O14" s="11">
        <v>3</v>
      </c>
      <c r="Q14" s="39" t="s">
        <v>51</v>
      </c>
      <c r="R14" s="39"/>
      <c r="S14" s="39"/>
      <c r="T14" s="39"/>
      <c r="U14" s="39">
        <f>1-U13</f>
        <v>0.56445993031358888</v>
      </c>
    </row>
    <row r="15" spans="1:21" x14ac:dyDescent="0.25">
      <c r="B15" s="2" t="s">
        <v>12</v>
      </c>
      <c r="C15" s="1" t="s">
        <v>9</v>
      </c>
      <c r="D15" s="1" t="s">
        <v>10</v>
      </c>
      <c r="E15" s="1" t="b">
        <v>1</v>
      </c>
      <c r="F15" s="18" t="s">
        <v>14</v>
      </c>
      <c r="I15" s="12" t="s">
        <v>27</v>
      </c>
      <c r="J15" s="15">
        <f>COUNTIF(B6:F14,"high")/9</f>
        <v>0.33333333333333331</v>
      </c>
      <c r="K15" s="42"/>
      <c r="L15" s="12" t="s">
        <v>27</v>
      </c>
      <c r="M15" s="15">
        <f>(COUNTIF(B6:F14,"high") + N11)/(9 + N11*O15)</f>
        <v>0.38461538461538464</v>
      </c>
      <c r="O15" s="11">
        <v>2</v>
      </c>
    </row>
    <row r="16" spans="1:21" x14ac:dyDescent="0.25">
      <c r="B16" s="2" t="s">
        <v>12</v>
      </c>
      <c r="C16" s="1" t="s">
        <v>6</v>
      </c>
      <c r="D16" s="1" t="s">
        <v>7</v>
      </c>
      <c r="E16" s="1" t="b">
        <v>1</v>
      </c>
      <c r="F16" s="18" t="s">
        <v>14</v>
      </c>
      <c r="I16" s="12" t="s">
        <v>28</v>
      </c>
      <c r="J16" s="15">
        <f>COUNTIF(B6:F14,"FALSE")/9</f>
        <v>0.66666666666666663</v>
      </c>
      <c r="K16" s="42"/>
      <c r="L16" s="12" t="s">
        <v>28</v>
      </c>
      <c r="M16" s="15">
        <f>(COUNTIF(B6:F14,"FALSE") + N11)/(9 + N11*O16)</f>
        <v>0.61538461538461542</v>
      </c>
      <c r="O16" s="11">
        <v>2</v>
      </c>
    </row>
    <row r="17" spans="1:21" x14ac:dyDescent="0.25">
      <c r="B17" s="2" t="s">
        <v>13</v>
      </c>
      <c r="C17" s="1" t="s">
        <v>11</v>
      </c>
      <c r="D17" s="1" t="s">
        <v>10</v>
      </c>
      <c r="E17" s="1" t="b">
        <v>0</v>
      </c>
      <c r="F17" s="18" t="s">
        <v>14</v>
      </c>
      <c r="I17" s="13" t="s">
        <v>55</v>
      </c>
      <c r="J17" s="17">
        <f>J16*J15*J14*J13*J12</f>
        <v>1.0582010582010581E-2</v>
      </c>
      <c r="K17" s="42"/>
      <c r="L17" s="13" t="s">
        <v>55</v>
      </c>
      <c r="M17" s="17">
        <f>M16*M15*M14*M13*M12</f>
        <v>1.2857038498064141E-2</v>
      </c>
    </row>
    <row r="18" spans="1:21" ht="19.5" x14ac:dyDescent="0.25">
      <c r="B18" s="2" t="s">
        <v>13</v>
      </c>
      <c r="C18" s="1" t="s">
        <v>9</v>
      </c>
      <c r="D18" s="1" t="s">
        <v>10</v>
      </c>
      <c r="E18" s="1" t="b">
        <v>0</v>
      </c>
      <c r="F18" s="18" t="s">
        <v>14</v>
      </c>
    </row>
    <row r="19" spans="1:21" ht="19.5" x14ac:dyDescent="0.25">
      <c r="B19" s="2" t="s">
        <v>13</v>
      </c>
      <c r="C19" s="1" t="s">
        <v>11</v>
      </c>
      <c r="D19" s="1" t="s">
        <v>10</v>
      </c>
      <c r="E19" s="1" t="b">
        <v>1</v>
      </c>
      <c r="F19" s="18" t="s">
        <v>14</v>
      </c>
      <c r="I19" s="10" t="s">
        <v>38</v>
      </c>
      <c r="L19" s="10" t="s">
        <v>43</v>
      </c>
      <c r="M19" s="10"/>
      <c r="N19" s="25">
        <f>K2</f>
        <v>2</v>
      </c>
      <c r="O19" s="11" t="s">
        <v>40</v>
      </c>
    </row>
    <row r="20" spans="1:21" ht="19.5" x14ac:dyDescent="0.25">
      <c r="B20" s="6" t="s">
        <v>13</v>
      </c>
      <c r="C20" s="7" t="s">
        <v>6</v>
      </c>
      <c r="D20" s="7" t="s">
        <v>10</v>
      </c>
      <c r="E20" s="7" t="b">
        <v>0</v>
      </c>
      <c r="F20" s="8" t="s">
        <v>15</v>
      </c>
      <c r="I20" s="21" t="s">
        <v>23</v>
      </c>
      <c r="J20" s="16">
        <f>1-J12</f>
        <v>0.3571428571428571</v>
      </c>
      <c r="K20" s="14" t="s">
        <v>21</v>
      </c>
      <c r="L20" s="21" t="s">
        <v>23</v>
      </c>
      <c r="M20" s="16">
        <f>1-M12</f>
        <v>0.38888888888888884</v>
      </c>
      <c r="O20" s="11">
        <v>2</v>
      </c>
      <c r="Q20" s="9" t="s">
        <v>52</v>
      </c>
      <c r="R20" s="9"/>
      <c r="S20" s="40">
        <f>K2</f>
        <v>2</v>
      </c>
      <c r="T20" s="9"/>
      <c r="U20" s="9"/>
    </row>
    <row r="21" spans="1:21" ht="15" customHeight="1" x14ac:dyDescent="0.25">
      <c r="I21" s="12" t="s">
        <v>31</v>
      </c>
      <c r="J21" s="16">
        <f>COUNTIF(B15:F19,"sunny")/5</f>
        <v>0.6</v>
      </c>
      <c r="K21" s="42" t="s">
        <v>22</v>
      </c>
      <c r="L21" s="12" t="s">
        <v>31</v>
      </c>
      <c r="M21" s="16">
        <f>(COUNTIF(B15:F19,"sunny") + N19)/(5 + N11*O21)</f>
        <v>0.45454545454545453</v>
      </c>
      <c r="O21" s="11">
        <v>3</v>
      </c>
      <c r="Q21" s="9" t="s">
        <v>50</v>
      </c>
      <c r="R21" s="9"/>
      <c r="S21" s="9"/>
      <c r="T21" s="9"/>
      <c r="U21" s="9">
        <f>M17/(M17+M25)</f>
        <v>0.4737076252335618</v>
      </c>
    </row>
    <row r="22" spans="1:21" x14ac:dyDescent="0.25">
      <c r="I22" s="12" t="s">
        <v>32</v>
      </c>
      <c r="J22" s="16">
        <f>COUNTIF(B15:F19,"cool")/5</f>
        <v>0.2</v>
      </c>
      <c r="K22" s="42"/>
      <c r="L22" s="12" t="s">
        <v>32</v>
      </c>
      <c r="M22" s="16">
        <f>(COUNTIF(B15:F19,"cool") + N19)/(5 + N11*O22)</f>
        <v>0.27272727272727271</v>
      </c>
      <c r="O22" s="11">
        <v>3</v>
      </c>
      <c r="Q22" s="9" t="s">
        <v>51</v>
      </c>
      <c r="R22" s="9"/>
      <c r="S22" s="9"/>
      <c r="T22" s="9"/>
      <c r="U22" s="9">
        <f>1-U21</f>
        <v>0.5262923747664382</v>
      </c>
    </row>
    <row r="23" spans="1:21" x14ac:dyDescent="0.25">
      <c r="I23" s="12" t="s">
        <v>33</v>
      </c>
      <c r="J23" s="16">
        <f>COUNTIF(B15:F19,"high")/5</f>
        <v>0.8</v>
      </c>
      <c r="K23" s="42"/>
      <c r="L23" s="12" t="s">
        <v>33</v>
      </c>
      <c r="M23" s="16">
        <f>(COUNTIF(B15:F19,"high") + N19)/(5 + N11*O23)</f>
        <v>0.66666666666666663</v>
      </c>
      <c r="O23" s="11">
        <v>2</v>
      </c>
    </row>
    <row r="24" spans="1:21" x14ac:dyDescent="0.25">
      <c r="I24" s="12" t="s">
        <v>34</v>
      </c>
      <c r="J24" s="16">
        <f>COUNTIF(B15:F19,"FALSE")/5</f>
        <v>0.4</v>
      </c>
      <c r="K24" s="42"/>
      <c r="L24" s="12" t="s">
        <v>34</v>
      </c>
      <c r="M24" s="16">
        <f>(COUNTIF(B15:F19,"FALSE") + N19)/(5 + N11*O24)</f>
        <v>0.44444444444444442</v>
      </c>
      <c r="O24" s="11">
        <v>2</v>
      </c>
      <c r="Q24" s="11" t="s">
        <v>53</v>
      </c>
      <c r="R24" s="11"/>
      <c r="S24" s="11"/>
      <c r="T24" s="11"/>
    </row>
    <row r="25" spans="1:21" x14ac:dyDescent="0.25">
      <c r="I25" s="13" t="s">
        <v>54</v>
      </c>
      <c r="J25" s="17">
        <f>J24*J23*J22*J21*J20</f>
        <v>1.3714285714285717E-2</v>
      </c>
      <c r="K25" s="42"/>
      <c r="L25" s="13" t="s">
        <v>54</v>
      </c>
      <c r="M25" s="17">
        <f>M24*M23*M22*M21*M20</f>
        <v>1.4284256708499131E-2</v>
      </c>
    </row>
    <row r="29" spans="1:21" s="27" customFormat="1" ht="15.75" thickBot="1" x14ac:dyDescent="0.3">
      <c r="A29" s="27" t="s">
        <v>49</v>
      </c>
    </row>
    <row r="30" spans="1:21" s="38" customFormat="1" ht="16.5" thickTop="1" thickBot="1" x14ac:dyDescent="0.3">
      <c r="A30" s="38" t="s">
        <v>46</v>
      </c>
    </row>
    <row r="31" spans="1:21" ht="15.75" thickTop="1" x14ac:dyDescent="0.25"/>
  </sheetData>
  <mergeCells count="3">
    <mergeCell ref="I6:J6"/>
    <mergeCell ref="K13:K17"/>
    <mergeCell ref="K21:K25"/>
  </mergeCells>
  <pageMargins left="0.7" right="0.7" top="0.75" bottom="0.75" header="0.3" footer="0.3"/>
  <pageSetup orientation="portrait" horizontalDpi="4294967293" verticalDpi="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HW4_Q2_MEECH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Johnson</dc:creator>
  <cp:lastModifiedBy>donna Johnson</cp:lastModifiedBy>
  <dcterms:created xsi:type="dcterms:W3CDTF">2022-08-14T02:07:15Z</dcterms:created>
  <dcterms:modified xsi:type="dcterms:W3CDTF">2022-08-15T22:43:50Z</dcterms:modified>
</cp:coreProperties>
</file>