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ve\OneDrive\Documents\SUMMER 2022 SEMESTER CLASS FILES\CIS-479\HW  and Quiz documents\"/>
    </mc:Choice>
  </mc:AlternateContent>
  <xr:revisionPtr revIDLastSave="0" documentId="13_ncr:1_{1CD30489-DFBB-49A8-8FD3-FAA18CD9A05F}" xr6:coauthVersionLast="47" xr6:coauthVersionMax="47" xr10:uidLastSave="{00000000-0000-0000-0000-000000000000}"/>
  <bookViews>
    <workbookView xWindow="-4800" yWindow="-16320" windowWidth="29040" windowHeight="15840" xr2:uid="{79EC2E3A-3A23-41FA-81B1-F618E4C63F0F}"/>
  </bookViews>
  <sheets>
    <sheet name="HW4_Q3_MEECH" sheetId="3" r:id="rId1"/>
    <sheet name="Sheet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3" i="3" l="1"/>
  <c r="Q17" i="3"/>
  <c r="N29" i="3"/>
  <c r="N28" i="3"/>
  <c r="N21" i="3"/>
  <c r="N20" i="3"/>
  <c r="N15" i="3"/>
  <c r="N14" i="3"/>
  <c r="N13" i="3"/>
  <c r="N7" i="3"/>
  <c r="N8" i="3"/>
  <c r="N6" i="3"/>
  <c r="P6" i="3" s="1"/>
  <c r="M29" i="3"/>
  <c r="O29" i="3" s="1"/>
  <c r="M21" i="3"/>
  <c r="O21" i="3" s="1"/>
  <c r="M28" i="3"/>
  <c r="O28" i="3" s="1"/>
  <c r="M20" i="3"/>
  <c r="O20" i="3" s="1"/>
  <c r="P20" i="3" s="1"/>
  <c r="M14" i="3"/>
  <c r="O14" i="3" s="1"/>
  <c r="M15" i="3"/>
  <c r="O15" i="3" s="1"/>
  <c r="O13" i="3"/>
  <c r="M7" i="3"/>
  <c r="O7" i="3" s="1"/>
  <c r="P7" i="3" s="1"/>
  <c r="M8" i="3"/>
  <c r="O8" i="3" s="1"/>
  <c r="P8" i="3" s="1"/>
  <c r="M6" i="3"/>
  <c r="H2" i="3"/>
  <c r="H3" i="3" s="1"/>
  <c r="H29" i="3"/>
  <c r="H28" i="3"/>
  <c r="H21" i="3"/>
  <c r="H20" i="3"/>
  <c r="H15" i="3"/>
  <c r="H14" i="3"/>
  <c r="H13" i="3"/>
  <c r="H8" i="3"/>
  <c r="H7" i="3"/>
  <c r="H6" i="3"/>
  <c r="P28" i="3" l="1"/>
  <c r="P21" i="3"/>
  <c r="Q22" i="3" s="1"/>
  <c r="Q23" i="3" s="1"/>
  <c r="P15" i="3"/>
  <c r="P29" i="3"/>
  <c r="Q30" i="3" s="1"/>
  <c r="Q31" i="3" s="1"/>
  <c r="P13" i="3"/>
  <c r="P14" i="3"/>
  <c r="Q9" i="3"/>
  <c r="Q10" i="3" s="1"/>
  <c r="Q16" i="3" l="1"/>
</calcChain>
</file>

<file path=xl/sharedStrings.xml><?xml version="1.0" encoding="utf-8"?>
<sst xmlns="http://schemas.openxmlformats.org/spreadsheetml/2006/main" count="156" uniqueCount="70">
  <si>
    <t>outlook</t>
  </si>
  <si>
    <t>temperature</t>
  </si>
  <si>
    <t>humidity</t>
  </si>
  <si>
    <t>windy</t>
  </si>
  <si>
    <t>play</t>
  </si>
  <si>
    <t>overcast</t>
  </si>
  <si>
    <t>cool</t>
  </si>
  <si>
    <t>normal</t>
  </si>
  <si>
    <t>Yes</t>
  </si>
  <si>
    <t>mild</t>
  </si>
  <si>
    <t>high</t>
  </si>
  <si>
    <t>hot</t>
  </si>
  <si>
    <t>rainy</t>
  </si>
  <si>
    <t>sunny</t>
  </si>
  <si>
    <t>No</t>
  </si>
  <si>
    <t>?</t>
  </si>
  <si>
    <t>BY DEMETRIUS JOHNSON</t>
  </si>
  <si>
    <t>CIS-479 - SUMMER II W DR. SHENGQUAN WANG</t>
  </si>
  <si>
    <t>overcast and yes</t>
  </si>
  <si>
    <t>overcast and no</t>
  </si>
  <si>
    <t>rainy and yes</t>
  </si>
  <si>
    <t>rainy and no</t>
  </si>
  <si>
    <t>sunny and yes</t>
  </si>
  <si>
    <t>sunny and no</t>
  </si>
  <si>
    <t>cool and yes</t>
  </si>
  <si>
    <t>cool and no</t>
  </si>
  <si>
    <t>mild and yes</t>
  </si>
  <si>
    <t>mild and no</t>
  </si>
  <si>
    <t>hot and yes</t>
  </si>
  <si>
    <t>hot and no</t>
  </si>
  <si>
    <t>normal and yes</t>
  </si>
  <si>
    <t>normal and no</t>
  </si>
  <si>
    <t>high and yes</t>
  </si>
  <si>
    <t>high and no</t>
  </si>
  <si>
    <t>OUTLOOK</t>
  </si>
  <si>
    <t>TEMP</t>
  </si>
  <si>
    <t>HUMIDITY</t>
  </si>
  <si>
    <t>WINDY</t>
  </si>
  <si>
    <t>B(1/2)=1;B(0)=B(1)=0</t>
  </si>
  <si>
    <t>Entropy for Boolean variable:</t>
  </si>
  <si>
    <t>Entropy for 3-category variable:</t>
  </si>
  <si>
    <t>B(q)= -[q1*log_2(q) + q2*log_2(q2) + q3*log_2(q3)]</t>
  </si>
  <si>
    <t>q=p_x=probability of the category</t>
  </si>
  <si>
    <t>q_x=p_x=probability of the category</t>
  </si>
  <si>
    <t>q1+q2+q3 = 1</t>
  </si>
  <si>
    <t>total P sum:</t>
  </si>
  <si>
    <t>q1 + q2 = 1 --&gt; q2 = 1-q1</t>
  </si>
  <si>
    <t>TRUE and yes</t>
  </si>
  <si>
    <t>FALSE and yes</t>
  </si>
  <si>
    <t>B(q)= -(q*log_2(q) + (1-q)*log_2(1-q))</t>
  </si>
  <si>
    <t xml:space="preserve">•Information gain (p_k - positive; n_k - negative): </t>
  </si>
  <si>
    <t>•"Gain" (A)=B(p/(p+n))-"Remainder" (A)</t>
  </si>
  <si>
    <t>•"Remainder" (A)=∑_k〖(p_k+n_k)/(p+n)*B(p_k/(p_k+n_k ))〗</t>
  </si>
  <si>
    <t>p_k</t>
  </si>
  <si>
    <t>n_k</t>
  </si>
  <si>
    <t>TRUE and no</t>
  </si>
  <si>
    <t>FALSE and no</t>
  </si>
  <si>
    <t>Total "yes" = p/p+n</t>
  </si>
  <si>
    <t>condition/total days</t>
  </si>
  <si>
    <t>Entropy of = B(p/p+n)</t>
  </si>
  <si>
    <t>Total "no" = n/p+n</t>
  </si>
  <si>
    <t>p and n refer to positive and negatives at root</t>
  </si>
  <si>
    <t>p_k and n_k refers to positive and negatives at branches</t>
  </si>
  <si>
    <t>p_k/(p_k + n_k)</t>
  </si>
  <si>
    <t>(p_k+n_k)/(p+n)</t>
  </si>
  <si>
    <t>Entropy B(p_k/(p_k + n_k))</t>
  </si>
  <si>
    <t>(p_k+n_k)/(p+n)*B(p_k/(p_k + n_k))</t>
  </si>
  <si>
    <t>Remainder(A) = sum the above:</t>
  </si>
  <si>
    <t>Gain(A) = B(p/p+n) - Remainder(A):</t>
  </si>
  <si>
    <t>make this the root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</si>
</sst>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\ ??/14"/>
  </numFmts>
  <fonts count="12" x14ac:knownFonts="1">
    <font>
      <sz val="11"/>
      <color theme="1"/>
      <name val="Calibri"/>
      <family val="2"/>
      <scheme val="minor"/>
    </font>
    <font>
      <sz val="12"/>
      <color rgb="FF000000"/>
      <name val="Lato"/>
      <family val="2"/>
    </font>
    <font>
      <sz val="12"/>
      <color rgb="FFFF0000"/>
      <name val="Lato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ED4D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0" applyNumberFormat="0" applyAlignment="0" applyProtection="0"/>
  </cellStyleXfs>
  <cellXfs count="6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0" fillId="0" borderId="13" xfId="0" applyBorder="1"/>
    <xf numFmtId="0" fontId="0" fillId="0" borderId="15" xfId="0" applyBorder="1"/>
    <xf numFmtId="0" fontId="4" fillId="5" borderId="3" xfId="2" applyBorder="1" applyAlignment="1">
      <alignment vertical="center" wrapText="1"/>
    </xf>
    <xf numFmtId="0" fontId="3" fillId="4" borderId="3" xfId="1" applyBorder="1" applyAlignment="1">
      <alignment vertical="center" wrapText="1"/>
    </xf>
    <xf numFmtId="0" fontId="0" fillId="0" borderId="0" xfId="0" applyAlignment="1"/>
    <xf numFmtId="0" fontId="6" fillId="0" borderId="16" xfId="0" applyFont="1" applyBorder="1"/>
    <xf numFmtId="0" fontId="6" fillId="0" borderId="17" xfId="0" applyFont="1" applyBorder="1"/>
    <xf numFmtId="14" fontId="6" fillId="0" borderId="17" xfId="0" applyNumberFormat="1" applyFont="1" applyBorder="1"/>
    <xf numFmtId="0" fontId="6" fillId="0" borderId="15" xfId="0" applyFont="1" applyBorder="1"/>
    <xf numFmtId="0" fontId="6" fillId="0" borderId="12" xfId="0" applyFont="1" applyBorder="1"/>
    <xf numFmtId="0" fontId="6" fillId="0" borderId="18" xfId="0" applyFont="1" applyBorder="1"/>
    <xf numFmtId="0" fontId="6" fillId="0" borderId="11" xfId="0" applyFont="1" applyBorder="1"/>
    <xf numFmtId="0" fontId="0" fillId="0" borderId="0" xfId="0" applyAlignment="1">
      <alignment horizontal="center"/>
    </xf>
    <xf numFmtId="0" fontId="7" fillId="0" borderId="0" xfId="0" applyFont="1" applyAlignment="1">
      <alignment vertical="center" readingOrder="1"/>
    </xf>
    <xf numFmtId="0" fontId="8" fillId="0" borderId="0" xfId="0" applyFont="1" applyAlignment="1">
      <alignment vertical="center" readingOrder="1"/>
    </xf>
    <xf numFmtId="0" fontId="9" fillId="0" borderId="0" xfId="0" applyFont="1" applyAlignment="1">
      <alignment vertical="center" readingOrder="1"/>
    </xf>
    <xf numFmtId="1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0" fillId="0" borderId="0" xfId="0" applyFont="1"/>
    <xf numFmtId="13" fontId="0" fillId="0" borderId="0" xfId="0" applyNumberFormat="1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5" fillId="6" borderId="11" xfId="3" applyBorder="1" applyAlignment="1"/>
    <xf numFmtId="0" fontId="5" fillId="6" borderId="20" xfId="3" applyBorder="1" applyAlignment="1"/>
    <xf numFmtId="0" fontId="5" fillId="6" borderId="20" xfId="3" applyBorder="1" applyAlignment="1">
      <alignment horizontal="center"/>
    </xf>
    <xf numFmtId="0" fontId="5" fillId="6" borderId="20" xfId="3" applyBorder="1"/>
    <xf numFmtId="13" fontId="5" fillId="6" borderId="20" xfId="3" applyNumberFormat="1" applyBorder="1" applyAlignment="1">
      <alignment horizontal="center"/>
    </xf>
    <xf numFmtId="12" fontId="5" fillId="6" borderId="20" xfId="3" applyNumberFormat="1" applyBorder="1" applyAlignment="1">
      <alignment horizontal="center"/>
    </xf>
    <xf numFmtId="2" fontId="5" fillId="6" borderId="20" xfId="3" applyNumberFormat="1" applyBorder="1"/>
    <xf numFmtId="2" fontId="5" fillId="6" borderId="20" xfId="3" applyNumberFormat="1" applyBorder="1" applyAlignment="1">
      <alignment horizontal="center"/>
    </xf>
    <xf numFmtId="0" fontId="5" fillId="6" borderId="12" xfId="3" applyBorder="1"/>
    <xf numFmtId="0" fontId="0" fillId="0" borderId="19" xfId="0" applyBorder="1"/>
    <xf numFmtId="0" fontId="0" fillId="0" borderId="19" xfId="0" applyBorder="1" applyAlignment="1">
      <alignment horizontal="center"/>
    </xf>
    <xf numFmtId="12" fontId="0" fillId="0" borderId="19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0" fillId="0" borderId="14" xfId="0" applyBorder="1"/>
    <xf numFmtId="13" fontId="11" fillId="0" borderId="19" xfId="0" applyNumberFormat="1" applyFont="1" applyBorder="1" applyAlignment="1">
      <alignment horizontal="center" vertical="center" readingOrder="1"/>
    </xf>
    <xf numFmtId="165" fontId="0" fillId="0" borderId="19" xfId="0" applyNumberFormat="1" applyBorder="1" applyAlignment="1">
      <alignment horizontal="center"/>
    </xf>
    <xf numFmtId="2" fontId="0" fillId="0" borderId="19" xfId="0" applyNumberFormat="1" applyBorder="1"/>
    <xf numFmtId="2" fontId="0" fillId="0" borderId="19" xfId="0" applyNumberFormat="1" applyBorder="1" applyAlignment="1">
      <alignment horizontal="left"/>
    </xf>
    <xf numFmtId="2" fontId="0" fillId="0" borderId="14" xfId="0" applyNumberFormat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13" fontId="0" fillId="0" borderId="21" xfId="0" applyNumberFormat="1" applyFont="1" applyBorder="1" applyAlignment="1">
      <alignment horizontal="center"/>
    </xf>
    <xf numFmtId="12" fontId="0" fillId="0" borderId="21" xfId="0" applyNumberFormat="1" applyBorder="1" applyAlignment="1">
      <alignment horizontal="center"/>
    </xf>
    <xf numFmtId="2" fontId="0" fillId="0" borderId="21" xfId="0" applyNumberFormat="1" applyBorder="1"/>
    <xf numFmtId="2" fontId="0" fillId="0" borderId="16" xfId="0" applyNumberFormat="1" applyBorder="1" applyAlignment="1">
      <alignment horizontal="center"/>
    </xf>
    <xf numFmtId="2" fontId="0" fillId="0" borderId="21" xfId="0" applyNumberFormat="1" applyBorder="1" applyAlignment="1">
      <alignment horizontal="left"/>
    </xf>
    <xf numFmtId="2" fontId="0" fillId="0" borderId="21" xfId="0" applyNumberFormat="1" applyBorder="1" applyAlignment="1">
      <alignment horizontal="center"/>
    </xf>
    <xf numFmtId="0" fontId="3" fillId="4" borderId="21" xfId="1" applyBorder="1"/>
    <xf numFmtId="2" fontId="3" fillId="4" borderId="16" xfId="1" applyNumberFormat="1" applyBorder="1" applyAlignment="1">
      <alignment horizontal="center"/>
    </xf>
    <xf numFmtId="2" fontId="11" fillId="0" borderId="19" xfId="0" applyNumberFormat="1" applyFont="1" applyBorder="1" applyAlignment="1">
      <alignment horizontal="center" vertical="center" readingOrder="1"/>
    </xf>
    <xf numFmtId="2" fontId="0" fillId="0" borderId="19" xfId="0" applyNumberFormat="1" applyFont="1" applyBorder="1" applyAlignment="1">
      <alignment horizontal="center"/>
    </xf>
    <xf numFmtId="2" fontId="0" fillId="0" borderId="21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0" xfId="0" applyNumberFormat="1" applyFont="1" applyAlignment="1">
      <alignment horizontal="center"/>
    </xf>
    <xf numFmtId="2" fontId="3" fillId="4" borderId="19" xfId="1" applyNumberFormat="1" applyBorder="1" applyAlignment="1">
      <alignment horizontal="center"/>
    </xf>
    <xf numFmtId="0" fontId="6" fillId="0" borderId="0" xfId="0" applyFont="1"/>
  </cellXfs>
  <cellStyles count="4">
    <cellStyle name="Bad" xfId="2" builtinId="27"/>
    <cellStyle name="Check Cell" xfId="3" builtinId="23"/>
    <cellStyle name="Good" xfId="1" builtinId="26"/>
    <cellStyle name="Normal" xfId="0" builtinId="0"/>
  </cellStyles>
  <dxfs count="102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17" formatCode="#\ ?/?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" formatCode="#\ ?/?"/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8" formatCode="#\ ??/??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</dxf>
    <dxf>
      <numFmt numFmtId="165" formatCode="#\ ??/14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A5A5A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2" formatCode="0.00"/>
      <fill>
        <patternFill patternType="solid">
          <fgColor indexed="64"/>
          <bgColor rgb="FFA5A5A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theme="4" tint="0.39997558519241921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2" formatCode="0.00"/>
      <fill>
        <patternFill patternType="solid">
          <fgColor indexed="64"/>
          <bgColor rgb="FFA5A5A5"/>
        </patternFill>
      </fill>
      <border diagonalUp="0" diagonalDown="0" outline="0">
        <left/>
        <right/>
        <top style="thin">
          <color indexed="64"/>
        </top>
        <bottom style="thin">
          <color theme="4" tint="0.39997558519241921"/>
        </bottom>
      </border>
    </dxf>
    <dxf>
      <numFmt numFmtId="17" formatCode="#\ ?/?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7" formatCode="#\ ?/?"/>
      <fill>
        <patternFill patternType="solid">
          <fgColor indexed="64"/>
          <bgColor rgb="FFA5A5A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8" formatCode="#\ ??/??"/>
      <fill>
        <patternFill patternType="solid">
          <fgColor indexed="64"/>
          <bgColor rgb="FFA5A5A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A5A5A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theme="4" tint="0.3999755851924192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A5A5A5"/>
        </patternFill>
      </fill>
      <border diagonalUp="0" diagonalDown="0" outline="0">
        <left/>
        <right/>
        <top style="thin">
          <color indexed="64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A5A5A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theme="4" tint="0.3999755851924192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A5A5A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theme="4" tint="0.39997558519241921"/>
        </bottom>
      </border>
    </dxf>
    <dxf>
      <numFmt numFmtId="165" formatCode="#\ ??/14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A5A5A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theme="4" tint="0.39997558519241921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A5A5A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2" formatCode="0.00"/>
      <fill>
        <patternFill patternType="solid">
          <fgColor indexed="64"/>
          <bgColor rgb="FFA5A5A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theme="4" tint="0.39997558519241921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2" formatCode="0.00"/>
      <fill>
        <patternFill patternType="solid">
          <fgColor indexed="64"/>
          <bgColor rgb="FFA5A5A5"/>
        </patternFill>
      </fill>
      <border diagonalUp="0" diagonalDown="0" outline="0">
        <left/>
        <right/>
        <top style="thin">
          <color indexed="64"/>
        </top>
        <bottom style="thin">
          <color theme="4" tint="0.39997558519241921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7" formatCode="#\ ?/?"/>
      <fill>
        <patternFill patternType="solid">
          <fgColor indexed="64"/>
          <bgColor rgb="FFA5A5A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theme="4" tint="0.39997558519241921"/>
        </bottom>
      </border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8" formatCode="#\ ??/??"/>
      <fill>
        <patternFill patternType="solid">
          <fgColor indexed="64"/>
          <bgColor rgb="FFA5A5A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A5A5A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theme="4" tint="0.3999755851924192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A5A5A5"/>
        </patternFill>
      </fill>
      <border diagonalUp="0" diagonalDown="0" outline="0">
        <left/>
        <right/>
        <top style="thin">
          <color indexed="64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A5A5A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theme="4" tint="0.3999755851924192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A5A5A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theme="4" tint="0.39997558519241921"/>
        </bottom>
      </border>
    </dxf>
    <dxf>
      <numFmt numFmtId="165" formatCode="#\ ??/14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A5A5A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theme="4" tint="0.39997558519241921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/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 outline="0">
        <left/>
        <right/>
        <top/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" formatCode="#\ ?/?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" formatCode="0.00"/>
    </dxf>
    <dxf>
      <numFmt numFmtId="18" formatCode="#\ ??/??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ato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ato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ato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ato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ato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ato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Lato"/>
        <family val="2"/>
        <scheme val="none"/>
      </font>
      <fill>
        <patternFill patternType="solid">
          <fgColor indexed="64"/>
          <bgColor rgb="FFCED4D9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9E4DFD-11DB-44EC-B85E-B40D32428217}" name="Table13" displayName="Table13" ref="A2:E17" totalsRowShown="0" headerRowDxfId="101" dataDxfId="99" headerRowBorderDxfId="100" tableBorderDxfId="98" totalsRowBorderDxfId="97">
  <autoFilter ref="A2:E17" xr:uid="{129E4DFD-11DB-44EC-B85E-B40D32428217}"/>
  <sortState xmlns:xlrd2="http://schemas.microsoft.com/office/spreadsheetml/2017/richdata2" ref="A3:E17">
    <sortCondition descending="1" ref="E2:E17"/>
  </sortState>
  <tableColumns count="5">
    <tableColumn id="1" xr3:uid="{CC7FCB3D-2303-4F0B-8474-25468C5AE77E}" name="outlook" dataDxfId="96"/>
    <tableColumn id="2" xr3:uid="{22EECAB9-4609-48A7-B524-27B5CFA76D5D}" name="temperature" dataDxfId="95"/>
    <tableColumn id="3" xr3:uid="{96E22E77-72C4-482B-B0DF-89CC9C056A8D}" name="humidity" dataDxfId="94"/>
    <tableColumn id="4" xr3:uid="{C32E2EA7-CE03-4007-8F76-BF69EB93D4C0}" name="windy" dataDxfId="93"/>
    <tableColumn id="5" xr3:uid="{00E8E49A-D824-472B-9E9A-C2356A086B4A}" name="play" dataDxfId="9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C08557F-BDD4-4D60-B3DD-82C1096EE5E2}" name="Table7" displayName="Table7" ref="G5:Q10" headerRowCount="0" totalsRowShown="0" headerRowDxfId="22" tableBorderDxfId="21" totalsRowBorderDxfId="20">
  <tableColumns count="11">
    <tableColumn id="1" xr3:uid="{83EAEC90-5C2F-4F8C-A0EF-BA67CEA4C255}" name="Column1" headerRowDxfId="19" dataDxfId="18"/>
    <tableColumn id="2" xr3:uid="{6BD2310B-D57E-4532-B3D0-46DA295CFF75}" name="Column2" headerRowDxfId="17" dataDxfId="16"/>
    <tableColumn id="3" xr3:uid="{CC016766-AB51-4B0C-ABBB-97749044B235}" name="Column3" headerRowDxfId="15" dataDxfId="14"/>
    <tableColumn id="4" xr3:uid="{CF6F5579-A844-4737-AC53-A9175B574980}" name="Column4" headerRowDxfId="13" dataDxfId="12"/>
    <tableColumn id="5" xr3:uid="{EDD88945-82A5-47EB-A525-56ABA78982CC}" name="Column5" dataDxfId="11"/>
    <tableColumn id="6" xr3:uid="{D18F63D3-041C-4C66-A0DD-FF00D79C3EBD}" name="Column6" headerRowDxfId="10" dataDxfId="9"/>
    <tableColumn id="7" xr3:uid="{B079C331-4468-4CEB-BBB6-03C4EECBF316}" name="Column7" headerRowDxfId="8" dataDxfId="7"/>
    <tableColumn id="8" xr3:uid="{A3BF5C97-3A43-4B0E-AEBA-66807476F832}" name="Column8" headerRowDxfId="6" dataDxfId="5"/>
    <tableColumn id="9" xr3:uid="{8DE64DE4-1E1D-478C-BE66-82AAB59818A7}" name="Column9" headerRowDxfId="4" dataDxfId="3"/>
    <tableColumn id="10" xr3:uid="{F3446715-407B-41E0-BFF8-C4FA94CC04DE}" name="Column10" headerRowDxfId="2" dataDxfId="1"/>
    <tableColumn id="11" xr3:uid="{2FFCAB5A-B97D-400C-877D-27DDBB0A0CA6}" name="Column11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4BFD7E1-2D8A-4AD5-9744-BFF83E9B0625}" name="Table8" displayName="Table8" ref="G12:Q17" headerRowCount="0" totalsRowShown="0" dataDxfId="91" tableBorderDxfId="90">
  <tableColumns count="11">
    <tableColumn id="1" xr3:uid="{480A7143-EC52-4C2C-BC0F-F434F36DD773}" name="Column1" headerRowDxfId="89" dataDxfId="88" headerRowCellStyle="Check Cell"/>
    <tableColumn id="2" xr3:uid="{ABCFBCF4-F974-4CAA-8709-18AD05F238A9}" name="Column2" headerRowDxfId="87" dataDxfId="86" headerRowCellStyle="Check Cell"/>
    <tableColumn id="3" xr3:uid="{60B88289-1FDC-4A9F-8E51-28C57AD3C62F}" name="Column3" headerRowDxfId="85" dataDxfId="84" headerRowCellStyle="Check Cell"/>
    <tableColumn id="4" xr3:uid="{F7DE72D9-7EE3-4771-A5DC-B31F777AFC8C}" name="Column4" headerRowDxfId="83" dataDxfId="82" headerRowCellStyle="Check Cell"/>
    <tableColumn id="5" xr3:uid="{9806535F-652B-4A3C-BBFA-300DFEB1D6D0}" name="Column5" headerRowDxfId="81" dataDxfId="80" headerRowCellStyle="Check Cell"/>
    <tableColumn id="6" xr3:uid="{D88C543D-291A-4246-B134-EA696FAA629C}" name="Column6" headerRowDxfId="79" dataDxfId="78" headerRowCellStyle="Check Cell"/>
    <tableColumn id="7" xr3:uid="{117570D1-8AFE-495F-81A5-84E8A2C9D9E8}" name="Column7" headerRowDxfId="77" dataDxfId="76" headerRowCellStyle="Check Cell"/>
    <tableColumn id="8" xr3:uid="{46754846-DA15-4E6F-9F9E-2BA9D4904101}" name="Column8" headerRowDxfId="75" dataDxfId="74" headerRowCellStyle="Check Cell"/>
    <tableColumn id="9" xr3:uid="{26F93E8B-DFA1-418B-AD14-45625728E528}" name="Column9" headerRowDxfId="73" dataDxfId="72" headerRowCellStyle="Check Cell"/>
    <tableColumn id="10" xr3:uid="{839D8ED9-9CCE-4060-9E5B-56C4FAB47A4D}" name="Column10" headerRowDxfId="71" dataDxfId="70" headerRowCellStyle="Check Cell"/>
    <tableColumn id="11" xr3:uid="{862A5C30-129F-4E34-81F0-524C134F6FF0}" name="Column11" headerRowDxfId="69" dataDxfId="68" headerRowCellStyle="Check Cell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9EC6CB8-55E7-414D-B0F3-25419345E4DE}" name="Table9" displayName="Table9" ref="G19:Q23" headerRowCount="0" totalsRowShown="0" dataDxfId="67">
  <tableColumns count="11">
    <tableColumn id="1" xr3:uid="{53E602D4-E0C6-4E90-899B-A3AFD6903ECE}" name="Column1" headerRowDxfId="66" dataDxfId="65"/>
    <tableColumn id="2" xr3:uid="{49EBE460-FE31-4562-9CE6-8170EDB2A7A0}" name="Column2" headerRowDxfId="64" dataDxfId="63" headerRowCellStyle="Check Cell"/>
    <tableColumn id="3" xr3:uid="{94B907CF-3D01-4906-B980-9DB96E681A06}" name="Column3" headerRowDxfId="62" dataDxfId="61" headerRowCellStyle="Check Cell"/>
    <tableColumn id="4" xr3:uid="{C7FFAF89-F9A1-4FF8-94A3-BDC67F03742B}" name="Column4" headerRowDxfId="60" dataDxfId="59" headerRowCellStyle="Check Cell"/>
    <tableColumn id="5" xr3:uid="{12E402F1-5D07-49E7-B4CC-A3D49A9CCD7D}" name="Column5" headerRowDxfId="58" dataDxfId="57" headerRowCellStyle="Check Cell"/>
    <tableColumn id="6" xr3:uid="{0411707C-B0D6-4248-ACD5-0D30BD461630}" name="Column6" headerRowDxfId="56" dataDxfId="55" headerRowCellStyle="Check Cell"/>
    <tableColumn id="7" xr3:uid="{A49C8D1A-16C2-4D2B-9710-FB4516D662BD}" name="Column7" headerRowDxfId="54" dataDxfId="53" headerRowCellStyle="Check Cell"/>
    <tableColumn id="8" xr3:uid="{2EC76E10-9E0B-4BA2-AF42-DDD1F2AF48B7}" name="Column8" headerRowDxfId="52" dataDxfId="51" headerRowCellStyle="Check Cell"/>
    <tableColumn id="9" xr3:uid="{C82FA1EC-2017-4EA5-864D-22697370F60D}" name="Column9" headerRowDxfId="50" dataDxfId="49" headerRowCellStyle="Check Cell"/>
    <tableColumn id="10" xr3:uid="{C39D4B64-BCAC-4E53-A503-CE5B8B029165}" name="Column10" headerRowDxfId="48" dataDxfId="47" headerRowCellStyle="Check Cell"/>
    <tableColumn id="11" xr3:uid="{AE2400E4-9C97-4604-AFCE-0D513CC8846B}" name="Column11" headerRowDxfId="46" dataDxfId="45" headerRowCellStyle="Check Cell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044D149-0082-4FB7-83A8-D25C02524EFA}" name="Table10" displayName="Table10" ref="G27:Q31" headerRowCount="0" totalsRowShown="0" dataDxfId="44">
  <tableColumns count="11">
    <tableColumn id="1" xr3:uid="{8C3ED06B-055A-48FE-BFD8-FA432B5C1228}" name="Column1" headerRowDxfId="43" dataDxfId="42"/>
    <tableColumn id="2" xr3:uid="{92F5C30A-E471-4C34-B0AC-99190A9F1133}" name="Column2" headerRowDxfId="41" dataDxfId="40" headerRowCellStyle="Check Cell"/>
    <tableColumn id="3" xr3:uid="{CB9352B5-923B-4E4A-AFF0-95441D4CC1A5}" name="Column3" headerRowDxfId="39" dataDxfId="38" headerRowCellStyle="Check Cell"/>
    <tableColumn id="4" xr3:uid="{4B6090C8-E3FC-40DD-AB82-6A0D3CB73963}" name="Column4" headerRowDxfId="37" dataDxfId="36" headerRowCellStyle="Check Cell"/>
    <tableColumn id="5" xr3:uid="{44EC8D34-BB57-4DCC-8552-82CC6F70BEED}" name="Column5" headerRowDxfId="35" dataDxfId="34" headerRowCellStyle="Check Cell"/>
    <tableColumn id="6" xr3:uid="{1D1E8DB5-C2CC-4FE0-B10F-170CB0B5644D}" name="Column6" headerRowDxfId="33" dataDxfId="32" headerRowCellStyle="Check Cell"/>
    <tableColumn id="7" xr3:uid="{64516252-389D-46A8-8AA1-1092A69EDC2D}" name="Column7" headerRowDxfId="31" headerRowCellStyle="Check Cell"/>
    <tableColumn id="8" xr3:uid="{7A7AD922-A22D-4BAD-ABAD-878ECFED3FAD}" name="Column8" headerRowDxfId="30" dataDxfId="29" headerRowCellStyle="Check Cell"/>
    <tableColumn id="9" xr3:uid="{78B16D04-0E47-44C8-A480-FF96B04CCF85}" name="Column9" headerRowDxfId="28" dataDxfId="27" headerRowCellStyle="Check Cell"/>
    <tableColumn id="10" xr3:uid="{AC125C42-904C-4424-8E59-57F5842EAFEB}" name="Column10" headerRowDxfId="26" dataDxfId="25" headerRowCellStyle="Check Cell"/>
    <tableColumn id="11" xr3:uid="{70938864-E37A-418B-8045-86F4A77F3266}" name="Column11" headerRowDxfId="24" dataDxfId="23" headerRowCellStyle="Check Cell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77AD2-0021-4BA5-B46E-3A96353B1BFD}">
  <dimension ref="A1:W32"/>
  <sheetViews>
    <sheetView tabSelected="1" zoomScale="80" zoomScaleNormal="80" workbookViewId="0">
      <selection activeCell="R14" sqref="R14"/>
    </sheetView>
  </sheetViews>
  <sheetFormatPr defaultRowHeight="15" x14ac:dyDescent="0.25"/>
  <cols>
    <col min="1" max="1" width="11.5703125" customWidth="1"/>
    <col min="2" max="2" width="16.5703125" bestFit="1" customWidth="1"/>
    <col min="3" max="3" width="11.85546875" customWidth="1"/>
    <col min="4" max="4" width="12.85546875" bestFit="1" customWidth="1"/>
    <col min="5" max="5" width="7.85546875" customWidth="1"/>
    <col min="6" max="6" width="5.5703125" customWidth="1"/>
    <col min="7" max="7" width="21.7109375" bestFit="1" customWidth="1"/>
    <col min="8" max="8" width="19.28515625" style="26" bestFit="1" customWidth="1"/>
    <col min="9" max="9" width="16.28515625" bestFit="1" customWidth="1"/>
    <col min="10" max="10" width="4.28515625" style="21" bestFit="1" customWidth="1"/>
    <col min="11" max="11" width="16.7109375" bestFit="1" customWidth="1"/>
    <col min="12" max="12" width="4.28515625" style="21" bestFit="1" customWidth="1"/>
    <col min="13" max="13" width="14.7109375" style="28" bestFit="1" customWidth="1"/>
    <col min="14" max="14" width="15.42578125" style="25" bestFit="1" customWidth="1"/>
    <col min="15" max="15" width="25.5703125" style="29" customWidth="1"/>
    <col min="16" max="16" width="35.28515625" style="30" customWidth="1"/>
    <col min="17" max="17" width="5" bestFit="1" customWidth="1"/>
    <col min="18" max="18" width="11.85546875" bestFit="1" customWidth="1"/>
    <col min="20" max="20" width="12.5703125" bestFit="1" customWidth="1"/>
    <col min="21" max="21" width="11.85546875" bestFit="1" customWidth="1"/>
    <col min="22" max="22" width="10.5703125" bestFit="1" customWidth="1"/>
  </cols>
  <sheetData>
    <row r="1" spans="1:23" x14ac:dyDescent="0.25">
      <c r="G1" t="s">
        <v>57</v>
      </c>
      <c r="H1" s="26">
        <v>0.6428571428571429</v>
      </c>
    </row>
    <row r="2" spans="1:23" ht="18" customHeight="1" x14ac:dyDescent="0.25">
      <c r="A2" s="3" t="s">
        <v>0</v>
      </c>
      <c r="B2" s="4" t="s">
        <v>1</v>
      </c>
      <c r="C2" s="4" t="s">
        <v>2</v>
      </c>
      <c r="D2" s="4" t="s">
        <v>3</v>
      </c>
      <c r="E2" s="5" t="s">
        <v>4</v>
      </c>
      <c r="G2" t="s">
        <v>60</v>
      </c>
      <c r="H2" s="26">
        <f>1-H1</f>
        <v>0.3571428571428571</v>
      </c>
      <c r="P2" s="27" t="s">
        <v>51</v>
      </c>
      <c r="T2" s="14" t="s">
        <v>16</v>
      </c>
      <c r="U2" s="15"/>
      <c r="V2" s="16">
        <v>44787</v>
      </c>
      <c r="W2" s="17"/>
    </row>
    <row r="3" spans="1:23" ht="20.25" customHeight="1" x14ac:dyDescent="0.25">
      <c r="A3" s="2" t="s">
        <v>12</v>
      </c>
      <c r="B3" s="1" t="s">
        <v>6</v>
      </c>
      <c r="C3" s="1" t="s">
        <v>7</v>
      </c>
      <c r="D3" s="1" t="b">
        <v>0</v>
      </c>
      <c r="E3" s="12" t="s">
        <v>8</v>
      </c>
      <c r="G3" t="s">
        <v>59</v>
      </c>
      <c r="H3" s="30">
        <f>-(H1*LOG(H1,2) + H2*LOG(H2,2))</f>
        <v>0.94028595867063114</v>
      </c>
      <c r="K3" s="13"/>
      <c r="T3" s="18" t="s">
        <v>17</v>
      </c>
      <c r="U3" s="19"/>
      <c r="V3" s="19"/>
      <c r="W3" s="20"/>
    </row>
    <row r="4" spans="1:23" ht="19.5" x14ac:dyDescent="0.25">
      <c r="A4" s="2" t="s">
        <v>13</v>
      </c>
      <c r="B4" s="1" t="s">
        <v>6</v>
      </c>
      <c r="C4" s="1" t="s">
        <v>7</v>
      </c>
      <c r="D4" s="1" t="b">
        <v>0</v>
      </c>
      <c r="E4" s="12" t="s">
        <v>8</v>
      </c>
      <c r="H4"/>
      <c r="J4"/>
      <c r="L4"/>
      <c r="M4"/>
      <c r="N4"/>
      <c r="O4"/>
      <c r="P4"/>
    </row>
    <row r="5" spans="1:23" ht="19.5" x14ac:dyDescent="0.25">
      <c r="A5" s="2" t="s">
        <v>5</v>
      </c>
      <c r="B5" s="1" t="s">
        <v>11</v>
      </c>
      <c r="C5" s="1" t="s">
        <v>10</v>
      </c>
      <c r="D5" s="1" t="b">
        <v>0</v>
      </c>
      <c r="E5" s="12" t="s">
        <v>8</v>
      </c>
      <c r="G5" s="31" t="s">
        <v>34</v>
      </c>
      <c r="H5" s="32" t="s">
        <v>58</v>
      </c>
      <c r="I5" s="32"/>
      <c r="J5" s="33" t="s">
        <v>53</v>
      </c>
      <c r="K5" s="34"/>
      <c r="L5" s="33" t="s">
        <v>54</v>
      </c>
      <c r="M5" s="35" t="s">
        <v>63</v>
      </c>
      <c r="N5" s="36" t="s">
        <v>64</v>
      </c>
      <c r="O5" s="37" t="s">
        <v>65</v>
      </c>
      <c r="P5" s="38" t="s">
        <v>66</v>
      </c>
      <c r="Q5" s="39"/>
    </row>
    <row r="6" spans="1:23" ht="19.5" customHeight="1" x14ac:dyDescent="0.25">
      <c r="A6" s="2" t="s">
        <v>5</v>
      </c>
      <c r="B6" s="1" t="s">
        <v>11</v>
      </c>
      <c r="C6" s="1" t="s">
        <v>7</v>
      </c>
      <c r="D6" s="1" t="b">
        <v>0</v>
      </c>
      <c r="E6" s="12" t="s">
        <v>8</v>
      </c>
      <c r="G6" s="9" t="s">
        <v>5</v>
      </c>
      <c r="H6" s="26">
        <f>COUNTIF(A3:E16,"overcast")/14</f>
        <v>0.2857142857142857</v>
      </c>
      <c r="I6" s="40" t="s">
        <v>18</v>
      </c>
      <c r="J6" s="41">
        <v>4</v>
      </c>
      <c r="K6" s="40" t="s">
        <v>19</v>
      </c>
      <c r="L6" s="41">
        <v>0</v>
      </c>
      <c r="M6" s="61">
        <f>J6/(J6+L6)</f>
        <v>1</v>
      </c>
      <c r="N6" s="43">
        <f>(J6+L6)/14</f>
        <v>0.2857142857142857</v>
      </c>
      <c r="O6" s="66">
        <v>0</v>
      </c>
      <c r="P6" s="43">
        <f>N6*O6</f>
        <v>0</v>
      </c>
      <c r="Q6" s="44"/>
    </row>
    <row r="7" spans="1:23" ht="21" customHeight="1" x14ac:dyDescent="0.25">
      <c r="A7" s="2" t="s">
        <v>12</v>
      </c>
      <c r="B7" s="1" t="s">
        <v>9</v>
      </c>
      <c r="C7" s="1" t="s">
        <v>10</v>
      </c>
      <c r="D7" s="1" t="b">
        <v>0</v>
      </c>
      <c r="E7" s="12" t="s">
        <v>8</v>
      </c>
      <c r="G7" s="9" t="s">
        <v>13</v>
      </c>
      <c r="H7" s="46">
        <f>COUNTIF(A3:E16,"sunny")/14</f>
        <v>0.35714285714285715</v>
      </c>
      <c r="I7" s="40" t="s">
        <v>22</v>
      </c>
      <c r="J7" s="41">
        <v>2</v>
      </c>
      <c r="K7" s="40" t="s">
        <v>23</v>
      </c>
      <c r="L7" s="41">
        <v>3</v>
      </c>
      <c r="M7" s="61">
        <f t="shared" ref="M7:M8" si="0">J7/(J7+L7)</f>
        <v>0.4</v>
      </c>
      <c r="N7" s="43">
        <f t="shared" ref="N7:N8" si="1">(J7+L7)/14</f>
        <v>0.35714285714285715</v>
      </c>
      <c r="O7" s="43">
        <f>-(M7*LOG(M7,2) + (1-M7)*LOG((1-M7),2))</f>
        <v>0.97095059445466858</v>
      </c>
      <c r="P7" s="43">
        <f t="shared" ref="P7:P8" si="2">N7*O7</f>
        <v>0.34676806944809591</v>
      </c>
      <c r="Q7" s="44"/>
    </row>
    <row r="8" spans="1:23" ht="19.5" x14ac:dyDescent="0.25">
      <c r="A8" s="2" t="s">
        <v>12</v>
      </c>
      <c r="B8" s="1" t="s">
        <v>9</v>
      </c>
      <c r="C8" s="1" t="s">
        <v>7</v>
      </c>
      <c r="D8" s="1" t="b">
        <v>0</v>
      </c>
      <c r="E8" s="12" t="s">
        <v>8</v>
      </c>
      <c r="G8" s="9" t="s">
        <v>12</v>
      </c>
      <c r="H8" s="26">
        <f>COUNTIF(A3:E16,"rainy")/14</f>
        <v>0.35714285714285715</v>
      </c>
      <c r="I8" s="40" t="s">
        <v>20</v>
      </c>
      <c r="J8" s="41">
        <v>3</v>
      </c>
      <c r="K8" s="40" t="s">
        <v>21</v>
      </c>
      <c r="L8" s="41">
        <v>2</v>
      </c>
      <c r="M8" s="61">
        <f t="shared" si="0"/>
        <v>0.6</v>
      </c>
      <c r="N8" s="43">
        <f t="shared" si="1"/>
        <v>0.35714285714285715</v>
      </c>
      <c r="O8" s="43">
        <f>-(M8*LOG(M8,2) + (1-M8)*LOG((1-M8),2))</f>
        <v>0.97095059445466858</v>
      </c>
      <c r="P8" s="43">
        <f t="shared" si="2"/>
        <v>0.34676806944809591</v>
      </c>
      <c r="Q8" s="44"/>
    </row>
    <row r="9" spans="1:23" ht="19.5" x14ac:dyDescent="0.25">
      <c r="A9" s="2" t="s">
        <v>5</v>
      </c>
      <c r="B9" s="1" t="s">
        <v>6</v>
      </c>
      <c r="C9" s="1" t="s">
        <v>7</v>
      </c>
      <c r="D9" s="1" t="b">
        <v>1</v>
      </c>
      <c r="E9" s="12" t="s">
        <v>8</v>
      </c>
      <c r="G9" s="9"/>
      <c r="H9" s="46"/>
      <c r="I9" s="40"/>
      <c r="J9" s="41"/>
      <c r="K9" s="40"/>
      <c r="L9" s="41"/>
      <c r="M9" s="62"/>
      <c r="N9" s="43"/>
      <c r="O9" s="47"/>
      <c r="P9" s="48" t="s">
        <v>67</v>
      </c>
      <c r="Q9" s="49">
        <f>SUM(P6:P8)</f>
        <v>0.69353613889619181</v>
      </c>
    </row>
    <row r="10" spans="1:23" ht="19.5" x14ac:dyDescent="0.25">
      <c r="A10" s="2" t="s">
        <v>5</v>
      </c>
      <c r="B10" s="1" t="s">
        <v>9</v>
      </c>
      <c r="C10" s="1" t="s">
        <v>10</v>
      </c>
      <c r="D10" s="1" t="b">
        <v>1</v>
      </c>
      <c r="E10" s="12" t="s">
        <v>8</v>
      </c>
      <c r="G10" s="10"/>
      <c r="H10" s="50"/>
      <c r="I10" s="51"/>
      <c r="J10" s="52"/>
      <c r="K10" s="51"/>
      <c r="L10" s="52"/>
      <c r="M10" s="63"/>
      <c r="N10" s="58"/>
      <c r="O10" s="55"/>
      <c r="P10" s="59" t="s">
        <v>68</v>
      </c>
      <c r="Q10" s="60">
        <f>H3-Q9</f>
        <v>0.24674981977443933</v>
      </c>
      <c r="R10" s="67" t="s">
        <v>69</v>
      </c>
    </row>
    <row r="11" spans="1:23" ht="19.5" x14ac:dyDescent="0.25">
      <c r="A11" s="2" t="s">
        <v>13</v>
      </c>
      <c r="B11" s="1" t="s">
        <v>9</v>
      </c>
      <c r="C11" s="1" t="s">
        <v>7</v>
      </c>
      <c r="D11" s="1" t="b">
        <v>1</v>
      </c>
      <c r="E11" s="12" t="s">
        <v>8</v>
      </c>
      <c r="H11"/>
      <c r="J11"/>
      <c r="L11"/>
      <c r="M11" s="29"/>
      <c r="N11" s="29"/>
      <c r="O11"/>
      <c r="P11"/>
    </row>
    <row r="12" spans="1:23" ht="19.5" x14ac:dyDescent="0.25">
      <c r="A12" s="2" t="s">
        <v>13</v>
      </c>
      <c r="B12" s="1" t="s">
        <v>11</v>
      </c>
      <c r="C12" s="1" t="s">
        <v>10</v>
      </c>
      <c r="D12" s="1" t="b">
        <v>0</v>
      </c>
      <c r="E12" s="11" t="s">
        <v>14</v>
      </c>
      <c r="G12" s="31" t="s">
        <v>35</v>
      </c>
      <c r="H12" s="32" t="s">
        <v>58</v>
      </c>
      <c r="I12" s="32"/>
      <c r="J12" s="33" t="s">
        <v>53</v>
      </c>
      <c r="K12" s="34"/>
      <c r="L12" s="33" t="s">
        <v>54</v>
      </c>
      <c r="M12" s="38" t="s">
        <v>63</v>
      </c>
      <c r="N12" s="38" t="s">
        <v>64</v>
      </c>
      <c r="O12" s="37" t="s">
        <v>65</v>
      </c>
      <c r="P12" s="38" t="s">
        <v>66</v>
      </c>
      <c r="Q12" s="39"/>
    </row>
    <row r="13" spans="1:23" ht="19.5" x14ac:dyDescent="0.25">
      <c r="A13" s="2" t="s">
        <v>13</v>
      </c>
      <c r="B13" s="1" t="s">
        <v>9</v>
      </c>
      <c r="C13" s="1" t="s">
        <v>10</v>
      </c>
      <c r="D13" s="1" t="b">
        <v>0</v>
      </c>
      <c r="E13" s="11" t="s">
        <v>14</v>
      </c>
      <c r="G13" s="9" t="s">
        <v>6</v>
      </c>
      <c r="H13" s="26">
        <f>COUNTIF(A3:E16,"cool")/14</f>
        <v>0.2857142857142857</v>
      </c>
      <c r="I13" s="40" t="s">
        <v>24</v>
      </c>
      <c r="J13" s="41">
        <v>3</v>
      </c>
      <c r="K13" s="40" t="s">
        <v>25</v>
      </c>
      <c r="L13" s="41">
        <v>1</v>
      </c>
      <c r="M13" s="61">
        <f>J13/(J13+L13)</f>
        <v>0.75</v>
      </c>
      <c r="N13" s="43">
        <f>(J13+L13)/14</f>
        <v>0.2857142857142857</v>
      </c>
      <c r="O13" s="43">
        <f>-(M13*LOG(M13,2) + (1-M13)*LOG((1-M13),2))</f>
        <v>0.81127812445913283</v>
      </c>
      <c r="P13" s="43">
        <f>N13*O13</f>
        <v>0.23179374984546652</v>
      </c>
      <c r="Q13" s="44"/>
    </row>
    <row r="14" spans="1:23" ht="19.5" x14ac:dyDescent="0.25">
      <c r="A14" s="2" t="s">
        <v>12</v>
      </c>
      <c r="B14" s="1" t="s">
        <v>6</v>
      </c>
      <c r="C14" s="1" t="s">
        <v>7</v>
      </c>
      <c r="D14" s="1" t="b">
        <v>1</v>
      </c>
      <c r="E14" s="11" t="s">
        <v>14</v>
      </c>
      <c r="G14" s="9" t="s">
        <v>9</v>
      </c>
      <c r="H14" s="26">
        <f>COUNTIF(A3:E16,"mild")/14</f>
        <v>0.42857142857142855</v>
      </c>
      <c r="I14" s="40" t="s">
        <v>26</v>
      </c>
      <c r="J14" s="41">
        <v>4</v>
      </c>
      <c r="K14" s="40" t="s">
        <v>27</v>
      </c>
      <c r="L14" s="41">
        <v>2</v>
      </c>
      <c r="M14" s="61">
        <f>J14/(J14+L14)</f>
        <v>0.66666666666666663</v>
      </c>
      <c r="N14" s="43">
        <f>(J14+L14)/14</f>
        <v>0.42857142857142855</v>
      </c>
      <c r="O14" s="43">
        <f>-(M14*LOG(M14,2) + (1-M14)*LOG((1-M14),2))</f>
        <v>0.91829583405448956</v>
      </c>
      <c r="P14" s="43">
        <f t="shared" ref="P14:P15" si="3">N14*O14</f>
        <v>0.39355535745192405</v>
      </c>
      <c r="Q14" s="44"/>
    </row>
    <row r="15" spans="1:23" ht="19.5" x14ac:dyDescent="0.25">
      <c r="A15" s="2" t="s">
        <v>13</v>
      </c>
      <c r="B15" s="1" t="s">
        <v>11</v>
      </c>
      <c r="C15" s="1" t="s">
        <v>10</v>
      </c>
      <c r="D15" s="1" t="b">
        <v>1</v>
      </c>
      <c r="E15" s="11" t="s">
        <v>14</v>
      </c>
      <c r="G15" s="9" t="s">
        <v>11</v>
      </c>
      <c r="H15" s="26">
        <f>COUNTIF(A3:E16,"hot")/14</f>
        <v>0.2857142857142857</v>
      </c>
      <c r="I15" s="40" t="s">
        <v>28</v>
      </c>
      <c r="J15" s="41">
        <v>2</v>
      </c>
      <c r="K15" s="40" t="s">
        <v>29</v>
      </c>
      <c r="L15" s="41">
        <v>2</v>
      </c>
      <c r="M15" s="61">
        <f>J15/(J15+L15)</f>
        <v>0.5</v>
      </c>
      <c r="N15" s="43">
        <f>(J15+L15)/14</f>
        <v>0.2857142857142857</v>
      </c>
      <c r="O15" s="43">
        <f>-(M15*LOG(M15,2) + (1-M15)*LOG((1-M15),2))</f>
        <v>1</v>
      </c>
      <c r="P15" s="43">
        <f t="shared" si="3"/>
        <v>0.2857142857142857</v>
      </c>
      <c r="Q15" s="44"/>
    </row>
    <row r="16" spans="1:23" ht="19.5" x14ac:dyDescent="0.25">
      <c r="A16" s="2" t="s">
        <v>12</v>
      </c>
      <c r="B16" s="1" t="s">
        <v>9</v>
      </c>
      <c r="C16" s="1" t="s">
        <v>10</v>
      </c>
      <c r="D16" s="1" t="b">
        <v>1</v>
      </c>
      <c r="E16" s="11" t="s">
        <v>14</v>
      </c>
      <c r="G16" s="10"/>
      <c r="H16" s="50"/>
      <c r="I16" s="51"/>
      <c r="J16" s="52"/>
      <c r="K16" s="51"/>
      <c r="L16" s="52"/>
      <c r="M16" s="63"/>
      <c r="N16" s="58"/>
      <c r="O16" s="55"/>
      <c r="P16" s="57" t="s">
        <v>67</v>
      </c>
      <c r="Q16" s="56">
        <f>SUM(P13:P15)</f>
        <v>0.91106339301167627</v>
      </c>
    </row>
    <row r="17" spans="1:17" ht="19.5" x14ac:dyDescent="0.25">
      <c r="A17" s="6" t="s">
        <v>13</v>
      </c>
      <c r="B17" s="7" t="s">
        <v>6</v>
      </c>
      <c r="C17" s="7" t="s">
        <v>10</v>
      </c>
      <c r="D17" s="7" t="b">
        <v>0</v>
      </c>
      <c r="E17" s="8" t="s">
        <v>15</v>
      </c>
      <c r="G17" s="10"/>
      <c r="H17" s="50"/>
      <c r="I17" s="51"/>
      <c r="J17" s="52"/>
      <c r="K17" s="51"/>
      <c r="L17" s="52"/>
      <c r="M17" s="64"/>
      <c r="N17" s="58"/>
      <c r="O17" s="58"/>
      <c r="P17" s="59" t="s">
        <v>68</v>
      </c>
      <c r="Q17" s="60">
        <f>H3-Q16</f>
        <v>2.9222565658954869E-2</v>
      </c>
    </row>
    <row r="18" spans="1:17" x14ac:dyDescent="0.25">
      <c r="H18"/>
      <c r="J18"/>
      <c r="L18"/>
      <c r="M18" s="29"/>
      <c r="N18" s="29"/>
      <c r="O18"/>
      <c r="P18"/>
    </row>
    <row r="19" spans="1:17" x14ac:dyDescent="0.25">
      <c r="A19" t="s">
        <v>45</v>
      </c>
      <c r="B19" t="s">
        <v>46</v>
      </c>
      <c r="G19" s="31" t="s">
        <v>36</v>
      </c>
      <c r="H19" s="32" t="s">
        <v>58</v>
      </c>
      <c r="I19" s="32"/>
      <c r="J19" s="33" t="s">
        <v>53</v>
      </c>
      <c r="K19" s="34"/>
      <c r="L19" s="33" t="s">
        <v>54</v>
      </c>
      <c r="M19" s="38" t="s">
        <v>63</v>
      </c>
      <c r="N19" s="38" t="s">
        <v>64</v>
      </c>
      <c r="O19" s="37" t="s">
        <v>65</v>
      </c>
      <c r="P19" s="38" t="s">
        <v>66</v>
      </c>
      <c r="Q19" s="39"/>
    </row>
    <row r="20" spans="1:17" x14ac:dyDescent="0.25">
      <c r="A20" s="23" t="s">
        <v>39</v>
      </c>
      <c r="B20" s="23"/>
      <c r="C20" t="s">
        <v>42</v>
      </c>
      <c r="G20" s="9" t="s">
        <v>7</v>
      </c>
      <c r="H20" s="26">
        <f>COUNTIF(A3:E16,"normal")/14</f>
        <v>0.5</v>
      </c>
      <c r="I20" s="40" t="s">
        <v>30</v>
      </c>
      <c r="J20" s="41">
        <v>6</v>
      </c>
      <c r="K20" s="40" t="s">
        <v>31</v>
      </c>
      <c r="L20" s="41">
        <v>1</v>
      </c>
      <c r="M20" s="61">
        <f t="shared" ref="M20:M21" si="4">J20/(J20+L20)</f>
        <v>0.8571428571428571</v>
      </c>
      <c r="N20" s="43">
        <f>(J20+L20)/14</f>
        <v>0.5</v>
      </c>
      <c r="O20" s="43">
        <f>-(M20*LOG(M20,2) + (1-M20)*LOG((1-M20),2))</f>
        <v>0.59167277858232747</v>
      </c>
      <c r="P20" s="43">
        <f>N20*O20</f>
        <v>0.29583638929116374</v>
      </c>
      <c r="Q20" s="44"/>
    </row>
    <row r="21" spans="1:17" x14ac:dyDescent="0.25">
      <c r="A21" s="24" t="s">
        <v>49</v>
      </c>
      <c r="B21" s="23"/>
      <c r="G21" s="9" t="s">
        <v>10</v>
      </c>
      <c r="H21" s="26">
        <f>COUNTIF(A3:E16,"high")/14</f>
        <v>0.5</v>
      </c>
      <c r="I21" s="40" t="s">
        <v>32</v>
      </c>
      <c r="J21" s="41">
        <v>3</v>
      </c>
      <c r="K21" s="40" t="s">
        <v>33</v>
      </c>
      <c r="L21" s="41">
        <v>4</v>
      </c>
      <c r="M21" s="61">
        <f t="shared" si="4"/>
        <v>0.42857142857142855</v>
      </c>
      <c r="N21" s="43">
        <f t="shared" ref="N21" si="5">(J21+L21)/14</f>
        <v>0.5</v>
      </c>
      <c r="O21" s="43">
        <f>-(M21*LOG(M21,2) + (1-M21)*LOG((1-M21),2))</f>
        <v>0.98522813603425163</v>
      </c>
      <c r="P21" s="43">
        <f>N21*O21</f>
        <v>0.49261406801712582</v>
      </c>
      <c r="Q21" s="44"/>
    </row>
    <row r="22" spans="1:17" x14ac:dyDescent="0.25">
      <c r="A22" s="24" t="s">
        <v>38</v>
      </c>
      <c r="G22" s="9"/>
      <c r="H22" s="40"/>
      <c r="I22" s="40"/>
      <c r="J22" s="41"/>
      <c r="K22" s="40"/>
      <c r="L22" s="41"/>
      <c r="M22" s="61"/>
      <c r="N22" s="43"/>
      <c r="O22" s="43"/>
      <c r="P22" s="43" t="s">
        <v>67</v>
      </c>
      <c r="Q22" s="49">
        <f>SUM(P19:P21)</f>
        <v>0.78845045730828955</v>
      </c>
    </row>
    <row r="23" spans="1:17" x14ac:dyDescent="0.25">
      <c r="G23" s="10"/>
      <c r="H23" s="50"/>
      <c r="I23" s="51"/>
      <c r="J23" s="52"/>
      <c r="K23" s="51"/>
      <c r="L23" s="52"/>
      <c r="M23" s="63"/>
      <c r="N23" s="58"/>
      <c r="O23" s="55"/>
      <c r="P23" s="59" t="s">
        <v>68</v>
      </c>
      <c r="Q23" s="60">
        <f>H3-Q22</f>
        <v>0.15183550136234159</v>
      </c>
    </row>
    <row r="24" spans="1:17" x14ac:dyDescent="0.25">
      <c r="A24" t="s">
        <v>45</v>
      </c>
      <c r="B24" t="s">
        <v>44</v>
      </c>
      <c r="M24" s="65"/>
      <c r="N24" s="30"/>
    </row>
    <row r="25" spans="1:17" x14ac:dyDescent="0.25">
      <c r="A25" s="23" t="s">
        <v>40</v>
      </c>
      <c r="B25" s="23"/>
      <c r="C25" t="s">
        <v>43</v>
      </c>
      <c r="E25" s="22"/>
      <c r="M25" s="65"/>
      <c r="N25" s="30"/>
    </row>
    <row r="26" spans="1:17" x14ac:dyDescent="0.25">
      <c r="A26" s="24" t="s">
        <v>41</v>
      </c>
      <c r="B26" s="23"/>
      <c r="H26"/>
      <c r="J26"/>
      <c r="L26"/>
      <c r="M26" s="29"/>
      <c r="N26" s="29"/>
      <c r="O26"/>
      <c r="P26"/>
    </row>
    <row r="27" spans="1:17" x14ac:dyDescent="0.25">
      <c r="G27" s="31" t="s">
        <v>37</v>
      </c>
      <c r="H27" s="32" t="s">
        <v>58</v>
      </c>
      <c r="I27" s="32"/>
      <c r="J27" s="33" t="s">
        <v>53</v>
      </c>
      <c r="K27" s="34"/>
      <c r="L27" s="33" t="s">
        <v>54</v>
      </c>
      <c r="M27" s="38" t="s">
        <v>63</v>
      </c>
      <c r="N27" s="38" t="s">
        <v>64</v>
      </c>
      <c r="O27" s="37" t="s">
        <v>65</v>
      </c>
      <c r="P27" s="38" t="s">
        <v>66</v>
      </c>
      <c r="Q27" s="39"/>
    </row>
    <row r="28" spans="1:17" x14ac:dyDescent="0.25">
      <c r="A28" s="27" t="s">
        <v>50</v>
      </c>
      <c r="B28" s="27"/>
      <c r="C28" s="27"/>
      <c r="D28" s="27"/>
      <c r="E28" s="27"/>
      <c r="G28" s="9" t="b">
        <v>1</v>
      </c>
      <c r="H28" s="26">
        <f>COUNTIF(A3:E16,"TRUE")/14</f>
        <v>0.42857142857142855</v>
      </c>
      <c r="I28" s="40" t="s">
        <v>47</v>
      </c>
      <c r="J28" s="41">
        <v>3</v>
      </c>
      <c r="K28" s="40" t="s">
        <v>55</v>
      </c>
      <c r="L28" s="41">
        <v>3</v>
      </c>
      <c r="M28" s="61">
        <f t="shared" ref="M28:M29" si="6">J28/(J28+L28)</f>
        <v>0.5</v>
      </c>
      <c r="N28" s="43">
        <f>(J28+L28)/14</f>
        <v>0.42857142857142855</v>
      </c>
      <c r="O28" s="43">
        <f>-(M28*LOG(M28,2) + (1-M28)*LOG((1-M28),2))</f>
        <v>1</v>
      </c>
      <c r="P28" s="43">
        <f>N28*O28</f>
        <v>0.42857142857142855</v>
      </c>
      <c r="Q28" s="44"/>
    </row>
    <row r="29" spans="1:17" x14ac:dyDescent="0.25">
      <c r="A29" s="27" t="s">
        <v>52</v>
      </c>
      <c r="B29" s="27"/>
      <c r="C29" s="27"/>
      <c r="D29" s="27"/>
      <c r="E29" s="27"/>
      <c r="G29" s="9" t="b">
        <v>0</v>
      </c>
      <c r="H29" s="26">
        <f>COUNTIF(A3:E16,"FALSE")/14</f>
        <v>0.5714285714285714</v>
      </c>
      <c r="I29" s="40" t="s">
        <v>48</v>
      </c>
      <c r="J29" s="41">
        <v>6</v>
      </c>
      <c r="K29" s="40" t="s">
        <v>56</v>
      </c>
      <c r="L29" s="41">
        <v>2</v>
      </c>
      <c r="M29" s="61">
        <f t="shared" si="6"/>
        <v>0.75</v>
      </c>
      <c r="N29" s="43">
        <f t="shared" ref="N29" si="7">(J29+L29)/14</f>
        <v>0.5714285714285714</v>
      </c>
      <c r="O29" s="43">
        <f>-(M29*LOG(M29,2) + (1-M29)*LOG((1-M29),2))</f>
        <v>0.81127812445913283</v>
      </c>
      <c r="P29" s="43">
        <f>N29*O29</f>
        <v>0.46358749969093305</v>
      </c>
      <c r="Q29" s="44"/>
    </row>
    <row r="30" spans="1:17" x14ac:dyDescent="0.25">
      <c r="A30" s="27" t="s">
        <v>51</v>
      </c>
      <c r="B30" s="27"/>
      <c r="C30" s="27"/>
      <c r="D30" s="27"/>
      <c r="E30" s="27"/>
      <c r="G30" s="9"/>
      <c r="H30" s="40"/>
      <c r="I30" s="40"/>
      <c r="J30" s="41"/>
      <c r="K30" s="40"/>
      <c r="L30" s="41"/>
      <c r="M30" s="45"/>
      <c r="N30" s="42"/>
      <c r="O30" s="43"/>
      <c r="P30" s="43" t="s">
        <v>67</v>
      </c>
      <c r="Q30" s="49">
        <f>SUM(P27:P29)</f>
        <v>0.89215892826236165</v>
      </c>
    </row>
    <row r="31" spans="1:17" x14ac:dyDescent="0.25">
      <c r="A31" s="27" t="s">
        <v>62</v>
      </c>
      <c r="G31" s="10"/>
      <c r="H31" s="50"/>
      <c r="I31" s="51"/>
      <c r="J31" s="52"/>
      <c r="K31" s="51"/>
      <c r="L31" s="52"/>
      <c r="M31" s="53"/>
      <c r="N31" s="54"/>
      <c r="O31" s="55"/>
      <c r="P31" s="59" t="s">
        <v>68</v>
      </c>
      <c r="Q31" s="60">
        <f>H3-Q30</f>
        <v>4.8127030408269489E-2</v>
      </c>
    </row>
    <row r="32" spans="1:17" x14ac:dyDescent="0.25">
      <c r="A32" s="27" t="s">
        <v>61</v>
      </c>
    </row>
  </sheetData>
  <pageMargins left="0.7" right="0.7" top="0.75" bottom="0.75" header="0.3" footer="0.3"/>
  <pageSetup orientation="portrait" horizontalDpi="4294967293" verticalDpi="0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E5DA8-AD83-428D-83F5-352C7E65A8E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HW4_Q3_MEECH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Johnson</dc:creator>
  <cp:lastModifiedBy>donna Johnson</cp:lastModifiedBy>
  <dcterms:created xsi:type="dcterms:W3CDTF">2022-08-14T02:07:15Z</dcterms:created>
  <dcterms:modified xsi:type="dcterms:W3CDTF">2022-08-15T22:59:41Z</dcterms:modified>
</cp:coreProperties>
</file>