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 LAB\2022210001_LAB1\"/>
    </mc:Choice>
  </mc:AlternateContent>
  <xr:revisionPtr revIDLastSave="0" documentId="13_ncr:1_{6C961AB7-6010-4D2A-971B-A8C9E73759BE}" xr6:coauthVersionLast="47" xr6:coauthVersionMax="47" xr10:uidLastSave="{00000000-0000-0000-0000-000000000000}"/>
  <bookViews>
    <workbookView xWindow="-108" yWindow="-108" windowWidth="23256" windowHeight="12456" xr2:uid="{7919AEF4-6C67-4877-9980-186A8187B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33" i="1"/>
  <c r="H32" i="1"/>
  <c r="H31" i="1"/>
  <c r="G41" i="1"/>
  <c r="G40" i="1"/>
  <c r="G39" i="1"/>
  <c r="G38" i="1"/>
  <c r="G37" i="1"/>
  <c r="G36" i="1"/>
  <c r="G35" i="1"/>
  <c r="G34" i="1"/>
  <c r="G32" i="1"/>
  <c r="G33" i="1"/>
  <c r="G31" i="1"/>
  <c r="F41" i="1"/>
  <c r="F40" i="1"/>
  <c r="F39" i="1"/>
  <c r="F38" i="1"/>
  <c r="F37" i="1"/>
  <c r="F36" i="1"/>
  <c r="F35" i="1"/>
  <c r="F34" i="1"/>
  <c r="F32" i="1"/>
  <c r="F33" i="1" s="1"/>
  <c r="F31" i="1"/>
  <c r="E41" i="1"/>
  <c r="E40" i="1"/>
  <c r="E39" i="1"/>
  <c r="E38" i="1"/>
  <c r="E37" i="1"/>
  <c r="E36" i="1"/>
  <c r="E35" i="1"/>
  <c r="E34" i="1"/>
  <c r="E33" i="1"/>
  <c r="E32" i="1"/>
  <c r="E31" i="1"/>
  <c r="D41" i="1"/>
  <c r="D40" i="1"/>
  <c r="D39" i="1"/>
  <c r="D38" i="1"/>
  <c r="D37" i="1"/>
  <c r="D36" i="1"/>
  <c r="D35" i="1"/>
  <c r="D34" i="1"/>
  <c r="D33" i="1"/>
  <c r="D32" i="1"/>
  <c r="D31" i="1"/>
  <c r="C31" i="1"/>
  <c r="C32" i="1"/>
  <c r="C33" i="1"/>
  <c r="C34" i="1"/>
  <c r="C35" i="1"/>
  <c r="C36" i="1"/>
  <c r="C37" i="1"/>
  <c r="C38" i="1"/>
  <c r="C39" i="1"/>
  <c r="C40" i="1"/>
  <c r="C41" i="1"/>
  <c r="E17" i="1"/>
  <c r="F17" i="1" s="1"/>
  <c r="G17" i="1" s="1"/>
  <c r="E16" i="1"/>
  <c r="F16" i="1" s="1"/>
  <c r="G16" i="1" s="1"/>
  <c r="E15" i="1"/>
  <c r="F15" i="1" s="1"/>
  <c r="G15" i="1" s="1"/>
  <c r="E5" i="1"/>
  <c r="F5" i="1" s="1"/>
  <c r="G5" i="1" s="1"/>
  <c r="E6" i="1"/>
  <c r="F6" i="1" s="1"/>
  <c r="G6" i="1" s="1"/>
  <c r="E4" i="1"/>
  <c r="F4" i="1" s="1"/>
  <c r="G4" i="1" s="1"/>
  <c r="G18" i="1" l="1"/>
  <c r="G19" i="1" s="1"/>
  <c r="G20" i="1" s="1"/>
  <c r="G7" i="1"/>
  <c r="G8" i="1" s="1"/>
  <c r="G9" i="1" s="1"/>
</calcChain>
</file>

<file path=xl/sharedStrings.xml><?xml version="1.0" encoding="utf-8"?>
<sst xmlns="http://schemas.openxmlformats.org/spreadsheetml/2006/main" count="38" uniqueCount="25">
  <si>
    <t xml:space="preserve">Sl. No. </t>
  </si>
  <si>
    <t>Possible Outcomes</t>
  </si>
  <si>
    <t>Return (Ri %)</t>
  </si>
  <si>
    <t>Probability (P)</t>
  </si>
  <si>
    <t>Expected Return (E(R))</t>
  </si>
  <si>
    <t>[Ri-E(R)]^2</t>
  </si>
  <si>
    <t>[Ri-E(R)]^2*Probability</t>
  </si>
  <si>
    <t>Recession</t>
  </si>
  <si>
    <t>Normal</t>
  </si>
  <si>
    <t>Boom</t>
  </si>
  <si>
    <r>
      <t xml:space="preserve">                                                                                                                                        σ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=√(Σ[Ri-E(R)]^2*Probability</t>
    </r>
  </si>
  <si>
    <t xml:space="preserve">                                                                                                                                Σ[Ri-E(R)]^2*Probability</t>
  </si>
  <si>
    <r>
      <t xml:space="preserve">                                                                                                                                            CV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/Avg(Ri)</t>
    </r>
  </si>
  <si>
    <r>
      <t>CV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=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/Avg(Ri)</t>
    </r>
  </si>
  <si>
    <r>
      <t xml:space="preserve">                             σ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=√(Σ[Ri-E(R)]^2*Probability</t>
    </r>
  </si>
  <si>
    <t>Assets</t>
  </si>
  <si>
    <t>Returns</t>
  </si>
  <si>
    <t>Risk</t>
  </si>
  <si>
    <t>L</t>
  </si>
  <si>
    <t>H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</si>
  <si>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</si>
  <si>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</si>
  <si>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E(R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</si>
  <si>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Portfolio risk (Sp) when correlation coefficient (p) is</t>
  </si>
  <si>
    <t>FINAL MINOR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</si>
</sst>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1" fillId="0" borderId="7" xfId="0" applyFont="1" applyBorder="1"/>
    <xf numFmtId="0" fontId="5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6824F-EFDB-4947-B9E5-D5AC140463E2}" name="Table6" displayName="Table6" ref="A3:G9" headerRowCount="0" totalsRowShown="0" headerRowDxfId="47" dataDxfId="46">
  <tableColumns count="7">
    <tableColumn id="1" xr3:uid="{B28BD07A-C0C8-4DE2-B2DA-48AAD5B77437}" name="Column1" headerRowDxfId="45" dataDxfId="44"/>
    <tableColumn id="2" xr3:uid="{354F84B6-4E17-4B6B-8CD2-E894508D1DF1}" name="Column2" headerRowDxfId="43" dataDxfId="42"/>
    <tableColumn id="3" xr3:uid="{7136FC22-A042-4FD3-AC6C-310DBDB41014}" name="Column3" headerRowDxfId="41" dataDxfId="40"/>
    <tableColumn id="4" xr3:uid="{6F9BB2DE-4A29-46F9-A84E-A1205612CD7F}" name="Column4" headerRowDxfId="39" dataDxfId="38"/>
    <tableColumn id="5" xr3:uid="{32C78658-6969-410A-9BE8-F16A453FA692}" name="Column5" headerRowDxfId="37" dataDxfId="36"/>
    <tableColumn id="6" xr3:uid="{C38CC06B-03B1-4273-939F-941CDFEACFA7}" name="Column6" headerRowDxfId="35" dataDxfId="34"/>
    <tableColumn id="7" xr3:uid="{CD8984B2-EBD5-4D5B-9517-4658A67FF0E9}" name="Column7" headerRowDxfId="33" dataDxfId="32"/>
  </tableColumns>
  <tableStyleInfo name="TableStyleLight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43EE76-0FF4-4551-AF78-0CD633C7B265}" name="Table69" displayName="Table69" ref="A14:G20" headerRowCount="0" totalsRowShown="0" headerRowDxfId="31" dataDxfId="30">
  <tableColumns count="7">
    <tableColumn id="1" xr3:uid="{BCBE2F64-3329-4354-B482-E363C45FD3A1}" name="Column1" headerRowDxfId="29" dataDxfId="28"/>
    <tableColumn id="2" xr3:uid="{84156082-9266-4F26-8FDD-3F570C081A7B}" name="Column2" headerRowDxfId="27" dataDxfId="26"/>
    <tableColumn id="3" xr3:uid="{10156385-C28D-416B-971C-88E043B29583}" name="Column3" headerRowDxfId="25" dataDxfId="24"/>
    <tableColumn id="4" xr3:uid="{656FBC09-0E3E-4EA1-9A78-AA37B8B5D487}" name="Column4" headerRowDxfId="23" dataDxfId="22"/>
    <tableColumn id="5" xr3:uid="{90F36183-214E-4EEE-83F4-37C54D6978F1}" name="Column5" headerRowDxfId="21" dataDxfId="20"/>
    <tableColumn id="6" xr3:uid="{A3601BB8-A5DC-412C-B58F-CFBC9FC6DE2B}" name="Column6" headerRowDxfId="19" dataDxfId="18"/>
    <tableColumn id="7" xr3:uid="{00332151-F448-450B-A7DA-4DCCF64B423B}" name="Column7" headerRowDxfId="17" dataDxfId="16"/>
  </tableColumns>
  <tableStyleInfo name="TableStyleLight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723A73-899D-440D-B44D-1645B20E5D69}" name="Table10" displayName="Table10" ref="A30:H41" headerRowCount="0" totalsRowShown="0" headerRowDxfId="15" dataDxfId="14">
  <tableColumns count="8">
    <tableColumn id="1" xr3:uid="{214B2061-E5B4-42CE-937D-43875C33B7A3}" name="Column1" headerRowDxfId="13" dataDxfId="12"/>
    <tableColumn id="2" xr3:uid="{F3A9EE8E-93D6-4BF0-AAD4-BB86E0093AFF}" name="Column2" headerRowDxfId="11" dataDxfId="10"/>
    <tableColumn id="3" xr3:uid="{681D9CEB-D337-417C-939C-3B49ADF35BEE}" name="Column3" headerRowDxfId="9" dataDxfId="8"/>
    <tableColumn id="4" xr3:uid="{0C90AA5B-E28C-4C11-B112-C4476A14736A}" name="Column4" headerRowDxfId="7" dataDxfId="6"/>
    <tableColumn id="5" xr3:uid="{7DC60D1F-729E-4AEC-ADAD-282A80EBEC22}" name="Column5" headerRowDxfId="5" dataDxfId="4"/>
    <tableColumn id="6" xr3:uid="{179693F1-564F-4FB8-A46A-B316293A378F}" name="Column6" headerRowDxfId="3" dataDxfId="2"/>
    <tableColumn id="7" xr3:uid="{463137F3-79C0-4C16-95D8-66547EB530DC}" name="Column7" headerRowDxfId="1"/>
    <tableColumn id="8" xr3:uid="{603F47C3-A467-4DAC-AEAF-61FFB3E7934A}" name="Column8" header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01CF-80AD-459E-9723-7B98F97FE4B3}">
  <dimension ref="A1:J41"/>
  <sheetViews>
    <sheetView tabSelected="1" workbookViewId="0">
      <selection activeCell="A2" sqref="A2"/>
    </sheetView>
  </sheetViews>
  <sheetFormatPr defaultRowHeight="14.4" x14ac:dyDescent="0.3"/>
  <cols>
    <col min="1" max="1" width="10.44140625" customWidth="1"/>
    <col min="2" max="2" width="18.77734375" customWidth="1"/>
    <col min="3" max="3" width="11.5546875" customWidth="1"/>
    <col min="4" max="4" width="12.5546875" customWidth="1"/>
    <col min="5" max="5" width="26.33203125" customWidth="1"/>
    <col min="6" max="6" width="10.44140625" customWidth="1"/>
    <col min="7" max="7" width="20.44140625" customWidth="1"/>
    <col min="8" max="8" width="10.44140625" customWidth="1"/>
  </cols>
  <sheetData>
    <row r="1" spans="1:7" x14ac:dyDescent="0.3">
      <c r="A1" t="s">
        <v>24</v>
      </c>
    </row>
    <row r="3" spans="1:7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3">
      <c r="A4" s="4">
        <v>1</v>
      </c>
      <c r="B4" s="4" t="s">
        <v>7</v>
      </c>
      <c r="C4" s="4">
        <v>14</v>
      </c>
      <c r="D4" s="4">
        <v>0.2</v>
      </c>
      <c r="E4" s="4">
        <f>C4*D4</f>
        <v>2.8000000000000003</v>
      </c>
      <c r="F4" s="4">
        <f>(C4-E4)^2</f>
        <v>125.43999999999998</v>
      </c>
      <c r="G4" s="4">
        <f>F4*D4</f>
        <v>25.087999999999997</v>
      </c>
    </row>
    <row r="5" spans="1:7" x14ac:dyDescent="0.3">
      <c r="A5" s="4">
        <v>2</v>
      </c>
      <c r="B5" s="4" t="s">
        <v>8</v>
      </c>
      <c r="C5" s="4">
        <v>16</v>
      </c>
      <c r="D5" s="4">
        <v>0.6</v>
      </c>
      <c r="E5" s="4">
        <f t="shared" ref="E5:E6" si="0">C5*D5</f>
        <v>9.6</v>
      </c>
      <c r="F5" s="4">
        <f t="shared" ref="F5:F6" si="1">(C5-E5)^2</f>
        <v>40.960000000000008</v>
      </c>
      <c r="G5" s="4">
        <f t="shared" ref="G5:G6" si="2">F5*D5</f>
        <v>24.576000000000004</v>
      </c>
    </row>
    <row r="6" spans="1:7" x14ac:dyDescent="0.3">
      <c r="A6" s="4">
        <v>3</v>
      </c>
      <c r="B6" s="4" t="s">
        <v>9</v>
      </c>
      <c r="C6" s="4">
        <v>18</v>
      </c>
      <c r="D6" s="4">
        <v>0.2</v>
      </c>
      <c r="E6" s="4">
        <f t="shared" si="0"/>
        <v>3.6</v>
      </c>
      <c r="F6" s="4">
        <f t="shared" si="1"/>
        <v>207.36</v>
      </c>
      <c r="G6" s="4">
        <f t="shared" si="2"/>
        <v>41.472000000000008</v>
      </c>
    </row>
    <row r="7" spans="1:7" ht="15.6" customHeight="1" x14ac:dyDescent="0.3">
      <c r="A7" s="7" t="s">
        <v>11</v>
      </c>
      <c r="B7" s="10"/>
      <c r="C7" s="10"/>
      <c r="D7" s="10"/>
      <c r="E7" s="7"/>
      <c r="F7" s="5"/>
      <c r="G7" s="4">
        <f>G4+G5+G6</f>
        <v>91.13600000000001</v>
      </c>
    </row>
    <row r="8" spans="1:7" ht="15.6" customHeight="1" x14ac:dyDescent="0.35">
      <c r="A8" s="7" t="s">
        <v>10</v>
      </c>
      <c r="B8" s="10"/>
      <c r="C8" s="10"/>
      <c r="D8" s="10"/>
      <c r="E8" s="7"/>
      <c r="F8" s="5"/>
      <c r="G8" s="4">
        <f>SQRT(G7)</f>
        <v>9.5465176897128305</v>
      </c>
    </row>
    <row r="9" spans="1:7" ht="15.6" x14ac:dyDescent="0.35">
      <c r="A9" s="9" t="s">
        <v>12</v>
      </c>
      <c r="B9" s="11"/>
      <c r="C9" s="11"/>
      <c r="D9" s="11"/>
      <c r="E9" s="9"/>
      <c r="F9" s="3"/>
      <c r="G9" s="8">
        <f>G8/((C4+C5+C6)/3)</f>
        <v>0.59665735560705191</v>
      </c>
    </row>
    <row r="14" spans="1:7" x14ac:dyDescent="0.3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</row>
    <row r="15" spans="1:7" x14ac:dyDescent="0.3">
      <c r="A15" s="4">
        <v>1</v>
      </c>
      <c r="B15" s="4" t="s">
        <v>7</v>
      </c>
      <c r="C15" s="4">
        <v>14</v>
      </c>
      <c r="D15" s="4">
        <v>0.2</v>
      </c>
      <c r="E15" s="4">
        <f>C15*D15</f>
        <v>2.8000000000000003</v>
      </c>
      <c r="F15" s="4">
        <f>(C15-E15)^2</f>
        <v>125.43999999999998</v>
      </c>
      <c r="G15" s="4">
        <f>F15*D15</f>
        <v>25.087999999999997</v>
      </c>
    </row>
    <row r="16" spans="1:7" x14ac:dyDescent="0.3">
      <c r="A16" s="4">
        <v>2</v>
      </c>
      <c r="B16" s="4" t="s">
        <v>8</v>
      </c>
      <c r="C16" s="4">
        <v>16</v>
      </c>
      <c r="D16" s="4">
        <v>0.6</v>
      </c>
      <c r="E16" s="4">
        <f t="shared" ref="E16:E17" si="3">C16*D16</f>
        <v>9.6</v>
      </c>
      <c r="F16" s="4">
        <f t="shared" ref="F16:F17" si="4">(C16-E16)^2</f>
        <v>40.960000000000008</v>
      </c>
      <c r="G16" s="4">
        <f t="shared" ref="G16:G17" si="5">F16*D16</f>
        <v>24.576000000000004</v>
      </c>
    </row>
    <row r="17" spans="1:10" x14ac:dyDescent="0.3">
      <c r="A17" s="4">
        <v>3</v>
      </c>
      <c r="B17" s="4" t="s">
        <v>9</v>
      </c>
      <c r="C17" s="4">
        <v>18</v>
      </c>
      <c r="D17" s="4">
        <v>0.2</v>
      </c>
      <c r="E17" s="4">
        <f t="shared" si="3"/>
        <v>3.6</v>
      </c>
      <c r="F17" s="4">
        <f t="shared" si="4"/>
        <v>207.36</v>
      </c>
      <c r="G17" s="4">
        <f t="shared" si="5"/>
        <v>41.472000000000008</v>
      </c>
    </row>
    <row r="18" spans="1:10" x14ac:dyDescent="0.3">
      <c r="A18" s="7" t="s">
        <v>11</v>
      </c>
      <c r="B18" s="10"/>
      <c r="C18" s="10"/>
      <c r="D18" s="10"/>
      <c r="E18" s="7"/>
      <c r="F18" s="5"/>
      <c r="G18" s="4">
        <f>G15+G16+G17</f>
        <v>91.13600000000001</v>
      </c>
    </row>
    <row r="19" spans="1:10" ht="15.6" x14ac:dyDescent="0.35">
      <c r="A19" s="7" t="s">
        <v>10</v>
      </c>
      <c r="B19" s="13" t="s">
        <v>14</v>
      </c>
      <c r="C19" s="10"/>
      <c r="D19" s="10"/>
      <c r="E19" s="7"/>
      <c r="F19" s="5"/>
      <c r="G19" s="4">
        <f>SQRT(G18)</f>
        <v>9.5465176897128305</v>
      </c>
    </row>
    <row r="20" spans="1:10" ht="15.6" x14ac:dyDescent="0.35">
      <c r="A20" s="9" t="s">
        <v>12</v>
      </c>
      <c r="B20" s="11"/>
      <c r="C20" s="12" t="s">
        <v>13</v>
      </c>
      <c r="D20" s="12"/>
      <c r="E20" s="9"/>
      <c r="F20" s="3"/>
      <c r="G20" s="8">
        <f>G19/((C15+C16+C17)/3)</f>
        <v>0.59665735560705191</v>
      </c>
    </row>
    <row r="25" spans="1:10" x14ac:dyDescent="0.3">
      <c r="A25" s="14" t="s">
        <v>15</v>
      </c>
      <c r="B25" s="14" t="s">
        <v>16</v>
      </c>
      <c r="C25" s="15" t="s">
        <v>17</v>
      </c>
    </row>
    <row r="26" spans="1:10" x14ac:dyDescent="0.3">
      <c r="A26" s="16" t="s">
        <v>18</v>
      </c>
      <c r="B26" s="17">
        <v>0.12</v>
      </c>
      <c r="C26" s="18">
        <v>0.16</v>
      </c>
    </row>
    <row r="27" spans="1:10" x14ac:dyDescent="0.3">
      <c r="A27" s="19" t="s">
        <v>19</v>
      </c>
      <c r="B27" s="20">
        <v>0.16</v>
      </c>
      <c r="C27" s="21">
        <v>0.2</v>
      </c>
      <c r="D27" s="22" t="s">
        <v>23</v>
      </c>
      <c r="E27" s="22"/>
      <c r="F27" s="22"/>
      <c r="G27" s="22"/>
    </row>
    <row r="29" spans="1:10" x14ac:dyDescent="0.3">
      <c r="I29" s="1"/>
      <c r="J29" s="1"/>
    </row>
    <row r="30" spans="1:10" ht="15.6" x14ac:dyDescent="0.35">
      <c r="A30" s="2" t="s">
        <v>20</v>
      </c>
      <c r="B30" s="2" t="s">
        <v>21</v>
      </c>
      <c r="C30" s="2" t="s">
        <v>22</v>
      </c>
      <c r="D30" s="1">
        <v>1</v>
      </c>
      <c r="E30" s="1">
        <v>0.5</v>
      </c>
      <c r="F30" s="1">
        <v>0</v>
      </c>
      <c r="G30" s="1">
        <v>-0.5</v>
      </c>
      <c r="H30" s="1">
        <v>-1</v>
      </c>
    </row>
    <row r="31" spans="1:10" x14ac:dyDescent="0.3">
      <c r="A31" s="1">
        <v>100</v>
      </c>
      <c r="B31" s="1">
        <v>0</v>
      </c>
      <c r="C31" s="1">
        <f>(A31*B26)+(B31*B27)</f>
        <v>12</v>
      </c>
      <c r="D31" s="1">
        <f>SQRT((A31*B26)^2+(B31*B27)^2+(2*(A31*B31*D30*C26*C27)))</f>
        <v>12</v>
      </c>
      <c r="E31" s="1">
        <f>SQRT((A31+B26)^2+(B31*B27)^2+(2*A31*B31*E30*C26*C27))</f>
        <v>100.12</v>
      </c>
      <c r="F31" s="1">
        <f>SQRT((A31*B26)^2+(B31+B27)^2+(2*A31*B31*F30*C26*C27))</f>
        <v>12.001066619263472</v>
      </c>
      <c r="G31" s="1">
        <f>SQRT((Table10[[#This Row],[Column1]]*B26)^2+(Table10[[#This Row],[Column2]]*B27)^2-(Table10[[#This Row],[Column1]]*Table10[[#This Row],[Column2]]*0.5*C26*C27))</f>
        <v>12</v>
      </c>
      <c r="H31" s="1">
        <f>SQRT((Table10[[#This Row],[Column1]]*B26)^2+(Table10[[#This Row],[Column2]]*B27)^2+(2*Table10[[#This Row],[Column1]]*Table10[[#This Row],[Column2]]*H30*C26*C27))</f>
        <v>12</v>
      </c>
    </row>
    <row r="32" spans="1:10" x14ac:dyDescent="0.3">
      <c r="A32" s="1">
        <v>90</v>
      </c>
      <c r="B32" s="1">
        <v>10</v>
      </c>
      <c r="C32" s="1">
        <f>(A32*B26)+(B32*B27)</f>
        <v>12.399999999999999</v>
      </c>
      <c r="D32" s="1">
        <f>SQRT((A32*B26)^2+(B32*B27)^2+(2*(A32*B32*D30*C26*C27)))</f>
        <v>13.296616110875728</v>
      </c>
      <c r="E32" s="1">
        <f>SQRT((A32+B26)^2+(B32*B27)^2+(2*A32*B32*E30*C26*C27))</f>
        <v>90.293822601548996</v>
      </c>
      <c r="F32" s="1">
        <f>SQRT((A32*B26)^2+(B32+B27)^2+(2*A32*B32*F30*C26*C27))</f>
        <v>14.827865658954426</v>
      </c>
      <c r="G32" s="1">
        <f>SQRT((Table10[[#This Row],[Column1]]*B26)^2+(Table10[[#This Row],[Column2]]*B27)^2-(2*Table10[[#This Row],[Column1]]*Table10[[#This Row],[Column2]]*0.5*C26*C27))</f>
        <v>9.5078914592037691</v>
      </c>
      <c r="H32" s="1">
        <f>SQRT((Table10[[#This Row],[Column1]]*B26)^2+(Table10[[#This Row],[Column2]]*B27)^2+(2*Table10[[#This Row],[Column1]]*Table10[[#This Row],[Column2]]*H30*C26*C27))</f>
        <v>7.8485667481394312</v>
      </c>
    </row>
    <row r="33" spans="1:8" x14ac:dyDescent="0.3">
      <c r="A33" s="1">
        <v>80</v>
      </c>
      <c r="B33" s="1">
        <v>20</v>
      </c>
      <c r="C33" s="1">
        <f>(A33*B26)+(B33*B27)</f>
        <v>12.8</v>
      </c>
      <c r="D33" s="1">
        <f>SQRT((A33*B26)^2+(B33*B27)^2+(2*(A33*B33*D30*C26*C27)))</f>
        <v>14.310835055998654</v>
      </c>
      <c r="E33" s="1">
        <f>SQRT((A33+B26)^2+(B33*B27)^2+(2*A33*B33*E30*C26*C27))</f>
        <v>80.502511762056216</v>
      </c>
      <c r="F33" s="1">
        <f t="shared" ref="F33" si="6">SQRT((A33*B28)^2+(B33+B29)^2+(2*A33*B33*F32*C28*C29))</f>
        <v>20</v>
      </c>
      <c r="G33" s="1">
        <f>SQRT((Table10[[#This Row],[Column1]]*B26)^2+(Table10[[#This Row],[Column2]]*B27)^2-(2*Table10[[#This Row],[Column1]]*Table10[[#This Row],[Column2]]*0.5*C26*C27))</f>
        <v>7.1554175279993268</v>
      </c>
      <c r="H33" s="1">
        <f>SQRT((Table10[[#This Row],[Column1]]*B26)^2+(Table10[[#This Row],[Column2]]*B27)^2+(2*Table10[[#This Row],[Column1]]*Table10[[#This Row],[Column2]]*H30*C26*C27))</f>
        <v>0</v>
      </c>
    </row>
    <row r="34" spans="1:8" x14ac:dyDescent="0.3">
      <c r="A34" s="1">
        <v>70</v>
      </c>
      <c r="B34" s="1">
        <v>30</v>
      </c>
      <c r="C34" s="1">
        <f>(A34*B26)+(B34*B27)</f>
        <v>13.2</v>
      </c>
      <c r="D34" s="1">
        <f>SQRT((A34*B26)^2+(B34*B27)^2+(2*(A34*B34*D30*C26*C27)))</f>
        <v>15.0996688705415</v>
      </c>
      <c r="E34" s="1">
        <f>SQRT((A34+B26)^2+(B34*B27)^2+(2*A34*B34*E30*C26*C27))</f>
        <v>70.760542677398959</v>
      </c>
      <c r="F34" s="1">
        <f>SQRT((A34*B26)^2+(B34+B27)^2+(2*A34*B34*F30*C26*C27))</f>
        <v>31.307915931917282</v>
      </c>
      <c r="G34" s="1">
        <f>SQRT((Table10[[#This Row],[Column1]]*B26)^2+(Table10[[#This Row],[Column2]]*B27)^2-(2*Table10[[#This Row],[Column1]]*Table10[[#This Row],[Column2]]*0.5*C26*C27))</f>
        <v>5.1380930314660507</v>
      </c>
      <c r="H34" s="1" t="e">
        <f>SQRT((Table10[[#This Row],[Column1]]*B26)^2+(Table10[[#This Row],[Column2]]*B27)^2+(2*Table10[[#This Row],[Column1]]*Table10[[#This Row],[Column2]]*H30*C26*C27))</f>
        <v>#NUM!</v>
      </c>
    </row>
    <row r="35" spans="1:8" x14ac:dyDescent="0.3">
      <c r="A35" s="1">
        <v>60</v>
      </c>
      <c r="B35" s="1">
        <v>40</v>
      </c>
      <c r="C35" s="1">
        <f>(A35*B26)+(B35*B27)</f>
        <v>13.6</v>
      </c>
      <c r="D35" s="1">
        <f>SQRT((A35*B26)^2+(B35*B27)^2+(2*(A35*B35*D30*C26*C27)))</f>
        <v>15.697133496278868</v>
      </c>
      <c r="E35" s="1">
        <f>SQRT((A35+B26)^2+(B35*B27)^2+(2*A35*B35*E30*C26*C27))</f>
        <v>61.091524780447244</v>
      </c>
      <c r="F35" s="1">
        <f>SQRT((A35*B26)^2+(B35+B27)^2+(2*A35*B35*F30*C26*C27))</f>
        <v>40.800313724284031</v>
      </c>
      <c r="G35" s="1">
        <f>SQRT((Table10[[#This Row],[Column1]]*B26)^2+(Table10[[#This Row],[Column2]]*B27)^2-(2*Table10[[#This Row],[Column1]]*Table10[[#This Row],[Column2]]*0.5*C26*C27))</f>
        <v>3.9999999999999982</v>
      </c>
      <c r="H35" s="1" t="e">
        <f>SQRT((Table10[[#This Row],[Column1]]*B26)^2+(Table10[[#This Row],[Column2]]*B27)^2+(2*Table10[[#This Row],[Column1]]*Table10[[#This Row],[Column2]]*H30*C26*C27))</f>
        <v>#NUM!</v>
      </c>
    </row>
    <row r="36" spans="1:8" x14ac:dyDescent="0.3">
      <c r="A36" s="1">
        <v>50</v>
      </c>
      <c r="B36" s="1">
        <v>50</v>
      </c>
      <c r="C36" s="1">
        <f>(A36*B26)+(B36*B27)</f>
        <v>14</v>
      </c>
      <c r="D36" s="1">
        <f>SQRT((A36*B26)^2+(B36*B27)^2+(2*(A36*B36*D30*C26*C27)))</f>
        <v>16.124515496597098</v>
      </c>
      <c r="E36" s="1">
        <f>SQRT((A36+B26)^2+(B36*B27)^2+(2*A36*B36*E30*C26*C27))</f>
        <v>51.536534613805763</v>
      </c>
      <c r="F36" s="1">
        <f>SQRT((A36*B26)^2+(B36+B27)^2+(2*A36*B36*F30*C26*C27))</f>
        <v>50.517577139051312</v>
      </c>
      <c r="G36" s="1">
        <f>SQRT((Table10[[#This Row],[Column1]]*B26)^2+(Table10[[#This Row],[Column2]]*B27)^2-(2*Table10[[#This Row],[Column1]]*Table10[[#This Row],[Column2]]*0.5*C26*C27))</f>
        <v>4.4721359549995796</v>
      </c>
      <c r="H36" s="1" t="e">
        <f>SQRT((Table10[[#This Row],[Column1]]*B26)^2+(Table10[[#This Row],[Column2]]*B27)^2+(2*Table10[[#This Row],[Column1]]*Table10[[#This Row],[Column2]]*H30*C26*C27))</f>
        <v>#NUM!</v>
      </c>
    </row>
    <row r="37" spans="1:8" x14ac:dyDescent="0.3">
      <c r="A37" s="1">
        <v>40</v>
      </c>
      <c r="B37" s="1">
        <v>60</v>
      </c>
      <c r="C37" s="1">
        <f>(A37*B26)+(B37*B27)</f>
        <v>14.399999999999999</v>
      </c>
      <c r="D37" s="1">
        <f>SQRT((A37*B26)^2+(B37*B27)^2+(2*(A37*B37*D30*C26*C27)))</f>
        <v>16.395121225535359</v>
      </c>
      <c r="E37" s="1">
        <f>SQRT((A37+B26)^2+(B37*B27)^2+(2*A37*B37*E30*C26*C27))</f>
        <v>42.173147855003663</v>
      </c>
      <c r="F37" s="1">
        <f>SQRT((A37*B26)^2+(B37+B27)^2+(2*A37*B37*F30*C26*C27))</f>
        <v>60.351185572447534</v>
      </c>
      <c r="G37" s="1">
        <f>SQRT((Table10[[#This Row],[Column1]]*B26)^2+(Table10[[#This Row],[Column2]]*B27)^2-(2*Table10[[#This Row],[Column1]]*Table10[[#This Row],[Column2]]*0.5*C26*C27))</f>
        <v>6.1967733539318655</v>
      </c>
      <c r="H37" s="1" t="e">
        <f>SQRT((Table10[[#This Row],[Column1]]*B26)^2+(Table10[[#This Row],[Column2]]*B27)^2+(2*Table10[[#This Row],[Column1]]*Table10[[#This Row],[Column2]]*H30*C26*C27))</f>
        <v>#NUM!</v>
      </c>
    </row>
    <row r="38" spans="1:8" x14ac:dyDescent="0.3">
      <c r="A38" s="1">
        <v>30</v>
      </c>
      <c r="B38" s="1">
        <v>70</v>
      </c>
      <c r="C38" s="1">
        <f>(A38*B26)+(B38*B27)</f>
        <v>14.8</v>
      </c>
      <c r="D38" s="1">
        <f>SQRT((A38*B26)^2+(B38*B27)^2+(2*(A38*B38*D30*C26*C27)))</f>
        <v>16.516658257650064</v>
      </c>
      <c r="E38" s="1">
        <f>SQRT((A38+B26)^2+(B38*B27)^2+(2*A38*B38*E30*C26*C27))</f>
        <v>33.164052828326035</v>
      </c>
      <c r="F38" s="1">
        <f>SQRT((A38*B26)^2+(B38+B27)^2+(2*A38*B38*F30*C26*C27))</f>
        <v>70.252299606489743</v>
      </c>
      <c r="G38" s="1">
        <f>SQRT((Table10[[#This Row],[Column1]]*B26)^2+(Table10[[#This Row],[Column2]]*B27)^2-(2*Table10[[#This Row],[Column1]]*Table10[[#This Row],[Column2]]*0.5*C26*C27))</f>
        <v>8.4380092438915959</v>
      </c>
      <c r="H38" s="1">
        <f>SQRT((Table10[[#This Row],[Column1]]*B26)^2+(Table10[[#This Row],[Column2]]*B27)^2+(2*Table10[[#This Row],[Column1]]*Table10[[#This Row],[Column2]]*H30*C26*C27))</f>
        <v>2.0000000000000071</v>
      </c>
    </row>
    <row r="39" spans="1:8" x14ac:dyDescent="0.3">
      <c r="A39" s="1">
        <v>20</v>
      </c>
      <c r="B39" s="1">
        <v>80</v>
      </c>
      <c r="C39" s="1">
        <f>(A39*B26)+(B39*B27)</f>
        <v>15.200000000000001</v>
      </c>
      <c r="D39" s="1">
        <f>SQRT((A39*B26)^2+(B39*B27)^2+(2*(A39*B39*D30*C26*C27)))</f>
        <v>16.492422502470642</v>
      </c>
      <c r="E39" s="1">
        <f>SQRT((A39+B26)^2+(B39*B27)^2+(2*A39*B39*E30*C26*C27))</f>
        <v>24.896875305949543</v>
      </c>
      <c r="F39" s="1">
        <f>SQRT((A39*B26)^2+(B39+B27)^2+(2*A39*B39*F30*C26*C27))</f>
        <v>80.195920095725569</v>
      </c>
      <c r="G39" s="1">
        <f>SQRT((Table10[[#This Row],[Column1]]*B26)^2+(Table10[[#This Row],[Column2]]*B27)^2-(2*Table10[[#This Row],[Column1]]*Table10[[#This Row],[Column2]]*0.5*C26*C27))</f>
        <v>10.881176406988356</v>
      </c>
      <c r="H39" s="1">
        <f>SQRT((Table10[[#This Row],[Column1]]*B26)^2+(Table10[[#This Row],[Column2]]*B27)^2+(2*Table10[[#This Row],[Column1]]*Table10[[#This Row],[Column2]]*H30*C26*C27))</f>
        <v>8.1975606127676794</v>
      </c>
    </row>
    <row r="40" spans="1:8" x14ac:dyDescent="0.3">
      <c r="A40" s="1">
        <v>10</v>
      </c>
      <c r="B40" s="1">
        <v>90</v>
      </c>
      <c r="C40" s="1">
        <f>(A40*B26)+(B40*B27)</f>
        <v>15.6</v>
      </c>
      <c r="D40" s="1">
        <f>SQRT((A40*B26)^2+(B40*B27)^2+(2*(A40*B40*D30*C26*C27)))</f>
        <v>16.321764610482532</v>
      </c>
      <c r="E40" s="1">
        <f>SQRT((A40+B26)^2+(B40*B27)^2+(2*A40*B40*E30*C26*C27))</f>
        <v>18.400391300187071</v>
      </c>
      <c r="F40" s="1">
        <f>SQRT((A40*B26)^2+(B40+B27)^2+(2*A40*B40*F30*C26*C27))</f>
        <v>90.167985449382186</v>
      </c>
      <c r="G40" s="1">
        <f>SQRT((Table10[[#This Row],[Column1]]*B26)^2+(Table10[[#This Row],[Column2]]*B27)^2-(2*Table10[[#This Row],[Column1]]*Table10[[#This Row],[Column2]]*0.5*C26*C27))</f>
        <v>13.416407864998739</v>
      </c>
      <c r="H40" s="1">
        <f>SQRT((Table10[[#This Row],[Column1]]*B26)^2+(Table10[[#This Row],[Column2]]*B27)^2+(2*Table10[[#This Row],[Column1]]*Table10[[#This Row],[Column2]]*H30*C26*C27))</f>
        <v>12.296340919151518</v>
      </c>
    </row>
    <row r="41" spans="1:8" x14ac:dyDescent="0.3">
      <c r="A41" s="1">
        <v>0</v>
      </c>
      <c r="B41" s="1">
        <v>100</v>
      </c>
      <c r="C41" s="1">
        <f>(A41*B26)+(B41*B27)</f>
        <v>16</v>
      </c>
      <c r="D41" s="1">
        <f>SQRT((A41*B26)^2+(B41*B27)^2+(2*(A41*B41*D30*C26*C27)))</f>
        <v>16</v>
      </c>
      <c r="E41" s="1">
        <f>SQRT((A41+B26)^2+(B41*B27)^2+(2*A41*B41*E30*C26*C27))</f>
        <v>16.000449993672053</v>
      </c>
      <c r="F41" s="1">
        <f>SQRT((A41*B26)^2+(B41+B27)^2+(2*A41*B41*F30*C26*C27))</f>
        <v>100.16</v>
      </c>
      <c r="G41" s="1">
        <f>SQRT((Table10[[#This Row],[Column1]]*B26)^2+(Table10[[#This Row],[Column2]]*B27)^2-(2*Table10[[#This Row],[Column1]]*Table10[[#This Row],[Column2]]*0.5*C26*C27))</f>
        <v>16</v>
      </c>
      <c r="H41" s="1">
        <f>SQRT((Table10[[#This Row],[Column1]]*B26)^2+(Table10[[#This Row],[Column2]]*B27)^2+(2*Table10[[#This Row],[Column1]]*Table10[[#This Row],[Column2]]*H30*C26*C27))</f>
        <v>16</v>
      </c>
    </row>
  </sheetData>
  <mergeCells count="1">
    <mergeCell ref="D27:G2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347B697902644AA0F92034D85B5E8" ma:contentTypeVersion="4" ma:contentTypeDescription="Create a new document." ma:contentTypeScope="" ma:versionID="1793b44df6fc1148061200490d11f185">
  <xsd:schema xmlns:xsd="http://www.w3.org/2001/XMLSchema" xmlns:xs="http://www.w3.org/2001/XMLSchema" xmlns:p="http://schemas.microsoft.com/office/2006/metadata/properties" xmlns:ns3="ead4e765-f4d3-4bd7-b402-f944129cbb51" targetNamespace="http://schemas.microsoft.com/office/2006/metadata/properties" ma:root="true" ma:fieldsID="4fdadf7b4c06a763440436baecb95431" ns3:_="">
    <xsd:import namespace="ead4e765-f4d3-4bd7-b402-f944129cbb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765-f4d3-4bd7-b402-f944129cb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BC797-668D-4CB7-8BBE-48B6DBEF51D6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ad4e765-f4d3-4bd7-b402-f944129cbb51"/>
  </ds:schemaRefs>
</ds:datastoreItem>
</file>

<file path=customXml/itemProps2.xml><?xml version="1.0" encoding="utf-8"?>
<ds:datastoreItem xmlns:ds="http://schemas.openxmlformats.org/officeDocument/2006/customXml" ds:itemID="{8DBE5F12-3605-44EB-830A-2C53E8C98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A30543-FA52-4F62-9DC3-A19516C5F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765-f4d3-4bd7-b402-f944129cb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MEENARVI ANUPAM</dc:creator>
  <cp:lastModifiedBy>MEENARVI ANUPAM</cp:lastModifiedBy>
  <dcterms:created xsi:type="dcterms:W3CDTF">2022-04-17T13:40:48Z</dcterms:created>
  <dcterms:modified xsi:type="dcterms:W3CDTF">2023-01-27T05:08:46Z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0x01010086C347B697902644AA0F92034D85B5E8</vt:lpwstr>
  </property>
</Properties>
</file>