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0DELL\Desktop\"/>
    </mc:Choice>
  </mc:AlternateContent>
  <xr:revisionPtr revIDLastSave="0" documentId="13_ncr:1_{E9DBC189-6328-47DA-8B28-AF0DFAC5CFA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esu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33" i="1"/>
  <c r="D44" i="1"/>
  <c r="N6" i="1"/>
  <c r="N5" i="1"/>
  <c r="R22" i="1"/>
  <c r="P28" i="1"/>
  <c r="O28" i="1"/>
  <c r="R4" i="1"/>
  <c r="K9" i="1"/>
  <c r="N23" i="1"/>
  <c r="M23" i="1"/>
  <c r="D23" i="1"/>
  <c r="D24" i="1"/>
  <c r="D25" i="1"/>
  <c r="D26" i="1"/>
  <c r="D22" i="1"/>
  <c r="N4" i="1"/>
  <c r="O4" i="1" s="1"/>
  <c r="J4" i="1"/>
  <c r="H18" i="1"/>
  <c r="J5" i="1"/>
  <c r="K5" i="1" s="1"/>
  <c r="J6" i="1"/>
  <c r="H4" i="1"/>
  <c r="I4" i="1" s="1"/>
  <c r="J7" i="1"/>
  <c r="J8" i="1"/>
  <c r="J9" i="1"/>
  <c r="J10" i="1"/>
  <c r="J11" i="1"/>
  <c r="J12" i="1"/>
  <c r="J13" i="1"/>
  <c r="J14" i="1"/>
  <c r="J15" i="1"/>
  <c r="J16" i="1"/>
  <c r="J17" i="1"/>
  <c r="J18" i="1"/>
  <c r="H5" i="1"/>
  <c r="I5" i="1" s="1"/>
  <c r="H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I18" i="1"/>
  <c r="Q4" i="1" l="1"/>
  <c r="K10" i="1"/>
  <c r="K7" i="1"/>
  <c r="K18" i="1"/>
  <c r="K14" i="1"/>
  <c r="L4" i="1"/>
  <c r="K12" i="1"/>
  <c r="K16" i="1"/>
  <c r="K6" i="1"/>
  <c r="M4" i="1"/>
  <c r="K17" i="1"/>
  <c r="K13" i="1"/>
  <c r="K8" i="1"/>
  <c r="I6" i="1"/>
  <c r="K4" i="1"/>
  <c r="K15" i="1"/>
  <c r="K11" i="1"/>
  <c r="P4" i="1"/>
</calcChain>
</file>

<file path=xl/sharedStrings.xml><?xml version="1.0" encoding="utf-8"?>
<sst xmlns="http://schemas.openxmlformats.org/spreadsheetml/2006/main" count="148" uniqueCount="84">
  <si>
    <t xml:space="preserve">S.N </t>
  </si>
  <si>
    <t>NAME</t>
  </si>
  <si>
    <t>HINDI</t>
  </si>
  <si>
    <t>ENGLISH</t>
  </si>
  <si>
    <t>MATHES</t>
  </si>
  <si>
    <t>SCIENCE</t>
  </si>
  <si>
    <t>SO.SCIENCE</t>
  </si>
  <si>
    <t xml:space="preserve">student list </t>
  </si>
  <si>
    <t>total</t>
  </si>
  <si>
    <t>pass&amp;fail</t>
  </si>
  <si>
    <t xml:space="preserve"> </t>
  </si>
  <si>
    <t>average</t>
  </si>
  <si>
    <t>Rank</t>
  </si>
  <si>
    <t>Max</t>
  </si>
  <si>
    <t>Min</t>
  </si>
  <si>
    <t>Now</t>
  </si>
  <si>
    <t>Day</t>
  </si>
  <si>
    <t>Month</t>
  </si>
  <si>
    <t>year</t>
  </si>
  <si>
    <t>Mnu</t>
  </si>
  <si>
    <t>Harshu</t>
  </si>
  <si>
    <t>Rajkumar</t>
  </si>
  <si>
    <t>Rohit</t>
  </si>
  <si>
    <t>Banti</t>
  </si>
  <si>
    <t>Shalu</t>
  </si>
  <si>
    <t xml:space="preserve">Teena </t>
  </si>
  <si>
    <t>Sunita</t>
  </si>
  <si>
    <t>Kumkum</t>
  </si>
  <si>
    <t>Payal</t>
  </si>
  <si>
    <t>Sanju</t>
  </si>
  <si>
    <t>Ananya</t>
  </si>
  <si>
    <t>Aniya</t>
  </si>
  <si>
    <t>Bettu</t>
  </si>
  <si>
    <t>Name</t>
  </si>
  <si>
    <t>sarname</t>
  </si>
  <si>
    <t>mesu</t>
  </si>
  <si>
    <t>Nayak</t>
  </si>
  <si>
    <t>MEENU</t>
  </si>
  <si>
    <t>SHALU</t>
  </si>
  <si>
    <t>DAKSH</t>
  </si>
  <si>
    <t>HARSHU</t>
  </si>
  <si>
    <t>RASHU</t>
  </si>
  <si>
    <t>CONCATENATE</t>
  </si>
  <si>
    <t>COUNT IF</t>
  </si>
  <si>
    <t>SUN</t>
  </si>
  <si>
    <t>MON</t>
  </si>
  <si>
    <t>TUE</t>
  </si>
  <si>
    <t>WED</t>
  </si>
  <si>
    <t>THU</t>
  </si>
  <si>
    <t>FRI</t>
  </si>
  <si>
    <t>SAT</t>
  </si>
  <si>
    <t>KUMKUM</t>
  </si>
  <si>
    <t>TEENA</t>
  </si>
  <si>
    <t>P</t>
  </si>
  <si>
    <t>A</t>
  </si>
  <si>
    <t>result</t>
  </si>
  <si>
    <t xml:space="preserve">prsent </t>
  </si>
  <si>
    <t>apsent</t>
  </si>
  <si>
    <t>large</t>
  </si>
  <si>
    <t>small</t>
  </si>
  <si>
    <t>count number</t>
  </si>
  <si>
    <t>number</t>
  </si>
  <si>
    <t>left</t>
  </si>
  <si>
    <t>right</t>
  </si>
  <si>
    <t xml:space="preserve">S .N </t>
  </si>
  <si>
    <t>CITY</t>
  </si>
  <si>
    <t>MATERIYAL</t>
  </si>
  <si>
    <t>SALARY</t>
  </si>
  <si>
    <t>SUMIF</t>
  </si>
  <si>
    <t>INDORE</t>
  </si>
  <si>
    <t>DEWAS</t>
  </si>
  <si>
    <t>BHOPAL</t>
  </si>
  <si>
    <t>SHUJALPUR</t>
  </si>
  <si>
    <t>SAJAPUR</t>
  </si>
  <si>
    <t>SARANGPUR</t>
  </si>
  <si>
    <t>KEYBORD</t>
  </si>
  <si>
    <t>C.P.U</t>
  </si>
  <si>
    <t>MAUSE</t>
  </si>
  <si>
    <t>COMPUTER</t>
  </si>
  <si>
    <t>LEPTOP</t>
  </si>
  <si>
    <t>SEARCH</t>
  </si>
  <si>
    <t>RESULT</t>
  </si>
  <si>
    <t>NUMBER</t>
  </si>
  <si>
    <t>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</si>
</sst>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44" fontId="5" fillId="0" borderId="0" applyFont="0" applyFill="0" applyBorder="0" applyAlignment="0" applyProtection="0"/>
  </cellStyleXfs>
  <cellXfs count="65">
    <xf numFmtId="0" fontId="0" fillId="0" borderId="0" xfId="0"/>
    <xf numFmtId="0" fontId="6" fillId="0" borderId="0" xfId="0" applyFont="1"/>
    <xf numFmtId="0" fontId="1" fillId="4" borderId="4" xfId="1" applyFill="1" applyBorder="1"/>
    <xf numFmtId="0" fontId="8" fillId="4" borderId="6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1" fillId="4" borderId="6" xfId="1" applyFill="1" applyBorder="1"/>
    <xf numFmtId="0" fontId="1" fillId="4" borderId="3" xfId="1" applyFill="1" applyBorder="1"/>
    <xf numFmtId="0" fontId="3" fillId="7" borderId="6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2" fontId="6" fillId="6" borderId="4" xfId="0" applyNumberFormat="1" applyFont="1" applyFill="1" applyBorder="1"/>
    <xf numFmtId="0" fontId="3" fillId="6" borderId="4" xfId="0" applyFont="1" applyFill="1" applyBorder="1" applyAlignment="1">
      <alignment horizontal="center" vertical="center"/>
    </xf>
    <xf numFmtId="0" fontId="9" fillId="2" borderId="4" xfId="2" applyFont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1" fillId="4" borderId="8" xfId="0" applyFont="1" applyFill="1" applyBorder="1"/>
    <xf numFmtId="0" fontId="1" fillId="4" borderId="6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1" fillId="4" borderId="4" xfId="0" applyFont="1" applyFill="1" applyBorder="1"/>
    <xf numFmtId="0" fontId="11" fillId="4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9" fillId="5" borderId="4" xfId="2" applyFont="1" applyFill="1" applyBorder="1" applyAlignment="1">
      <alignment horizontal="center" vertical="center"/>
    </xf>
    <xf numFmtId="0" fontId="9" fillId="5" borderId="12" xfId="2" applyFont="1" applyFill="1" applyBorder="1" applyAlignment="1">
      <alignment horizontal="center" vertical="center"/>
    </xf>
    <xf numFmtId="0" fontId="6" fillId="0" borderId="4" xfId="0" applyFont="1" applyBorder="1"/>
    <xf numFmtId="0" fontId="6" fillId="3" borderId="12" xfId="0" applyFont="1" applyFill="1" applyBorder="1"/>
    <xf numFmtId="0" fontId="6" fillId="3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3" xfId="0" applyFill="1" applyBorder="1"/>
    <xf numFmtId="0" fontId="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9" fillId="5" borderId="4" xfId="2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4" fillId="5" borderId="3" xfId="3" applyNumberFormat="1" applyFont="1" applyFill="1" applyBorder="1" applyAlignment="1">
      <alignment horizontal="center" vertical="center"/>
    </xf>
    <xf numFmtId="0" fontId="4" fillId="5" borderId="7" xfId="3" applyNumberFormat="1" applyFont="1" applyFill="1" applyBorder="1" applyAlignment="1">
      <alignment horizontal="center" vertical="center"/>
    </xf>
    <xf numFmtId="0" fontId="4" fillId="5" borderId="8" xfId="3" applyNumberFormat="1" applyFont="1" applyFill="1" applyBorder="1" applyAlignment="1">
      <alignment horizontal="center" vertical="center"/>
    </xf>
    <xf numFmtId="0" fontId="4" fillId="5" borderId="9" xfId="3" applyNumberFormat="1" applyFont="1" applyFill="1" applyBorder="1" applyAlignment="1">
      <alignment horizontal="center" vertical="center"/>
    </xf>
    <xf numFmtId="0" fontId="4" fillId="5" borderId="10" xfId="3" applyNumberFormat="1" applyFont="1" applyFill="1" applyBorder="1" applyAlignment="1">
      <alignment horizontal="center" vertical="center"/>
    </xf>
    <xf numFmtId="0" fontId="4" fillId="5" borderId="11" xfId="3" applyNumberFormat="1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13" fillId="0" borderId="0" xfId="0" applyFont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10" borderId="3" xfId="2" applyFont="1" applyFill="1" applyBorder="1" applyAlignment="1">
      <alignment horizontal="center" vertical="center"/>
    </xf>
    <xf numFmtId="0" fontId="9" fillId="10" borderId="7" xfId="2" applyFont="1" applyFill="1" applyBorder="1" applyAlignment="1">
      <alignment horizontal="center" vertical="center"/>
    </xf>
    <xf numFmtId="0" fontId="9" fillId="10" borderId="8" xfId="2" applyFont="1" applyFill="1" applyBorder="1" applyAlignment="1">
      <alignment horizontal="center" vertical="center"/>
    </xf>
    <xf numFmtId="0" fontId="9" fillId="10" borderId="9" xfId="2" applyFont="1" applyFill="1" applyBorder="1" applyAlignment="1">
      <alignment horizontal="center" vertical="center"/>
    </xf>
    <xf numFmtId="0" fontId="9" fillId="10" borderId="10" xfId="2" applyFont="1" applyFill="1" applyBorder="1" applyAlignment="1">
      <alignment horizontal="center" vertical="center"/>
    </xf>
    <xf numFmtId="0" fontId="9" fillId="10" borderId="11" xfId="2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">
    <cellStyle name="Bad" xfId="2" builtinId="27"/>
    <cellStyle name="Currency" xfId="3" builtinId="4"/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9A1E4D"/>
      <color rgb="FF369641"/>
      <color rgb="FF98C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C4233E7-8705-4B51-BEF2-7C1FDE3C9C7C}" type="doc">
      <dgm:prSet loTypeId="urn:microsoft.com/office/officeart/2005/8/layout/pList2" loCatId="list" qsTypeId="urn:microsoft.com/office/officeart/2005/8/quickstyle/simple1" qsCatId="simple" csTypeId="urn:microsoft.com/office/officeart/2005/8/colors/colorful3" csCatId="colorful" phldr="1"/>
      <dgm:spPr/>
    </dgm:pt>
    <dgm:pt modelId="{DE612B88-42DD-4A75-B607-8E2EF2B0B49F}">
      <dgm:prSet phldrT="[Text]" custT="1"/>
      <dgm:spPr>
        <a:solidFill>
          <a:srgbClr val="FF0000"/>
        </a:solidFill>
      </dgm:spPr>
      <dgm:t>
        <a:bodyPr anchor="b"/>
        <a:lstStyle/>
        <a:p>
          <a:r>
            <a:rPr lang="en-US" sz="3200" b="1">
              <a:solidFill>
                <a:schemeClr val="tx1"/>
              </a:solidFill>
            </a:rPr>
            <a:t>love</a:t>
          </a:r>
          <a:r>
            <a:rPr lang="en-US" sz="3200" b="1">
              <a:solidFill>
                <a:srgbClr val="FF0000"/>
              </a:solidFill>
            </a:rPr>
            <a:t>	</a:t>
          </a:r>
          <a:r>
            <a:rPr lang="en-US" sz="3400"/>
            <a:t> </a:t>
          </a:r>
        </a:p>
      </dgm:t>
    </dgm:pt>
    <dgm:pt modelId="{D020CC07-AE83-4007-85B7-027F108D554C}" type="parTrans" cxnId="{7BFA9858-689F-4BBE-9F3D-75EB4DFAFBB9}">
      <dgm:prSet/>
      <dgm:spPr/>
      <dgm:t>
        <a:bodyPr/>
        <a:lstStyle/>
        <a:p>
          <a:endParaRPr lang="en-US"/>
        </a:p>
      </dgm:t>
    </dgm:pt>
    <dgm:pt modelId="{4F6F5966-FE57-4FD2-AD7A-F8840A76E853}" type="sibTrans" cxnId="{7BFA9858-689F-4BBE-9F3D-75EB4DFAFBB9}">
      <dgm:prSet/>
      <dgm:spPr/>
      <dgm:t>
        <a:bodyPr/>
        <a:lstStyle/>
        <a:p>
          <a:endParaRPr lang="en-US"/>
        </a:p>
      </dgm:t>
    </dgm:pt>
    <dgm:pt modelId="{4A8DCCEC-9E11-4857-88CE-FF4148FF4009}">
      <dgm:prSet phldrT="[Text]"/>
      <dgm:spPr/>
      <dgm:t>
        <a:bodyPr/>
        <a:lstStyle/>
        <a:p>
          <a:r>
            <a:rPr lang="en-US" b="1">
              <a:solidFill>
                <a:schemeClr val="tx1"/>
              </a:solidFill>
            </a:rPr>
            <a:t>life</a:t>
          </a:r>
        </a:p>
      </dgm:t>
    </dgm:pt>
    <dgm:pt modelId="{DFB87E03-AE73-461A-A8B6-1F45D55A2A82}" type="parTrans" cxnId="{2E982EA7-58DB-4CBF-A534-F86924C43259}">
      <dgm:prSet/>
      <dgm:spPr/>
      <dgm:t>
        <a:bodyPr/>
        <a:lstStyle/>
        <a:p>
          <a:endParaRPr lang="en-US"/>
        </a:p>
      </dgm:t>
    </dgm:pt>
    <dgm:pt modelId="{71256045-61C0-48E9-BC14-7C2D2680C7AB}" type="sibTrans" cxnId="{2E982EA7-58DB-4CBF-A534-F86924C43259}">
      <dgm:prSet/>
      <dgm:spPr/>
      <dgm:t>
        <a:bodyPr/>
        <a:lstStyle/>
        <a:p>
          <a:endParaRPr lang="en-US"/>
        </a:p>
      </dgm:t>
    </dgm:pt>
    <dgm:pt modelId="{C49F55B7-0EAB-4158-ADD0-D55E97857380}">
      <dgm:prSet phldrT="[Text]" custT="1"/>
      <dgm:spPr/>
      <dgm:t>
        <a:bodyPr/>
        <a:lstStyle/>
        <a:p>
          <a:r>
            <a:rPr lang="en-US" sz="3600" b="1">
              <a:solidFill>
                <a:schemeClr val="tx1"/>
              </a:solidFill>
            </a:rPr>
            <a:t>line</a:t>
          </a:r>
          <a:endParaRPr lang="en-US" sz="3700" b="1">
            <a:solidFill>
              <a:schemeClr val="tx1"/>
            </a:solidFill>
          </a:endParaRPr>
        </a:p>
      </dgm:t>
    </dgm:pt>
    <dgm:pt modelId="{33F4BA13-A7D8-4990-96A0-10F1C8533C5B}" type="parTrans" cxnId="{B7B69BB1-B61A-408F-995D-3108E02D70E1}">
      <dgm:prSet/>
      <dgm:spPr/>
      <dgm:t>
        <a:bodyPr/>
        <a:lstStyle/>
        <a:p>
          <a:endParaRPr lang="en-US"/>
        </a:p>
      </dgm:t>
    </dgm:pt>
    <dgm:pt modelId="{505D822A-D075-43EC-9C49-76FD950AB75A}" type="sibTrans" cxnId="{B7B69BB1-B61A-408F-995D-3108E02D70E1}">
      <dgm:prSet/>
      <dgm:spPr/>
      <dgm:t>
        <a:bodyPr/>
        <a:lstStyle/>
        <a:p>
          <a:endParaRPr lang="en-US"/>
        </a:p>
      </dgm:t>
    </dgm:pt>
    <dgm:pt modelId="{3B8C82D3-1501-4974-BD72-174BDEFB0308}" type="pres">
      <dgm:prSet presAssocID="{AC4233E7-8705-4B51-BEF2-7C1FDE3C9C7C}" presName="Name0" presStyleCnt="0">
        <dgm:presLayoutVars>
          <dgm:dir/>
          <dgm:resizeHandles val="exact"/>
        </dgm:presLayoutVars>
      </dgm:prSet>
      <dgm:spPr/>
    </dgm:pt>
    <dgm:pt modelId="{7A7C9830-6F0E-4949-AE1B-DE49AEFDA568}" type="pres">
      <dgm:prSet presAssocID="{AC4233E7-8705-4B51-BEF2-7C1FDE3C9C7C}" presName="bkgdShp" presStyleLbl="alignAccFollowNode1" presStyleIdx="0" presStyleCnt="1" custLinFactNeighborX="85417" custLinFactNeighborY="96220"/>
      <dgm:spPr/>
    </dgm:pt>
    <dgm:pt modelId="{2ADAE115-D43E-44A4-8EE4-E42AB98E3038}" type="pres">
      <dgm:prSet presAssocID="{AC4233E7-8705-4B51-BEF2-7C1FDE3C9C7C}" presName="linComp" presStyleCnt="0"/>
      <dgm:spPr/>
    </dgm:pt>
    <dgm:pt modelId="{8DC51E6A-B5DF-43D4-B4D4-B3C037E7F8AF}" type="pres">
      <dgm:prSet presAssocID="{DE612B88-42DD-4A75-B607-8E2EF2B0B49F}" presName="compNode" presStyleCnt="0"/>
      <dgm:spPr/>
    </dgm:pt>
    <dgm:pt modelId="{70756503-796A-4652-91AF-9672BFB9E694}" type="pres">
      <dgm:prSet presAssocID="{DE612B88-42DD-4A75-B607-8E2EF2B0B49F}" presName="node" presStyleLbl="node1" presStyleIdx="0" presStyleCnt="3">
        <dgm:presLayoutVars>
          <dgm:bulletEnabled val="1"/>
        </dgm:presLayoutVars>
      </dgm:prSet>
      <dgm:spPr/>
    </dgm:pt>
    <dgm:pt modelId="{555C4779-BD82-4D54-A10F-9989B0BA0EE5}" type="pres">
      <dgm:prSet presAssocID="{DE612B88-42DD-4A75-B607-8E2EF2B0B49F}" presName="invisiNode" presStyleLbl="node1" presStyleIdx="0" presStyleCnt="3"/>
      <dgm:spPr/>
    </dgm:pt>
    <dgm:pt modelId="{0427A60F-5908-4A99-BF7F-3419E3E8C827}" type="pres">
      <dgm:prSet presAssocID="{DE612B88-42DD-4A75-B607-8E2EF2B0B49F}" presName="imagNode" presStyleLbl="fgImgPlace1" presStyleIdx="0" presStyleCnt="3"/>
      <dgm:spPr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4000" b="-24000"/>
          </a:stretch>
        </a:blipFill>
      </dgm:spPr>
    </dgm:pt>
    <dgm:pt modelId="{324571F3-CAC6-4502-B497-BE289DA8752A}" type="pres">
      <dgm:prSet presAssocID="{4F6F5966-FE57-4FD2-AD7A-F8840A76E853}" presName="sibTrans" presStyleLbl="sibTrans2D1" presStyleIdx="0" presStyleCnt="0"/>
      <dgm:spPr/>
    </dgm:pt>
    <dgm:pt modelId="{329C7916-C63E-45D2-9D78-764948E1FD82}" type="pres">
      <dgm:prSet presAssocID="{4A8DCCEC-9E11-4857-88CE-FF4148FF4009}" presName="compNode" presStyleCnt="0"/>
      <dgm:spPr/>
    </dgm:pt>
    <dgm:pt modelId="{8CB39ABB-4907-4604-AB7A-B8DB27B10FA8}" type="pres">
      <dgm:prSet presAssocID="{4A8DCCEC-9E11-4857-88CE-FF4148FF4009}" presName="node" presStyleLbl="node1" presStyleIdx="1" presStyleCnt="3">
        <dgm:presLayoutVars>
          <dgm:bulletEnabled val="1"/>
        </dgm:presLayoutVars>
      </dgm:prSet>
      <dgm:spPr/>
    </dgm:pt>
    <dgm:pt modelId="{F3974EE9-224D-4551-8039-3904DEE44A30}" type="pres">
      <dgm:prSet presAssocID="{4A8DCCEC-9E11-4857-88CE-FF4148FF4009}" presName="invisiNode" presStyleLbl="node1" presStyleIdx="1" presStyleCnt="3"/>
      <dgm:spPr/>
    </dgm:pt>
    <dgm:pt modelId="{9FCE9905-99E9-4A11-B33D-A9A3244AAB2A}" type="pres">
      <dgm:prSet presAssocID="{4A8DCCEC-9E11-4857-88CE-FF4148FF4009}" presName="imagNode" presStyleLbl="fgImgPlace1" presStyleIdx="1" presStyleCnt="3" custScaleY="97431" custLinFactNeighborX="4255" custLinFactNeighborY="4208"/>
      <dgm:spPr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0" r="-10000"/>
          </a:stretch>
        </a:blipFill>
      </dgm:spPr>
    </dgm:pt>
    <dgm:pt modelId="{4F509259-50AF-41E3-A1E2-3040E6D6DD44}" type="pres">
      <dgm:prSet presAssocID="{71256045-61C0-48E9-BC14-7C2D2680C7AB}" presName="sibTrans" presStyleLbl="sibTrans2D1" presStyleIdx="0" presStyleCnt="0"/>
      <dgm:spPr/>
    </dgm:pt>
    <dgm:pt modelId="{DC3447C9-1F5F-4720-94CB-5C77BA954CF0}" type="pres">
      <dgm:prSet presAssocID="{C49F55B7-0EAB-4158-ADD0-D55E97857380}" presName="compNode" presStyleCnt="0"/>
      <dgm:spPr/>
    </dgm:pt>
    <dgm:pt modelId="{D298D386-21F3-4BA4-8EDD-2432ED1CC783}" type="pres">
      <dgm:prSet presAssocID="{C49F55B7-0EAB-4158-ADD0-D55E97857380}" presName="node" presStyleLbl="node1" presStyleIdx="2" presStyleCnt="3">
        <dgm:presLayoutVars>
          <dgm:bulletEnabled val="1"/>
        </dgm:presLayoutVars>
      </dgm:prSet>
      <dgm:spPr/>
    </dgm:pt>
    <dgm:pt modelId="{4F9D85AC-7D86-4737-8839-8B3B66CA9031}" type="pres">
      <dgm:prSet presAssocID="{C49F55B7-0EAB-4158-ADD0-D55E97857380}" presName="invisiNode" presStyleLbl="node1" presStyleIdx="2" presStyleCnt="3"/>
      <dgm:spPr/>
    </dgm:pt>
    <dgm:pt modelId="{9810F50D-D445-4937-B040-6AF5902DB040}" type="pres">
      <dgm:prSet presAssocID="{C49F55B7-0EAB-4158-ADD0-D55E97857380}" presName="imagNode" presStyleLbl="fgImgPlace1" presStyleIdx="2" presStyleCnt="3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</dgm:spPr>
    </dgm:pt>
  </dgm:ptLst>
  <dgm:cxnLst>
    <dgm:cxn modelId="{27D4232D-3E77-4852-AF71-AC820AF391A3}" type="presOf" srcId="{AC4233E7-8705-4B51-BEF2-7C1FDE3C9C7C}" destId="{3B8C82D3-1501-4974-BD72-174BDEFB0308}" srcOrd="0" destOrd="0" presId="urn:microsoft.com/office/officeart/2005/8/layout/pList2"/>
    <dgm:cxn modelId="{7BFA9858-689F-4BBE-9F3D-75EB4DFAFBB9}" srcId="{AC4233E7-8705-4B51-BEF2-7C1FDE3C9C7C}" destId="{DE612B88-42DD-4A75-B607-8E2EF2B0B49F}" srcOrd="0" destOrd="0" parTransId="{D020CC07-AE83-4007-85B7-027F108D554C}" sibTransId="{4F6F5966-FE57-4FD2-AD7A-F8840A76E853}"/>
    <dgm:cxn modelId="{EF23AF83-80B2-4C22-B5A3-32B26C04E344}" type="presOf" srcId="{4A8DCCEC-9E11-4857-88CE-FF4148FF4009}" destId="{8CB39ABB-4907-4604-AB7A-B8DB27B10FA8}" srcOrd="0" destOrd="0" presId="urn:microsoft.com/office/officeart/2005/8/layout/pList2"/>
    <dgm:cxn modelId="{29B85284-72E7-4F3C-91DF-16841C0A2460}" type="presOf" srcId="{C49F55B7-0EAB-4158-ADD0-D55E97857380}" destId="{D298D386-21F3-4BA4-8EDD-2432ED1CC783}" srcOrd="0" destOrd="0" presId="urn:microsoft.com/office/officeart/2005/8/layout/pList2"/>
    <dgm:cxn modelId="{2E982EA7-58DB-4CBF-A534-F86924C43259}" srcId="{AC4233E7-8705-4B51-BEF2-7C1FDE3C9C7C}" destId="{4A8DCCEC-9E11-4857-88CE-FF4148FF4009}" srcOrd="1" destOrd="0" parTransId="{DFB87E03-AE73-461A-A8B6-1F45D55A2A82}" sibTransId="{71256045-61C0-48E9-BC14-7C2D2680C7AB}"/>
    <dgm:cxn modelId="{CAD739A7-490D-4F71-B482-19D123D202D7}" type="presOf" srcId="{71256045-61C0-48E9-BC14-7C2D2680C7AB}" destId="{4F509259-50AF-41E3-A1E2-3040E6D6DD44}" srcOrd="0" destOrd="0" presId="urn:microsoft.com/office/officeart/2005/8/layout/pList2"/>
    <dgm:cxn modelId="{B7B69BB1-B61A-408F-995D-3108E02D70E1}" srcId="{AC4233E7-8705-4B51-BEF2-7C1FDE3C9C7C}" destId="{C49F55B7-0EAB-4158-ADD0-D55E97857380}" srcOrd="2" destOrd="0" parTransId="{33F4BA13-A7D8-4990-96A0-10F1C8533C5B}" sibTransId="{505D822A-D075-43EC-9C49-76FD950AB75A}"/>
    <dgm:cxn modelId="{B11B32B9-4300-4D6C-BA14-62BD4E5F8EB6}" type="presOf" srcId="{DE612B88-42DD-4A75-B607-8E2EF2B0B49F}" destId="{70756503-796A-4652-91AF-9672BFB9E694}" srcOrd="0" destOrd="0" presId="urn:microsoft.com/office/officeart/2005/8/layout/pList2"/>
    <dgm:cxn modelId="{3BBACEED-8A17-4215-B894-388E5E041A84}" type="presOf" srcId="{4F6F5966-FE57-4FD2-AD7A-F8840A76E853}" destId="{324571F3-CAC6-4502-B497-BE289DA8752A}" srcOrd="0" destOrd="0" presId="urn:microsoft.com/office/officeart/2005/8/layout/pList2"/>
    <dgm:cxn modelId="{43833080-4474-4D16-B429-2EBCC4BE3B37}" type="presParOf" srcId="{3B8C82D3-1501-4974-BD72-174BDEFB0308}" destId="{7A7C9830-6F0E-4949-AE1B-DE49AEFDA568}" srcOrd="0" destOrd="0" presId="urn:microsoft.com/office/officeart/2005/8/layout/pList2"/>
    <dgm:cxn modelId="{0A9160B8-3C7D-406C-BA5B-A17E8A33A074}" type="presParOf" srcId="{3B8C82D3-1501-4974-BD72-174BDEFB0308}" destId="{2ADAE115-D43E-44A4-8EE4-E42AB98E3038}" srcOrd="1" destOrd="0" presId="urn:microsoft.com/office/officeart/2005/8/layout/pList2"/>
    <dgm:cxn modelId="{936845F5-A391-4871-B009-411DE9325A6D}" type="presParOf" srcId="{2ADAE115-D43E-44A4-8EE4-E42AB98E3038}" destId="{8DC51E6A-B5DF-43D4-B4D4-B3C037E7F8AF}" srcOrd="0" destOrd="0" presId="urn:microsoft.com/office/officeart/2005/8/layout/pList2"/>
    <dgm:cxn modelId="{68C98FDC-5461-44CA-96D9-9BFC99D6D092}" type="presParOf" srcId="{8DC51E6A-B5DF-43D4-B4D4-B3C037E7F8AF}" destId="{70756503-796A-4652-91AF-9672BFB9E694}" srcOrd="0" destOrd="0" presId="urn:microsoft.com/office/officeart/2005/8/layout/pList2"/>
    <dgm:cxn modelId="{041D7F79-D409-4771-9804-20C8DA2F7F56}" type="presParOf" srcId="{8DC51E6A-B5DF-43D4-B4D4-B3C037E7F8AF}" destId="{555C4779-BD82-4D54-A10F-9989B0BA0EE5}" srcOrd="1" destOrd="0" presId="urn:microsoft.com/office/officeart/2005/8/layout/pList2"/>
    <dgm:cxn modelId="{217B78CB-F8FF-4846-B105-F76A823F3740}" type="presParOf" srcId="{8DC51E6A-B5DF-43D4-B4D4-B3C037E7F8AF}" destId="{0427A60F-5908-4A99-BF7F-3419E3E8C827}" srcOrd="2" destOrd="0" presId="urn:microsoft.com/office/officeart/2005/8/layout/pList2"/>
    <dgm:cxn modelId="{A20FEE1C-8040-461D-8464-C6B00DCB992B}" type="presParOf" srcId="{2ADAE115-D43E-44A4-8EE4-E42AB98E3038}" destId="{324571F3-CAC6-4502-B497-BE289DA8752A}" srcOrd="1" destOrd="0" presId="urn:microsoft.com/office/officeart/2005/8/layout/pList2"/>
    <dgm:cxn modelId="{93EBF9B6-E129-48D8-9337-B58DF58F6254}" type="presParOf" srcId="{2ADAE115-D43E-44A4-8EE4-E42AB98E3038}" destId="{329C7916-C63E-45D2-9D78-764948E1FD82}" srcOrd="2" destOrd="0" presId="urn:microsoft.com/office/officeart/2005/8/layout/pList2"/>
    <dgm:cxn modelId="{D0870F8B-EC3D-437D-BEF1-FDD9EBC3CBA1}" type="presParOf" srcId="{329C7916-C63E-45D2-9D78-764948E1FD82}" destId="{8CB39ABB-4907-4604-AB7A-B8DB27B10FA8}" srcOrd="0" destOrd="0" presId="urn:microsoft.com/office/officeart/2005/8/layout/pList2"/>
    <dgm:cxn modelId="{BA3A54D5-C938-4E9A-B4C5-42A6DFAC11F8}" type="presParOf" srcId="{329C7916-C63E-45D2-9D78-764948E1FD82}" destId="{F3974EE9-224D-4551-8039-3904DEE44A30}" srcOrd="1" destOrd="0" presId="urn:microsoft.com/office/officeart/2005/8/layout/pList2"/>
    <dgm:cxn modelId="{EDD61C2D-8946-4363-93A7-6F7FEC32C601}" type="presParOf" srcId="{329C7916-C63E-45D2-9D78-764948E1FD82}" destId="{9FCE9905-99E9-4A11-B33D-A9A3244AAB2A}" srcOrd="2" destOrd="0" presId="urn:microsoft.com/office/officeart/2005/8/layout/pList2"/>
    <dgm:cxn modelId="{D22FD90E-6EF9-4DC5-B7E8-277623DC368B}" type="presParOf" srcId="{2ADAE115-D43E-44A4-8EE4-E42AB98E3038}" destId="{4F509259-50AF-41E3-A1E2-3040E6D6DD44}" srcOrd="3" destOrd="0" presId="urn:microsoft.com/office/officeart/2005/8/layout/pList2"/>
    <dgm:cxn modelId="{6BB24DF6-5269-404B-8281-6146278E752D}" type="presParOf" srcId="{2ADAE115-D43E-44A4-8EE4-E42AB98E3038}" destId="{DC3447C9-1F5F-4720-94CB-5C77BA954CF0}" srcOrd="4" destOrd="0" presId="urn:microsoft.com/office/officeart/2005/8/layout/pList2"/>
    <dgm:cxn modelId="{A1796224-F22D-4BD5-83F2-6939D3BF50E7}" type="presParOf" srcId="{DC3447C9-1F5F-4720-94CB-5C77BA954CF0}" destId="{D298D386-21F3-4BA4-8EDD-2432ED1CC783}" srcOrd="0" destOrd="0" presId="urn:microsoft.com/office/officeart/2005/8/layout/pList2"/>
    <dgm:cxn modelId="{D8BD8633-3896-43DB-86A1-BD8F31C24BFF}" type="presParOf" srcId="{DC3447C9-1F5F-4720-94CB-5C77BA954CF0}" destId="{4F9D85AC-7D86-4737-8839-8B3B66CA9031}" srcOrd="1" destOrd="0" presId="urn:microsoft.com/office/officeart/2005/8/layout/pList2"/>
    <dgm:cxn modelId="{08CBAC9A-2D05-4FD7-A6DE-A0530D8E01AD}" type="presParOf" srcId="{DC3447C9-1F5F-4720-94CB-5C77BA954CF0}" destId="{9810F50D-D445-4937-B040-6AF5902DB040}" srcOrd="2" destOrd="0" presId="urn:microsoft.com/office/officeart/2005/8/layout/pList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A7C9830-6F0E-4949-AE1B-DE49AEFDA568}">
      <dsp:nvSpPr>
        <dsp:cNvPr id="0" name=""/>
        <dsp:cNvSpPr/>
      </dsp:nvSpPr>
      <dsp:spPr>
        <a:xfrm>
          <a:off x="0" y="1193449"/>
          <a:ext cx="4890493" cy="1240333"/>
        </a:xfrm>
        <a:prstGeom prst="roundRect">
          <a:avLst>
            <a:gd name="adj" fmla="val 10000"/>
          </a:avLst>
        </a:prstGeom>
        <a:solidFill>
          <a:schemeClr val="accent3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427A60F-5908-4A99-BF7F-3419E3E8C827}">
      <dsp:nvSpPr>
        <dsp:cNvPr id="0" name=""/>
        <dsp:cNvSpPr/>
      </dsp:nvSpPr>
      <dsp:spPr>
        <a:xfrm>
          <a:off x="146714" y="165377"/>
          <a:ext cx="1436582" cy="909578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4000" b="-2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0756503-796A-4652-91AF-9672BFB9E694}">
      <dsp:nvSpPr>
        <dsp:cNvPr id="0" name=""/>
        <dsp:cNvSpPr/>
      </dsp:nvSpPr>
      <dsp:spPr>
        <a:xfrm rot="10800000">
          <a:off x="146714" y="1240333"/>
          <a:ext cx="1436582" cy="1515963"/>
        </a:xfrm>
        <a:prstGeom prst="round2SameRect">
          <a:avLst>
            <a:gd name="adj1" fmla="val 10500"/>
            <a:gd name="adj2" fmla="val 0"/>
          </a:avLst>
        </a:prstGeom>
        <a:solidFill>
          <a:srgbClr val="FF0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7584" tIns="227584" rIns="227584" bIns="227584" numCol="1" spcCol="1270" anchor="b" anchorCtr="0">
          <a:noAutofit/>
        </a:bodyPr>
        <a:lstStyle/>
        <a:p>
          <a:pPr marL="0" lvl="0" indent="0" algn="ctr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200" b="1" kern="1200">
              <a:solidFill>
                <a:schemeClr val="tx1"/>
              </a:solidFill>
            </a:rPr>
            <a:t>love</a:t>
          </a:r>
          <a:r>
            <a:rPr lang="en-US" sz="3200" b="1" kern="1200">
              <a:solidFill>
                <a:srgbClr val="FF0000"/>
              </a:solidFill>
            </a:rPr>
            <a:t>	</a:t>
          </a:r>
          <a:r>
            <a:rPr lang="en-US" sz="3400" kern="1200"/>
            <a:t> </a:t>
          </a:r>
        </a:p>
      </dsp:txBody>
      <dsp:txXfrm rot="10800000">
        <a:off x="190894" y="1240333"/>
        <a:ext cx="1348222" cy="1471783"/>
      </dsp:txXfrm>
    </dsp:sp>
    <dsp:sp modelId="{9FCE9905-99E9-4A11-B33D-A9A3244AAB2A}">
      <dsp:nvSpPr>
        <dsp:cNvPr id="0" name=""/>
        <dsp:cNvSpPr/>
      </dsp:nvSpPr>
      <dsp:spPr>
        <a:xfrm>
          <a:off x="1788081" y="215336"/>
          <a:ext cx="1436582" cy="88621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0" r="-10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39ABB-4907-4604-AB7A-B8DB27B10FA8}">
      <dsp:nvSpPr>
        <dsp:cNvPr id="0" name=""/>
        <dsp:cNvSpPr/>
      </dsp:nvSpPr>
      <dsp:spPr>
        <a:xfrm rot="10800000">
          <a:off x="1726955" y="1240333"/>
          <a:ext cx="1436582" cy="1515963"/>
        </a:xfrm>
        <a:prstGeom prst="round2SameRect">
          <a:avLst>
            <a:gd name="adj1" fmla="val 10500"/>
            <a:gd name="adj2" fmla="val 0"/>
          </a:avLst>
        </a:prstGeom>
        <a:solidFill>
          <a:schemeClr val="accent3">
            <a:hueOff val="1355300"/>
            <a:satOff val="50000"/>
            <a:lumOff val="-735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5816" tIns="305816" rIns="305816" bIns="305816" numCol="1" spcCol="1270" anchor="t" anchorCtr="0">
          <a:noAutofit/>
        </a:bodyPr>
        <a:lstStyle/>
        <a:p>
          <a:pPr marL="0" lvl="0" indent="0" algn="ctr" defTabSz="1911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300" b="1" kern="1200">
              <a:solidFill>
                <a:schemeClr val="tx1"/>
              </a:solidFill>
            </a:rPr>
            <a:t>life</a:t>
          </a:r>
        </a:p>
      </dsp:txBody>
      <dsp:txXfrm rot="10800000">
        <a:off x="1771135" y="1240333"/>
        <a:ext cx="1348222" cy="1471783"/>
      </dsp:txXfrm>
    </dsp:sp>
    <dsp:sp modelId="{9810F50D-D445-4937-B040-6AF5902DB040}">
      <dsp:nvSpPr>
        <dsp:cNvPr id="0" name=""/>
        <dsp:cNvSpPr/>
      </dsp:nvSpPr>
      <dsp:spPr>
        <a:xfrm>
          <a:off x="3307195" y="165377"/>
          <a:ext cx="1436582" cy="909578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98D386-21F3-4BA4-8EDD-2432ED1CC783}">
      <dsp:nvSpPr>
        <dsp:cNvPr id="0" name=""/>
        <dsp:cNvSpPr/>
      </dsp:nvSpPr>
      <dsp:spPr>
        <a:xfrm rot="10800000">
          <a:off x="3307195" y="1240333"/>
          <a:ext cx="1436582" cy="1515963"/>
        </a:xfrm>
        <a:prstGeom prst="round2SameRect">
          <a:avLst>
            <a:gd name="adj1" fmla="val 10500"/>
            <a:gd name="adj2" fmla="val 0"/>
          </a:avLst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6032" tIns="256032" rIns="256032" bIns="256032" numCol="1" spcCol="1270" anchor="t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600" b="1" kern="1200">
              <a:solidFill>
                <a:schemeClr val="tx1"/>
              </a:solidFill>
            </a:rPr>
            <a:t>line</a:t>
          </a:r>
          <a:endParaRPr lang="en-US" sz="3700" b="1" kern="1200">
            <a:solidFill>
              <a:schemeClr val="tx1"/>
            </a:solidFill>
          </a:endParaRPr>
        </a:p>
      </dsp:txBody>
      <dsp:txXfrm rot="10800000">
        <a:off x="3351375" y="1240333"/>
        <a:ext cx="1348222" cy="147178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List2">
  <dgm:title val=""/>
  <dgm:desc val=""/>
  <dgm:catLst>
    <dgm:cat type="list" pri="11000"/>
    <dgm:cat type="picture" pri="24000"/>
    <dgm:cat type="pictureconvert" pri="2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bkgdShp" refType="w"/>
      <dgm:constr type="h" for="ch" forName="bkgdShp" refType="h" fact="0.45"/>
      <dgm:constr type="t" for="ch" forName="bkgdShp"/>
      <dgm:constr type="w" for="ch" forName="linComp" refType="w" fact="0.94"/>
      <dgm:constr type="h" for="ch" forName="linComp" refType="h"/>
      <dgm:constr type="ctrX" for="ch" forName="linComp" refType="w" fact="0.5"/>
    </dgm:constrLst>
    <dgm:ruleLst/>
    <dgm:choose name="Name1">
      <dgm:if name="Name2" axis="ch" ptType="node" func="cnt" op="gte" val="1">
        <dgm:layoutNode name="bkgdShp" styleLbl="alignAccFollow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/>
          <dgm:constrLst/>
          <dgm:ruleLst/>
        </dgm:layoutNode>
        <dgm:layoutNode name="linComp">
          <dgm:choose name="Name3">
            <dgm:if name="Name4" func="var" arg="dir" op="equ" val="norm">
              <dgm:alg type="lin"/>
            </dgm:if>
            <dgm:else name="Name5">
              <dgm:alg type="lin">
                <dgm:param type="linDir" val="from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w" for="ch" forName="compNode" refType="w"/>
            <dgm:constr type="h" for="ch" forName="compNode" refType="h"/>
            <dgm:constr type="w" for="ch" ptType="sibTrans" refType="w" refFor="ch" refForName="compNode" fact="0.1"/>
            <dgm:constr type="h" for="ch" ptType="sibTrans" op="equ"/>
            <dgm:constr type="h" for="ch" forName="compNode" op="equ"/>
            <dgm:constr type="primFontSz" for="des" forName="node" op="equ"/>
          </dgm:constrLst>
          <dgm:ruleLst/>
          <dgm:forEach name="nodesForEach" axis="ch" ptType="node">
            <dgm:layoutNode name="compNode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node" refType="w"/>
                <dgm:constr type="h" for="ch" forName="node" refType="h" fact="0.55"/>
                <dgm:constr type="b" for="ch" forName="node" refType="h"/>
                <dgm:constr type="w" for="ch" forName="invisiNode" refType="w" fact="0.75"/>
                <dgm:constr type="h" for="ch" forName="invisiNode" refType="h" fact="0.06"/>
                <dgm:constr type="t" for="ch" forName="invisiNode"/>
                <dgm:constr type="w" for="ch" forName="imagNode" refType="w"/>
                <dgm:constr type="h" for="ch" forName="imagNode" refType="h" fact="0.33"/>
                <dgm:constr type="ctrX" for="ch" forName="imagNode" refType="w" fact="0.5"/>
                <dgm:constr type="t" for="ch" forName="imagNode" refType="h" fact="0.06"/>
              </dgm:constrLst>
              <dgm:ruleLst/>
              <dgm:layoutNode name="node" styleLbl="node1">
                <dgm:varLst>
                  <dgm:bulletEnabled val="1"/>
                </dgm:varLst>
                <dgm:alg type="tx">
                  <dgm:param type="txAnchorVert" val="t"/>
                </dgm:alg>
                <dgm:shape xmlns:r="http://schemas.openxmlformats.org/officeDocument/2006/relationships" rot="180" type="round2SameRect" r:blip="">
                  <dgm:adjLst>
                    <dgm:adj idx="1" val="0.105"/>
                  </dgm:adjLst>
                </dgm:shape>
                <dgm:presOf axis="desOrSelf" ptType="node"/>
                <dgm:constrLst>
                  <dgm:constr type="primFontSz" val="65"/>
                </dgm:constrLst>
                <dgm:ruleLst>
                  <dgm:rule type="primFontSz" val="5" fact="NaN" max="NaN"/>
                </dgm:ruleLst>
              </dgm:layoutNode>
              <dgm:layoutNode name="invisiNode">
                <dgm:alg type="sp"/>
                <dgm:shape xmlns:r="http://schemas.openxmlformats.org/officeDocument/2006/relationships" type="roundRect" r:blip="" hideGeom="1">
                  <dgm:adjLst>
                    <dgm:adj idx="1" val="0.1"/>
                  </dgm:adjLst>
                </dgm:shape>
                <dgm:presOf/>
                <dgm:constrLst/>
                <dgm:ruleLst/>
              </dgm:layoutNode>
              <dgm:layoutNode name="imagNode" styleLbl="fgImgPlace1">
                <dgm:alg type="sp"/>
                <dgm:shape xmlns:r="http://schemas.openxmlformats.org/officeDocument/2006/relationships" type="roundRect" r:blip="" zOrderOff="-2" blipPhldr="1">
                  <dgm:adjLst>
                    <dgm:adj idx="1" val="0.1"/>
                  </dgm:adjLst>
                </dgm:shape>
                <dgm:presOf/>
                <dgm:constrLst/>
                <dgm:ruleLst/>
              </dgm:layoutNode>
            </dgm:layoutNode>
            <dgm:forEach name="sibTransForEach" axis="followSib" ptType="sibTrans" cnt="1">
              <dgm:layoutNode name="sibTrans">
                <dgm:alg type="sp"/>
                <dgm:shape xmlns:r="http://schemas.openxmlformats.org/officeDocument/2006/relationships" type="rect" r:blip="" hideGeom="1">
                  <dgm:adjLst/>
                </dgm:shape>
                <dgm:presOf axis="self"/>
                <dgm:constrLst/>
                <dgm:ruleLst/>
              </dgm:layoutNode>
            </dgm:forEach>
          </dgm:forEach>
        </dgm:layoutNode>
      </dgm:if>
      <dgm:else name="Name6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66075</xdr:colOff>
      <xdr:row>6</xdr:row>
      <xdr:rowOff>17264</xdr:rowOff>
    </xdr:from>
    <xdr:to>
      <xdr:col>17</xdr:col>
      <xdr:colOff>283365</xdr:colOff>
      <xdr:row>19</xdr:row>
      <xdr:rowOff>79772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25B1B6D6-CB35-31F4-6CAE-0051AA22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topLeftCell="A22" zoomScale="64" zoomScaleNormal="64" workbookViewId="0">
      <selection activeCell="Z20" sqref="Z20"/>
    </sheetView>
  </sheetViews>
  <sheetFormatPr defaultRowHeight="15" x14ac:dyDescent="0.25"/>
  <cols>
    <col min="2" max="2" width="11.5703125" customWidth="1"/>
    <col min="3" max="3" width="12.28515625" customWidth="1"/>
    <col min="4" max="4" width="14.85546875" customWidth="1"/>
    <col min="5" max="6" width="12.28515625" customWidth="1"/>
    <col min="7" max="7" width="16.85546875" customWidth="1"/>
    <col min="8" max="8" width="10.85546875" customWidth="1"/>
    <col min="9" max="9" width="14.42578125" customWidth="1"/>
    <col min="10" max="10" width="16.140625" customWidth="1"/>
    <col min="14" max="14" width="14.85546875" bestFit="1" customWidth="1"/>
    <col min="16" max="16" width="10.7109375" customWidth="1"/>
    <col min="17" max="17" width="16.85546875" customWidth="1"/>
    <col min="18" max="18" width="13.7109375" customWidth="1"/>
  </cols>
  <sheetData>
    <row r="1" spans="1:18" ht="15" customHeight="1" x14ac:dyDescent="0.25">
      <c r="A1" s="41" t="s">
        <v>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15.75" customHeight="1" thickBot="1" x14ac:dyDescent="0.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24" thickBot="1" x14ac:dyDescent="0.4">
      <c r="A3" s="2" t="s">
        <v>0</v>
      </c>
      <c r="B3" s="2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 s="8" t="s">
        <v>6</v>
      </c>
      <c r="H3" s="20" t="s">
        <v>8</v>
      </c>
      <c r="I3" s="21" t="s">
        <v>9</v>
      </c>
      <c r="J3" s="3" t="s">
        <v>11</v>
      </c>
      <c r="K3" s="6" t="s">
        <v>12</v>
      </c>
      <c r="L3" s="22" t="s">
        <v>14</v>
      </c>
      <c r="M3" s="22" t="s">
        <v>13</v>
      </c>
      <c r="N3" s="17" t="s">
        <v>15</v>
      </c>
      <c r="O3" s="23" t="s">
        <v>16</v>
      </c>
      <c r="P3" s="18" t="s">
        <v>17</v>
      </c>
      <c r="Q3" s="22" t="s">
        <v>18</v>
      </c>
      <c r="R3" s="19">
        <v>365</v>
      </c>
    </row>
    <row r="4" spans="1:18" ht="16.5" thickBot="1" x14ac:dyDescent="0.3">
      <c r="A4" s="15">
        <v>1</v>
      </c>
      <c r="B4" s="15" t="s">
        <v>19</v>
      </c>
      <c r="C4" s="15">
        <v>65</v>
      </c>
      <c r="D4" s="15">
        <v>96</v>
      </c>
      <c r="E4" s="15">
        <v>85</v>
      </c>
      <c r="F4" s="15">
        <v>74</v>
      </c>
      <c r="G4" s="15">
        <v>80</v>
      </c>
      <c r="H4" s="15">
        <f>SUM(C4:G4)</f>
        <v>400</v>
      </c>
      <c r="I4" s="15" t="str">
        <f>IF(H4&gt;375,"pass","fail")</f>
        <v>pass</v>
      </c>
      <c r="J4" s="10">
        <f>AVERAGE(C4:G4)</f>
        <v>80</v>
      </c>
      <c r="K4" s="7">
        <f>RANK(J4,$J$4:$J$18)</f>
        <v>3</v>
      </c>
      <c r="L4" s="14">
        <f>MIN(H4:H18)</f>
        <v>376</v>
      </c>
      <c r="M4" s="14">
        <f>MAX(H4:H18)</f>
        <v>408</v>
      </c>
      <c r="N4" s="13">
        <f ca="1">NOW()</f>
        <v>45556.528122569442</v>
      </c>
      <c r="O4" s="14">
        <f ca="1">DAY(N4)</f>
        <v>21</v>
      </c>
      <c r="P4" s="14">
        <f ca="1">MONTH(N4)</f>
        <v>9</v>
      </c>
      <c r="Q4" s="24">
        <f ca="1">YEAR(N4)</f>
        <v>2024</v>
      </c>
      <c r="R4" s="16">
        <f>MONTH(R3)</f>
        <v>12</v>
      </c>
    </row>
    <row r="5" spans="1:18" ht="16.5" thickBot="1" x14ac:dyDescent="0.3">
      <c r="A5" s="15">
        <v>2</v>
      </c>
      <c r="B5" s="15" t="s">
        <v>20</v>
      </c>
      <c r="C5" s="15">
        <v>86</v>
      </c>
      <c r="D5" s="15">
        <v>75</v>
      </c>
      <c r="E5" s="15">
        <v>78</v>
      </c>
      <c r="F5" s="15">
        <v>71</v>
      </c>
      <c r="G5" s="15">
        <v>86</v>
      </c>
      <c r="H5" s="15">
        <f t="shared" ref="H5:H17" si="0">SUM(C5:G5)</f>
        <v>396</v>
      </c>
      <c r="I5" s="15" t="str">
        <f t="shared" ref="I5:I18" si="1">IF(H5&gt;375,"pass","fail")</f>
        <v>pass</v>
      </c>
      <c r="J5" s="11">
        <f t="shared" ref="J5:J6" si="2">AVERAGE(C5:G5)</f>
        <v>79.2</v>
      </c>
      <c r="K5" s="12">
        <f t="shared" ref="K5:K18" si="3">RANK(J5,$J$4:$J$18)</f>
        <v>7</v>
      </c>
      <c r="L5" s="14" t="s">
        <v>62</v>
      </c>
      <c r="M5" s="1">
        <v>69853214785</v>
      </c>
      <c r="N5" s="1" t="str">
        <f>LEFT(M5,4)</f>
        <v>6985</v>
      </c>
    </row>
    <row r="6" spans="1:18" ht="16.5" thickBot="1" x14ac:dyDescent="0.3">
      <c r="A6" s="15">
        <v>3</v>
      </c>
      <c r="B6" s="15" t="s">
        <v>35</v>
      </c>
      <c r="C6" s="15">
        <v>89</v>
      </c>
      <c r="D6" s="15">
        <v>70</v>
      </c>
      <c r="E6" s="15">
        <v>82</v>
      </c>
      <c r="F6" s="15">
        <v>70</v>
      </c>
      <c r="G6" s="15">
        <v>95</v>
      </c>
      <c r="H6" s="15">
        <f t="shared" si="0"/>
        <v>406</v>
      </c>
      <c r="I6" s="15" t="str">
        <f t="shared" si="1"/>
        <v>pass</v>
      </c>
      <c r="J6" s="4">
        <f t="shared" si="2"/>
        <v>81.2</v>
      </c>
      <c r="K6" s="12">
        <f t="shared" si="3"/>
        <v>2</v>
      </c>
      <c r="L6" s="14" t="s">
        <v>63</v>
      </c>
      <c r="M6" s="1">
        <v>6598412365</v>
      </c>
      <c r="N6" s="1" t="str">
        <f>RIGHT(M6,5)</f>
        <v>12365</v>
      </c>
    </row>
    <row r="7" spans="1:18" ht="16.5" thickBot="1" x14ac:dyDescent="0.3">
      <c r="A7" s="15">
        <v>4</v>
      </c>
      <c r="B7" s="15" t="s">
        <v>21</v>
      </c>
      <c r="C7" s="15">
        <v>85</v>
      </c>
      <c r="D7" s="15">
        <v>74</v>
      </c>
      <c r="E7" s="15">
        <v>78</v>
      </c>
      <c r="F7" s="15">
        <v>74</v>
      </c>
      <c r="G7" s="15">
        <v>80</v>
      </c>
      <c r="H7" s="15">
        <f t="shared" si="0"/>
        <v>391</v>
      </c>
      <c r="I7" s="15" t="str">
        <f t="shared" si="1"/>
        <v>pass</v>
      </c>
      <c r="J7" s="11">
        <f t="shared" ref="J7:J18" si="4">AVERAGE(C7:G7)</f>
        <v>78.2</v>
      </c>
      <c r="K7" s="12">
        <f t="shared" si="3"/>
        <v>9</v>
      </c>
    </row>
    <row r="8" spans="1:18" ht="16.5" thickBot="1" x14ac:dyDescent="0.3">
      <c r="A8" s="15">
        <v>5</v>
      </c>
      <c r="B8" s="15" t="s">
        <v>22</v>
      </c>
      <c r="C8" s="15">
        <v>79</v>
      </c>
      <c r="D8" s="15">
        <v>75</v>
      </c>
      <c r="E8" s="15">
        <v>90</v>
      </c>
      <c r="F8" s="15">
        <v>69</v>
      </c>
      <c r="G8" s="15">
        <v>85</v>
      </c>
      <c r="H8" s="15">
        <f t="shared" si="0"/>
        <v>398</v>
      </c>
      <c r="I8" s="15" t="str">
        <f t="shared" si="1"/>
        <v>pass</v>
      </c>
      <c r="J8" s="5">
        <f t="shared" si="4"/>
        <v>79.599999999999994</v>
      </c>
      <c r="K8" s="12">
        <f t="shared" si="3"/>
        <v>4</v>
      </c>
    </row>
    <row r="9" spans="1:18" ht="16.5" customHeight="1" thickBot="1" x14ac:dyDescent="0.3">
      <c r="A9" s="15">
        <v>6</v>
      </c>
      <c r="B9" s="15" t="s">
        <v>23</v>
      </c>
      <c r="C9" s="15">
        <v>86</v>
      </c>
      <c r="D9" s="15">
        <v>74</v>
      </c>
      <c r="E9" s="15">
        <v>67</v>
      </c>
      <c r="F9" s="15">
        <v>80</v>
      </c>
      <c r="G9" s="15">
        <v>78</v>
      </c>
      <c r="H9" s="15">
        <f t="shared" si="0"/>
        <v>385</v>
      </c>
      <c r="I9" s="15" t="str">
        <f t="shared" si="1"/>
        <v>pass</v>
      </c>
      <c r="J9" s="11">
        <f t="shared" si="4"/>
        <v>77</v>
      </c>
      <c r="K9" s="12">
        <f>L12</f>
        <v>0</v>
      </c>
    </row>
    <row r="10" spans="1:18" ht="16.5" customHeight="1" thickBot="1" x14ac:dyDescent="0.3">
      <c r="A10" s="15">
        <v>7</v>
      </c>
      <c r="B10" s="15" t="s">
        <v>24</v>
      </c>
      <c r="C10" s="15">
        <v>85</v>
      </c>
      <c r="D10" s="15">
        <v>74</v>
      </c>
      <c r="E10" s="15">
        <v>78</v>
      </c>
      <c r="F10" s="15">
        <v>81</v>
      </c>
      <c r="G10" s="15">
        <v>90</v>
      </c>
      <c r="H10" s="15">
        <f t="shared" si="0"/>
        <v>408</v>
      </c>
      <c r="I10" s="15" t="str">
        <f t="shared" si="1"/>
        <v>pass</v>
      </c>
      <c r="J10" s="11">
        <f t="shared" si="4"/>
        <v>81.599999999999994</v>
      </c>
      <c r="K10" s="12">
        <f t="shared" si="3"/>
        <v>1</v>
      </c>
    </row>
    <row r="11" spans="1:18" ht="16.5" thickBot="1" x14ac:dyDescent="0.3">
      <c r="A11" s="15">
        <v>8</v>
      </c>
      <c r="B11" s="15" t="s">
        <v>25</v>
      </c>
      <c r="C11" s="15">
        <v>72</v>
      </c>
      <c r="D11" s="15">
        <v>70</v>
      </c>
      <c r="E11" s="15">
        <v>78</v>
      </c>
      <c r="F11" s="15">
        <v>77</v>
      </c>
      <c r="G11" s="15">
        <v>89</v>
      </c>
      <c r="H11" s="15">
        <f t="shared" si="0"/>
        <v>386</v>
      </c>
      <c r="I11" s="15" t="str">
        <f t="shared" si="1"/>
        <v>pass</v>
      </c>
      <c r="J11" s="4">
        <f t="shared" si="4"/>
        <v>77.2</v>
      </c>
      <c r="K11" s="12">
        <f t="shared" si="3"/>
        <v>11</v>
      </c>
    </row>
    <row r="12" spans="1:18" ht="16.5" thickBot="1" x14ac:dyDescent="0.3">
      <c r="A12" s="15">
        <v>9</v>
      </c>
      <c r="B12" s="15" t="s">
        <v>26</v>
      </c>
      <c r="C12" s="15">
        <v>85</v>
      </c>
      <c r="D12" s="15">
        <v>65</v>
      </c>
      <c r="E12" s="15">
        <v>76</v>
      </c>
      <c r="F12" s="15">
        <v>67</v>
      </c>
      <c r="G12" s="15">
        <v>89</v>
      </c>
      <c r="H12" s="15">
        <f t="shared" si="0"/>
        <v>382</v>
      </c>
      <c r="I12" s="15" t="str">
        <f t="shared" si="1"/>
        <v>pass</v>
      </c>
      <c r="J12" s="11">
        <f t="shared" si="4"/>
        <v>76.400000000000006</v>
      </c>
      <c r="K12" s="12">
        <f t="shared" si="3"/>
        <v>13</v>
      </c>
    </row>
    <row r="13" spans="1:18" ht="16.5" thickBot="1" x14ac:dyDescent="0.3">
      <c r="A13" s="15">
        <v>10</v>
      </c>
      <c r="B13" s="15" t="s">
        <v>27</v>
      </c>
      <c r="C13" s="15">
        <v>95</v>
      </c>
      <c r="D13" s="15">
        <v>65</v>
      </c>
      <c r="E13" s="15">
        <v>78</v>
      </c>
      <c r="F13" s="15">
        <v>85</v>
      </c>
      <c r="G13" s="15">
        <v>74</v>
      </c>
      <c r="H13" s="15">
        <f>SUM(C13:G13)</f>
        <v>397</v>
      </c>
      <c r="I13" s="15" t="str">
        <f t="shared" si="1"/>
        <v>pass</v>
      </c>
      <c r="J13" s="4">
        <f>AVERAGE(C13:G13)</f>
        <v>79.400000000000006</v>
      </c>
      <c r="K13" s="12">
        <f t="shared" si="3"/>
        <v>5</v>
      </c>
    </row>
    <row r="14" spans="1:18" ht="16.5" thickBot="1" x14ac:dyDescent="0.3">
      <c r="A14" s="15">
        <v>11</v>
      </c>
      <c r="B14" s="15" t="s">
        <v>28</v>
      </c>
      <c r="C14" s="15">
        <v>69</v>
      </c>
      <c r="D14" s="15">
        <v>86</v>
      </c>
      <c r="E14" s="15">
        <v>75</v>
      </c>
      <c r="F14" s="15">
        <v>71</v>
      </c>
      <c r="G14" s="15">
        <v>75</v>
      </c>
      <c r="H14" s="15">
        <f t="shared" si="0"/>
        <v>376</v>
      </c>
      <c r="I14" s="15" t="str">
        <f t="shared" si="1"/>
        <v>pass</v>
      </c>
      <c r="J14" s="11">
        <f t="shared" si="4"/>
        <v>75.2</v>
      </c>
      <c r="K14" s="12">
        <f t="shared" si="3"/>
        <v>15</v>
      </c>
    </row>
    <row r="15" spans="1:18" ht="16.5" thickBot="1" x14ac:dyDescent="0.3">
      <c r="A15" s="15">
        <v>12</v>
      </c>
      <c r="B15" s="15" t="s">
        <v>29</v>
      </c>
      <c r="C15" s="15">
        <v>86</v>
      </c>
      <c r="D15" s="15">
        <v>75</v>
      </c>
      <c r="E15" s="15">
        <v>82</v>
      </c>
      <c r="F15" s="15">
        <v>70</v>
      </c>
      <c r="G15" s="15">
        <v>84</v>
      </c>
      <c r="H15" s="15">
        <f t="shared" si="0"/>
        <v>397</v>
      </c>
      <c r="I15" s="15" t="str">
        <f t="shared" si="1"/>
        <v>pass</v>
      </c>
      <c r="J15" s="4">
        <f t="shared" si="4"/>
        <v>79.400000000000006</v>
      </c>
      <c r="K15" s="12">
        <f t="shared" si="3"/>
        <v>5</v>
      </c>
    </row>
    <row r="16" spans="1:18" ht="16.5" thickBot="1" x14ac:dyDescent="0.3">
      <c r="A16" s="15">
        <v>13</v>
      </c>
      <c r="B16" s="15" t="s">
        <v>30</v>
      </c>
      <c r="C16" s="15">
        <v>65</v>
      </c>
      <c r="D16" s="15">
        <v>96</v>
      </c>
      <c r="E16" s="15">
        <v>81</v>
      </c>
      <c r="F16" s="15">
        <v>74</v>
      </c>
      <c r="G16" s="15">
        <v>80</v>
      </c>
      <c r="H16" s="15">
        <f t="shared" si="0"/>
        <v>396</v>
      </c>
      <c r="I16" s="15" t="str">
        <f t="shared" si="1"/>
        <v>pass</v>
      </c>
      <c r="J16" s="11">
        <f t="shared" si="4"/>
        <v>79.2</v>
      </c>
      <c r="K16" s="12">
        <f t="shared" si="3"/>
        <v>7</v>
      </c>
    </row>
    <row r="17" spans="1:18" ht="16.5" thickBot="1" x14ac:dyDescent="0.3">
      <c r="A17" s="15">
        <v>14</v>
      </c>
      <c r="B17" s="15" t="s">
        <v>31</v>
      </c>
      <c r="C17" s="15">
        <v>86</v>
      </c>
      <c r="D17" s="15">
        <v>75</v>
      </c>
      <c r="E17" s="15">
        <v>79</v>
      </c>
      <c r="F17" s="15">
        <v>69</v>
      </c>
      <c r="G17" s="15">
        <v>78</v>
      </c>
      <c r="H17" s="15">
        <f t="shared" si="0"/>
        <v>387</v>
      </c>
      <c r="I17" s="15" t="str">
        <f t="shared" si="1"/>
        <v>pass</v>
      </c>
      <c r="J17" s="4">
        <f t="shared" si="4"/>
        <v>77.400000000000006</v>
      </c>
      <c r="K17" s="12">
        <f t="shared" si="3"/>
        <v>10</v>
      </c>
    </row>
    <row r="18" spans="1:18" ht="16.5" thickBot="1" x14ac:dyDescent="0.3">
      <c r="A18" s="15">
        <v>15</v>
      </c>
      <c r="B18" s="15" t="s">
        <v>32</v>
      </c>
      <c r="C18" s="15">
        <v>69</v>
      </c>
      <c r="D18" s="15">
        <v>86</v>
      </c>
      <c r="E18" s="15">
        <v>75</v>
      </c>
      <c r="F18" s="15">
        <v>69</v>
      </c>
      <c r="G18" s="15">
        <v>79</v>
      </c>
      <c r="H18" s="15">
        <f>SUM(C18:G18)</f>
        <v>378</v>
      </c>
      <c r="I18" s="15" t="str">
        <f t="shared" si="1"/>
        <v>pass</v>
      </c>
      <c r="J18" s="11">
        <f t="shared" si="4"/>
        <v>75.599999999999994</v>
      </c>
      <c r="K18" s="12">
        <f t="shared" si="3"/>
        <v>14</v>
      </c>
    </row>
    <row r="19" spans="1:18" x14ac:dyDescent="0.25">
      <c r="A19" t="s">
        <v>10</v>
      </c>
      <c r="H19" s="1"/>
    </row>
    <row r="20" spans="1:18" ht="15.75" thickBot="1" x14ac:dyDescent="0.3">
      <c r="O20" s="37"/>
      <c r="P20" s="37"/>
    </row>
    <row r="21" spans="1:18" ht="15.75" thickBot="1" x14ac:dyDescent="0.3">
      <c r="A21" s="32">
        <v>1</v>
      </c>
      <c r="B21" s="25" t="s">
        <v>33</v>
      </c>
      <c r="C21" s="25" t="s">
        <v>34</v>
      </c>
      <c r="D21" s="26" t="s">
        <v>42</v>
      </c>
      <c r="E21" s="47" t="s">
        <v>43</v>
      </c>
      <c r="F21" s="48"/>
      <c r="G21" s="48"/>
      <c r="H21" s="48"/>
      <c r="I21" s="48"/>
      <c r="J21" s="48"/>
      <c r="K21" s="48"/>
      <c r="L21" s="49"/>
      <c r="M21" s="25" t="s">
        <v>56</v>
      </c>
      <c r="N21" s="25" t="s">
        <v>57</v>
      </c>
      <c r="O21" s="38" t="s">
        <v>58</v>
      </c>
      <c r="P21" s="38" t="s">
        <v>59</v>
      </c>
      <c r="Q21" s="25" t="s">
        <v>61</v>
      </c>
      <c r="R21" s="25" t="s">
        <v>60</v>
      </c>
    </row>
    <row r="22" spans="1:18" ht="15.75" thickBot="1" x14ac:dyDescent="0.3">
      <c r="A22" s="33">
        <v>2</v>
      </c>
      <c r="B22" s="28" t="s">
        <v>37</v>
      </c>
      <c r="C22" s="29" t="s">
        <v>36</v>
      </c>
      <c r="D22" s="35" t="str">
        <f>CONCATENATE(B22," ",C22)</f>
        <v>MEENU Nayak</v>
      </c>
      <c r="E22" s="27" t="s">
        <v>1</v>
      </c>
      <c r="F22" s="27" t="s">
        <v>44</v>
      </c>
      <c r="G22" s="27" t="s">
        <v>45</v>
      </c>
      <c r="H22" s="36" t="s">
        <v>46</v>
      </c>
      <c r="I22" s="27" t="s">
        <v>47</v>
      </c>
      <c r="J22" s="27" t="s">
        <v>48</v>
      </c>
      <c r="K22" s="27" t="s">
        <v>49</v>
      </c>
      <c r="L22" s="27" t="s">
        <v>50</v>
      </c>
      <c r="M22" s="30" t="s">
        <v>55</v>
      </c>
      <c r="N22" s="30" t="s">
        <v>55</v>
      </c>
      <c r="O22" s="39">
        <v>4569</v>
      </c>
      <c r="P22" s="39">
        <v>486</v>
      </c>
      <c r="Q22" s="34">
        <v>5896547</v>
      </c>
      <c r="R22">
        <f>COUNT(R26,Q22:Q28)</f>
        <v>7</v>
      </c>
    </row>
    <row r="23" spans="1:18" ht="15.75" thickBot="1" x14ac:dyDescent="0.3">
      <c r="A23" s="33">
        <v>3</v>
      </c>
      <c r="B23" s="28" t="s">
        <v>38</v>
      </c>
      <c r="C23" s="29" t="s">
        <v>36</v>
      </c>
      <c r="D23" s="35" t="str">
        <f t="shared" ref="D23:D26" si="5">CONCATENATE(B23," ",C23)</f>
        <v>SHALU Nayak</v>
      </c>
      <c r="E23" s="27" t="s">
        <v>51</v>
      </c>
      <c r="F23" s="31" t="s">
        <v>53</v>
      </c>
      <c r="G23" s="31" t="s">
        <v>53</v>
      </c>
      <c r="H23" s="31" t="s">
        <v>54</v>
      </c>
      <c r="I23" s="31" t="s">
        <v>53</v>
      </c>
      <c r="J23" s="31" t="s">
        <v>54</v>
      </c>
      <c r="K23" s="31" t="s">
        <v>54</v>
      </c>
      <c r="L23" s="31" t="s">
        <v>53</v>
      </c>
      <c r="M23" s="30">
        <f>COUNTIF(F23:L23,"p")</f>
        <v>4</v>
      </c>
      <c r="N23" s="30">
        <f>COUNTIF(F23:L23,"a")</f>
        <v>3</v>
      </c>
      <c r="O23" s="39">
        <v>586</v>
      </c>
      <c r="P23" s="39">
        <v>695</v>
      </c>
      <c r="Q23" s="34">
        <v>65899</v>
      </c>
    </row>
    <row r="24" spans="1:18" ht="15.75" thickBot="1" x14ac:dyDescent="0.3">
      <c r="A24" s="33">
        <v>4</v>
      </c>
      <c r="B24" s="28" t="s">
        <v>39</v>
      </c>
      <c r="C24" s="29" t="s">
        <v>36</v>
      </c>
      <c r="D24" s="35" t="str">
        <f t="shared" si="5"/>
        <v>DAKSH Nayak</v>
      </c>
      <c r="E24" s="27" t="s">
        <v>37</v>
      </c>
      <c r="F24" s="31" t="s">
        <v>54</v>
      </c>
      <c r="G24" s="31" t="s">
        <v>53</v>
      </c>
      <c r="H24" s="31" t="s">
        <v>54</v>
      </c>
      <c r="I24" s="31" t="s">
        <v>53</v>
      </c>
      <c r="J24" s="31" t="s">
        <v>53</v>
      </c>
      <c r="K24" s="31" t="s">
        <v>54</v>
      </c>
      <c r="L24" s="31" t="s">
        <v>53</v>
      </c>
      <c r="M24" s="30"/>
      <c r="N24" s="30"/>
      <c r="O24" s="39">
        <v>2589</v>
      </c>
      <c r="P24" s="39">
        <v>25</v>
      </c>
      <c r="Q24" s="34">
        <v>256984</v>
      </c>
    </row>
    <row r="25" spans="1:18" ht="15.75" thickBot="1" x14ac:dyDescent="0.3">
      <c r="A25" s="33">
        <v>5</v>
      </c>
      <c r="B25" s="28" t="s">
        <v>40</v>
      </c>
      <c r="C25" s="29" t="s">
        <v>36</v>
      </c>
      <c r="D25" s="35" t="str">
        <f t="shared" si="5"/>
        <v>HARSHU Nayak</v>
      </c>
      <c r="E25" s="27" t="s">
        <v>38</v>
      </c>
      <c r="F25" s="31" t="s">
        <v>53</v>
      </c>
      <c r="G25" s="31" t="s">
        <v>53</v>
      </c>
      <c r="H25" s="31" t="s">
        <v>54</v>
      </c>
      <c r="I25" s="31" t="s">
        <v>53</v>
      </c>
      <c r="J25" s="31" t="s">
        <v>54</v>
      </c>
      <c r="K25" s="31" t="s">
        <v>54</v>
      </c>
      <c r="L25" s="31" t="s">
        <v>53</v>
      </c>
      <c r="M25" s="30"/>
      <c r="N25" s="30"/>
      <c r="O25" s="39">
        <v>9369</v>
      </c>
      <c r="P25" s="39">
        <v>658</v>
      </c>
      <c r="Q25" s="34">
        <v>45698</v>
      </c>
    </row>
    <row r="26" spans="1:18" ht="15.75" thickBot="1" x14ac:dyDescent="0.3">
      <c r="A26" s="33">
        <v>6</v>
      </c>
      <c r="B26" s="28" t="s">
        <v>41</v>
      </c>
      <c r="C26" s="29" t="s">
        <v>36</v>
      </c>
      <c r="D26" s="35" t="str">
        <f t="shared" si="5"/>
        <v>RASHU Nayak</v>
      </c>
      <c r="E26" s="27" t="s">
        <v>40</v>
      </c>
      <c r="F26" s="31" t="s">
        <v>54</v>
      </c>
      <c r="G26" s="31" t="s">
        <v>53</v>
      </c>
      <c r="H26" s="31" t="s">
        <v>53</v>
      </c>
      <c r="I26" s="31" t="s">
        <v>54</v>
      </c>
      <c r="J26" s="31" t="s">
        <v>53</v>
      </c>
      <c r="K26" s="31" t="s">
        <v>54</v>
      </c>
      <c r="L26" s="31" t="s">
        <v>54</v>
      </c>
      <c r="M26" s="30"/>
      <c r="N26" s="30"/>
      <c r="O26" s="39">
        <v>4656</v>
      </c>
      <c r="P26" s="39">
        <v>458</v>
      </c>
      <c r="Q26" s="34">
        <v>259963</v>
      </c>
    </row>
    <row r="27" spans="1:18" ht="15" customHeight="1" thickBot="1" x14ac:dyDescent="0.3">
      <c r="A27" s="54" t="s">
        <v>68</v>
      </c>
      <c r="B27" s="55"/>
      <c r="C27" s="55"/>
      <c r="D27" s="56"/>
      <c r="E27" s="27" t="s">
        <v>41</v>
      </c>
      <c r="F27" s="31" t="s">
        <v>53</v>
      </c>
      <c r="G27" s="31" t="s">
        <v>53</v>
      </c>
      <c r="H27" s="31" t="s">
        <v>54</v>
      </c>
      <c r="I27" s="31" t="s">
        <v>53</v>
      </c>
      <c r="J27" s="31" t="s">
        <v>54</v>
      </c>
      <c r="K27" s="31" t="s">
        <v>54</v>
      </c>
      <c r="L27" s="31" t="s">
        <v>53</v>
      </c>
      <c r="M27" s="30"/>
      <c r="N27" s="30"/>
      <c r="O27" s="39">
        <v>98562</v>
      </c>
      <c r="P27" s="39">
        <v>85</v>
      </c>
      <c r="Q27" s="34">
        <v>54896562536</v>
      </c>
    </row>
    <row r="28" spans="1:18" ht="15.75" customHeight="1" thickBot="1" x14ac:dyDescent="0.3">
      <c r="A28" s="57"/>
      <c r="B28" s="58"/>
      <c r="C28" s="58"/>
      <c r="D28" s="59"/>
      <c r="E28" s="27" t="s">
        <v>52</v>
      </c>
      <c r="F28" s="31" t="s">
        <v>54</v>
      </c>
      <c r="G28" s="31" t="s">
        <v>53</v>
      </c>
      <c r="H28" s="31" t="s">
        <v>53</v>
      </c>
      <c r="I28" s="31" t="s">
        <v>53</v>
      </c>
      <c r="J28" s="31" t="s">
        <v>54</v>
      </c>
      <c r="K28" s="31" t="s">
        <v>53</v>
      </c>
      <c r="L28" s="31" t="s">
        <v>54</v>
      </c>
      <c r="M28" s="30"/>
      <c r="N28" s="30"/>
      <c r="O28" s="40">
        <f>LARGE(O22:O27,1)</f>
        <v>98562</v>
      </c>
      <c r="P28" s="40">
        <f>SMALL(P22:P27,1)</f>
        <v>25</v>
      </c>
      <c r="Q28" s="34">
        <v>45289</v>
      </c>
    </row>
    <row r="29" spans="1:18" ht="14.25" customHeight="1" thickBot="1" x14ac:dyDescent="0.3">
      <c r="A29" s="15" t="s">
        <v>64</v>
      </c>
      <c r="B29" s="15" t="s">
        <v>65</v>
      </c>
      <c r="C29" s="15" t="s">
        <v>66</v>
      </c>
      <c r="D29" s="15" t="s">
        <v>67</v>
      </c>
    </row>
    <row r="30" spans="1:18" ht="18" customHeight="1" thickBot="1" x14ac:dyDescent="0.55000000000000004">
      <c r="A30" s="15">
        <v>1</v>
      </c>
      <c r="B30" s="15" t="s">
        <v>69</v>
      </c>
      <c r="C30" s="15" t="s">
        <v>75</v>
      </c>
      <c r="D30" s="15">
        <v>58960</v>
      </c>
      <c r="G30" s="50"/>
    </row>
    <row r="31" spans="1:18" ht="20.25" customHeight="1" thickBot="1" x14ac:dyDescent="0.3">
      <c r="A31" s="15">
        <v>2</v>
      </c>
      <c r="B31" s="15" t="s">
        <v>70</v>
      </c>
      <c r="C31" s="15" t="s">
        <v>76</v>
      </c>
      <c r="D31" s="15">
        <v>5000</v>
      </c>
      <c r="F31" s="63"/>
      <c r="G31" s="64"/>
    </row>
    <row r="32" spans="1:18" ht="16.5" thickBot="1" x14ac:dyDescent="0.3">
      <c r="A32" s="15">
        <v>3</v>
      </c>
      <c r="B32" s="15" t="s">
        <v>71</v>
      </c>
      <c r="C32" s="15" t="s">
        <v>77</v>
      </c>
      <c r="D32" s="15">
        <v>6000</v>
      </c>
      <c r="F32" s="61" t="s">
        <v>82</v>
      </c>
      <c r="G32" s="62" t="s">
        <v>83</v>
      </c>
    </row>
    <row r="33" spans="1:7" ht="15.75" thickBot="1" x14ac:dyDescent="0.3">
      <c r="A33" s="15">
        <v>4</v>
      </c>
      <c r="B33" s="15" t="s">
        <v>72</v>
      </c>
      <c r="C33" s="15" t="s">
        <v>78</v>
      </c>
      <c r="D33" s="15">
        <v>4000</v>
      </c>
      <c r="F33" s="60">
        <v>1</v>
      </c>
      <c r="G33" s="34" t="str">
        <f>ROMAN(F33,(F33:F46))</f>
        <v>I</v>
      </c>
    </row>
    <row r="34" spans="1:7" ht="15.75" thickBot="1" x14ac:dyDescent="0.3">
      <c r="A34" s="15">
        <v>5</v>
      </c>
      <c r="B34" s="15" t="s">
        <v>73</v>
      </c>
      <c r="C34" s="15" t="s">
        <v>79</v>
      </c>
      <c r="D34" s="15">
        <v>2000</v>
      </c>
      <c r="F34" s="34">
        <v>2</v>
      </c>
      <c r="G34" s="34" t="str">
        <f t="shared" ref="G34:G45" si="6">ROMAN(F34,(F34:F47))</f>
        <v>II</v>
      </c>
    </row>
    <row r="35" spans="1:7" ht="15.75" thickBot="1" x14ac:dyDescent="0.3">
      <c r="A35" s="15">
        <v>6</v>
      </c>
      <c r="B35" s="15" t="s">
        <v>74</v>
      </c>
      <c r="C35" s="15" t="s">
        <v>75</v>
      </c>
      <c r="D35" s="15">
        <v>8000</v>
      </c>
      <c r="F35" s="34">
        <v>3</v>
      </c>
      <c r="G35" s="34" t="str">
        <f t="shared" si="6"/>
        <v>III</v>
      </c>
    </row>
    <row r="36" spans="1:7" ht="15.75" thickBot="1" x14ac:dyDescent="0.3">
      <c r="A36" s="15">
        <v>7</v>
      </c>
      <c r="B36" s="15" t="s">
        <v>69</v>
      </c>
      <c r="C36" s="15" t="s">
        <v>76</v>
      </c>
      <c r="D36" s="15">
        <v>58960</v>
      </c>
      <c r="F36" s="60">
        <v>4</v>
      </c>
      <c r="G36" s="34" t="str">
        <f t="shared" si="6"/>
        <v>IV</v>
      </c>
    </row>
    <row r="37" spans="1:7" ht="15.75" thickBot="1" x14ac:dyDescent="0.3">
      <c r="A37" s="15">
        <v>8</v>
      </c>
      <c r="B37" s="15" t="s">
        <v>70</v>
      </c>
      <c r="C37" s="15" t="s">
        <v>77</v>
      </c>
      <c r="D37" s="15">
        <v>5000</v>
      </c>
      <c r="F37" s="34">
        <v>5</v>
      </c>
      <c r="G37" s="34"/>
    </row>
    <row r="38" spans="1:7" ht="15.75" thickBot="1" x14ac:dyDescent="0.3">
      <c r="A38" s="15">
        <v>9</v>
      </c>
      <c r="B38" s="15" t="s">
        <v>71</v>
      </c>
      <c r="C38" s="15" t="s">
        <v>78</v>
      </c>
      <c r="D38" s="15">
        <v>6000</v>
      </c>
      <c r="F38" s="34">
        <v>6</v>
      </c>
      <c r="G38" s="34"/>
    </row>
    <row r="39" spans="1:7" ht="15.75" thickBot="1" x14ac:dyDescent="0.3">
      <c r="A39" s="15">
        <v>10</v>
      </c>
      <c r="B39" s="15" t="s">
        <v>72</v>
      </c>
      <c r="C39" s="15" t="s">
        <v>79</v>
      </c>
      <c r="D39" s="15">
        <v>4000</v>
      </c>
      <c r="F39" s="60">
        <v>7</v>
      </c>
      <c r="G39" s="34"/>
    </row>
    <row r="40" spans="1:7" ht="15.75" thickBot="1" x14ac:dyDescent="0.3">
      <c r="A40" s="15">
        <v>11</v>
      </c>
      <c r="B40" s="15" t="s">
        <v>73</v>
      </c>
      <c r="C40" s="15" t="s">
        <v>75</v>
      </c>
      <c r="D40" s="15">
        <v>2000</v>
      </c>
      <c r="F40" s="34">
        <v>8</v>
      </c>
      <c r="G40" s="34"/>
    </row>
    <row r="41" spans="1:7" ht="15.75" thickBot="1" x14ac:dyDescent="0.3">
      <c r="A41" s="15">
        <v>12</v>
      </c>
      <c r="B41" s="15" t="s">
        <v>74</v>
      </c>
      <c r="C41" s="15" t="s">
        <v>76</v>
      </c>
      <c r="D41" s="15">
        <v>8000</v>
      </c>
      <c r="F41" s="34">
        <v>9</v>
      </c>
      <c r="G41" s="34"/>
    </row>
    <row r="42" spans="1:7" ht="15.75" thickBot="1" x14ac:dyDescent="0.3">
      <c r="A42" s="15"/>
      <c r="B42" s="15"/>
      <c r="C42" s="15"/>
      <c r="D42" s="15"/>
      <c r="F42" s="60">
        <v>10</v>
      </c>
      <c r="G42" s="34"/>
    </row>
    <row r="43" spans="1:7" ht="15.75" thickBot="1" x14ac:dyDescent="0.3">
      <c r="A43" s="15"/>
      <c r="B43" s="15"/>
      <c r="C43" s="15" t="s">
        <v>80</v>
      </c>
      <c r="D43" s="15" t="s">
        <v>71</v>
      </c>
      <c r="F43" s="34">
        <v>11</v>
      </c>
      <c r="G43" s="34"/>
    </row>
    <row r="44" spans="1:7" ht="15.75" thickBot="1" x14ac:dyDescent="0.3">
      <c r="A44" s="15"/>
      <c r="B44" s="15"/>
      <c r="C44" s="15" t="s">
        <v>81</v>
      </c>
      <c r="D44" s="15">
        <f>SUMIF(B30:B41,D43,D30:D41)</f>
        <v>12000</v>
      </c>
      <c r="F44" s="34">
        <v>12</v>
      </c>
      <c r="G44" s="34"/>
    </row>
    <row r="45" spans="1:7" x14ac:dyDescent="0.25">
      <c r="F45" s="60">
        <v>13</v>
      </c>
      <c r="G45" s="34"/>
    </row>
    <row r="46" spans="1:7" x14ac:dyDescent="0.25">
      <c r="F46" s="34">
        <v>14</v>
      </c>
      <c r="G46" s="34"/>
    </row>
    <row r="47" spans="1:7" x14ac:dyDescent="0.25">
      <c r="G47" s="34" t="str">
        <f t="shared" ref="G34:G69" si="7">ROMAN(F47,(F47:F60))</f>
        <v/>
      </c>
    </row>
    <row r="48" spans="1:7" ht="15.75" thickBot="1" x14ac:dyDescent="0.3">
      <c r="A48" s="51"/>
      <c r="B48" s="52"/>
      <c r="C48" s="52"/>
      <c r="D48" s="53"/>
      <c r="G48" s="34" t="str">
        <f t="shared" si="7"/>
        <v/>
      </c>
    </row>
    <row r="49" spans="7:7" x14ac:dyDescent="0.25">
      <c r="G49" s="34" t="str">
        <f t="shared" si="7"/>
        <v/>
      </c>
    </row>
    <row r="50" spans="7:7" x14ac:dyDescent="0.25">
      <c r="G50" s="34" t="str">
        <f t="shared" si="7"/>
        <v/>
      </c>
    </row>
    <row r="51" spans="7:7" x14ac:dyDescent="0.25">
      <c r="G51" s="34" t="str">
        <f t="shared" si="7"/>
        <v/>
      </c>
    </row>
    <row r="52" spans="7:7" x14ac:dyDescent="0.25">
      <c r="G52" s="34" t="str">
        <f t="shared" si="7"/>
        <v/>
      </c>
    </row>
    <row r="53" spans="7:7" x14ac:dyDescent="0.25">
      <c r="G53" s="34" t="str">
        <f t="shared" si="7"/>
        <v/>
      </c>
    </row>
    <row r="54" spans="7:7" x14ac:dyDescent="0.25">
      <c r="G54" s="34" t="str">
        <f t="shared" si="7"/>
        <v/>
      </c>
    </row>
    <row r="55" spans="7:7" x14ac:dyDescent="0.25">
      <c r="G55" s="34" t="str">
        <f t="shared" si="7"/>
        <v/>
      </c>
    </row>
    <row r="56" spans="7:7" x14ac:dyDescent="0.25">
      <c r="G56" s="34" t="str">
        <f t="shared" si="7"/>
        <v/>
      </c>
    </row>
    <row r="57" spans="7:7" x14ac:dyDescent="0.25">
      <c r="G57" s="34" t="str">
        <f t="shared" si="7"/>
        <v/>
      </c>
    </row>
    <row r="58" spans="7:7" x14ac:dyDescent="0.25">
      <c r="G58" s="34" t="str">
        <f t="shared" si="7"/>
        <v/>
      </c>
    </row>
    <row r="59" spans="7:7" x14ac:dyDescent="0.25">
      <c r="G59" s="34" t="str">
        <f t="shared" si="7"/>
        <v/>
      </c>
    </row>
    <row r="60" spans="7:7" x14ac:dyDescent="0.25">
      <c r="G60" s="34" t="str">
        <f t="shared" si="7"/>
        <v/>
      </c>
    </row>
    <row r="61" spans="7:7" x14ac:dyDescent="0.25">
      <c r="G61" s="34" t="str">
        <f t="shared" si="7"/>
        <v/>
      </c>
    </row>
    <row r="62" spans="7:7" x14ac:dyDescent="0.25">
      <c r="G62" s="34" t="str">
        <f t="shared" si="7"/>
        <v/>
      </c>
    </row>
    <row r="63" spans="7:7" x14ac:dyDescent="0.25">
      <c r="G63" s="34" t="str">
        <f t="shared" si="7"/>
        <v/>
      </c>
    </row>
    <row r="64" spans="7:7" x14ac:dyDescent="0.25">
      <c r="G64" s="34" t="str">
        <f t="shared" si="7"/>
        <v/>
      </c>
    </row>
    <row r="65" spans="7:7" x14ac:dyDescent="0.25">
      <c r="G65" s="34" t="str">
        <f t="shared" si="7"/>
        <v/>
      </c>
    </row>
    <row r="66" spans="7:7" x14ac:dyDescent="0.25">
      <c r="G66" s="34" t="str">
        <f t="shared" si="7"/>
        <v/>
      </c>
    </row>
    <row r="67" spans="7:7" x14ac:dyDescent="0.25">
      <c r="G67" s="34" t="str">
        <f t="shared" si="7"/>
        <v/>
      </c>
    </row>
    <row r="68" spans="7:7" x14ac:dyDescent="0.25">
      <c r="G68" s="34" t="str">
        <f t="shared" si="7"/>
        <v/>
      </c>
    </row>
    <row r="69" spans="7:7" x14ac:dyDescent="0.25">
      <c r="G69" s="34" t="str">
        <f t="shared" si="7"/>
        <v/>
      </c>
    </row>
  </sheetData>
  <sheetProtection algorithmName="SHA-512" hashValue="npWI1iiGYaePz9pXn20Fhuv3Eka0GD0jiDfJsyJgabF11+KR3/HrPynF4V9v+E+vQgFvuKXpskh7DeMMMv90SQ==" saltValue="oTmKw27DCsOLdNhuTjlZMg==" spinCount="100000" sheet="1" objects="1" scenarios="1"/>
  <mergeCells count="3">
    <mergeCell ref="A27:D28"/>
    <mergeCell ref="A1:R2"/>
    <mergeCell ref="E21:L21"/>
  </mergeCells>
  <phoneticPr fontId="12" type="noConversion"/>
  <conditionalFormatting sqref="A4:B18 B21:D21 M21:R21">
    <cfRule type="colorScale" priority="6">
      <colorScale>
        <cfvo type="min"/>
        <cfvo type="max"/>
        <color rgb="FFFFEF9C"/>
        <color rgb="FF63BE7B"/>
      </colorScale>
    </cfRule>
  </conditionalFormatting>
  <conditionalFormatting sqref="C4:G18">
    <cfRule type="colorScale" priority="13">
      <colorScale>
        <cfvo type="min"/>
        <cfvo type="max"/>
        <color rgb="FFFFEF9C"/>
        <color rgb="FF63BE7B"/>
      </colorScale>
    </cfRule>
  </conditionalFormatting>
  <conditionalFormatting sqref="H4:I18">
    <cfRule type="colorScale" priority="5">
      <colorScale>
        <cfvo type="min"/>
        <cfvo type="max"/>
        <color rgb="FFFFEF9C"/>
        <color rgb="FF63BE7B"/>
      </colorScale>
    </cfRule>
  </conditionalFormatting>
  <conditionalFormatting sqref="L4:R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D44 A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0DELL</dc:creator>
  <cp:lastModifiedBy>0DELL</cp:lastModifiedBy>
  <dcterms:created xsi:type="dcterms:W3CDTF">2024-09-03T06:21:17Z</dcterms:created>
  <dcterms:modified xsi:type="dcterms:W3CDTF">2024-09-21T07:12:13Z</dcterms:modified>
</cp:coreProperties>
</file>