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cmsb-my.sharepoint.com/personal/rusmevic_marshall_usc_edu/Documents/DSO499and570_Spring2022/Assignment/HW3/2021/"/>
    </mc:Choice>
  </mc:AlternateContent>
  <xr:revisionPtr revIDLastSave="4" documentId="13_ncr:1_{434EF2D3-4F1E-824F-950E-FC842FB16E09}" xr6:coauthVersionLast="47" xr6:coauthVersionMax="47" xr10:uidLastSave="{93FE4BC5-0563-0049-927B-88F330E753A5}"/>
  <bookViews>
    <workbookView xWindow="0" yWindow="680" windowWidth="28800" windowHeight="17220" tabRatio="500" xr2:uid="{00000000-000D-0000-FFFF-FFFF00000000}"/>
  </bookViews>
  <sheets>
    <sheet name="(a)" sheetId="1" r:id="rId1"/>
    <sheet name="(b)" sheetId="14" r:id="rId2"/>
    <sheet name="(c)" sheetId="9" r:id="rId3"/>
    <sheet name="(d)" sheetId="5" r:id="rId4"/>
    <sheet name="(e)" sheetId="6" r:id="rId5"/>
    <sheet name="(f)" sheetId="15" r:id="rId6"/>
    <sheet name="(g)" sheetId="11" r:id="rId7"/>
    <sheet name="(h)" sheetId="10" r:id="rId8"/>
    <sheet name="(i)" sheetId="16" r:id="rId9"/>
    <sheet name="(j)" sheetId="17" r:id="rId10"/>
  </sheets>
  <definedNames>
    <definedName name="solver_adj" localSheetId="0" hidden="1">'(a)'!$B$11:$B$16</definedName>
    <definedName name="solver_adj" localSheetId="3" hidden="1">'(d)'!$B$11:$B$16</definedName>
    <definedName name="solver_adj" localSheetId="4" hidden="1">'(e)'!$B$11:$B$16</definedName>
    <definedName name="solver_adj" localSheetId="7" hidden="1">'(h)'!$B$11:$B$16</definedName>
    <definedName name="solver_cvg" localSheetId="0" hidden="1">0.000001</definedName>
    <definedName name="solver_cvg" localSheetId="3" hidden="1">0.0001</definedName>
    <definedName name="solver_cvg" localSheetId="4" hidden="1">0.000000000001</definedName>
    <definedName name="solver_cvg" localSheetId="7" hidden="1">0.00001</definedName>
    <definedName name="solver_drv" localSheetId="0" hidden="1">1</definedName>
    <definedName name="solver_drv" localSheetId="3" hidden="1">1</definedName>
    <definedName name="solver_drv" localSheetId="4" hidden="1">1</definedName>
    <definedName name="solver_drv" localSheetId="7" hidden="1">1</definedName>
    <definedName name="solver_eng" localSheetId="0" hidden="1">1</definedName>
    <definedName name="solver_eng" localSheetId="3" hidden="1">1</definedName>
    <definedName name="solver_eng" localSheetId="4" hidden="1">1</definedName>
    <definedName name="solver_eng" localSheetId="7" hidden="1">1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7" hidden="1">2147483647</definedName>
    <definedName name="solver_lhs1" localSheetId="0" hidden="1">'(a)'!$B$22</definedName>
    <definedName name="solver_lhs1" localSheetId="3" hidden="1">'(d)'!$B$22</definedName>
    <definedName name="solver_lhs1" localSheetId="4" hidden="1">'(e)'!$B$22</definedName>
    <definedName name="solver_lhs1" localSheetId="7" hidden="1">'(h)'!$B$22</definedName>
    <definedName name="solver_lhs2" localSheetId="0" hidden="1">'(a)'!$B$23</definedName>
    <definedName name="solver_lhs2" localSheetId="3" hidden="1">'(d)'!$B$23</definedName>
    <definedName name="solver_lhs2" localSheetId="4" hidden="1">'(e)'!$B$23</definedName>
    <definedName name="solver_lhs2" localSheetId="7" hidden="1">'(h)'!$B$23</definedName>
    <definedName name="solver_lhs3" localSheetId="0" hidden="1">'(a)'!$B$26:$B$31</definedName>
    <definedName name="solver_lhs3" localSheetId="3" hidden="1">'(d)'!$B$25:$B$30</definedName>
    <definedName name="solver_lhs3" localSheetId="4" hidden="1">'(e)'!$B$26:$B$31</definedName>
    <definedName name="solver_lhs3" localSheetId="7" hidden="1">'(h)'!$B$26:$B$31</definedName>
    <definedName name="solver_lhs4" localSheetId="4" hidden="1">'(e)'!$B$34:$B$39</definedName>
    <definedName name="solver_lhs4" localSheetId="7" hidden="1">'(h)'!$B$34:$B$39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lin" localSheetId="7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7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7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7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7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7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7" hidden="1">2147483647</definedName>
    <definedName name="solver_num" localSheetId="0" hidden="1">3</definedName>
    <definedName name="solver_num" localSheetId="3" hidden="1">3</definedName>
    <definedName name="solver_num" localSheetId="4" hidden="1">4</definedName>
    <definedName name="solver_num" localSheetId="7" hidden="1">4</definedName>
    <definedName name="solver_opt" localSheetId="0" hidden="1">'(a)'!$B$18</definedName>
    <definedName name="solver_opt" localSheetId="3" hidden="1">'(d)'!$B$18</definedName>
    <definedName name="solver_opt" localSheetId="4" hidden="1">'(e)'!$B$18</definedName>
    <definedName name="solver_opt" localSheetId="7" hidden="1">'(h)'!$B$18</definedName>
    <definedName name="solver_pre" localSheetId="0" hidden="1">0.000001</definedName>
    <definedName name="solver_pre" localSheetId="3" hidden="1">0.000001</definedName>
    <definedName name="solver_pre" localSheetId="4" hidden="1">0.00000001</definedName>
    <definedName name="solver_pre" localSheetId="7" hidden="1">0.00000001</definedName>
    <definedName name="solver_rbv" localSheetId="0" hidden="1">1</definedName>
    <definedName name="solver_rbv" localSheetId="3" hidden="1">1</definedName>
    <definedName name="solver_rbv" localSheetId="4" hidden="1">1</definedName>
    <definedName name="solver_rbv" localSheetId="7" hidden="1">1</definedName>
    <definedName name="solver_rel1" localSheetId="0" hidden="1">1</definedName>
    <definedName name="solver_rel1" localSheetId="3" hidden="1">1</definedName>
    <definedName name="solver_rel1" localSheetId="4" hidden="1">1</definedName>
    <definedName name="solver_rel1" localSheetId="7" hidden="1">1</definedName>
    <definedName name="solver_rel2" localSheetId="0" hidden="1">2</definedName>
    <definedName name="solver_rel2" localSheetId="3" hidden="1">2</definedName>
    <definedName name="solver_rel2" localSheetId="4" hidden="1">2</definedName>
    <definedName name="solver_rel2" localSheetId="7" hidden="1">2</definedName>
    <definedName name="solver_rel3" localSheetId="0" hidden="1">1</definedName>
    <definedName name="solver_rel3" localSheetId="3" hidden="1">1</definedName>
    <definedName name="solver_rel3" localSheetId="4" hidden="1">1</definedName>
    <definedName name="solver_rel3" localSheetId="7" hidden="1">1</definedName>
    <definedName name="solver_rel4" localSheetId="4" hidden="1">1</definedName>
    <definedName name="solver_rel4" localSheetId="7" hidden="1">1</definedName>
    <definedName name="solver_rhs1" localSheetId="0" hidden="1">'(a)'!$E$10</definedName>
    <definedName name="solver_rhs1" localSheetId="3" hidden="1">'(d)'!$E$10</definedName>
    <definedName name="solver_rhs1" localSheetId="4" hidden="1">'(e)'!$G$10</definedName>
    <definedName name="solver_rhs1" localSheetId="7" hidden="1">'(h)'!$G$10</definedName>
    <definedName name="solver_rhs2" localSheetId="0" hidden="1">1</definedName>
    <definedName name="solver_rhs2" localSheetId="3" hidden="1">1</definedName>
    <definedName name="solver_rhs2" localSheetId="4" hidden="1">1</definedName>
    <definedName name="solver_rhs2" localSheetId="7" hidden="1">1</definedName>
    <definedName name="solver_rhs3" localSheetId="0" hidden="1">'(a)'!$D$26:$D$31</definedName>
    <definedName name="solver_rhs3" localSheetId="3" hidden="1">'(d)'!$D$25:$D$30</definedName>
    <definedName name="solver_rhs3" localSheetId="4" hidden="1">'(e)'!$D$26:$D$31</definedName>
    <definedName name="solver_rhs3" localSheetId="7" hidden="1">'(h)'!$D$26:$D$31</definedName>
    <definedName name="solver_rhs4" localSheetId="4" hidden="1">'(e)'!$D$34:$D$39</definedName>
    <definedName name="solver_rhs4" localSheetId="7" hidden="1">'(h)'!$D$34:$D$39</definedName>
    <definedName name="solver_rlx" localSheetId="0" hidden="1">1</definedName>
    <definedName name="solver_rlx" localSheetId="3" hidden="1">1</definedName>
    <definedName name="solver_rlx" localSheetId="4" hidden="1">2</definedName>
    <definedName name="solver_rlx" localSheetId="7" hidden="1">1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7" hidden="1">0</definedName>
    <definedName name="solver_scl" localSheetId="0" hidden="1">2</definedName>
    <definedName name="solver_scl" localSheetId="3" hidden="1">2</definedName>
    <definedName name="solver_scl" localSheetId="4" hidden="1">1</definedName>
    <definedName name="solver_scl" localSheetId="7" hidden="1">1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7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7" hidden="1">100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im" localSheetId="7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7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7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7" hidden="1">0</definedName>
    <definedName name="solver_ver" localSheetId="0" hidden="1">2</definedName>
    <definedName name="solver_ver" localSheetId="3" hidden="1">2</definedName>
    <definedName name="solver_ver" localSheetId="4" hidden="1">2</definedName>
    <definedName name="solver_ver" localSheetId="7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0" l="1"/>
  <c r="B38" i="10"/>
  <c r="B37" i="10"/>
  <c r="B36" i="10"/>
  <c r="B35" i="10"/>
  <c r="B34" i="10"/>
  <c r="B18" i="10" s="1"/>
  <c r="D31" i="10"/>
  <c r="D30" i="10"/>
  <c r="D29" i="10"/>
  <c r="D28" i="10"/>
  <c r="D27" i="10"/>
  <c r="D26" i="10"/>
  <c r="B26" i="10" a="1"/>
  <c r="B30" i="10" s="1"/>
  <c r="B23" i="10"/>
  <c r="D22" i="10"/>
  <c r="J11" i="10" a="1"/>
  <c r="J13" i="10" s="1"/>
  <c r="V11" i="5"/>
  <c r="B34" i="6"/>
  <c r="B35" i="6"/>
  <c r="B36" i="6"/>
  <c r="B37" i="6"/>
  <c r="B38" i="6"/>
  <c r="B39" i="6"/>
  <c r="D31" i="6"/>
  <c r="D30" i="6"/>
  <c r="D29" i="6"/>
  <c r="D28" i="6"/>
  <c r="D27" i="6"/>
  <c r="D26" i="6"/>
  <c r="B26" i="6" a="1"/>
  <c r="B28" i="6" s="1"/>
  <c r="B23" i="6"/>
  <c r="D22" i="6"/>
  <c r="J11" i="6" a="1"/>
  <c r="J14" i="6" s="1"/>
  <c r="W11" i="5"/>
  <c r="U11" i="5"/>
  <c r="S11" i="5"/>
  <c r="Q11" i="5"/>
  <c r="O11" i="5"/>
  <c r="D30" i="5"/>
  <c r="D29" i="5"/>
  <c r="D28" i="5"/>
  <c r="D27" i="5"/>
  <c r="D26" i="5"/>
  <c r="D25" i="5"/>
  <c r="B25" i="5" a="1"/>
  <c r="B25" i="5" s="1"/>
  <c r="B23" i="5"/>
  <c r="D22" i="5"/>
  <c r="B18" i="5"/>
  <c r="H11" i="5" a="1"/>
  <c r="H16" i="5" s="1"/>
  <c r="D31" i="1"/>
  <c r="D30" i="1"/>
  <c r="D29" i="1"/>
  <c r="D28" i="1"/>
  <c r="D27" i="1"/>
  <c r="D26" i="1"/>
  <c r="B26" i="1" a="1"/>
  <c r="B28" i="1" s="1"/>
  <c r="D22" i="1"/>
  <c r="B23" i="1"/>
  <c r="H11" i="1" a="1"/>
  <c r="H16" i="1" s="1"/>
  <c r="B18" i="1"/>
  <c r="B28" i="10"/>
  <c r="B27" i="10"/>
  <c r="B31" i="10"/>
  <c r="J16" i="6" l="1"/>
  <c r="B31" i="6"/>
  <c r="J15" i="6"/>
  <c r="B29" i="6"/>
  <c r="H13" i="5"/>
  <c r="B27" i="6"/>
  <c r="H12" i="5"/>
  <c r="B22" i="5" s="1" a="1"/>
  <c r="B22" i="5" s="1"/>
  <c r="J13" i="6"/>
  <c r="H11" i="5"/>
  <c r="B26" i="6"/>
  <c r="J16" i="10"/>
  <c r="B29" i="10"/>
  <c r="B30" i="6"/>
  <c r="J15" i="10"/>
  <c r="B26" i="10"/>
  <c r="J11" i="6"/>
  <c r="J12" i="10"/>
  <c r="B22" i="10" s="1" a="1"/>
  <c r="B22" i="10" s="1"/>
  <c r="J11" i="10"/>
  <c r="H15" i="1"/>
  <c r="J12" i="6"/>
  <c r="H15" i="5"/>
  <c r="B26" i="5"/>
  <c r="H14" i="1"/>
  <c r="H11" i="1"/>
  <c r="H14" i="5"/>
  <c r="B18" i="6"/>
  <c r="B26" i="1"/>
  <c r="H12" i="1"/>
  <c r="B30" i="1"/>
  <c r="B27" i="5"/>
  <c r="B29" i="1"/>
  <c r="B29" i="5"/>
  <c r="B28" i="5"/>
  <c r="B30" i="5"/>
  <c r="J14" i="10"/>
  <c r="H13" i="1"/>
  <c r="B31" i="1"/>
  <c r="B27" i="1"/>
  <c r="B22" i="6" l="1" a="1"/>
  <c r="B22" i="6" s="1"/>
  <c r="B22" i="1" a="1"/>
  <c r="B22" i="1" s="1"/>
</calcChain>
</file>

<file path=xl/sharedStrings.xml><?xml version="1.0" encoding="utf-8"?>
<sst xmlns="http://schemas.openxmlformats.org/spreadsheetml/2006/main" count="423" uniqueCount="120">
  <si>
    <t>Asset</t>
  </si>
  <si>
    <t>Ticker</t>
  </si>
  <si>
    <t>Correlation of Annual Returns</t>
  </si>
  <si>
    <t>BA</t>
  </si>
  <si>
    <t>XON</t>
  </si>
  <si>
    <t>GM</t>
  </si>
  <si>
    <t>MCD</t>
  </si>
  <si>
    <t>PG</t>
  </si>
  <si>
    <t>SP</t>
  </si>
  <si>
    <t>Boeing</t>
  </si>
  <si>
    <t>Exxon</t>
  </si>
  <si>
    <t>General Motors</t>
  </si>
  <si>
    <t>McDonald's</t>
  </si>
  <si>
    <t>Procter &amp; Gamble</t>
  </si>
  <si>
    <t>S &amp; P 500</t>
  </si>
  <si>
    <t>Decision Variables</t>
  </si>
  <si>
    <t>% invest</t>
  </si>
  <si>
    <t>Max Stdev (%)</t>
  </si>
  <si>
    <t>Objective</t>
  </si>
  <si>
    <t>Expected Return
 (% per year)</t>
  </si>
  <si>
    <t>Standard Deviation of Return
(% per year)</t>
  </si>
  <si>
    <t>Constraints</t>
  </si>
  <si>
    <t>Standard Deviation</t>
  </si>
  <si>
    <r>
      <t>σ</t>
    </r>
    <r>
      <rPr>
        <vertAlign val="subscript"/>
        <sz val="20"/>
        <color rgb="FF000000"/>
        <rFont val="Calibri"/>
        <family val="2"/>
        <scheme val="minor"/>
      </rPr>
      <t>P</t>
    </r>
    <r>
      <rPr>
        <sz val="20"/>
        <color rgb="FF000000"/>
        <rFont val="Calibri"/>
        <family val="2"/>
        <scheme val="minor"/>
      </rPr>
      <t xml:space="preserve"> * P</t>
    </r>
  </si>
  <si>
    <r>
      <t>σ</t>
    </r>
    <r>
      <rPr>
        <vertAlign val="subscript"/>
        <sz val="20"/>
        <color rgb="FF000000"/>
        <rFont val="Calibri"/>
        <family val="2"/>
        <scheme val="minor"/>
      </rPr>
      <t>G</t>
    </r>
    <r>
      <rPr>
        <sz val="20"/>
        <color rgb="FF000000"/>
        <rFont val="Calibri"/>
        <family val="2"/>
        <scheme val="minor"/>
      </rPr>
      <t xml:space="preserve"> * G</t>
    </r>
  </si>
  <si>
    <r>
      <t>σ</t>
    </r>
    <r>
      <rPr>
        <vertAlign val="subscript"/>
        <sz val="20"/>
        <color rgb="FF000000"/>
        <rFont val="Calibri"/>
        <family val="2"/>
        <scheme val="minor"/>
      </rPr>
      <t>X</t>
    </r>
    <r>
      <rPr>
        <sz val="20"/>
        <color rgb="FF000000"/>
        <rFont val="Calibri"/>
        <family val="2"/>
        <scheme val="minor"/>
      </rPr>
      <t xml:space="preserve"> * X</t>
    </r>
  </si>
  <si>
    <r>
      <t>σ</t>
    </r>
    <r>
      <rPr>
        <vertAlign val="subscript"/>
        <sz val="20"/>
        <color rgb="FF000000"/>
        <rFont val="Calibri"/>
        <family val="2"/>
        <scheme val="minor"/>
      </rPr>
      <t>B</t>
    </r>
    <r>
      <rPr>
        <sz val="20"/>
        <color rgb="FF000000"/>
        <rFont val="Calibri"/>
        <family val="2"/>
        <scheme val="minor"/>
      </rPr>
      <t xml:space="preserve"> * B</t>
    </r>
  </si>
  <si>
    <r>
      <t>σ</t>
    </r>
    <r>
      <rPr>
        <vertAlign val="subscript"/>
        <sz val="20"/>
        <color rgb="FF000000"/>
        <rFont val="Calibri"/>
        <family val="2"/>
        <scheme val="minor"/>
      </rPr>
      <t>M</t>
    </r>
    <r>
      <rPr>
        <sz val="20"/>
        <color rgb="FF000000"/>
        <rFont val="Calibri"/>
        <family val="2"/>
        <scheme val="minor"/>
      </rPr>
      <t xml:space="preserve"> * M</t>
    </r>
  </si>
  <si>
    <r>
      <t>σ</t>
    </r>
    <r>
      <rPr>
        <vertAlign val="subscript"/>
        <sz val="20"/>
        <color rgb="FF000000"/>
        <rFont val="Calibri"/>
        <family val="2"/>
        <scheme val="minor"/>
      </rPr>
      <t>S</t>
    </r>
    <r>
      <rPr>
        <sz val="20"/>
        <color rgb="FF000000"/>
        <rFont val="Calibri"/>
        <family val="2"/>
        <scheme val="minor"/>
      </rPr>
      <t xml:space="preserve"> * S</t>
    </r>
  </si>
  <si>
    <t xml:space="preserve">Max Holding </t>
  </si>
  <si>
    <t>Total</t>
  </si>
  <si>
    <t>=</t>
  </si>
  <si>
    <t>Microsoft Excel 14.4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</si>
  <si>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</si>
  <si>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</si>
  <si>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</si>
  <si>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</si>
  <si>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</si>
  <si>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</si>
  <si>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</si>
  <si>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Lagrange</t>
  </si>
  <si>
    <t>Multiplier</t>
  </si>
  <si>
    <t>$B$11</t>
  </si>
  <si>
    <t>BA % invest</t>
  </si>
  <si>
    <t>$B$12</t>
  </si>
  <si>
    <t>XON % invest</t>
  </si>
  <si>
    <t>$B$13</t>
  </si>
  <si>
    <t>GM % invest</t>
  </si>
  <si>
    <t>$B$14</t>
  </si>
  <si>
    <t>MCD % invest</t>
  </si>
  <si>
    <t>$B$15</t>
  </si>
  <si>
    <t>PG % invest</t>
  </si>
  <si>
    <t>$B$16</t>
  </si>
  <si>
    <t>SP % invest</t>
  </si>
  <si>
    <t>$B$22</t>
  </si>
  <si>
    <t>Standard Deviation % invest</t>
  </si>
  <si>
    <t>$B$23</t>
  </si>
  <si>
    <t>Total % invest</t>
  </si>
  <si>
    <t>Max BA</t>
  </si>
  <si>
    <t>&lt;=</t>
  </si>
  <si>
    <t>Max XON</t>
  </si>
  <si>
    <t>Max GM</t>
  </si>
  <si>
    <t>Max MCD</t>
  </si>
  <si>
    <t>Max PG</t>
  </si>
  <si>
    <t>Max SP</t>
  </si>
  <si>
    <t>$B$26</t>
  </si>
  <si>
    <t>$B$27</t>
  </si>
  <si>
    <t>$B$28</t>
  </si>
  <si>
    <t>$B$29</t>
  </si>
  <si>
    <t>$B$30</t>
  </si>
  <si>
    <t>Stdev</t>
  </si>
  <si>
    <t>Return</t>
  </si>
  <si>
    <t>last quarter</t>
  </si>
  <si>
    <t>Max Holding</t>
  </si>
  <si>
    <t>BA Max Holding</t>
  </si>
  <si>
    <t>XON Max Holding</t>
  </si>
  <si>
    <t>GM Max Holding</t>
  </si>
  <si>
    <t>MCD Max Holding</t>
  </si>
  <si>
    <t>PG Max Holding</t>
  </si>
  <si>
    <t>$B$31</t>
  </si>
  <si>
    <t>SP Max Holding</t>
  </si>
  <si>
    <t>$B$34</t>
  </si>
  <si>
    <t>$B$35</t>
  </si>
  <si>
    <t>$B$36</t>
  </si>
  <si>
    <t>$B$37</t>
  </si>
  <si>
    <t>$B$38</t>
  </si>
  <si>
    <t>$B$39</t>
  </si>
  <si>
    <t>Fraction Invested</t>
  </si>
  <si>
    <t>Objective (Expected Return in Percentage)</t>
  </si>
  <si>
    <t>Worksheet: [ENDURANCE_solution.xlsx]a,b</t>
  </si>
  <si>
    <t>BA Fraction Invested</t>
  </si>
  <si>
    <t>XON Fraction Invested</t>
  </si>
  <si>
    <t>GM Fraction Invested</t>
  </si>
  <si>
    <t>MCD Fraction Invested</t>
  </si>
  <si>
    <t>PG Fraction Invested</t>
  </si>
  <si>
    <t>SP Fraction Invested</t>
  </si>
  <si>
    <t>Constraint</t>
  </si>
  <si>
    <t>Holding Constraint</t>
  </si>
  <si>
    <t>Report Created: 3/31/2015 10:33:29 PM</t>
  </si>
  <si>
    <t>Standard Deviation Constraint</t>
  </si>
  <si>
    <t>Total Constraint</t>
  </si>
  <si>
    <t>Max BA Holding Constraint</t>
  </si>
  <si>
    <t>Max XON Holding Constraint</t>
  </si>
  <si>
    <t>Max GM Holding Constraint</t>
  </si>
  <si>
    <t>Max MCD Holding Constraint</t>
  </si>
  <si>
    <t>Max PG Holding Constraint</t>
  </si>
  <si>
    <t>Max SP Holding Constraint</t>
  </si>
  <si>
    <t>Absolute Deviation</t>
  </si>
  <si>
    <t>Worksheet: [ENDURANCE_solution.xlsx](e) and (f)</t>
  </si>
  <si>
    <t>Report Created: 4/1/2015 11:16:39 AM</t>
  </si>
  <si>
    <t>BA Absolute Deviation</t>
  </si>
  <si>
    <t>XON Absolute Deviation</t>
  </si>
  <si>
    <t>GM Absolute Deviation</t>
  </si>
  <si>
    <t>MCD Absolute Deviation</t>
  </si>
  <si>
    <t>PG Absolute Deviation</t>
  </si>
  <si>
    <t>SP Absolute Deviation</t>
  </si>
  <si>
    <t>Optimal Portfolio Weights</t>
  </si>
  <si>
    <t>Optimal Expected Return (Percentage)</t>
  </si>
  <si>
    <t>Model 2</t>
  </si>
  <si>
    <t>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</si>
</sst>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0.000"/>
  </numFmts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vertAlign val="subscript"/>
      <sz val="20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2" borderId="0" xfId="0" applyNumberFormat="1" applyFont="1" applyFill="1"/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1" fontId="1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4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3" borderId="0" xfId="0" applyNumberFormat="1" applyFont="1" applyFill="1"/>
    <xf numFmtId="0" fontId="3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65" fontId="1" fillId="3" borderId="0" xfId="0" applyNumberFormat="1" applyFont="1" applyFill="1"/>
    <xf numFmtId="164" fontId="0" fillId="0" borderId="3" xfId="0" applyNumberFormat="1" applyFill="1" applyBorder="1" applyAlignment="1"/>
    <xf numFmtId="164" fontId="0" fillId="0" borderId="4" xfId="0" applyNumberFormat="1" applyFill="1" applyBorder="1" applyAlignment="1"/>
    <xf numFmtId="166" fontId="1" fillId="2" borderId="0" xfId="0" applyNumberFormat="1" applyFont="1" applyFill="1"/>
    <xf numFmtId="166" fontId="1" fillId="0" borderId="0" xfId="0" applyNumberFormat="1" applyFont="1"/>
    <xf numFmtId="167" fontId="1" fillId="3" borderId="0" xfId="0" applyNumberFormat="1" applyFont="1" applyFill="1"/>
    <xf numFmtId="165" fontId="1" fillId="0" borderId="0" xfId="0" applyNumberFormat="1" applyFont="1"/>
    <xf numFmtId="165" fontId="1" fillId="4" borderId="0" xfId="0" applyNumberFormat="1" applyFont="1" applyFill="1"/>
    <xf numFmtId="2" fontId="1" fillId="0" borderId="0" xfId="0" applyNumberFormat="1" applyFont="1"/>
    <xf numFmtId="165" fontId="1" fillId="0" borderId="0" xfId="0" applyNumberFormat="1" applyFont="1" applyFill="1"/>
    <xf numFmtId="165" fontId="0" fillId="0" borderId="3" xfId="0" applyNumberFormat="1" applyFill="1" applyBorder="1" applyAlignment="1"/>
    <xf numFmtId="165" fontId="0" fillId="0" borderId="4" xfId="0" applyNumberFormat="1" applyFill="1" applyBorder="1" applyAlignment="1"/>
    <xf numFmtId="2" fontId="1" fillId="2" borderId="0" xfId="0" applyNumberFormat="1" applyFont="1" applyFill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65" fontId="0" fillId="0" borderId="0" xfId="0" applyNumberFormat="1"/>
    <xf numFmtId="165" fontId="0" fillId="5" borderId="0" xfId="0" applyNumberFormat="1" applyFill="1"/>
    <xf numFmtId="165" fontId="0" fillId="6" borderId="0" xfId="0" applyNumberFormat="1" applyFill="1"/>
    <xf numFmtId="165" fontId="0" fillId="7" borderId="0" xfId="0" applyNumberFormat="1" applyFill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Optimal Expected Return</a:t>
            </a:r>
            <a:r>
              <a:rPr lang="en-US" baseline="0"/>
              <a:t>  </a:t>
            </a:r>
            <a:r>
              <a:rPr lang="en-US"/>
              <a:t>vs</a:t>
            </a:r>
            <a:r>
              <a:rPr lang="en-US" baseline="0"/>
              <a:t> Standard Deviation Upper Bound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 Expected Return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'(d)'!$N$10:$W$10</c:f>
              <c:numCache>
                <c:formatCode>General</c:formatCode>
                <c:ptCount val="10"/>
                <c:pt idx="0">
                  <c:v>10.5</c:v>
                </c:pt>
                <c:pt idx="1">
                  <c:v>11</c:v>
                </c:pt>
                <c:pt idx="2">
                  <c:v>11.5</c:v>
                </c:pt>
                <c:pt idx="3">
                  <c:v>12</c:v>
                </c:pt>
                <c:pt idx="4">
                  <c:v>12.5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14.5</c:v>
                </c:pt>
                <c:pt idx="9">
                  <c:v>15</c:v>
                </c:pt>
              </c:numCache>
            </c:numRef>
          </c:cat>
          <c:val>
            <c:numRef>
              <c:f>'(d)'!$N$11:$W$11</c:f>
              <c:numCache>
                <c:formatCode>0.00</c:formatCode>
                <c:ptCount val="10"/>
                <c:pt idx="0">
                  <c:v>12.026210000000001</c:v>
                </c:pt>
                <c:pt idx="1">
                  <c:v>12.349590237066158</c:v>
                </c:pt>
                <c:pt idx="2">
                  <c:v>12.59756</c:v>
                </c:pt>
                <c:pt idx="3">
                  <c:v>12.810607071497598</c:v>
                </c:pt>
                <c:pt idx="4">
                  <c:v>13.00276</c:v>
                </c:pt>
                <c:pt idx="5">
                  <c:v>13.144627011322024</c:v>
                </c:pt>
                <c:pt idx="6">
                  <c:v>13.23987</c:v>
                </c:pt>
                <c:pt idx="7">
                  <c:v>13.284928000000001</c:v>
                </c:pt>
                <c:pt idx="8">
                  <c:v>13.284928000000001</c:v>
                </c:pt>
                <c:pt idx="9">
                  <c:v>13.284928000000001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5-B443-B719-9DF323C75E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7058952"/>
        <c:axId val="2107444552"/>
      </c:lineChart>
      <c:catAx>
        <c:axId val="209705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Standard</a:t>
                </a:r>
                <a:r>
                  <a:rPr lang="en-US" sz="1600" baseline="0"/>
                  <a:t> Deviation Upper Bound (percentage)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7444552"/>
        <c:crosses val="autoZero"/>
        <c:auto val="1"/>
        <c:lblAlgn val="ctr"/>
        <c:lblOffset val="100"/>
        <c:noMultiLvlLbl val="0"/>
      </c:catAx>
      <c:valAx>
        <c:axId val="2107444552"/>
        <c:scaling>
          <c:orientation val="minMax"/>
          <c:min val="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Optimal</a:t>
                </a:r>
                <a:r>
                  <a:rPr lang="en-US" sz="1800" baseline="0"/>
                  <a:t> Expected Return (percentage)</a:t>
                </a:r>
                <a:endParaRPr lang="en-US" sz="18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97058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Optimal Expected Return</a:t>
            </a:r>
            <a:r>
              <a:rPr lang="en-US" baseline="0"/>
              <a:t>  </a:t>
            </a:r>
            <a:r>
              <a:rPr lang="en-US"/>
              <a:t>vs</a:t>
            </a:r>
            <a:r>
              <a:rPr lang="en-US" baseline="0"/>
              <a:t> Standard Deviation Upper Bound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 Expected Return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'(d)'!$N$10:$W$10</c:f>
              <c:numCache>
                <c:formatCode>General</c:formatCode>
                <c:ptCount val="10"/>
                <c:pt idx="0">
                  <c:v>10.5</c:v>
                </c:pt>
                <c:pt idx="1">
                  <c:v>11</c:v>
                </c:pt>
                <c:pt idx="2">
                  <c:v>11.5</c:v>
                </c:pt>
                <c:pt idx="3">
                  <c:v>12</c:v>
                </c:pt>
                <c:pt idx="4">
                  <c:v>12.5</c:v>
                </c:pt>
                <c:pt idx="5">
                  <c:v>13</c:v>
                </c:pt>
                <c:pt idx="6">
                  <c:v>13.5</c:v>
                </c:pt>
                <c:pt idx="7">
                  <c:v>14</c:v>
                </c:pt>
                <c:pt idx="8">
                  <c:v>14.5</c:v>
                </c:pt>
                <c:pt idx="9">
                  <c:v>15</c:v>
                </c:pt>
              </c:numCache>
            </c:numRef>
          </c:cat>
          <c:val>
            <c:numRef>
              <c:f>'(h)'!$J$20:$S$20</c:f>
              <c:numCache>
                <c:formatCode>0.00</c:formatCode>
                <c:ptCount val="10"/>
                <c:pt idx="0">
                  <c:v>11.786899999999999</c:v>
                </c:pt>
                <c:pt idx="1">
                  <c:v>12.173500000000001</c:v>
                </c:pt>
                <c:pt idx="2">
                  <c:v>12.4246</c:v>
                </c:pt>
                <c:pt idx="3">
                  <c:v>12.597</c:v>
                </c:pt>
                <c:pt idx="4">
                  <c:v>12.7256</c:v>
                </c:pt>
                <c:pt idx="5">
                  <c:v>12.777799999999999</c:v>
                </c:pt>
                <c:pt idx="6">
                  <c:v>12.786099999999999</c:v>
                </c:pt>
                <c:pt idx="7">
                  <c:v>12.786099999999999</c:v>
                </c:pt>
                <c:pt idx="8">
                  <c:v>12.786099999999999</c:v>
                </c:pt>
                <c:pt idx="9">
                  <c:v>12.786099999999999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0-6745-B5C1-4410E811C1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7534200"/>
        <c:axId val="2107545384"/>
      </c:lineChart>
      <c:catAx>
        <c:axId val="210753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Standard</a:t>
                </a:r>
                <a:r>
                  <a:rPr lang="en-US" sz="1600" baseline="0"/>
                  <a:t> Deviation Upper Bound (percentage)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7545384"/>
        <c:crosses val="autoZero"/>
        <c:auto val="1"/>
        <c:lblAlgn val="ctr"/>
        <c:lblOffset val="100"/>
        <c:noMultiLvlLbl val="0"/>
      </c:catAx>
      <c:valAx>
        <c:axId val="2107545384"/>
        <c:scaling>
          <c:orientation val="minMax"/>
          <c:min val="11.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Optimal</a:t>
                </a:r>
                <a:r>
                  <a:rPr lang="en-US" sz="1800" baseline="0"/>
                  <a:t> Expected Return (percentage)</a:t>
                </a:r>
                <a:endParaRPr lang="en-US" sz="18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7534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Comparison of the Two Efficient Frontiers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'(i)'!$D$31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'(i)'!$E$30:$O$30</c:f>
              <c:numCache>
                <c:formatCode>0.0</c:formatCode>
                <c:ptCount val="11"/>
                <c:pt idx="0" formatCode="General">
                  <c:v>10.5</c:v>
                </c:pt>
                <c:pt idx="1">
                  <c:v>11</c:v>
                </c:pt>
                <c:pt idx="2" formatCode="General">
                  <c:v>11.5</c:v>
                </c:pt>
                <c:pt idx="3">
                  <c:v>12</c:v>
                </c:pt>
                <c:pt idx="4" formatCode="General">
                  <c:v>12.5</c:v>
                </c:pt>
                <c:pt idx="5">
                  <c:v>13</c:v>
                </c:pt>
                <c:pt idx="6" formatCode="General">
                  <c:v>13.5</c:v>
                </c:pt>
                <c:pt idx="7">
                  <c:v>14</c:v>
                </c:pt>
                <c:pt idx="8" formatCode="General">
                  <c:v>14.5</c:v>
                </c:pt>
                <c:pt idx="9">
                  <c:v>15</c:v>
                </c:pt>
              </c:numCache>
            </c:numRef>
          </c:cat>
          <c:val>
            <c:numRef>
              <c:f>'(i)'!$E$31:$N$31</c:f>
              <c:numCache>
                <c:formatCode>General</c:formatCode>
                <c:ptCount val="10"/>
                <c:pt idx="0">
                  <c:v>12.026210000000001</c:v>
                </c:pt>
                <c:pt idx="1">
                  <c:v>12.349590237066158</c:v>
                </c:pt>
                <c:pt idx="2">
                  <c:v>12.59756</c:v>
                </c:pt>
                <c:pt idx="3">
                  <c:v>12.810607071497598</c:v>
                </c:pt>
                <c:pt idx="4">
                  <c:v>13.00276</c:v>
                </c:pt>
                <c:pt idx="5">
                  <c:v>13.144627011322024</c:v>
                </c:pt>
                <c:pt idx="6">
                  <c:v>13.23987</c:v>
                </c:pt>
                <c:pt idx="7">
                  <c:v>13.284928000000001</c:v>
                </c:pt>
                <c:pt idx="8">
                  <c:v>13.284928000000001</c:v>
                </c:pt>
                <c:pt idx="9">
                  <c:v>13.284928000000001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9-4945-A780-1642AAA8B1CC}"/>
            </c:ext>
          </c:extLst>
        </c:ser>
        <c:ser>
          <c:idx val="1"/>
          <c:order val="1"/>
          <c:tx>
            <c:strRef>
              <c:f>'(i)'!$D$32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'(i)'!$E$30:$O$30</c:f>
              <c:numCache>
                <c:formatCode>0.0</c:formatCode>
                <c:ptCount val="11"/>
                <c:pt idx="0" formatCode="General">
                  <c:v>10.5</c:v>
                </c:pt>
                <c:pt idx="1">
                  <c:v>11</c:v>
                </c:pt>
                <c:pt idx="2" formatCode="General">
                  <c:v>11.5</c:v>
                </c:pt>
                <c:pt idx="3">
                  <c:v>12</c:v>
                </c:pt>
                <c:pt idx="4" formatCode="General">
                  <c:v>12.5</c:v>
                </c:pt>
                <c:pt idx="5">
                  <c:v>13</c:v>
                </c:pt>
                <c:pt idx="6" formatCode="General">
                  <c:v>13.5</c:v>
                </c:pt>
                <c:pt idx="7">
                  <c:v>14</c:v>
                </c:pt>
                <c:pt idx="8" formatCode="General">
                  <c:v>14.5</c:v>
                </c:pt>
                <c:pt idx="9">
                  <c:v>15</c:v>
                </c:pt>
              </c:numCache>
            </c:numRef>
          </c:cat>
          <c:val>
            <c:numRef>
              <c:f>'(i)'!$E$32:$N$32</c:f>
              <c:numCache>
                <c:formatCode>0.00</c:formatCode>
                <c:ptCount val="10"/>
                <c:pt idx="0">
                  <c:v>11.786899999999999</c:v>
                </c:pt>
                <c:pt idx="1">
                  <c:v>12.173500000000001</c:v>
                </c:pt>
                <c:pt idx="2">
                  <c:v>12.4246</c:v>
                </c:pt>
                <c:pt idx="3">
                  <c:v>12.597</c:v>
                </c:pt>
                <c:pt idx="4">
                  <c:v>12.7256</c:v>
                </c:pt>
                <c:pt idx="5">
                  <c:v>12.777799999999999</c:v>
                </c:pt>
                <c:pt idx="6">
                  <c:v>12.786099999999999</c:v>
                </c:pt>
                <c:pt idx="7">
                  <c:v>12.786099999999999</c:v>
                </c:pt>
                <c:pt idx="8">
                  <c:v>12.786099999999999</c:v>
                </c:pt>
                <c:pt idx="9">
                  <c:v>12.786099999999999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89-4945-A780-1642AAA8B1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4203568"/>
        <c:axId val="834527936"/>
      </c:lineChart>
      <c:catAx>
        <c:axId val="83420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Standard Deviation Upper Bound (percentage)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27936"/>
        <c:crosses val="autoZero"/>
        <c:auto val="1"/>
        <c:lblAlgn val="ctr"/>
        <c:lblOffset val="100"/>
        <c:noMultiLvlLbl val="0"/>
      </c:catAx>
      <c:valAx>
        <c:axId val="8345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Optimal Expected Return (percentage)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825499</xdr:colOff>
      <xdr:row>6</xdr:row>
      <xdr:rowOff>0</xdr:rowOff>
    </xdr:from>
    <xdr:to>
      <xdr:col>18</xdr:col>
      <xdr:colOff>385656</xdr:colOff>
      <xdr:row>25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11111-F091-4549-9F80-6532018A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399" y="1231900"/>
          <a:ext cx="10291657" cy="408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17</xdr:row>
      <xdr:rowOff>101600</xdr:rowOff>
    </xdr:from>
    <xdr:to>
      <xdr:col>11</xdr:col>
      <xdr:colOff>660400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825499</xdr:colOff>
      <xdr:row>15</xdr:row>
      <xdr:rowOff>0</xdr:rowOff>
    </xdr:from>
    <xdr:to>
      <xdr:col>11</xdr:col>
      <xdr:colOff>419918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D64E0-BC6C-4041-B450-22187760C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499" y="3048000"/>
          <a:ext cx="10719619" cy="1130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685799</xdr:colOff>
      <xdr:row>15</xdr:row>
      <xdr:rowOff>139700</xdr:rowOff>
    </xdr:from>
    <xdr:to>
      <xdr:col>18</xdr:col>
      <xdr:colOff>749048</xdr:colOff>
      <xdr:row>24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D35ACA-17F3-8B42-B0B1-46E66AE91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199" y="3225800"/>
          <a:ext cx="10794749" cy="1866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1337732</xdr:colOff>
      <xdr:row>27</xdr:row>
      <xdr:rowOff>220135</xdr:rowOff>
    </xdr:from>
    <xdr:to>
      <xdr:col>13</xdr:col>
      <xdr:colOff>84665</xdr:colOff>
      <xdr:row>47</xdr:row>
      <xdr:rowOff>270933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825499</xdr:colOff>
      <xdr:row>4</xdr:row>
      <xdr:rowOff>0</xdr:rowOff>
    </xdr:from>
    <xdr:to>
      <xdr:col>15</xdr:col>
      <xdr:colOff>301430</xdr:colOff>
      <xdr:row>26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5F7F0-053C-B343-926E-70761A246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9" y="812800"/>
          <a:ext cx="11439331" cy="4572000"/>
        </a:xfrm>
        <a:prstGeom prst="rect">
          <a:avLst/>
        </a:prstGeom>
      </xdr:spPr>
    </xdr:pic>
    <xdr:clientData/>
  </xdr:twoCellAnchor>
  <xdr:twoCellAnchor>
    <xdr:from>
      <xdr:col>9</xdr:col>
      <xdr:colOff>781050</xdr:colOff>
      <xdr:row>23</xdr:row>
      <xdr:rowOff>107950</xdr:rowOff>
    </xdr:from>
    <xdr:to>
      <xdr:col>20</xdr:col>
      <xdr:colOff>495300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A21A2-24CC-B54A-91A5-517015EDA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17</xdr:col>
      <xdr:colOff>545612</xdr:colOff>
      <xdr:row>11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FC8516-1487-1243-84D8-7BC51AD19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09600"/>
          <a:ext cx="12928112" cy="168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10" workbookViewId="0">
      <selection activeCell="A11" sqref="A11:A16"/>
    </sheetView>
  </sheetViews>
  <sheetFormatPr baseColWidth="10" defaultColWidth="11.6640625" defaultRowHeight="26" x14ac:dyDescent="0.3"/>
  <cols>
    <col min="1" max="1" width="27.1640625" style="1" customWidth="1"/>
    <col min="2" max="2" width="16.6640625" style="1" customWidth="1"/>
    <col min="3" max="3" width="22.1640625" style="1" customWidth="1"/>
    <col min="4" max="4" width="25.6640625" style="1" customWidth="1"/>
    <col min="5" max="5" width="11.6640625" style="1"/>
    <col min="6" max="6" width="22.5" style="1" customWidth="1"/>
    <col min="7" max="7" width="17" style="1" customWidth="1"/>
    <col min="8" max="8" width="17.33203125" style="1" customWidth="1"/>
    <col min="9" max="9" width="17.6640625" style="1" customWidth="1"/>
    <col min="10" max="10" width="17.5" style="1" customWidth="1"/>
    <col min="11" max="11" width="14.6640625" style="1" customWidth="1"/>
    <col min="12" max="12" width="17.33203125" style="1" customWidth="1"/>
    <col min="13" max="16384" width="11.6640625" style="1"/>
  </cols>
  <sheetData>
    <row r="1" spans="1:12" s="2" customFormat="1" ht="108" x14ac:dyDescent="0.2">
      <c r="A1" s="5" t="s">
        <v>0</v>
      </c>
      <c r="B1" s="5" t="s">
        <v>1</v>
      </c>
      <c r="C1" s="9" t="s">
        <v>19</v>
      </c>
      <c r="D1" s="9" t="s">
        <v>20</v>
      </c>
      <c r="F1" s="3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3">
      <c r="A2" s="1" t="s">
        <v>9</v>
      </c>
      <c r="B2" s="1" t="s">
        <v>3</v>
      </c>
      <c r="C2" s="4">
        <v>12.69604</v>
      </c>
      <c r="D2" s="4">
        <v>19.054549999999999</v>
      </c>
      <c r="F2" s="1" t="s">
        <v>3</v>
      </c>
      <c r="G2" s="4">
        <v>1</v>
      </c>
      <c r="H2" s="4">
        <v>0.20558999999999999</v>
      </c>
      <c r="I2" s="4">
        <v>0.21901999999999999</v>
      </c>
      <c r="J2" s="4">
        <v>0.43523000000000001</v>
      </c>
      <c r="K2" s="4">
        <v>0.25849</v>
      </c>
      <c r="L2" s="4">
        <v>0.49608999999999998</v>
      </c>
    </row>
    <row r="3" spans="1:12" x14ac:dyDescent="0.3">
      <c r="A3" s="1" t="s">
        <v>10</v>
      </c>
      <c r="B3" s="1" t="s">
        <v>4</v>
      </c>
      <c r="C3" s="4">
        <v>9.9216999999999995</v>
      </c>
      <c r="D3" s="4">
        <v>12.03149</v>
      </c>
      <c r="F3" s="1" t="s">
        <v>4</v>
      </c>
      <c r="G3" s="4">
        <v>0.20558999999999999</v>
      </c>
      <c r="H3" s="4">
        <v>1</v>
      </c>
      <c r="I3" s="4">
        <v>0.11522</v>
      </c>
      <c r="J3" s="4">
        <v>0.30248999999999998</v>
      </c>
      <c r="K3" s="4">
        <v>0.21095</v>
      </c>
      <c r="L3" s="4">
        <v>0.56072999999999995</v>
      </c>
    </row>
    <row r="4" spans="1:12" x14ac:dyDescent="0.3">
      <c r="A4" s="1" t="s">
        <v>11</v>
      </c>
      <c r="B4" s="1" t="s">
        <v>5</v>
      </c>
      <c r="C4" s="4">
        <v>11.80725</v>
      </c>
      <c r="D4" s="4">
        <v>24.794699999999999</v>
      </c>
      <c r="F4" s="1" t="s">
        <v>5</v>
      </c>
      <c r="G4" s="4">
        <v>0.21901999999999999</v>
      </c>
      <c r="H4" s="4">
        <v>0.11522</v>
      </c>
      <c r="I4" s="4">
        <v>1</v>
      </c>
      <c r="J4" s="4">
        <v>0.32525999999999999</v>
      </c>
      <c r="K4" s="4">
        <v>-0.17682</v>
      </c>
      <c r="L4" s="4">
        <v>0.36527999999999999</v>
      </c>
    </row>
    <row r="5" spans="1:12" x14ac:dyDescent="0.3">
      <c r="A5" s="1" t="s">
        <v>12</v>
      </c>
      <c r="B5" s="1" t="s">
        <v>6</v>
      </c>
      <c r="C5" s="4">
        <v>13.54907</v>
      </c>
      <c r="D5" s="4">
        <v>21.690840000000001</v>
      </c>
      <c r="F5" s="1" t="s">
        <v>6</v>
      </c>
      <c r="G5" s="4">
        <v>0.43523000000000001</v>
      </c>
      <c r="H5" s="4">
        <v>0.30248999999999998</v>
      </c>
      <c r="I5" s="4">
        <v>0.32525999999999999</v>
      </c>
      <c r="J5" s="4">
        <v>1</v>
      </c>
      <c r="K5" s="4">
        <v>0.14953</v>
      </c>
      <c r="L5" s="4">
        <v>0.59082000000000001</v>
      </c>
    </row>
    <row r="6" spans="1:12" x14ac:dyDescent="0.3">
      <c r="A6" s="1" t="s">
        <v>13</v>
      </c>
      <c r="B6" s="1" t="s">
        <v>7</v>
      </c>
      <c r="C6" s="4">
        <v>13.459059999999999</v>
      </c>
      <c r="D6" s="4">
        <v>21.808910000000001</v>
      </c>
      <c r="F6" s="1" t="s">
        <v>7</v>
      </c>
      <c r="G6" s="4">
        <v>0.25849</v>
      </c>
      <c r="H6" s="4">
        <v>0.21095</v>
      </c>
      <c r="I6" s="4">
        <v>-0.17682</v>
      </c>
      <c r="J6" s="4">
        <v>0.14953</v>
      </c>
      <c r="K6" s="4">
        <v>1</v>
      </c>
      <c r="L6" s="4">
        <v>0.55052999999999996</v>
      </c>
    </row>
    <row r="7" spans="1:12" x14ac:dyDescent="0.3">
      <c r="A7" s="1" t="s">
        <v>14</v>
      </c>
      <c r="B7" s="1" t="s">
        <v>8</v>
      </c>
      <c r="C7" s="4">
        <v>13.042949999999999</v>
      </c>
      <c r="D7" s="4">
        <v>11.710330000000001</v>
      </c>
      <c r="F7" s="1" t="s">
        <v>8</v>
      </c>
      <c r="G7" s="4">
        <v>0.49608999999999998</v>
      </c>
      <c r="H7" s="4">
        <v>0.56072999999999995</v>
      </c>
      <c r="I7" s="4">
        <v>0.36527999999999999</v>
      </c>
      <c r="J7" s="4">
        <v>0.59082000000000001</v>
      </c>
      <c r="K7" s="4">
        <v>0.55052999999999996</v>
      </c>
      <c r="L7" s="4">
        <v>1</v>
      </c>
    </row>
    <row r="10" spans="1:12" ht="54" x14ac:dyDescent="0.3">
      <c r="A10" s="1" t="s">
        <v>15</v>
      </c>
      <c r="B10" s="20" t="s">
        <v>87</v>
      </c>
      <c r="D10" s="1" t="s">
        <v>17</v>
      </c>
      <c r="E10" s="7">
        <v>13</v>
      </c>
    </row>
    <row r="11" spans="1:12" ht="30" x14ac:dyDescent="0.4">
      <c r="A11" s="1" t="s">
        <v>3</v>
      </c>
      <c r="B11" s="23">
        <v>0.11565265391537478</v>
      </c>
      <c r="D11" s="1" t="s">
        <v>29</v>
      </c>
      <c r="E11" s="8">
        <v>0.3</v>
      </c>
      <c r="G11" s="11" t="s">
        <v>26</v>
      </c>
      <c r="H11" s="13">
        <f t="array" ref="H11:H16">B11:B16*D2:D7</f>
        <v>2.2037092766632043</v>
      </c>
    </row>
    <row r="12" spans="1:12" ht="30" x14ac:dyDescent="0.4">
      <c r="A12" s="1" t="s">
        <v>4</v>
      </c>
      <c r="B12" s="23">
        <v>0</v>
      </c>
      <c r="G12" s="11" t="s">
        <v>25</v>
      </c>
      <c r="H12" s="13">
        <v>0</v>
      </c>
    </row>
    <row r="13" spans="1:12" ht="30" x14ac:dyDescent="0.4">
      <c r="A13" s="1" t="s">
        <v>5</v>
      </c>
      <c r="B13" s="23">
        <v>7.3617407965924309E-2</v>
      </c>
      <c r="G13" s="11" t="s">
        <v>24</v>
      </c>
      <c r="H13" s="13">
        <v>1.8253215452927034</v>
      </c>
    </row>
    <row r="14" spans="1:12" ht="30" x14ac:dyDescent="0.4">
      <c r="A14" s="1" t="s">
        <v>6</v>
      </c>
      <c r="B14" s="23">
        <v>0.2249468210593927</v>
      </c>
      <c r="G14" s="11" t="s">
        <v>27</v>
      </c>
      <c r="H14" s="13">
        <v>4.8792855041079184</v>
      </c>
    </row>
    <row r="15" spans="1:12" ht="30" x14ac:dyDescent="0.4">
      <c r="A15" s="1" t="s">
        <v>7</v>
      </c>
      <c r="B15" s="23">
        <v>0.28578311705930814</v>
      </c>
      <c r="G15" s="11" t="s">
        <v>23</v>
      </c>
      <c r="H15" s="13">
        <v>6.2326182794659166</v>
      </c>
    </row>
    <row r="16" spans="1:12" ht="30" x14ac:dyDescent="0.4">
      <c r="A16" s="1" t="s">
        <v>8</v>
      </c>
      <c r="B16" s="23">
        <v>0.3</v>
      </c>
      <c r="G16" s="11" t="s">
        <v>28</v>
      </c>
      <c r="H16" s="13">
        <v>3.513099</v>
      </c>
    </row>
    <row r="18" spans="1:4" ht="81" x14ac:dyDescent="0.3">
      <c r="A18" s="19" t="s">
        <v>88</v>
      </c>
      <c r="B18" s="10">
        <f>SUMPRODUCT(B11:B16,C2:C7)</f>
        <v>13.144627204720852</v>
      </c>
    </row>
    <row r="20" spans="1:4" x14ac:dyDescent="0.3">
      <c r="A20" s="1" t="s">
        <v>21</v>
      </c>
    </row>
    <row r="21" spans="1:4" x14ac:dyDescent="0.3">
      <c r="B21" s="1" t="s">
        <v>96</v>
      </c>
    </row>
    <row r="22" spans="1:4" x14ac:dyDescent="0.3">
      <c r="A22" s="1" t="s">
        <v>22</v>
      </c>
      <c r="B22" s="1">
        <f t="array" ref="B22">SQRT(MMULT(TRANSPOSE(H11:H16),MMULT(G2:L7,H11:H16)))</f>
        <v>13.000000972804623</v>
      </c>
      <c r="C22" s="12" t="s">
        <v>59</v>
      </c>
      <c r="D22" s="6">
        <f>E10</f>
        <v>13</v>
      </c>
    </row>
    <row r="23" spans="1:4" x14ac:dyDescent="0.3">
      <c r="A23" s="1" t="s">
        <v>30</v>
      </c>
      <c r="B23" s="1">
        <f>SUM(B11:B16)</f>
        <v>1</v>
      </c>
      <c r="C23" s="12" t="s">
        <v>31</v>
      </c>
      <c r="D23" s="1">
        <v>1</v>
      </c>
    </row>
    <row r="24" spans="1:4" x14ac:dyDescent="0.3">
      <c r="C24" s="12"/>
    </row>
    <row r="25" spans="1:4" x14ac:dyDescent="0.3">
      <c r="B25" s="1" t="s">
        <v>97</v>
      </c>
    </row>
    <row r="26" spans="1:4" x14ac:dyDescent="0.3">
      <c r="A26" s="1" t="s">
        <v>58</v>
      </c>
      <c r="B26" s="18">
        <f t="array" ref="B26:B31">B11:B16</f>
        <v>0.11565265391537478</v>
      </c>
      <c r="C26" s="12" t="s">
        <v>59</v>
      </c>
      <c r="D26" s="1">
        <f>$E$11</f>
        <v>0.3</v>
      </c>
    </row>
    <row r="27" spans="1:4" x14ac:dyDescent="0.3">
      <c r="A27" s="1" t="s">
        <v>60</v>
      </c>
      <c r="B27" s="18">
        <v>0</v>
      </c>
      <c r="C27" s="12" t="s">
        <v>59</v>
      </c>
      <c r="D27" s="1">
        <f t="shared" ref="D27:D31" si="0">$E$11</f>
        <v>0.3</v>
      </c>
    </row>
    <row r="28" spans="1:4" x14ac:dyDescent="0.3">
      <c r="A28" s="1" t="s">
        <v>61</v>
      </c>
      <c r="B28" s="18">
        <v>7.3617407965924309E-2</v>
      </c>
      <c r="C28" s="12" t="s">
        <v>59</v>
      </c>
      <c r="D28" s="1">
        <f t="shared" si="0"/>
        <v>0.3</v>
      </c>
    </row>
    <row r="29" spans="1:4" x14ac:dyDescent="0.3">
      <c r="A29" s="1" t="s">
        <v>62</v>
      </c>
      <c r="B29" s="18">
        <v>0.2249468210593927</v>
      </c>
      <c r="C29" s="12" t="s">
        <v>59</v>
      </c>
      <c r="D29" s="1">
        <f t="shared" si="0"/>
        <v>0.3</v>
      </c>
    </row>
    <row r="30" spans="1:4" x14ac:dyDescent="0.3">
      <c r="A30" s="1" t="s">
        <v>63</v>
      </c>
      <c r="B30" s="18">
        <v>0.28578311705930814</v>
      </c>
      <c r="C30" s="12" t="s">
        <v>59</v>
      </c>
      <c r="D30" s="1">
        <f t="shared" si="0"/>
        <v>0.3</v>
      </c>
    </row>
    <row r="31" spans="1:4" x14ac:dyDescent="0.3">
      <c r="A31" s="1" t="s">
        <v>64</v>
      </c>
      <c r="B31" s="18">
        <v>0.3</v>
      </c>
      <c r="C31" s="12" t="s">
        <v>59</v>
      </c>
      <c r="D31" s="1">
        <f t="shared" si="0"/>
        <v>0.3</v>
      </c>
    </row>
  </sheetData>
  <phoneticPr fontId="2" type="noConversion"/>
  <pageMargins left="0.75" right="0.75" top="1" bottom="1" header="0.5" footer="0.5"/>
  <pageSetup scale="52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AAC1-CD55-A84D-B1FD-CD5012D8EA9A}">
  <dimension ref="B6:C14"/>
  <sheetViews>
    <sheetView zoomScale="125" zoomScaleNormal="125" workbookViewId="0">
      <selection activeCell="C6" sqref="C6"/>
    </sheetView>
  </sheetViews>
  <sheetFormatPr baseColWidth="10" defaultRowHeight="16" x14ac:dyDescent="0.2"/>
  <cols>
    <col min="2" max="2" width="36.33203125" bestFit="1" customWidth="1"/>
    <col min="3" max="3" width="15.1640625" bestFit="1" customWidth="1"/>
  </cols>
  <sheetData>
    <row r="6" spans="2:3" x14ac:dyDescent="0.2">
      <c r="B6" t="s">
        <v>116</v>
      </c>
      <c r="C6" t="s">
        <v>87</v>
      </c>
    </row>
    <row r="7" spans="2:3" x14ac:dyDescent="0.2">
      <c r="B7" t="s">
        <v>3</v>
      </c>
      <c r="C7" s="39">
        <v>0.11565265391537478</v>
      </c>
    </row>
    <row r="8" spans="2:3" x14ac:dyDescent="0.2">
      <c r="B8" t="s">
        <v>4</v>
      </c>
      <c r="C8" s="39">
        <v>0</v>
      </c>
    </row>
    <row r="9" spans="2:3" x14ac:dyDescent="0.2">
      <c r="B9" t="s">
        <v>5</v>
      </c>
      <c r="C9" s="39">
        <v>7.3617407965924309E-2</v>
      </c>
    </row>
    <row r="10" spans="2:3" x14ac:dyDescent="0.2">
      <c r="B10" t="s">
        <v>6</v>
      </c>
      <c r="C10" s="39">
        <v>0.2249468210593927</v>
      </c>
    </row>
    <row r="11" spans="2:3" x14ac:dyDescent="0.2">
      <c r="B11" t="s">
        <v>7</v>
      </c>
      <c r="C11" s="39">
        <v>0.28578311705930814</v>
      </c>
    </row>
    <row r="12" spans="2:3" x14ac:dyDescent="0.2">
      <c r="B12" t="s">
        <v>8</v>
      </c>
      <c r="C12" s="39">
        <v>0.3</v>
      </c>
    </row>
    <row r="13" spans="2:3" x14ac:dyDescent="0.2">
      <c r="C13" s="38"/>
    </row>
    <row r="14" spans="2:3" x14ac:dyDescent="0.2">
      <c r="B14" t="s">
        <v>117</v>
      </c>
      <c r="C14" s="40">
        <v>13.144627204720852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workbookViewId="0">
      <selection activeCell="G7" sqref="G7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5.83203125" bestFit="1" customWidth="1"/>
    <col min="4" max="4" width="12.1640625" bestFit="1" customWidth="1"/>
    <col min="5" max="5" width="12.83203125" bestFit="1" customWidth="1"/>
  </cols>
  <sheetData>
    <row r="1" spans="1:5" x14ac:dyDescent="0.2">
      <c r="A1" s="15" t="s">
        <v>32</v>
      </c>
    </row>
    <row r="2" spans="1:5" x14ac:dyDescent="0.2">
      <c r="A2" s="15" t="s">
        <v>89</v>
      </c>
    </row>
    <row r="3" spans="1:5" x14ac:dyDescent="0.2">
      <c r="A3" s="15" t="s">
        <v>98</v>
      </c>
    </row>
    <row r="6" spans="1:5" ht="17" thickBot="1" x14ac:dyDescent="0.25">
      <c r="A6" t="s">
        <v>33</v>
      </c>
    </row>
    <row r="7" spans="1:5" x14ac:dyDescent="0.2">
      <c r="B7" s="21"/>
      <c r="C7" s="21"/>
      <c r="D7" s="21" t="s">
        <v>36</v>
      </c>
      <c r="E7" s="21" t="s">
        <v>38</v>
      </c>
    </row>
    <row r="8" spans="1:5" ht="17" thickBot="1" x14ac:dyDescent="0.25">
      <c r="B8" s="22" t="s">
        <v>34</v>
      </c>
      <c r="C8" s="22" t="s">
        <v>35</v>
      </c>
      <c r="D8" s="22" t="s">
        <v>37</v>
      </c>
      <c r="E8" s="22" t="s">
        <v>39</v>
      </c>
    </row>
    <row r="9" spans="1:5" x14ac:dyDescent="0.2">
      <c r="B9" s="16" t="s">
        <v>42</v>
      </c>
      <c r="C9" s="16" t="s">
        <v>90</v>
      </c>
      <c r="D9" s="16">
        <v>0.11550909579167785</v>
      </c>
      <c r="E9" s="16">
        <v>0</v>
      </c>
    </row>
    <row r="10" spans="1:5" x14ac:dyDescent="0.2">
      <c r="B10" s="16" t="s">
        <v>44</v>
      </c>
      <c r="C10" s="16" t="s">
        <v>91</v>
      </c>
      <c r="D10" s="16">
        <v>0</v>
      </c>
      <c r="E10" s="16">
        <v>-1.2835359423610804</v>
      </c>
    </row>
    <row r="11" spans="1:5" x14ac:dyDescent="0.2">
      <c r="B11" s="16" t="s">
        <v>46</v>
      </c>
      <c r="C11" s="16" t="s">
        <v>92</v>
      </c>
      <c r="D11" s="16">
        <v>7.3683270303243759E-2</v>
      </c>
      <c r="E11" s="16">
        <v>0</v>
      </c>
    </row>
    <row r="12" spans="1:5" x14ac:dyDescent="0.2">
      <c r="B12" s="16" t="s">
        <v>48</v>
      </c>
      <c r="C12" s="16" t="s">
        <v>93</v>
      </c>
      <c r="D12" s="16">
        <v>0.22493675502733071</v>
      </c>
      <c r="E12" s="16">
        <v>0</v>
      </c>
    </row>
    <row r="13" spans="1:5" x14ac:dyDescent="0.2">
      <c r="B13" s="16" t="s">
        <v>50</v>
      </c>
      <c r="C13" s="16" t="s">
        <v>94</v>
      </c>
      <c r="D13" s="16">
        <v>0.28587087887774776</v>
      </c>
      <c r="E13" s="16">
        <v>0</v>
      </c>
    </row>
    <row r="14" spans="1:5" ht="17" thickBot="1" x14ac:dyDescent="0.25">
      <c r="B14" s="17" t="s">
        <v>52</v>
      </c>
      <c r="C14" s="17" t="s">
        <v>95</v>
      </c>
      <c r="D14" s="17">
        <v>0.3</v>
      </c>
      <c r="E14" s="17">
        <v>0</v>
      </c>
    </row>
    <row r="16" spans="1:5" ht="17" thickBot="1" x14ac:dyDescent="0.25">
      <c r="A16" t="s">
        <v>21</v>
      </c>
    </row>
    <row r="17" spans="2:5" x14ac:dyDescent="0.2">
      <c r="B17" s="21"/>
      <c r="C17" s="21"/>
      <c r="D17" s="21" t="s">
        <v>36</v>
      </c>
      <c r="E17" s="21" t="s">
        <v>40</v>
      </c>
    </row>
    <row r="18" spans="2:5" ht="17" thickBot="1" x14ac:dyDescent="0.25">
      <c r="B18" s="22" t="s">
        <v>34</v>
      </c>
      <c r="C18" s="22" t="s">
        <v>35</v>
      </c>
      <c r="D18" s="22" t="s">
        <v>37</v>
      </c>
      <c r="E18" s="22" t="s">
        <v>41</v>
      </c>
    </row>
    <row r="19" spans="2:5" x14ac:dyDescent="0.2">
      <c r="B19" s="16" t="s">
        <v>54</v>
      </c>
      <c r="C19" s="16" t="s">
        <v>99</v>
      </c>
      <c r="D19" s="24">
        <v>13.000000557764496</v>
      </c>
      <c r="E19" s="24">
        <v>0.21844731375601478</v>
      </c>
    </row>
    <row r="20" spans="2:5" x14ac:dyDescent="0.2">
      <c r="B20" s="16" t="s">
        <v>56</v>
      </c>
      <c r="C20" s="16" t="s">
        <v>100</v>
      </c>
      <c r="D20" s="24">
        <v>1</v>
      </c>
      <c r="E20" s="24">
        <v>10.108660579554334</v>
      </c>
    </row>
    <row r="21" spans="2:5" x14ac:dyDescent="0.2">
      <c r="B21" s="16" t="s">
        <v>65</v>
      </c>
      <c r="C21" s="16" t="s">
        <v>101</v>
      </c>
      <c r="D21" s="24">
        <v>0.11550909579167785</v>
      </c>
      <c r="E21" s="24">
        <v>0</v>
      </c>
    </row>
    <row r="22" spans="2:5" x14ac:dyDescent="0.2">
      <c r="B22" s="16" t="s">
        <v>66</v>
      </c>
      <c r="C22" s="16" t="s">
        <v>102</v>
      </c>
      <c r="D22" s="24">
        <v>0</v>
      </c>
      <c r="E22" s="24">
        <v>0</v>
      </c>
    </row>
    <row r="23" spans="2:5" x14ac:dyDescent="0.2">
      <c r="B23" s="16" t="s">
        <v>67</v>
      </c>
      <c r="C23" s="16" t="s">
        <v>103</v>
      </c>
      <c r="D23" s="24">
        <v>7.3683270303243759E-2</v>
      </c>
      <c r="E23" s="24">
        <v>0</v>
      </c>
    </row>
    <row r="24" spans="2:5" x14ac:dyDescent="0.2">
      <c r="B24" s="16" t="s">
        <v>68</v>
      </c>
      <c r="C24" s="16" t="s">
        <v>104</v>
      </c>
      <c r="D24" s="24">
        <v>0.22493675502733071</v>
      </c>
      <c r="E24" s="24">
        <v>0</v>
      </c>
    </row>
    <row r="25" spans="2:5" x14ac:dyDescent="0.2">
      <c r="B25" s="16" t="s">
        <v>69</v>
      </c>
      <c r="C25" s="16" t="s">
        <v>105</v>
      </c>
      <c r="D25" s="24">
        <v>0.28587087887774776</v>
      </c>
      <c r="E25" s="24">
        <v>0</v>
      </c>
    </row>
    <row r="26" spans="2:5" ht="17" thickBot="1" x14ac:dyDescent="0.25">
      <c r="B26" s="17" t="s">
        <v>79</v>
      </c>
      <c r="C26" s="17" t="s">
        <v>106</v>
      </c>
      <c r="D26" s="25">
        <v>0.3</v>
      </c>
      <c r="E26" s="25">
        <v>0.65418880285333358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topLeftCell="A17" workbookViewId="0">
      <selection activeCell="M11" sqref="M11:W11"/>
    </sheetView>
  </sheetViews>
  <sheetFormatPr baseColWidth="10" defaultColWidth="11.6640625" defaultRowHeight="26" x14ac:dyDescent="0.3"/>
  <cols>
    <col min="1" max="1" width="27.1640625" style="1" customWidth="1"/>
    <col min="2" max="2" width="16.6640625" style="1" customWidth="1"/>
    <col min="3" max="3" width="22.1640625" style="1" customWidth="1"/>
    <col min="4" max="4" width="25.6640625" style="1" customWidth="1"/>
    <col min="5" max="5" width="11.6640625" style="1"/>
    <col min="6" max="6" width="22.5" style="1" customWidth="1"/>
    <col min="7" max="7" width="17" style="1" customWidth="1"/>
    <col min="8" max="8" width="17.33203125" style="1" customWidth="1"/>
    <col min="9" max="9" width="17.6640625" style="1" customWidth="1"/>
    <col min="10" max="10" width="17.5" style="1" customWidth="1"/>
    <col min="11" max="11" width="14.6640625" style="1" customWidth="1"/>
    <col min="12" max="12" width="17.33203125" style="1" customWidth="1"/>
    <col min="13" max="13" width="16" style="1" bestFit="1" customWidth="1"/>
    <col min="14" max="14" width="16" style="1" customWidth="1"/>
    <col min="15" max="16" width="15" style="1" customWidth="1"/>
    <col min="17" max="17" width="14.1640625" style="1" bestFit="1" customWidth="1"/>
    <col min="18" max="18" width="14.1640625" style="1" customWidth="1"/>
    <col min="19" max="19" width="14.1640625" style="1" bestFit="1" customWidth="1"/>
    <col min="20" max="20" width="14.1640625" style="1" customWidth="1"/>
    <col min="21" max="21" width="14.1640625" style="1" bestFit="1" customWidth="1"/>
    <col min="22" max="22" width="14.1640625" style="1" customWidth="1"/>
    <col min="23" max="23" width="14.1640625" style="1" bestFit="1" customWidth="1"/>
    <col min="24" max="16384" width="11.6640625" style="1"/>
  </cols>
  <sheetData>
    <row r="1" spans="1:23" s="2" customFormat="1" ht="108" x14ac:dyDescent="0.2">
      <c r="A1" s="5" t="s">
        <v>0</v>
      </c>
      <c r="B1" s="5" t="s">
        <v>1</v>
      </c>
      <c r="C1" s="9" t="s">
        <v>19</v>
      </c>
      <c r="D1" s="9" t="s">
        <v>20</v>
      </c>
      <c r="F1" s="3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23" x14ac:dyDescent="0.3">
      <c r="A2" s="1" t="s">
        <v>9</v>
      </c>
      <c r="B2" s="1" t="s">
        <v>3</v>
      </c>
      <c r="C2" s="4">
        <v>12.69604</v>
      </c>
      <c r="D2" s="4">
        <v>19.054549999999999</v>
      </c>
      <c r="F2" s="1" t="s">
        <v>3</v>
      </c>
      <c r="G2" s="4">
        <v>1</v>
      </c>
      <c r="H2" s="4">
        <v>0.20558999999999999</v>
      </c>
      <c r="I2" s="4">
        <v>0.21901999999999999</v>
      </c>
      <c r="J2" s="4">
        <v>0.43523000000000001</v>
      </c>
      <c r="K2" s="4">
        <v>0.25849</v>
      </c>
      <c r="L2" s="4">
        <v>0.49608999999999998</v>
      </c>
    </row>
    <row r="3" spans="1:23" x14ac:dyDescent="0.3">
      <c r="A3" s="1" t="s">
        <v>10</v>
      </c>
      <c r="B3" s="1" t="s">
        <v>4</v>
      </c>
      <c r="C3" s="4">
        <v>9.9216999999999995</v>
      </c>
      <c r="D3" s="4">
        <v>12.03149</v>
      </c>
      <c r="F3" s="1" t="s">
        <v>4</v>
      </c>
      <c r="G3" s="4">
        <v>0.20558999999999999</v>
      </c>
      <c r="H3" s="4">
        <v>1</v>
      </c>
      <c r="I3" s="4">
        <v>0.11522</v>
      </c>
      <c r="J3" s="4">
        <v>0.30248999999999998</v>
      </c>
      <c r="K3" s="4">
        <v>0.21095</v>
      </c>
      <c r="L3" s="4">
        <v>0.56072999999999995</v>
      </c>
    </row>
    <row r="4" spans="1:23" x14ac:dyDescent="0.3">
      <c r="A4" s="1" t="s">
        <v>11</v>
      </c>
      <c r="B4" s="1" t="s">
        <v>5</v>
      </c>
      <c r="C4" s="4">
        <v>11.80725</v>
      </c>
      <c r="D4" s="4">
        <v>24.794699999999999</v>
      </c>
      <c r="F4" s="1" t="s">
        <v>5</v>
      </c>
      <c r="G4" s="4">
        <v>0.21901999999999999</v>
      </c>
      <c r="H4" s="4">
        <v>0.11522</v>
      </c>
      <c r="I4" s="4">
        <v>1</v>
      </c>
      <c r="J4" s="4">
        <v>0.32525999999999999</v>
      </c>
      <c r="K4" s="4">
        <v>-0.17682</v>
      </c>
      <c r="L4" s="4">
        <v>0.36527999999999999</v>
      </c>
    </row>
    <row r="5" spans="1:23" x14ac:dyDescent="0.3">
      <c r="A5" s="1" t="s">
        <v>12</v>
      </c>
      <c r="B5" s="1" t="s">
        <v>6</v>
      </c>
      <c r="C5" s="4">
        <v>13.54907</v>
      </c>
      <c r="D5" s="4">
        <v>21.690840000000001</v>
      </c>
      <c r="F5" s="1" t="s">
        <v>6</v>
      </c>
      <c r="G5" s="4">
        <v>0.43523000000000001</v>
      </c>
      <c r="H5" s="4">
        <v>0.30248999999999998</v>
      </c>
      <c r="I5" s="4">
        <v>0.32525999999999999</v>
      </c>
      <c r="J5" s="4">
        <v>1</v>
      </c>
      <c r="K5" s="4">
        <v>0.14953</v>
      </c>
      <c r="L5" s="4">
        <v>0.59082000000000001</v>
      </c>
    </row>
    <row r="6" spans="1:23" x14ac:dyDescent="0.3">
      <c r="A6" s="1" t="s">
        <v>13</v>
      </c>
      <c r="B6" s="1" t="s">
        <v>7</v>
      </c>
      <c r="C6" s="4">
        <v>13.459059999999999</v>
      </c>
      <c r="D6" s="4">
        <v>21.808910000000001</v>
      </c>
      <c r="F6" s="1" t="s">
        <v>7</v>
      </c>
      <c r="G6" s="4">
        <v>0.25849</v>
      </c>
      <c r="H6" s="4">
        <v>0.21095</v>
      </c>
      <c r="I6" s="4">
        <v>-0.17682</v>
      </c>
      <c r="J6" s="4">
        <v>0.14953</v>
      </c>
      <c r="K6" s="4">
        <v>1</v>
      </c>
      <c r="L6" s="4">
        <v>0.55052999999999996</v>
      </c>
    </row>
    <row r="7" spans="1:23" x14ac:dyDescent="0.3">
      <c r="A7" s="1" t="s">
        <v>14</v>
      </c>
      <c r="B7" s="1" t="s">
        <v>8</v>
      </c>
      <c r="C7" s="4">
        <v>13.042949999999999</v>
      </c>
      <c r="D7" s="4">
        <v>11.710330000000001</v>
      </c>
      <c r="F7" s="1" t="s">
        <v>8</v>
      </c>
      <c r="G7" s="4">
        <v>0.49608999999999998</v>
      </c>
      <c r="H7" s="4">
        <v>0.56072999999999995</v>
      </c>
      <c r="I7" s="4">
        <v>0.36527999999999999</v>
      </c>
      <c r="J7" s="4">
        <v>0.59082000000000001</v>
      </c>
      <c r="K7" s="4">
        <v>0.55052999999999996</v>
      </c>
      <c r="L7" s="4">
        <v>1</v>
      </c>
    </row>
    <row r="10" spans="1:23" x14ac:dyDescent="0.3">
      <c r="A10" s="1" t="s">
        <v>15</v>
      </c>
      <c r="B10" s="1" t="s">
        <v>16</v>
      </c>
      <c r="D10" s="1" t="s">
        <v>17</v>
      </c>
      <c r="E10" s="26">
        <v>14.5</v>
      </c>
      <c r="M10" s="1" t="s">
        <v>70</v>
      </c>
      <c r="N10" s="1">
        <v>10.5</v>
      </c>
      <c r="O10" s="1">
        <v>11</v>
      </c>
      <c r="P10" s="1">
        <v>11.5</v>
      </c>
      <c r="Q10" s="1">
        <v>12</v>
      </c>
      <c r="R10" s="1">
        <v>12.5</v>
      </c>
      <c r="S10" s="1">
        <v>13</v>
      </c>
      <c r="T10" s="1">
        <v>13.5</v>
      </c>
      <c r="U10" s="1">
        <v>14</v>
      </c>
      <c r="V10" s="1">
        <v>14.5</v>
      </c>
      <c r="W10" s="1">
        <v>15</v>
      </c>
    </row>
    <row r="11" spans="1:23" ht="30" x14ac:dyDescent="0.4">
      <c r="A11" s="1" t="s">
        <v>3</v>
      </c>
      <c r="B11" s="14">
        <v>0.10000000000000009</v>
      </c>
      <c r="D11" s="1" t="s">
        <v>29</v>
      </c>
      <c r="E11" s="8">
        <v>0.3</v>
      </c>
      <c r="G11" s="11" t="s">
        <v>26</v>
      </c>
      <c r="H11" s="13">
        <f t="array" ref="H11:H16">B11:B16*D2:D7</f>
        <v>1.9054550000000017</v>
      </c>
      <c r="M11" s="31" t="s">
        <v>71</v>
      </c>
      <c r="N11" s="31">
        <v>12.026210000000001</v>
      </c>
      <c r="O11" s="31">
        <f>SUMPRODUCT(O12:O17,$C$2:$C$7)</f>
        <v>12.349590237066158</v>
      </c>
      <c r="P11" s="31">
        <v>12.59756</v>
      </c>
      <c r="Q11" s="31">
        <f>SUMPRODUCT(Q12:Q17,$C$2:$C$7)</f>
        <v>12.810607071497598</v>
      </c>
      <c r="R11" s="31">
        <v>13.00276</v>
      </c>
      <c r="S11" s="31">
        <f>SUMPRODUCT(S12:S17,$C$2:$C$7)</f>
        <v>13.144627011322024</v>
      </c>
      <c r="T11" s="31">
        <v>13.23987</v>
      </c>
      <c r="U11" s="31">
        <f t="shared" ref="U11:W11" si="0">SUMPRODUCT(U12:U17,$C$2:$C$7)</f>
        <v>13.284928000000001</v>
      </c>
      <c r="V11" s="31">
        <f t="shared" ref="V11" si="1">SUMPRODUCT(V12:V17,$C$2:$C$7)</f>
        <v>13.284928000000001</v>
      </c>
      <c r="W11" s="31">
        <f t="shared" si="0"/>
        <v>13.284928000000001</v>
      </c>
    </row>
    <row r="12" spans="1:23" ht="30" x14ac:dyDescent="0.4">
      <c r="A12" s="1" t="s">
        <v>4</v>
      </c>
      <c r="B12" s="14">
        <v>0</v>
      </c>
      <c r="G12" s="11" t="s">
        <v>25</v>
      </c>
      <c r="H12" s="13">
        <v>0</v>
      </c>
      <c r="M12" s="1" t="s">
        <v>3</v>
      </c>
      <c r="N12" s="28">
        <v>0.11910949305965089</v>
      </c>
      <c r="O12" s="28">
        <v>0.12917807326654057</v>
      </c>
      <c r="P12" s="28">
        <v>0.13683472223293017</v>
      </c>
      <c r="Q12" s="28">
        <v>0.14347694804275077</v>
      </c>
      <c r="R12" s="28">
        <v>0.14939553990278753</v>
      </c>
      <c r="S12" s="28">
        <v>0.11580341429072158</v>
      </c>
      <c r="T12" s="28">
        <v>8.8958936482702561E-2</v>
      </c>
      <c r="U12" s="28">
        <v>0.1000000000000001</v>
      </c>
      <c r="V12" s="28">
        <v>0.1000000000000001</v>
      </c>
      <c r="W12" s="28">
        <v>0.1000000000000001</v>
      </c>
    </row>
    <row r="13" spans="1:23" ht="30" x14ac:dyDescent="0.4">
      <c r="A13" s="1" t="s">
        <v>5</v>
      </c>
      <c r="B13" s="14">
        <v>0</v>
      </c>
      <c r="G13" s="11" t="s">
        <v>24</v>
      </c>
      <c r="H13" s="13">
        <v>0</v>
      </c>
      <c r="M13" s="1" t="s">
        <v>4</v>
      </c>
      <c r="N13" s="28">
        <v>0.29543773895076531</v>
      </c>
      <c r="O13" s="28">
        <v>0.19978020614691605</v>
      </c>
      <c r="P13" s="28">
        <v>0.12650354213751905</v>
      </c>
      <c r="Q13" s="28">
        <v>6.3453082467850877E-2</v>
      </c>
      <c r="R13" s="28">
        <v>6.6262492368780292E-3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</row>
    <row r="14" spans="1:23" ht="30" x14ac:dyDescent="0.4">
      <c r="A14" s="1" t="s">
        <v>6</v>
      </c>
      <c r="B14" s="14">
        <v>0.3</v>
      </c>
      <c r="G14" s="11" t="s">
        <v>27</v>
      </c>
      <c r="H14" s="13">
        <v>6.5072520000000003</v>
      </c>
      <c r="M14" s="1" t="s">
        <v>5</v>
      </c>
      <c r="N14" s="28">
        <v>0.10597968530919662</v>
      </c>
      <c r="O14" s="28">
        <v>0.11259596175997114</v>
      </c>
      <c r="P14" s="28">
        <v>0.11754689978952418</v>
      </c>
      <c r="Q14" s="28">
        <v>0.12196228038918065</v>
      </c>
      <c r="R14" s="28">
        <v>0.12589643389453628</v>
      </c>
      <c r="S14" s="28">
        <v>7.3544452691271425E-2</v>
      </c>
      <c r="T14" s="28">
        <v>3.1272763008130817E-2</v>
      </c>
      <c r="U14" s="28">
        <v>0</v>
      </c>
      <c r="V14" s="28">
        <v>0</v>
      </c>
      <c r="W14" s="28">
        <v>0</v>
      </c>
    </row>
    <row r="15" spans="1:23" ht="30" x14ac:dyDescent="0.4">
      <c r="A15" s="1" t="s">
        <v>7</v>
      </c>
      <c r="B15" s="14">
        <v>0.3</v>
      </c>
      <c r="G15" s="11" t="s">
        <v>23</v>
      </c>
      <c r="H15" s="13">
        <v>6.5426729999999997</v>
      </c>
      <c r="M15" s="1" t="s">
        <v>6</v>
      </c>
      <c r="N15" s="28">
        <v>3.3248314740285674E-2</v>
      </c>
      <c r="O15" s="28">
        <v>7.3440019337713117E-2</v>
      </c>
      <c r="P15" s="28">
        <v>0.10438271562203121</v>
      </c>
      <c r="Q15" s="28">
        <v>0.13077172049002464</v>
      </c>
      <c r="R15" s="28">
        <v>0.15464384870091286</v>
      </c>
      <c r="S15" s="28">
        <v>0.22488384506276479</v>
      </c>
      <c r="T15" s="28">
        <v>0.27976830050916668</v>
      </c>
      <c r="U15" s="28">
        <v>0.3</v>
      </c>
      <c r="V15" s="28">
        <v>0.3</v>
      </c>
      <c r="W15" s="28">
        <v>0.3</v>
      </c>
    </row>
    <row r="16" spans="1:23" ht="30" x14ac:dyDescent="0.4">
      <c r="A16" s="1" t="s">
        <v>8</v>
      </c>
      <c r="B16" s="14">
        <v>0.3</v>
      </c>
      <c r="G16" s="11" t="s">
        <v>28</v>
      </c>
      <c r="H16" s="13">
        <v>3.513099</v>
      </c>
      <c r="M16" s="1" t="s">
        <v>7</v>
      </c>
      <c r="N16" s="28">
        <v>0.14622476794010147</v>
      </c>
      <c r="O16" s="28">
        <v>0.18500573948885912</v>
      </c>
      <c r="P16" s="28">
        <v>0.21473212021799556</v>
      </c>
      <c r="Q16" s="28">
        <v>0.24033596861019307</v>
      </c>
      <c r="R16" s="28">
        <v>0.26343792826488521</v>
      </c>
      <c r="S16" s="28">
        <v>0.28576828795524228</v>
      </c>
      <c r="T16" s="28">
        <v>0.3</v>
      </c>
      <c r="U16" s="28">
        <v>0.3</v>
      </c>
      <c r="V16" s="28">
        <v>0.3</v>
      </c>
      <c r="W16" s="28">
        <v>0.3</v>
      </c>
    </row>
    <row r="17" spans="1:23" x14ac:dyDescent="0.3">
      <c r="M17" s="1" t="s">
        <v>8</v>
      </c>
      <c r="N17" s="28">
        <v>0.3</v>
      </c>
      <c r="O17" s="28">
        <v>0.3</v>
      </c>
      <c r="P17" s="28">
        <v>0.3</v>
      </c>
      <c r="Q17" s="28">
        <v>0.3</v>
      </c>
      <c r="R17" s="28">
        <v>0.3</v>
      </c>
      <c r="S17" s="28">
        <v>0.3</v>
      </c>
      <c r="T17" s="28">
        <v>0.3</v>
      </c>
      <c r="U17" s="28">
        <v>0.3</v>
      </c>
      <c r="V17" s="28">
        <v>0.3</v>
      </c>
      <c r="W17" s="28">
        <v>0.3</v>
      </c>
    </row>
    <row r="18" spans="1:23" x14ac:dyDescent="0.3">
      <c r="A18" s="1" t="s">
        <v>18</v>
      </c>
      <c r="B18" s="10">
        <f>SUMPRODUCT(B11:B16,C2:C7)</f>
        <v>13.284928000000001</v>
      </c>
    </row>
    <row r="20" spans="1:23" x14ac:dyDescent="0.3">
      <c r="A20" s="1" t="s">
        <v>21</v>
      </c>
    </row>
    <row r="22" spans="1:23" x14ac:dyDescent="0.3">
      <c r="A22" s="1" t="s">
        <v>22</v>
      </c>
      <c r="B22" s="1">
        <f t="array" ref="B22">SQRT(MMULT(TRANSPOSE(H11:H16),MMULT(G2:L7,H11:H16)))</f>
        <v>13.786107070800817</v>
      </c>
      <c r="C22" s="12" t="s">
        <v>59</v>
      </c>
      <c r="D22" s="27">
        <f>E10</f>
        <v>14.5</v>
      </c>
      <c r="M22" s="18"/>
      <c r="N22" s="18"/>
    </row>
    <row r="23" spans="1:23" x14ac:dyDescent="0.3">
      <c r="A23" s="1" t="s">
        <v>30</v>
      </c>
      <c r="B23" s="1">
        <f>SUM(B11:B16)</f>
        <v>1</v>
      </c>
      <c r="C23" s="12" t="s">
        <v>31</v>
      </c>
      <c r="D23" s="1">
        <v>1</v>
      </c>
    </row>
    <row r="25" spans="1:23" x14ac:dyDescent="0.3">
      <c r="A25" s="1" t="s">
        <v>58</v>
      </c>
      <c r="B25" s="1">
        <f t="array" ref="B25:B30">B11:B16</f>
        <v>0.10000000000000009</v>
      </c>
      <c r="C25" s="12" t="s">
        <v>59</v>
      </c>
      <c r="D25" s="1">
        <f>$E$11</f>
        <v>0.3</v>
      </c>
    </row>
    <row r="26" spans="1:23" x14ac:dyDescent="0.3">
      <c r="A26" s="1" t="s">
        <v>60</v>
      </c>
      <c r="B26" s="1">
        <v>0</v>
      </c>
      <c r="C26" s="12" t="s">
        <v>59</v>
      </c>
      <c r="D26" s="1">
        <f t="shared" ref="D26:D30" si="2">$E$11</f>
        <v>0.3</v>
      </c>
    </row>
    <row r="27" spans="1:23" x14ac:dyDescent="0.3">
      <c r="A27" s="1" t="s">
        <v>61</v>
      </c>
      <c r="B27" s="1">
        <v>0</v>
      </c>
      <c r="C27" s="12" t="s">
        <v>59</v>
      </c>
      <c r="D27" s="1">
        <f t="shared" si="2"/>
        <v>0.3</v>
      </c>
    </row>
    <row r="28" spans="1:23" x14ac:dyDescent="0.3">
      <c r="A28" s="1" t="s">
        <v>62</v>
      </c>
      <c r="B28" s="1">
        <v>0.3</v>
      </c>
      <c r="C28" s="12" t="s">
        <v>59</v>
      </c>
      <c r="D28" s="1">
        <f t="shared" si="2"/>
        <v>0.3</v>
      </c>
    </row>
    <row r="29" spans="1:23" x14ac:dyDescent="0.3">
      <c r="A29" s="1" t="s">
        <v>63</v>
      </c>
      <c r="B29" s="1">
        <v>0.3</v>
      </c>
      <c r="C29" s="12" t="s">
        <v>59</v>
      </c>
      <c r="D29" s="1">
        <f t="shared" si="2"/>
        <v>0.3</v>
      </c>
    </row>
    <row r="30" spans="1:23" x14ac:dyDescent="0.3">
      <c r="A30" s="1" t="s">
        <v>64</v>
      </c>
      <c r="B30" s="1">
        <v>0.3</v>
      </c>
      <c r="C30" s="12" t="s">
        <v>59</v>
      </c>
      <c r="D30" s="1">
        <f t="shared" si="2"/>
        <v>0.3</v>
      </c>
    </row>
  </sheetData>
  <pageMargins left="0.75" right="0.75" top="1" bottom="1" header="0.5" footer="0.5"/>
  <pageSetup scale="52" orientation="landscape" horizontalDpi="4294967292" verticalDpi="4294967292"/>
  <colBreaks count="1" manualBreakCount="1">
    <brk id="12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9"/>
  <sheetViews>
    <sheetView topLeftCell="A5" zoomScale="75" zoomScaleNormal="75" zoomScalePageLayoutView="75" workbookViewId="0">
      <selection activeCell="B15" sqref="B15"/>
    </sheetView>
  </sheetViews>
  <sheetFormatPr baseColWidth="10" defaultColWidth="11.6640625" defaultRowHeight="26" x14ac:dyDescent="0.3"/>
  <cols>
    <col min="1" max="1" width="27.1640625" style="1" customWidth="1"/>
    <col min="2" max="2" width="27.33203125" style="1" customWidth="1"/>
    <col min="3" max="3" width="22.1640625" style="1" customWidth="1"/>
    <col min="4" max="4" width="25.6640625" style="1" customWidth="1"/>
    <col min="5" max="5" width="11.6640625" style="1"/>
    <col min="6" max="6" width="22.5" style="1" customWidth="1"/>
    <col min="7" max="7" width="17" style="1" customWidth="1"/>
    <col min="8" max="8" width="17.33203125" style="1" customWidth="1"/>
    <col min="9" max="9" width="17.6640625" style="1" customWidth="1"/>
    <col min="10" max="10" width="17.5" style="1" customWidth="1"/>
    <col min="11" max="11" width="14.6640625" style="1" customWidth="1"/>
    <col min="12" max="12" width="17.33203125" style="1" customWidth="1"/>
    <col min="13" max="16384" width="11.6640625" style="1"/>
  </cols>
  <sheetData>
    <row r="1" spans="1:12" s="2" customFormat="1" ht="108" x14ac:dyDescent="0.2">
      <c r="A1" s="5" t="s">
        <v>0</v>
      </c>
      <c r="B1" s="5" t="s">
        <v>1</v>
      </c>
      <c r="C1" s="9" t="s">
        <v>19</v>
      </c>
      <c r="D1" s="9" t="s">
        <v>20</v>
      </c>
      <c r="F1" s="3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3">
      <c r="A2" s="1" t="s">
        <v>9</v>
      </c>
      <c r="B2" s="1" t="s">
        <v>3</v>
      </c>
      <c r="C2" s="4">
        <v>12.69604</v>
      </c>
      <c r="D2" s="4">
        <v>19.054549999999999</v>
      </c>
      <c r="F2" s="1" t="s">
        <v>3</v>
      </c>
      <c r="G2" s="4">
        <v>1</v>
      </c>
      <c r="H2" s="4">
        <v>0.20558999999999999</v>
      </c>
      <c r="I2" s="4">
        <v>0.21901999999999999</v>
      </c>
      <c r="J2" s="4">
        <v>0.43523000000000001</v>
      </c>
      <c r="K2" s="4">
        <v>0.25849</v>
      </c>
      <c r="L2" s="4">
        <v>0.49608999999999998</v>
      </c>
    </row>
    <row r="3" spans="1:12" x14ac:dyDescent="0.3">
      <c r="A3" s="1" t="s">
        <v>10</v>
      </c>
      <c r="B3" s="1" t="s">
        <v>4</v>
      </c>
      <c r="C3" s="4">
        <v>9.9216999999999995</v>
      </c>
      <c r="D3" s="4">
        <v>12.03149</v>
      </c>
      <c r="F3" s="1" t="s">
        <v>4</v>
      </c>
      <c r="G3" s="4">
        <v>0.20558999999999999</v>
      </c>
      <c r="H3" s="4">
        <v>1</v>
      </c>
      <c r="I3" s="4">
        <v>0.11522</v>
      </c>
      <c r="J3" s="4">
        <v>0.30248999999999998</v>
      </c>
      <c r="K3" s="4">
        <v>0.21095</v>
      </c>
      <c r="L3" s="4">
        <v>0.56072999999999995</v>
      </c>
    </row>
    <row r="4" spans="1:12" x14ac:dyDescent="0.3">
      <c r="A4" s="1" t="s">
        <v>11</v>
      </c>
      <c r="B4" s="1" t="s">
        <v>5</v>
      </c>
      <c r="C4" s="4">
        <v>11.80725</v>
      </c>
      <c r="D4" s="4">
        <v>24.794699999999999</v>
      </c>
      <c r="F4" s="1" t="s">
        <v>5</v>
      </c>
      <c r="G4" s="4">
        <v>0.21901999999999999</v>
      </c>
      <c r="H4" s="4">
        <v>0.11522</v>
      </c>
      <c r="I4" s="4">
        <v>1</v>
      </c>
      <c r="J4" s="4">
        <v>0.32525999999999999</v>
      </c>
      <c r="K4" s="4">
        <v>-0.17682</v>
      </c>
      <c r="L4" s="4">
        <v>0.36527999999999999</v>
      </c>
    </row>
    <row r="5" spans="1:12" x14ac:dyDescent="0.3">
      <c r="A5" s="1" t="s">
        <v>12</v>
      </c>
      <c r="B5" s="1" t="s">
        <v>6</v>
      </c>
      <c r="C5" s="4">
        <v>13.54907</v>
      </c>
      <c r="D5" s="4">
        <v>21.690840000000001</v>
      </c>
      <c r="F5" s="1" t="s">
        <v>6</v>
      </c>
      <c r="G5" s="4">
        <v>0.43523000000000001</v>
      </c>
      <c r="H5" s="4">
        <v>0.30248999999999998</v>
      </c>
      <c r="I5" s="4">
        <v>0.32525999999999999</v>
      </c>
      <c r="J5" s="4">
        <v>1</v>
      </c>
      <c r="K5" s="4">
        <v>0.14953</v>
      </c>
      <c r="L5" s="4">
        <v>0.59082000000000001</v>
      </c>
    </row>
    <row r="6" spans="1:12" x14ac:dyDescent="0.3">
      <c r="A6" s="1" t="s">
        <v>13</v>
      </c>
      <c r="B6" s="1" t="s">
        <v>7</v>
      </c>
      <c r="C6" s="4">
        <v>13.459059999999999</v>
      </c>
      <c r="D6" s="4">
        <v>21.808910000000001</v>
      </c>
      <c r="F6" s="1" t="s">
        <v>7</v>
      </c>
      <c r="G6" s="4">
        <v>0.25849</v>
      </c>
      <c r="H6" s="4">
        <v>0.21095</v>
      </c>
      <c r="I6" s="4">
        <v>-0.17682</v>
      </c>
      <c r="J6" s="4">
        <v>0.14953</v>
      </c>
      <c r="K6" s="4">
        <v>1</v>
      </c>
      <c r="L6" s="4">
        <v>0.55052999999999996</v>
      </c>
    </row>
    <row r="7" spans="1:12" x14ac:dyDescent="0.3">
      <c r="A7" s="1" t="s">
        <v>14</v>
      </c>
      <c r="B7" s="1" t="s">
        <v>8</v>
      </c>
      <c r="C7" s="4">
        <v>13.042949999999999</v>
      </c>
      <c r="D7" s="4">
        <v>11.710330000000001</v>
      </c>
      <c r="F7" s="1" t="s">
        <v>8</v>
      </c>
      <c r="G7" s="4">
        <v>0.49608999999999998</v>
      </c>
      <c r="H7" s="4">
        <v>0.56072999999999995</v>
      </c>
      <c r="I7" s="4">
        <v>0.36527999999999999</v>
      </c>
      <c r="J7" s="4">
        <v>0.59082000000000001</v>
      </c>
      <c r="K7" s="4">
        <v>0.55052999999999996</v>
      </c>
      <c r="L7" s="4">
        <v>1</v>
      </c>
    </row>
    <row r="10" spans="1:12" x14ac:dyDescent="0.3">
      <c r="A10" s="1" t="s">
        <v>15</v>
      </c>
      <c r="B10" s="1" t="s">
        <v>16</v>
      </c>
      <c r="C10" s="1" t="s">
        <v>72</v>
      </c>
      <c r="F10" s="1" t="s">
        <v>17</v>
      </c>
      <c r="G10" s="7">
        <v>13</v>
      </c>
    </row>
    <row r="11" spans="1:12" ht="30" x14ac:dyDescent="0.4">
      <c r="A11" s="1" t="s">
        <v>3</v>
      </c>
      <c r="B11" s="23">
        <v>0.20999986604474413</v>
      </c>
      <c r="C11" s="1">
        <v>0.21</v>
      </c>
      <c r="D11" s="32"/>
      <c r="F11" s="1" t="s">
        <v>29</v>
      </c>
      <c r="G11" s="8">
        <v>0.3</v>
      </c>
      <c r="I11" s="11" t="s">
        <v>26</v>
      </c>
      <c r="J11" s="13">
        <f t="array" ref="J11:J16">B11:B16*D2:D7</f>
        <v>4.0014529475428793</v>
      </c>
    </row>
    <row r="12" spans="1:12" ht="30" x14ac:dyDescent="0.4">
      <c r="A12" s="1" t="s">
        <v>4</v>
      </c>
      <c r="B12" s="23">
        <v>1.0000000000000012E-2</v>
      </c>
      <c r="C12" s="1">
        <v>0.16</v>
      </c>
      <c r="D12" s="32"/>
      <c r="I12" s="11" t="s">
        <v>25</v>
      </c>
      <c r="J12" s="13">
        <v>0.12031490000000014</v>
      </c>
    </row>
    <row r="13" spans="1:12" ht="30" x14ac:dyDescent="0.4">
      <c r="A13" s="1" t="s">
        <v>5</v>
      </c>
      <c r="B13" s="23">
        <v>0.06</v>
      </c>
      <c r="C13" s="1">
        <v>0.21</v>
      </c>
      <c r="D13" s="32"/>
      <c r="I13" s="11" t="s">
        <v>24</v>
      </c>
      <c r="J13" s="13">
        <v>1.4876819999999999</v>
      </c>
    </row>
    <row r="14" spans="1:12" ht="30" x14ac:dyDescent="0.4">
      <c r="A14" s="1" t="s">
        <v>6</v>
      </c>
      <c r="B14" s="23">
        <v>0.22364670636824849</v>
      </c>
      <c r="C14" s="1">
        <v>0.09</v>
      </c>
      <c r="D14" s="32"/>
      <c r="I14" s="11" t="s">
        <v>27</v>
      </c>
      <c r="J14" s="13">
        <v>4.8510849243606593</v>
      </c>
    </row>
    <row r="15" spans="1:12" ht="30" x14ac:dyDescent="0.4">
      <c r="A15" s="1" t="s">
        <v>7</v>
      </c>
      <c r="B15" s="23">
        <v>0.24</v>
      </c>
      <c r="C15" s="1">
        <v>0.09</v>
      </c>
      <c r="D15" s="32"/>
      <c r="I15" s="11" t="s">
        <v>23</v>
      </c>
      <c r="J15" s="13">
        <v>5.2341384</v>
      </c>
    </row>
    <row r="16" spans="1:12" ht="30" x14ac:dyDescent="0.4">
      <c r="A16" s="1" t="s">
        <v>8</v>
      </c>
      <c r="B16" s="23">
        <v>0.25635342758691043</v>
      </c>
      <c r="C16" s="1">
        <v>0.24</v>
      </c>
      <c r="D16" s="32"/>
      <c r="I16" s="11" t="s">
        <v>28</v>
      </c>
      <c r="J16" s="13">
        <v>3.0019832336738252</v>
      </c>
    </row>
    <row r="17" spans="1:4" x14ac:dyDescent="0.3">
      <c r="B17" s="29"/>
    </row>
    <row r="18" spans="1:4" x14ac:dyDescent="0.3">
      <c r="A18" s="1" t="s">
        <v>18</v>
      </c>
      <c r="B18" s="30">
        <f>SUMPRODUCT(B11:B16,C2:C7)-0.5*SUM(B34:B39)</f>
        <v>12.777802783541045</v>
      </c>
    </row>
    <row r="20" spans="1:4" x14ac:dyDescent="0.3">
      <c r="A20" s="1" t="s">
        <v>21</v>
      </c>
    </row>
    <row r="22" spans="1:4" x14ac:dyDescent="0.3">
      <c r="A22" s="1" t="s">
        <v>22</v>
      </c>
      <c r="B22" s="31">
        <f t="array" ref="B22">SQRT(MMULT(TRANSPOSE(J11:J16),MMULT(G2:L7,J11:J16)))</f>
        <v>13.000000001582718</v>
      </c>
      <c r="C22" s="12" t="s">
        <v>59</v>
      </c>
      <c r="D22" s="31">
        <f>G10</f>
        <v>13</v>
      </c>
    </row>
    <row r="23" spans="1:4" x14ac:dyDescent="0.3">
      <c r="A23" s="1" t="s">
        <v>30</v>
      </c>
      <c r="B23" s="31">
        <f>SUM(B11:B16)</f>
        <v>0.99999999999990297</v>
      </c>
      <c r="C23" s="12" t="s">
        <v>31</v>
      </c>
      <c r="D23" s="31">
        <v>1</v>
      </c>
    </row>
    <row r="25" spans="1:4" x14ac:dyDescent="0.3">
      <c r="B25" s="1" t="s">
        <v>73</v>
      </c>
    </row>
    <row r="26" spans="1:4" x14ac:dyDescent="0.3">
      <c r="A26" s="1" t="s">
        <v>3</v>
      </c>
      <c r="B26" s="18">
        <f t="array" ref="B26:B31">B11:B16</f>
        <v>0.20999986604474413</v>
      </c>
      <c r="C26" s="12" t="s">
        <v>59</v>
      </c>
      <c r="D26" s="1">
        <f t="shared" ref="D26:D31" si="0">$G$11</f>
        <v>0.3</v>
      </c>
    </row>
    <row r="27" spans="1:4" x14ac:dyDescent="0.3">
      <c r="A27" s="1" t="s">
        <v>4</v>
      </c>
      <c r="B27" s="18">
        <v>1.0000000000000012E-2</v>
      </c>
      <c r="C27" s="12" t="s">
        <v>59</v>
      </c>
      <c r="D27" s="1">
        <f t="shared" si="0"/>
        <v>0.3</v>
      </c>
    </row>
    <row r="28" spans="1:4" x14ac:dyDescent="0.3">
      <c r="A28" s="1" t="s">
        <v>5</v>
      </c>
      <c r="B28" s="18">
        <v>0.06</v>
      </c>
      <c r="C28" s="12" t="s">
        <v>59</v>
      </c>
      <c r="D28" s="1">
        <f t="shared" si="0"/>
        <v>0.3</v>
      </c>
    </row>
    <row r="29" spans="1:4" x14ac:dyDescent="0.3">
      <c r="A29" s="1" t="s">
        <v>6</v>
      </c>
      <c r="B29" s="18">
        <v>0.22364670636824849</v>
      </c>
      <c r="C29" s="12" t="s">
        <v>59</v>
      </c>
      <c r="D29" s="1">
        <f t="shared" si="0"/>
        <v>0.3</v>
      </c>
    </row>
    <row r="30" spans="1:4" x14ac:dyDescent="0.3">
      <c r="A30" s="1" t="s">
        <v>7</v>
      </c>
      <c r="B30" s="18">
        <v>0.24</v>
      </c>
      <c r="C30" s="12" t="s">
        <v>59</v>
      </c>
      <c r="D30" s="1">
        <f t="shared" si="0"/>
        <v>0.3</v>
      </c>
    </row>
    <row r="31" spans="1:4" x14ac:dyDescent="0.3">
      <c r="A31" s="1" t="s">
        <v>8</v>
      </c>
      <c r="B31" s="18">
        <v>0.25635342758691043</v>
      </c>
      <c r="C31" s="12" t="s">
        <v>59</v>
      </c>
      <c r="D31" s="1">
        <f t="shared" si="0"/>
        <v>0.3</v>
      </c>
    </row>
    <row r="33" spans="1:4" x14ac:dyDescent="0.3">
      <c r="B33" s="1" t="s">
        <v>107</v>
      </c>
    </row>
    <row r="34" spans="1:4" x14ac:dyDescent="0.3">
      <c r="A34" s="1" t="s">
        <v>3</v>
      </c>
      <c r="B34" s="18">
        <f t="shared" ref="B34:B39" si="1">ABS(B11-C11)</f>
        <v>1.3395525585990775E-7</v>
      </c>
      <c r="C34" s="12" t="s">
        <v>59</v>
      </c>
      <c r="D34" s="1">
        <v>0.15</v>
      </c>
    </row>
    <row r="35" spans="1:4" x14ac:dyDescent="0.3">
      <c r="A35" s="1" t="s">
        <v>4</v>
      </c>
      <c r="B35" s="18">
        <f t="shared" si="1"/>
        <v>0.15</v>
      </c>
      <c r="C35" s="12" t="s">
        <v>59</v>
      </c>
      <c r="D35" s="1">
        <v>0.15</v>
      </c>
    </row>
    <row r="36" spans="1:4" x14ac:dyDescent="0.3">
      <c r="A36" s="1" t="s">
        <v>5</v>
      </c>
      <c r="B36" s="18">
        <f t="shared" si="1"/>
        <v>0.15</v>
      </c>
      <c r="C36" s="12" t="s">
        <v>59</v>
      </c>
      <c r="D36" s="1">
        <v>0.15</v>
      </c>
    </row>
    <row r="37" spans="1:4" x14ac:dyDescent="0.3">
      <c r="A37" s="1" t="s">
        <v>6</v>
      </c>
      <c r="B37" s="18">
        <f t="shared" si="1"/>
        <v>0.13364670636824849</v>
      </c>
      <c r="C37" s="12" t="s">
        <v>59</v>
      </c>
      <c r="D37" s="1">
        <v>0.15</v>
      </c>
    </row>
    <row r="38" spans="1:4" x14ac:dyDescent="0.3">
      <c r="A38" s="1" t="s">
        <v>7</v>
      </c>
      <c r="B38" s="18">
        <f t="shared" si="1"/>
        <v>0.15</v>
      </c>
      <c r="C38" s="12" t="s">
        <v>59</v>
      </c>
      <c r="D38" s="1">
        <v>0.15</v>
      </c>
    </row>
    <row r="39" spans="1:4" x14ac:dyDescent="0.3">
      <c r="A39" s="1" t="s">
        <v>8</v>
      </c>
      <c r="B39" s="18">
        <f t="shared" si="1"/>
        <v>1.6353427586910441E-2</v>
      </c>
      <c r="C39" s="12" t="s">
        <v>59</v>
      </c>
      <c r="D39" s="1">
        <v>0.15</v>
      </c>
    </row>
  </sheetData>
  <pageMargins left="0.75" right="0.75" top="1" bottom="1" header="0.5" footer="0.5"/>
  <pageSetup scale="52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2CFA-1925-C24C-9477-60CA0EA0FC49}">
  <dimension ref="B5:C13"/>
  <sheetViews>
    <sheetView workbookViewId="0">
      <selection activeCell="I26" sqref="I26"/>
    </sheetView>
  </sheetViews>
  <sheetFormatPr baseColWidth="10" defaultRowHeight="16" x14ac:dyDescent="0.2"/>
  <cols>
    <col min="2" max="2" width="33.33203125" bestFit="1" customWidth="1"/>
    <col min="3" max="3" width="15.1640625" bestFit="1" customWidth="1"/>
  </cols>
  <sheetData>
    <row r="5" spans="2:3" x14ac:dyDescent="0.2">
      <c r="B5" t="s">
        <v>116</v>
      </c>
      <c r="C5" t="s">
        <v>87</v>
      </c>
    </row>
    <row r="6" spans="2:3" x14ac:dyDescent="0.2">
      <c r="B6" t="s">
        <v>3</v>
      </c>
      <c r="C6" s="39">
        <v>0.20999979976037825</v>
      </c>
    </row>
    <row r="7" spans="2:3" x14ac:dyDescent="0.2">
      <c r="B7" t="s">
        <v>4</v>
      </c>
      <c r="C7" s="39">
        <v>1.0000000000000012E-2</v>
      </c>
    </row>
    <row r="8" spans="2:3" x14ac:dyDescent="0.2">
      <c r="B8" t="s">
        <v>5</v>
      </c>
      <c r="C8" s="39">
        <v>0.06</v>
      </c>
    </row>
    <row r="9" spans="2:3" x14ac:dyDescent="0.2">
      <c r="B9" t="s">
        <v>6</v>
      </c>
      <c r="C9" s="39">
        <v>0.22364674477629135</v>
      </c>
    </row>
    <row r="10" spans="2:3" x14ac:dyDescent="0.2">
      <c r="B10" t="s">
        <v>7</v>
      </c>
      <c r="C10" s="39">
        <v>0.24</v>
      </c>
    </row>
    <row r="11" spans="2:3" x14ac:dyDescent="0.2">
      <c r="B11" t="s">
        <v>8</v>
      </c>
      <c r="C11" s="39">
        <v>0.25635345546330196</v>
      </c>
    </row>
    <row r="12" spans="2:3" x14ac:dyDescent="0.2">
      <c r="C12" s="38"/>
    </row>
    <row r="13" spans="2:3" x14ac:dyDescent="0.2">
      <c r="B13" t="s">
        <v>117</v>
      </c>
      <c r="C13" s="41">
        <v>12.777802759691326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showGridLines="0" workbookViewId="0">
      <selection activeCell="G13" sqref="G1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4" bestFit="1" customWidth="1"/>
    <col min="4" max="5" width="12.1640625" bestFit="1" customWidth="1"/>
  </cols>
  <sheetData>
    <row r="1" spans="1:5" x14ac:dyDescent="0.2">
      <c r="A1" s="15" t="s">
        <v>32</v>
      </c>
    </row>
    <row r="2" spans="1:5" x14ac:dyDescent="0.2">
      <c r="A2" s="15" t="s">
        <v>108</v>
      </c>
    </row>
    <row r="3" spans="1:5" x14ac:dyDescent="0.2">
      <c r="A3" s="15" t="s">
        <v>109</v>
      </c>
    </row>
    <row r="6" spans="1:5" ht="17" thickBot="1" x14ac:dyDescent="0.25">
      <c r="A6" t="s">
        <v>33</v>
      </c>
    </row>
    <row r="7" spans="1:5" x14ac:dyDescent="0.2">
      <c r="B7" s="36"/>
      <c r="C7" s="36"/>
      <c r="D7" s="36" t="s">
        <v>36</v>
      </c>
      <c r="E7" s="36" t="s">
        <v>38</v>
      </c>
    </row>
    <row r="8" spans="1:5" ht="17" thickBot="1" x14ac:dyDescent="0.25">
      <c r="B8" s="37" t="s">
        <v>34</v>
      </c>
      <c r="C8" s="37" t="s">
        <v>35</v>
      </c>
      <c r="D8" s="37" t="s">
        <v>37</v>
      </c>
      <c r="E8" s="37" t="s">
        <v>39</v>
      </c>
    </row>
    <row r="9" spans="1:5" x14ac:dyDescent="0.2">
      <c r="B9" s="16" t="s">
        <v>42</v>
      </c>
      <c r="C9" s="16" t="s">
        <v>43</v>
      </c>
      <c r="D9" s="16">
        <v>0.20999988119136445</v>
      </c>
      <c r="E9" s="16">
        <v>0</v>
      </c>
    </row>
    <row r="10" spans="1:5" x14ac:dyDescent="0.2">
      <c r="B10" s="16" t="s">
        <v>44</v>
      </c>
      <c r="C10" s="16" t="s">
        <v>45</v>
      </c>
      <c r="D10" s="16">
        <v>1.0000000000000011E-2</v>
      </c>
      <c r="E10" s="16">
        <v>0</v>
      </c>
    </row>
    <row r="11" spans="1:5" x14ac:dyDescent="0.2">
      <c r="B11" s="16" t="s">
        <v>46</v>
      </c>
      <c r="C11" s="16" t="s">
        <v>47</v>
      </c>
      <c r="D11" s="16">
        <v>0.06</v>
      </c>
      <c r="E11" s="16">
        <v>0</v>
      </c>
    </row>
    <row r="12" spans="1:5" x14ac:dyDescent="0.2">
      <c r="B12" s="16" t="s">
        <v>48</v>
      </c>
      <c r="C12" s="16" t="s">
        <v>49</v>
      </c>
      <c r="D12" s="16">
        <v>0.22364669776786</v>
      </c>
      <c r="E12" s="16">
        <v>0</v>
      </c>
    </row>
    <row r="13" spans="1:5" x14ac:dyDescent="0.2">
      <c r="B13" s="16" t="s">
        <v>50</v>
      </c>
      <c r="C13" s="16" t="s">
        <v>51</v>
      </c>
      <c r="D13" s="16">
        <v>0.24</v>
      </c>
      <c r="E13" s="16">
        <v>0</v>
      </c>
    </row>
    <row r="14" spans="1:5" ht="17" thickBot="1" x14ac:dyDescent="0.25">
      <c r="B14" s="17" t="s">
        <v>52</v>
      </c>
      <c r="C14" s="17" t="s">
        <v>53</v>
      </c>
      <c r="D14" s="17">
        <v>0.25635342104110925</v>
      </c>
      <c r="E14" s="17">
        <v>0</v>
      </c>
    </row>
    <row r="16" spans="1:5" ht="17" thickBot="1" x14ac:dyDescent="0.25">
      <c r="A16" t="s">
        <v>21</v>
      </c>
    </row>
    <row r="17" spans="2:5" x14ac:dyDescent="0.2">
      <c r="B17" s="36"/>
      <c r="C17" s="36"/>
      <c r="D17" s="36" t="s">
        <v>36</v>
      </c>
      <c r="E17" s="36" t="s">
        <v>40</v>
      </c>
    </row>
    <row r="18" spans="2:5" ht="17" thickBot="1" x14ac:dyDescent="0.25">
      <c r="B18" s="37" t="s">
        <v>34</v>
      </c>
      <c r="C18" s="37" t="s">
        <v>35</v>
      </c>
      <c r="D18" s="37" t="s">
        <v>37</v>
      </c>
      <c r="E18" s="37" t="s">
        <v>41</v>
      </c>
    </row>
    <row r="19" spans="2:5" x14ac:dyDescent="0.2">
      <c r="B19" s="16" t="s">
        <v>54</v>
      </c>
      <c r="C19" s="16" t="s">
        <v>55</v>
      </c>
      <c r="D19" s="33">
        <v>13.000000002523898</v>
      </c>
      <c r="E19" s="33">
        <v>8.5590440885373251E-2</v>
      </c>
    </row>
    <row r="20" spans="2:5" x14ac:dyDescent="0.2">
      <c r="B20" s="16" t="s">
        <v>56</v>
      </c>
      <c r="C20" s="16" t="s">
        <v>57</v>
      </c>
      <c r="D20" s="33">
        <v>1.0000000000003335</v>
      </c>
      <c r="E20" s="33">
        <v>11.668210733093357</v>
      </c>
    </row>
    <row r="21" spans="2:5" x14ac:dyDescent="0.2">
      <c r="B21" s="16" t="s">
        <v>65</v>
      </c>
      <c r="C21" s="16" t="s">
        <v>74</v>
      </c>
      <c r="D21" s="33">
        <v>0.20999988119136445</v>
      </c>
      <c r="E21" s="33">
        <v>0</v>
      </c>
    </row>
    <row r="22" spans="2:5" x14ac:dyDescent="0.2">
      <c r="B22" s="16" t="s">
        <v>66</v>
      </c>
      <c r="C22" s="16" t="s">
        <v>75</v>
      </c>
      <c r="D22" s="33">
        <v>1.0000000000000011E-2</v>
      </c>
      <c r="E22" s="33">
        <v>0</v>
      </c>
    </row>
    <row r="23" spans="2:5" x14ac:dyDescent="0.2">
      <c r="B23" s="16" t="s">
        <v>67</v>
      </c>
      <c r="C23" s="16" t="s">
        <v>76</v>
      </c>
      <c r="D23" s="33">
        <v>0.06</v>
      </c>
      <c r="E23" s="33">
        <v>0</v>
      </c>
    </row>
    <row r="24" spans="2:5" x14ac:dyDescent="0.2">
      <c r="B24" s="16" t="s">
        <v>68</v>
      </c>
      <c r="C24" s="16" t="s">
        <v>77</v>
      </c>
      <c r="D24" s="33">
        <v>0.22364669776786</v>
      </c>
      <c r="E24" s="33">
        <v>0</v>
      </c>
    </row>
    <row r="25" spans="2:5" x14ac:dyDescent="0.2">
      <c r="B25" s="16" t="s">
        <v>69</v>
      </c>
      <c r="C25" s="16" t="s">
        <v>78</v>
      </c>
      <c r="D25" s="33">
        <v>0.24</v>
      </c>
      <c r="E25" s="33">
        <v>0</v>
      </c>
    </row>
    <row r="26" spans="2:5" x14ac:dyDescent="0.2">
      <c r="B26" s="16" t="s">
        <v>79</v>
      </c>
      <c r="C26" s="16" t="s">
        <v>80</v>
      </c>
      <c r="D26" s="33">
        <v>0.25635342104110925</v>
      </c>
      <c r="E26" s="33">
        <v>0</v>
      </c>
    </row>
    <row r="27" spans="2:5" x14ac:dyDescent="0.2">
      <c r="B27" s="16" t="s">
        <v>81</v>
      </c>
      <c r="C27" s="16" t="s">
        <v>110</v>
      </c>
      <c r="D27" s="33">
        <v>1.1880863554081245E-7</v>
      </c>
      <c r="E27" s="33">
        <v>0</v>
      </c>
    </row>
    <row r="28" spans="2:5" x14ac:dyDescent="0.2">
      <c r="B28" s="16" t="s">
        <v>82</v>
      </c>
      <c r="C28" s="16" t="s">
        <v>111</v>
      </c>
      <c r="D28" s="33">
        <v>0.15</v>
      </c>
      <c r="E28" s="33">
        <v>1.6718288431134158</v>
      </c>
    </row>
    <row r="29" spans="2:5" x14ac:dyDescent="0.2">
      <c r="B29" s="16" t="s">
        <v>83</v>
      </c>
      <c r="C29" s="16" t="s">
        <v>112</v>
      </c>
      <c r="D29" s="33">
        <v>0.15</v>
      </c>
      <c r="E29" s="33">
        <v>3.4653367413722075E-2</v>
      </c>
    </row>
    <row r="30" spans="2:5" x14ac:dyDescent="0.2">
      <c r="B30" s="16" t="s">
        <v>84</v>
      </c>
      <c r="C30" s="16" t="s">
        <v>113</v>
      </c>
      <c r="D30" s="33">
        <v>0.13364669776786001</v>
      </c>
      <c r="E30" s="33">
        <v>0</v>
      </c>
    </row>
    <row r="31" spans="2:5" x14ac:dyDescent="0.2">
      <c r="B31" s="16" t="s">
        <v>85</v>
      </c>
      <c r="C31" s="16" t="s">
        <v>114</v>
      </c>
      <c r="D31" s="33">
        <v>0.15</v>
      </c>
      <c r="E31" s="33">
        <v>8.3443069513766399E-2</v>
      </c>
    </row>
    <row r="32" spans="2:5" ht="17" thickBot="1" x14ac:dyDescent="0.25">
      <c r="B32" s="17" t="s">
        <v>86</v>
      </c>
      <c r="C32" s="17" t="s">
        <v>115</v>
      </c>
      <c r="D32" s="34">
        <v>1.6353421041109262E-2</v>
      </c>
      <c r="E32" s="34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9"/>
  <sheetViews>
    <sheetView topLeftCell="B11" zoomScale="75" zoomScaleNormal="75" zoomScalePageLayoutView="75" workbookViewId="0">
      <selection activeCell="M20" sqref="M20"/>
    </sheetView>
  </sheetViews>
  <sheetFormatPr baseColWidth="10" defaultColWidth="11.6640625" defaultRowHeight="26" x14ac:dyDescent="0.3"/>
  <cols>
    <col min="1" max="1" width="27.1640625" style="1" customWidth="1"/>
    <col min="2" max="2" width="16.6640625" style="1" customWidth="1"/>
    <col min="3" max="3" width="22.1640625" style="1" customWidth="1"/>
    <col min="4" max="4" width="25.6640625" style="1" customWidth="1"/>
    <col min="5" max="5" width="11.6640625" style="1"/>
    <col min="6" max="6" width="22.5" style="1" customWidth="1"/>
    <col min="7" max="7" width="17" style="1" customWidth="1"/>
    <col min="8" max="8" width="17.33203125" style="1" customWidth="1"/>
    <col min="9" max="9" width="17.6640625" style="1" customWidth="1"/>
    <col min="10" max="10" width="17.5" style="1" customWidth="1"/>
    <col min="11" max="11" width="14.6640625" style="1" customWidth="1"/>
    <col min="12" max="12" width="17.33203125" style="1" customWidth="1"/>
    <col min="13" max="16" width="12.6640625" style="1" bestFit="1" customWidth="1"/>
    <col min="17" max="17" width="14.5" style="1" customWidth="1"/>
    <col min="18" max="18" width="12.1640625" style="1" customWidth="1"/>
    <col min="19" max="19" width="13.6640625" style="1" customWidth="1"/>
    <col min="20" max="16384" width="11.6640625" style="1"/>
  </cols>
  <sheetData>
    <row r="1" spans="1:12" s="2" customFormat="1" ht="108" x14ac:dyDescent="0.2">
      <c r="A1" s="5" t="s">
        <v>0</v>
      </c>
      <c r="B1" s="5" t="s">
        <v>1</v>
      </c>
      <c r="C1" s="9" t="s">
        <v>19</v>
      </c>
      <c r="D1" s="9" t="s">
        <v>20</v>
      </c>
      <c r="F1" s="3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3">
      <c r="A2" s="1" t="s">
        <v>9</v>
      </c>
      <c r="B2" s="1" t="s">
        <v>3</v>
      </c>
      <c r="C2" s="4">
        <v>12.69604</v>
      </c>
      <c r="D2" s="4">
        <v>19.054549999999999</v>
      </c>
      <c r="F2" s="1" t="s">
        <v>3</v>
      </c>
      <c r="G2" s="4">
        <v>1</v>
      </c>
      <c r="H2" s="4">
        <v>0.20558999999999999</v>
      </c>
      <c r="I2" s="4">
        <v>0.21901999999999999</v>
      </c>
      <c r="J2" s="4">
        <v>0.43523000000000001</v>
      </c>
      <c r="K2" s="4">
        <v>0.25849</v>
      </c>
      <c r="L2" s="4">
        <v>0.49608999999999998</v>
      </c>
    </row>
    <row r="3" spans="1:12" x14ac:dyDescent="0.3">
      <c r="A3" s="1" t="s">
        <v>10</v>
      </c>
      <c r="B3" s="1" t="s">
        <v>4</v>
      </c>
      <c r="C3" s="4">
        <v>9.9216999999999995</v>
      </c>
      <c r="D3" s="4">
        <v>12.03149</v>
      </c>
      <c r="F3" s="1" t="s">
        <v>4</v>
      </c>
      <c r="G3" s="4">
        <v>0.20558999999999999</v>
      </c>
      <c r="H3" s="4">
        <v>1</v>
      </c>
      <c r="I3" s="4">
        <v>0.11522</v>
      </c>
      <c r="J3" s="4">
        <v>0.30248999999999998</v>
      </c>
      <c r="K3" s="4">
        <v>0.21095</v>
      </c>
      <c r="L3" s="4">
        <v>0.56072999999999995</v>
      </c>
    </row>
    <row r="4" spans="1:12" x14ac:dyDescent="0.3">
      <c r="A4" s="1" t="s">
        <v>11</v>
      </c>
      <c r="B4" s="1" t="s">
        <v>5</v>
      </c>
      <c r="C4" s="4">
        <v>11.80725</v>
      </c>
      <c r="D4" s="4">
        <v>24.794699999999999</v>
      </c>
      <c r="F4" s="1" t="s">
        <v>5</v>
      </c>
      <c r="G4" s="4">
        <v>0.21901999999999999</v>
      </c>
      <c r="H4" s="4">
        <v>0.11522</v>
      </c>
      <c r="I4" s="4">
        <v>1</v>
      </c>
      <c r="J4" s="4">
        <v>0.32525999999999999</v>
      </c>
      <c r="K4" s="4">
        <v>-0.17682</v>
      </c>
      <c r="L4" s="4">
        <v>0.36527999999999999</v>
      </c>
    </row>
    <row r="5" spans="1:12" x14ac:dyDescent="0.3">
      <c r="A5" s="1" t="s">
        <v>12</v>
      </c>
      <c r="B5" s="1" t="s">
        <v>6</v>
      </c>
      <c r="C5" s="4">
        <v>13.54907</v>
      </c>
      <c r="D5" s="4">
        <v>21.690840000000001</v>
      </c>
      <c r="F5" s="1" t="s">
        <v>6</v>
      </c>
      <c r="G5" s="4">
        <v>0.43523000000000001</v>
      </c>
      <c r="H5" s="4">
        <v>0.30248999999999998</v>
      </c>
      <c r="I5" s="4">
        <v>0.32525999999999999</v>
      </c>
      <c r="J5" s="4">
        <v>1</v>
      </c>
      <c r="K5" s="4">
        <v>0.14953</v>
      </c>
      <c r="L5" s="4">
        <v>0.59082000000000001</v>
      </c>
    </row>
    <row r="6" spans="1:12" x14ac:dyDescent="0.3">
      <c r="A6" s="1" t="s">
        <v>13</v>
      </c>
      <c r="B6" s="1" t="s">
        <v>7</v>
      </c>
      <c r="C6" s="4">
        <v>13.459059999999999</v>
      </c>
      <c r="D6" s="4">
        <v>21.808910000000001</v>
      </c>
      <c r="F6" s="1" t="s">
        <v>7</v>
      </c>
      <c r="G6" s="4">
        <v>0.25849</v>
      </c>
      <c r="H6" s="4">
        <v>0.21095</v>
      </c>
      <c r="I6" s="4">
        <v>-0.17682</v>
      </c>
      <c r="J6" s="4">
        <v>0.14953</v>
      </c>
      <c r="K6" s="4">
        <v>1</v>
      </c>
      <c r="L6" s="4">
        <v>0.55052999999999996</v>
      </c>
    </row>
    <row r="7" spans="1:12" x14ac:dyDescent="0.3">
      <c r="A7" s="1" t="s">
        <v>14</v>
      </c>
      <c r="B7" s="1" t="s">
        <v>8</v>
      </c>
      <c r="C7" s="4">
        <v>13.042949999999999</v>
      </c>
      <c r="D7" s="4">
        <v>11.710330000000001</v>
      </c>
      <c r="F7" s="1" t="s">
        <v>8</v>
      </c>
      <c r="G7" s="4">
        <v>0.49608999999999998</v>
      </c>
      <c r="H7" s="4">
        <v>0.56072999999999995</v>
      </c>
      <c r="I7" s="4">
        <v>0.36527999999999999</v>
      </c>
      <c r="J7" s="4">
        <v>0.59082000000000001</v>
      </c>
      <c r="K7" s="4">
        <v>0.55052999999999996</v>
      </c>
      <c r="L7" s="4">
        <v>1</v>
      </c>
    </row>
    <row r="10" spans="1:12" x14ac:dyDescent="0.3">
      <c r="A10" s="1" t="s">
        <v>15</v>
      </c>
      <c r="B10" s="1" t="s">
        <v>16</v>
      </c>
      <c r="C10" s="1" t="s">
        <v>72</v>
      </c>
      <c r="F10" s="1" t="s">
        <v>17</v>
      </c>
      <c r="G10" s="35">
        <v>10</v>
      </c>
    </row>
    <row r="11" spans="1:12" ht="30" x14ac:dyDescent="0.4">
      <c r="A11" s="1" t="s">
        <v>3</v>
      </c>
      <c r="B11" s="23">
        <v>0.20999992225635875</v>
      </c>
      <c r="C11" s="1">
        <v>0.21</v>
      </c>
      <c r="D11" s="32"/>
      <c r="F11" s="1" t="s">
        <v>29</v>
      </c>
      <c r="G11" s="8">
        <v>0.3</v>
      </c>
      <c r="I11" s="11" t="s">
        <v>26</v>
      </c>
      <c r="J11" s="13">
        <f t="array" ref="J11:J16">B11:B16*D2:D7</f>
        <v>4.0014540186299001</v>
      </c>
    </row>
    <row r="12" spans="1:12" ht="30" x14ac:dyDescent="0.4">
      <c r="A12" s="1" t="s">
        <v>4</v>
      </c>
      <c r="B12" s="23">
        <v>1.0000000000000011E-2</v>
      </c>
      <c r="C12" s="1">
        <v>0.16</v>
      </c>
      <c r="D12" s="32"/>
      <c r="I12" s="11" t="s">
        <v>25</v>
      </c>
      <c r="J12" s="13">
        <v>0.12031490000000013</v>
      </c>
    </row>
    <row r="13" spans="1:12" ht="30" x14ac:dyDescent="0.4">
      <c r="A13" s="1" t="s">
        <v>5</v>
      </c>
      <c r="B13" s="23">
        <v>0.06</v>
      </c>
      <c r="C13" s="1">
        <v>0.21</v>
      </c>
      <c r="D13" s="32"/>
      <c r="I13" s="11" t="s">
        <v>24</v>
      </c>
      <c r="J13" s="13">
        <v>1.4876819999999999</v>
      </c>
    </row>
    <row r="14" spans="1:12" ht="30" x14ac:dyDescent="0.4">
      <c r="A14" s="1" t="s">
        <v>6</v>
      </c>
      <c r="B14" s="23">
        <v>0.24</v>
      </c>
      <c r="C14" s="1">
        <v>0.09</v>
      </c>
      <c r="D14" s="32"/>
      <c r="I14" s="11" t="s">
        <v>27</v>
      </c>
      <c r="J14" s="13">
        <v>5.2058016</v>
      </c>
    </row>
    <row r="15" spans="1:12" ht="30" x14ac:dyDescent="0.4">
      <c r="A15" s="1" t="s">
        <v>7</v>
      </c>
      <c r="B15" s="23">
        <v>0.24</v>
      </c>
      <c r="C15" s="1">
        <v>0.09</v>
      </c>
      <c r="D15" s="32"/>
      <c r="I15" s="11" t="s">
        <v>23</v>
      </c>
      <c r="J15" s="13">
        <v>5.2341384</v>
      </c>
    </row>
    <row r="16" spans="1:12" ht="30" x14ac:dyDescent="0.4">
      <c r="A16" s="1" t="s">
        <v>8</v>
      </c>
      <c r="B16" s="23">
        <v>0.2400000767271552</v>
      </c>
      <c r="C16" s="1">
        <v>0.24</v>
      </c>
      <c r="D16" s="32"/>
      <c r="I16" s="11" t="s">
        <v>28</v>
      </c>
      <c r="J16" s="13">
        <v>2.8104800985003076</v>
      </c>
    </row>
    <row r="17" spans="1:19" x14ac:dyDescent="0.3">
      <c r="B17" s="29"/>
    </row>
    <row r="18" spans="1:19" x14ac:dyDescent="0.3">
      <c r="A18" s="1" t="s">
        <v>18</v>
      </c>
      <c r="B18" s="30">
        <f>SUMPRODUCT(B11:B16,C2:C7)-0.5*SUM(B34:B39)</f>
        <v>12.786079536476672</v>
      </c>
    </row>
    <row r="19" spans="1:19" x14ac:dyDescent="0.3">
      <c r="I19" s="1" t="s">
        <v>70</v>
      </c>
      <c r="J19" s="1">
        <v>10.5</v>
      </c>
      <c r="K19" s="27">
        <v>11</v>
      </c>
      <c r="L19" s="1">
        <v>11.5</v>
      </c>
      <c r="M19" s="27">
        <v>12</v>
      </c>
      <c r="N19" s="1">
        <v>12.5</v>
      </c>
      <c r="O19" s="27">
        <v>13</v>
      </c>
      <c r="P19" s="1">
        <v>13.5</v>
      </c>
      <c r="Q19" s="27">
        <v>14</v>
      </c>
      <c r="R19" s="1">
        <v>14.5</v>
      </c>
      <c r="S19" s="27">
        <v>15</v>
      </c>
    </row>
    <row r="20" spans="1:19" x14ac:dyDescent="0.3">
      <c r="A20" s="1" t="s">
        <v>21</v>
      </c>
      <c r="I20" s="31" t="s">
        <v>71</v>
      </c>
      <c r="J20" s="31">
        <v>11.786899999999999</v>
      </c>
      <c r="K20" s="31">
        <v>12.173500000000001</v>
      </c>
      <c r="L20" s="31">
        <v>12.4246</v>
      </c>
      <c r="M20" s="31">
        <v>12.597</v>
      </c>
      <c r="N20" s="31">
        <v>12.7256</v>
      </c>
      <c r="O20" s="31">
        <v>12.777799999999999</v>
      </c>
      <c r="P20" s="31">
        <v>12.786099999999999</v>
      </c>
      <c r="Q20" s="31">
        <v>12.786099999999999</v>
      </c>
      <c r="R20" s="31">
        <v>12.786099999999999</v>
      </c>
      <c r="S20" s="31">
        <v>12.786099999999999</v>
      </c>
    </row>
    <row r="21" spans="1:19" x14ac:dyDescent="0.3">
      <c r="I21" s="1" t="s">
        <v>3</v>
      </c>
      <c r="J21" s="23">
        <v>0.13614110664292189</v>
      </c>
      <c r="K21" s="23">
        <v>0.15503708803816282</v>
      </c>
      <c r="L21" s="23">
        <v>0.18483491206369876</v>
      </c>
      <c r="M21" s="23">
        <v>0.20901947546476968</v>
      </c>
      <c r="N21" s="23">
        <v>0.20999999209553524</v>
      </c>
      <c r="O21" s="23">
        <v>0.20999988119136445</v>
      </c>
      <c r="P21" s="23">
        <v>0.20999992225635875</v>
      </c>
      <c r="Q21" s="23">
        <v>0.20999992225635875</v>
      </c>
      <c r="R21" s="23">
        <v>0.20999992225635875</v>
      </c>
      <c r="S21" s="23">
        <v>0.20999992225635875</v>
      </c>
    </row>
    <row r="22" spans="1:19" x14ac:dyDescent="0.3">
      <c r="A22" s="1" t="s">
        <v>22</v>
      </c>
      <c r="B22" s="31">
        <f t="array" ref="B22">SQRT(MMULT(TRANSPOSE(J11:J16),MMULT(G2:L7,J11:J16)))</f>
        <v>13.099483391238872</v>
      </c>
      <c r="C22" s="12" t="s">
        <v>59</v>
      </c>
      <c r="D22" s="31">
        <f>G10</f>
        <v>10</v>
      </c>
      <c r="I22" s="1" t="s">
        <v>4</v>
      </c>
      <c r="J22" s="23">
        <v>0.292587821102262</v>
      </c>
      <c r="K22" s="23">
        <v>0.19548822338936589</v>
      </c>
      <c r="L22" s="23">
        <v>0.11777671101896361</v>
      </c>
      <c r="M22" s="23">
        <v>4.8444871049361467E-2</v>
      </c>
      <c r="N22" s="23">
        <v>1.0000000000000016E-2</v>
      </c>
      <c r="O22" s="23">
        <v>1.0000000000000011E-2</v>
      </c>
      <c r="P22" s="23">
        <v>1.0000000000000011E-2</v>
      </c>
      <c r="Q22" s="23">
        <v>1.0000000000000011E-2</v>
      </c>
      <c r="R22" s="23">
        <v>1.0000000000000011E-2</v>
      </c>
      <c r="S22" s="23">
        <v>1.0000000000000011E-2</v>
      </c>
    </row>
    <row r="23" spans="1:19" x14ac:dyDescent="0.3">
      <c r="A23" s="1" t="s">
        <v>30</v>
      </c>
      <c r="B23" s="31">
        <f>SUM(B11:B16)</f>
        <v>0.99999999898351388</v>
      </c>
      <c r="C23" s="12" t="s">
        <v>31</v>
      </c>
      <c r="D23" s="31">
        <v>1</v>
      </c>
      <c r="I23" s="1" t="s">
        <v>5</v>
      </c>
      <c r="J23" s="23">
        <v>0.11051023076563199</v>
      </c>
      <c r="K23" s="23">
        <v>0.11941564393281269</v>
      </c>
      <c r="L23" s="23">
        <v>0.12689314634811844</v>
      </c>
      <c r="M23" s="23">
        <v>0.14107605751769642</v>
      </c>
      <c r="N23" s="23">
        <v>0.10065617574655698</v>
      </c>
      <c r="O23" s="23">
        <v>0.06</v>
      </c>
      <c r="P23" s="23">
        <v>0.06</v>
      </c>
      <c r="Q23" s="23">
        <v>0.06</v>
      </c>
      <c r="R23" s="23">
        <v>0.06</v>
      </c>
      <c r="S23" s="23">
        <v>0.06</v>
      </c>
    </row>
    <row r="24" spans="1:19" x14ac:dyDescent="0.3">
      <c r="I24" s="1" t="s">
        <v>6</v>
      </c>
      <c r="J24" s="23">
        <v>3.430928805887818E-2</v>
      </c>
      <c r="K24" s="23">
        <v>7.5106683906619592E-2</v>
      </c>
      <c r="L24" s="23">
        <v>8.9999999873611222E-2</v>
      </c>
      <c r="M24" s="23">
        <v>9.0000005758641102E-2</v>
      </c>
      <c r="N24" s="23">
        <v>0.13934383215592092</v>
      </c>
      <c r="O24" s="23">
        <v>0.22364669776786</v>
      </c>
      <c r="P24" s="23">
        <v>0.24</v>
      </c>
      <c r="Q24" s="23">
        <v>0.24</v>
      </c>
      <c r="R24" s="23">
        <v>0.24</v>
      </c>
      <c r="S24" s="23">
        <v>0.24</v>
      </c>
    </row>
    <row r="25" spans="1:19" x14ac:dyDescent="0.3">
      <c r="B25" s="1" t="s">
        <v>73</v>
      </c>
      <c r="I25" s="1" t="s">
        <v>7</v>
      </c>
      <c r="J25" s="23">
        <v>0.12645155343035308</v>
      </c>
      <c r="K25" s="23">
        <v>0.15495236073266769</v>
      </c>
      <c r="L25" s="23">
        <v>0.18049523069427231</v>
      </c>
      <c r="M25" s="23">
        <v>0.21145959020824215</v>
      </c>
      <c r="N25" s="23">
        <v>0.23999999999999996</v>
      </c>
      <c r="O25" s="23">
        <v>0.24</v>
      </c>
      <c r="P25" s="23">
        <v>0.24</v>
      </c>
      <c r="Q25" s="23">
        <v>0.24</v>
      </c>
      <c r="R25" s="23">
        <v>0.24</v>
      </c>
      <c r="S25" s="23">
        <v>0.24</v>
      </c>
    </row>
    <row r="26" spans="1:19" x14ac:dyDescent="0.3">
      <c r="A26" s="1" t="s">
        <v>3</v>
      </c>
      <c r="B26" s="18">
        <f t="array" ref="B26:B31">B11:B16</f>
        <v>0.20999992225635875</v>
      </c>
      <c r="C26" s="12" t="s">
        <v>59</v>
      </c>
      <c r="D26" s="1">
        <f t="shared" ref="D26:D31" si="0">$G$11</f>
        <v>0.3</v>
      </c>
      <c r="I26" s="1" t="s">
        <v>8</v>
      </c>
      <c r="J26" s="23">
        <v>0.3</v>
      </c>
      <c r="K26" s="23">
        <v>0.3</v>
      </c>
      <c r="L26" s="23">
        <v>0.3</v>
      </c>
      <c r="M26" s="23">
        <v>0.3</v>
      </c>
      <c r="N26" s="23">
        <v>0.3</v>
      </c>
      <c r="O26" s="23">
        <v>0.25635342104110925</v>
      </c>
      <c r="P26" s="23">
        <v>0.2400000767271552</v>
      </c>
      <c r="Q26" s="23">
        <v>0.2400000767271552</v>
      </c>
      <c r="R26" s="23">
        <v>0.2400000767271552</v>
      </c>
      <c r="S26" s="23">
        <v>0.2400000767271552</v>
      </c>
    </row>
    <row r="27" spans="1:19" x14ac:dyDescent="0.3">
      <c r="A27" s="1" t="s">
        <v>4</v>
      </c>
      <c r="B27" s="18">
        <v>1.0000000000000011E-2</v>
      </c>
      <c r="C27" s="12" t="s">
        <v>59</v>
      </c>
      <c r="D27" s="1">
        <f t="shared" si="0"/>
        <v>0.3</v>
      </c>
    </row>
    <row r="28" spans="1:19" x14ac:dyDescent="0.3">
      <c r="A28" s="1" t="s">
        <v>5</v>
      </c>
      <c r="B28" s="18">
        <v>0.06</v>
      </c>
      <c r="C28" s="12" t="s">
        <v>59</v>
      </c>
      <c r="D28" s="1">
        <f t="shared" si="0"/>
        <v>0.3</v>
      </c>
    </row>
    <row r="29" spans="1:19" x14ac:dyDescent="0.3">
      <c r="A29" s="1" t="s">
        <v>6</v>
      </c>
      <c r="B29" s="18">
        <v>0.24</v>
      </c>
      <c r="C29" s="12" t="s">
        <v>59</v>
      </c>
      <c r="D29" s="1">
        <f t="shared" si="0"/>
        <v>0.3</v>
      </c>
    </row>
    <row r="30" spans="1:19" x14ac:dyDescent="0.3">
      <c r="A30" s="1" t="s">
        <v>7</v>
      </c>
      <c r="B30" s="18">
        <v>0.24</v>
      </c>
      <c r="C30" s="12" t="s">
        <v>59</v>
      </c>
      <c r="D30" s="1">
        <f t="shared" si="0"/>
        <v>0.3</v>
      </c>
    </row>
    <row r="31" spans="1:19" x14ac:dyDescent="0.3">
      <c r="A31" s="1" t="s">
        <v>8</v>
      </c>
      <c r="B31" s="18">
        <v>0.2400000767271552</v>
      </c>
      <c r="C31" s="12" t="s">
        <v>59</v>
      </c>
      <c r="D31" s="1">
        <f t="shared" si="0"/>
        <v>0.3</v>
      </c>
    </row>
    <row r="33" spans="1:4" x14ac:dyDescent="0.3">
      <c r="B33" s="1" t="s">
        <v>107</v>
      </c>
    </row>
    <row r="34" spans="1:4" x14ac:dyDescent="0.3">
      <c r="A34" s="1" t="s">
        <v>3</v>
      </c>
      <c r="B34" s="18">
        <f t="shared" ref="B34:B39" si="1">ABS(B11-C11)</f>
        <v>7.7743641246907913E-8</v>
      </c>
      <c r="C34" s="12" t="s">
        <v>59</v>
      </c>
      <c r="D34" s="1">
        <v>0.15</v>
      </c>
    </row>
    <row r="35" spans="1:4" x14ac:dyDescent="0.3">
      <c r="A35" s="1" t="s">
        <v>4</v>
      </c>
      <c r="B35" s="18">
        <f t="shared" si="1"/>
        <v>0.15</v>
      </c>
      <c r="C35" s="12" t="s">
        <v>59</v>
      </c>
      <c r="D35" s="1">
        <v>0.15</v>
      </c>
    </row>
    <row r="36" spans="1:4" x14ac:dyDescent="0.3">
      <c r="A36" s="1" t="s">
        <v>5</v>
      </c>
      <c r="B36" s="18">
        <f t="shared" si="1"/>
        <v>0.15</v>
      </c>
      <c r="C36" s="12" t="s">
        <v>59</v>
      </c>
      <c r="D36" s="1">
        <v>0.15</v>
      </c>
    </row>
    <row r="37" spans="1:4" x14ac:dyDescent="0.3">
      <c r="A37" s="1" t="s">
        <v>6</v>
      </c>
      <c r="B37" s="18">
        <f t="shared" si="1"/>
        <v>0.15</v>
      </c>
      <c r="C37" s="12" t="s">
        <v>59</v>
      </c>
      <c r="D37" s="1">
        <v>0.15</v>
      </c>
    </row>
    <row r="38" spans="1:4" x14ac:dyDescent="0.3">
      <c r="A38" s="1" t="s">
        <v>7</v>
      </c>
      <c r="B38" s="18">
        <f t="shared" si="1"/>
        <v>0.15</v>
      </c>
      <c r="C38" s="12" t="s">
        <v>59</v>
      </c>
      <c r="D38" s="1">
        <v>0.15</v>
      </c>
    </row>
    <row r="39" spans="1:4" x14ac:dyDescent="0.3">
      <c r="A39" s="1" t="s">
        <v>8</v>
      </c>
      <c r="B39" s="18">
        <f t="shared" si="1"/>
        <v>7.6727155212674703E-8</v>
      </c>
      <c r="C39" s="12" t="s">
        <v>59</v>
      </c>
      <c r="D39" s="1">
        <v>0.15</v>
      </c>
    </row>
  </sheetData>
  <pageMargins left="0.75" right="0.75" top="1" bottom="1" header="0.5" footer="0.5"/>
  <pageSetup scale="52" orientation="landscape" horizontalDpi="4294967292" verticalDpi="4294967292"/>
  <colBreaks count="1" manualBreakCount="1">
    <brk id="12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2E0-8207-1C4B-89A3-D3D701A8D23C}">
  <dimension ref="D30:N32"/>
  <sheetViews>
    <sheetView workbookViewId="0">
      <selection activeCell="O52" sqref="N52:O52"/>
    </sheetView>
  </sheetViews>
  <sheetFormatPr baseColWidth="10" defaultRowHeight="16" x14ac:dyDescent="0.2"/>
  <cols>
    <col min="4" max="4" width="16.1640625" customWidth="1"/>
  </cols>
  <sheetData>
    <row r="30" spans="4:14" ht="26" x14ac:dyDescent="0.3">
      <c r="D30" s="1" t="s">
        <v>70</v>
      </c>
      <c r="E30" s="1">
        <v>10.5</v>
      </c>
      <c r="F30" s="27">
        <v>11</v>
      </c>
      <c r="G30" s="1">
        <v>11.5</v>
      </c>
      <c r="H30" s="27">
        <v>12</v>
      </c>
      <c r="I30" s="1">
        <v>12.5</v>
      </c>
      <c r="J30" s="27">
        <v>13</v>
      </c>
      <c r="K30" s="1">
        <v>13.5</v>
      </c>
      <c r="L30" s="27">
        <v>14</v>
      </c>
      <c r="M30" s="1">
        <v>14.5</v>
      </c>
      <c r="N30" s="27">
        <v>15</v>
      </c>
    </row>
    <row r="31" spans="4:14" ht="26" x14ac:dyDescent="0.3">
      <c r="D31" s="1" t="s">
        <v>119</v>
      </c>
      <c r="E31" s="1">
        <v>12.026210000000001</v>
      </c>
      <c r="F31" s="1">
        <v>12.349590237066158</v>
      </c>
      <c r="G31" s="1">
        <v>12.59756</v>
      </c>
      <c r="H31" s="1">
        <v>12.810607071497598</v>
      </c>
      <c r="I31" s="1">
        <v>13.00276</v>
      </c>
      <c r="J31" s="1">
        <v>13.144627011322024</v>
      </c>
      <c r="K31" s="1">
        <v>13.23987</v>
      </c>
      <c r="L31" s="1">
        <v>13.284928000000001</v>
      </c>
      <c r="M31" s="1">
        <v>13.284928000000001</v>
      </c>
      <c r="N31" s="1">
        <v>13.284928000000001</v>
      </c>
    </row>
    <row r="32" spans="4:14" ht="26" x14ac:dyDescent="0.3">
      <c r="D32" s="31" t="s">
        <v>118</v>
      </c>
      <c r="E32" s="31">
        <v>11.786899999999999</v>
      </c>
      <c r="F32" s="31">
        <v>12.173500000000001</v>
      </c>
      <c r="G32" s="31">
        <v>12.4246</v>
      </c>
      <c r="H32" s="31">
        <v>12.597</v>
      </c>
      <c r="I32" s="31">
        <v>12.7256</v>
      </c>
      <c r="J32" s="31">
        <v>12.777799999999999</v>
      </c>
      <c r="K32" s="31">
        <v>12.786099999999999</v>
      </c>
      <c r="L32" s="31">
        <v>12.786099999999999</v>
      </c>
      <c r="M32" s="31">
        <v>12.786099999999999</v>
      </c>
      <c r="N32" s="31">
        <v>12.786099999999999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12C-B1A0-8F41-B56D-DC2A87A2DEAA}">
  <dimension ref="A1"/>
  <sheetViews>
    <sheetView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(a)</vt:lpstr>
      <vt:lpstr>(b)</vt:lpstr>
      <vt:lpstr>(c)</vt:lpstr>
      <vt:lpstr>(d)</vt:lpstr>
      <vt:lpstr>(e)</vt:lpstr>
      <vt:lpstr>(f)</vt:lpstr>
      <vt:lpstr>(g)</vt:lpstr>
      <vt:lpstr>(h)</vt:lpstr>
      <vt:lpstr>(i)</vt:lpstr>
      <vt:lpstr>(j)</vt:lpstr>
    </vt:vector>
  </TitlesOfParts>
  <Company>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Rusmevichientong Paat</dc:creator>
  <cp:lastModifiedBy>paatrus paatrus</cp:lastModifiedBy>
  <cp:lastPrinted>2015-03-24T04:28:40Z</cp:lastPrinted>
  <dcterms:created xsi:type="dcterms:W3CDTF">2015-03-24T04:24:39Z</dcterms:created>
  <dcterms:modified xsi:type="dcterms:W3CDTF">2022-03-06T05:27:16Z</dcterms:modified>
</cp:coreProperties>
</file>