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t\source\repos\PipitGasConversion\"/>
    </mc:Choice>
  </mc:AlternateContent>
  <xr:revisionPtr revIDLastSave="0" documentId="13_ncr:1_{99CB1864-37B3-4DDE-9221-8224D4B5E992}" xr6:coauthVersionLast="47" xr6:coauthVersionMax="47" xr10:uidLastSave="{00000000-0000-0000-0000-000000000000}"/>
  <bookViews>
    <workbookView xWindow="22035" yWindow="3600" windowWidth="27150" windowHeight="17400" xr2:uid="{72E57E3D-05C1-47CD-9709-3C222CECF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A17" i="1"/>
  <c r="B15" i="1"/>
  <c r="A5" i="1"/>
  <c r="A6" i="1" s="1"/>
  <c r="A2" i="1"/>
  <c r="G17" i="1" l="1"/>
  <c r="G21" i="1" s="1"/>
  <c r="B13" i="1"/>
  <c r="A7" i="1"/>
  <c r="G22" i="1" l="1"/>
  <c r="A18" i="1"/>
  <c r="A21" i="1" s="1"/>
  <c r="A22" i="1" s="1"/>
  <c r="A23" i="1" s="1"/>
</calcChain>
</file>

<file path=xl/sharedStrings.xml><?xml version="1.0" encoding="utf-8"?>
<sst xmlns="http://schemas.openxmlformats.org/spreadsheetml/2006/main" count="20" uniqueCount="20">
  <si>
    <t>Last meter read</t>
  </si>
  <si>
    <t>Kwh on Pipit</t>
  </si>
  <si>
    <t>Backward conversion of above</t>
  </si>
  <si>
    <t>Adjustment</t>
  </si>
  <si>
    <t>Installed</t>
  </si>
  <si>
    <t>Real Kwh</t>
  </si>
  <si>
    <t>New Meter Read</t>
  </si>
  <si>
    <t>Meter Read</t>
  </si>
  <si>
    <t>M3 on Meter</t>
  </si>
  <si>
    <t>Days</t>
  </si>
  <si>
    <t>Out by per day</t>
  </si>
  <si>
    <t>M3 on Meter to KWH</t>
  </si>
  <si>
    <t>Pipit KWH</t>
  </si>
  <si>
    <t>Real Meter Read</t>
  </si>
  <si>
    <t>Real KWH</t>
  </si>
  <si>
    <t>Hardcoded Out By Per Day</t>
  </si>
  <si>
    <t>Install Date</t>
  </si>
  <si>
    <t>Today's Date</t>
  </si>
  <si>
    <t>Days Installed</t>
  </si>
  <si>
    <t>Menu -&gt; History -&gt; Gas kWh Month -&gt; Cuml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</si>
</sst>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22" fontId="0" fillId="0" borderId="0" xfId="0" applyNumberFormat="1"/>
    <xf numFmtId="0" fontId="1" fillId="2" borderId="0" xfId="1"/>
    <xf numFmtId="0" fontId="2" fillId="3" borderId="0" xfId="2"/>
    <xf numFmtId="14" fontId="2" fillId="3" borderId="0" xfId="2" applyNumberFormat="1"/>
    <xf numFmtId="14" fontId="1" fillId="2" borderId="0" xfId="1" applyNumberFormat="1"/>
    <xf numFmtId="0" fontId="5" fillId="0" borderId="0" xfId="0" applyFont="1"/>
    <xf numFmtId="14" fontId="5" fillId="0" borderId="0" xfId="0" applyNumberFormat="1" applyFont="1"/>
    <xf numFmtId="0" fontId="6" fillId="4" borderId="1" xfId="3" applyFont="1"/>
    <xf numFmtId="0" fontId="4" fillId="0" borderId="2" xfId="0" applyFont="1" applyBorder="1"/>
    <xf numFmtId="0" fontId="7" fillId="0" borderId="0" xfId="0" applyFon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3993-1BC3-45E7-BE52-A48C1F5A13D5}">
  <dimension ref="A1:I23"/>
  <sheetViews>
    <sheetView tabSelected="1" workbookViewId="0">
      <selection activeCell="C4" sqref="C4"/>
    </sheetView>
  </sheetViews>
  <sheetFormatPr defaultRowHeight="15" x14ac:dyDescent="0.25"/>
  <cols>
    <col min="1" max="2" width="15.85546875" bestFit="1" customWidth="1"/>
    <col min="6" max="6" width="24.42578125" bestFit="1" customWidth="1"/>
    <col min="7" max="7" width="10.7109375" bestFit="1" customWidth="1"/>
    <col min="9" max="9" width="39.5703125" bestFit="1" customWidth="1"/>
  </cols>
  <sheetData>
    <row r="1" spans="1:7" x14ac:dyDescent="0.25">
      <c r="A1">
        <v>62532</v>
      </c>
      <c r="B1" t="s">
        <v>1</v>
      </c>
    </row>
    <row r="2" spans="1:7" x14ac:dyDescent="0.25">
      <c r="A2">
        <f>A1*3.6/1.02264/40</f>
        <v>5503.2856137057033</v>
      </c>
    </row>
    <row r="4" spans="1:7" x14ac:dyDescent="0.25">
      <c r="A4">
        <v>5565</v>
      </c>
      <c r="B4" t="s">
        <v>0</v>
      </c>
    </row>
    <row r="5" spans="1:7" x14ac:dyDescent="0.25">
      <c r="A5">
        <f>A4*40*1.02264/3.6</f>
        <v>63233.24</v>
      </c>
    </row>
    <row r="6" spans="1:7" x14ac:dyDescent="0.25">
      <c r="A6">
        <f>A5-A1</f>
        <v>701.23999999999796</v>
      </c>
    </row>
    <row r="7" spans="1:7" x14ac:dyDescent="0.25">
      <c r="A7">
        <f>A5*3.6/1.02264/40</f>
        <v>5565</v>
      </c>
      <c r="B7" t="s">
        <v>2</v>
      </c>
    </row>
    <row r="11" spans="1:7" x14ac:dyDescent="0.25">
      <c r="A11" s="3" t="s">
        <v>4</v>
      </c>
      <c r="B11" s="4">
        <v>42717</v>
      </c>
      <c r="C11" s="3"/>
      <c r="D11" s="3"/>
    </row>
    <row r="12" spans="1:7" x14ac:dyDescent="0.25">
      <c r="A12" s="2" t="s">
        <v>7</v>
      </c>
      <c r="B12" s="5">
        <v>44452</v>
      </c>
      <c r="C12" s="2"/>
      <c r="D12" s="2"/>
    </row>
    <row r="13" spans="1:7" x14ac:dyDescent="0.25">
      <c r="A13" s="3" t="s">
        <v>9</v>
      </c>
      <c r="B13" s="3">
        <f>INT(B12-B11)</f>
        <v>1735</v>
      </c>
      <c r="C13" s="3"/>
      <c r="D13" s="3"/>
    </row>
    <row r="14" spans="1:7" x14ac:dyDescent="0.25">
      <c r="B14" s="1"/>
    </row>
    <row r="15" spans="1:7" x14ac:dyDescent="0.25">
      <c r="A15" s="2">
        <v>62534</v>
      </c>
      <c r="B15" s="2" t="str">
        <f>B1</f>
        <v>Kwh on Pipit</v>
      </c>
      <c r="F15" s="6" t="s">
        <v>16</v>
      </c>
      <c r="G15" s="7">
        <v>42717</v>
      </c>
    </row>
    <row r="16" spans="1:7" x14ac:dyDescent="0.25">
      <c r="A16" s="2">
        <v>5585</v>
      </c>
      <c r="B16" s="2" t="s">
        <v>8</v>
      </c>
      <c r="F16" s="6" t="s">
        <v>17</v>
      </c>
      <c r="G16" s="7">
        <f ca="1">NOW()</f>
        <v>44452.647120486108</v>
      </c>
    </row>
    <row r="17" spans="1:9" x14ac:dyDescent="0.25">
      <c r="A17">
        <f>A16*40*1.02264/3.6</f>
        <v>63460.493333333332</v>
      </c>
      <c r="B17" t="s">
        <v>11</v>
      </c>
      <c r="F17" s="6" t="s">
        <v>18</v>
      </c>
      <c r="G17" s="6">
        <f ca="1">INT(G16-G15)</f>
        <v>1735</v>
      </c>
    </row>
    <row r="18" spans="1:9" x14ac:dyDescent="0.25">
      <c r="A18">
        <f>(A17-A15)/B13</f>
        <v>0.53400192122958612</v>
      </c>
      <c r="B18" t="s">
        <v>10</v>
      </c>
      <c r="F18" s="6" t="s">
        <v>15</v>
      </c>
      <c r="G18" s="6">
        <v>0.53400192099999999</v>
      </c>
    </row>
    <row r="20" spans="1:9" ht="15.75" x14ac:dyDescent="0.25">
      <c r="A20" s="1"/>
      <c r="F20" s="8" t="s">
        <v>12</v>
      </c>
      <c r="G20" s="8">
        <v>62534</v>
      </c>
      <c r="I20" s="10" t="s">
        <v>19</v>
      </c>
    </row>
    <row r="21" spans="1:9" x14ac:dyDescent="0.25">
      <c r="A21">
        <f>INT(B13*A18)</f>
        <v>926</v>
      </c>
      <c r="B21" t="s">
        <v>3</v>
      </c>
      <c r="F21" s="6" t="s">
        <v>14</v>
      </c>
      <c r="G21" s="6">
        <f ca="1">G20+(G17*G18)</f>
        <v>63460.493332935002</v>
      </c>
    </row>
    <row r="22" spans="1:9" ht="16.5" thickBot="1" x14ac:dyDescent="0.3">
      <c r="A22">
        <f>A15+A21</f>
        <v>63460</v>
      </c>
      <c r="B22" t="s">
        <v>5</v>
      </c>
      <c r="F22" s="9" t="s">
        <v>13</v>
      </c>
      <c r="G22" s="9">
        <f ca="1">ROUNDUP(G21*3.6/1.02264/40,0)</f>
        <v>5585</v>
      </c>
    </row>
    <row r="23" spans="1:9" ht="15.75" thickTop="1" x14ac:dyDescent="0.25">
      <c r="A23">
        <f>ROUNDUP(A22*3.6/1.02264/40,0)</f>
        <v>5585</v>
      </c>
      <c r="B2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2021-09-12T21:06:05Z</dcterms:created>
  <dcterms:modified xsi:type="dcterms:W3CDTF">2021-09-13T14:31:53Z</dcterms:modified>
</cp:coreProperties>
</file>