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EXCEL\ASSIGNMENT\"/>
    </mc:Choice>
  </mc:AlternateContent>
  <xr:revisionPtr revIDLastSave="0" documentId="13_ncr:1_{23620A35-2633-438E-B589-509F88920A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-3,5,6" sheetId="1" r:id="rId1"/>
    <sheet name="Q-1,19,20,4" sheetId="3" r:id="rId2"/>
    <sheet name="Q-8,12" sheetId="2" r:id="rId3"/>
    <sheet name="Q-7,10,9,14,15,13,14,11,22" sheetId="4" r:id="rId4"/>
    <sheet name="Q-16,17,18,23" sheetId="5" r:id="rId5"/>
    <sheet name="Q-2,21" sheetId="6" r:id="rId6"/>
    <sheet name="Q-24" sheetId="10" r:id="rId7"/>
    <sheet name="Q-25" sheetId="11" r:id="rId8"/>
  </sheets>
  <definedNames>
    <definedName name="ExternalData_1" localSheetId="7" hidden="1">'Q-25'!$A$1:$E$102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5" l="1"/>
  <c r="Z3" i="5"/>
  <c r="X3" i="5"/>
  <c r="W3" i="5"/>
  <c r="V3" i="5"/>
  <c r="S3" i="4" l="1"/>
  <c r="S4" i="4"/>
  <c r="S5" i="4"/>
  <c r="I4" i="6"/>
  <c r="I5" i="6"/>
  <c r="I3" i="6"/>
  <c r="A19" i="6" l="1"/>
  <c r="B16" i="6"/>
  <c r="B15" i="6"/>
  <c r="B14" i="6"/>
  <c r="I2" i="3"/>
  <c r="L2" i="3"/>
  <c r="K2" i="3"/>
  <c r="J2" i="3"/>
  <c r="S6" i="5" l="1"/>
  <c r="R6" i="5"/>
  <c r="Q6" i="5"/>
  <c r="H94" i="5"/>
  <c r="C16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Q2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35" i="4"/>
  <c r="P36" i="4"/>
  <c r="P37" i="4"/>
  <c r="P29" i="4"/>
  <c r="P30" i="4"/>
  <c r="P31" i="4"/>
  <c r="P32" i="4"/>
  <c r="P33" i="4"/>
  <c r="P34" i="4"/>
  <c r="P22" i="4"/>
  <c r="P23" i="4"/>
  <c r="P24" i="4"/>
  <c r="P25" i="4"/>
  <c r="P26" i="4"/>
  <c r="P27" i="4"/>
  <c r="P2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3" i="4"/>
  <c r="M4" i="4"/>
  <c r="M5" i="4"/>
  <c r="M6" i="4"/>
  <c r="M7" i="4"/>
  <c r="M8" i="4"/>
  <c r="M9" i="4"/>
  <c r="M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K50" i="4" l="1"/>
  <c r="L50" i="4" s="1"/>
  <c r="O50" i="4"/>
  <c r="N50" i="4"/>
  <c r="K41" i="4"/>
  <c r="L41" i="4" s="1"/>
  <c r="O41" i="4"/>
  <c r="N41" i="4"/>
  <c r="K25" i="4"/>
  <c r="L25" i="4" s="1"/>
  <c r="O25" i="4"/>
  <c r="N25" i="4"/>
  <c r="K17" i="4"/>
  <c r="L17" i="4" s="1"/>
  <c r="O17" i="4"/>
  <c r="N17" i="4"/>
  <c r="K9" i="4"/>
  <c r="L9" i="4" s="1"/>
  <c r="O9" i="4"/>
  <c r="N9" i="4"/>
  <c r="K33" i="4"/>
  <c r="L33" i="4" s="1"/>
  <c r="O33" i="4"/>
  <c r="N33" i="4"/>
  <c r="K48" i="4"/>
  <c r="L48" i="4" s="1"/>
  <c r="O48" i="4"/>
  <c r="N48" i="4"/>
  <c r="K40" i="4"/>
  <c r="L40" i="4" s="1"/>
  <c r="O40" i="4"/>
  <c r="N40" i="4"/>
  <c r="K32" i="4"/>
  <c r="L32" i="4" s="1"/>
  <c r="O32" i="4"/>
  <c r="N32" i="4"/>
  <c r="K24" i="4"/>
  <c r="L24" i="4" s="1"/>
  <c r="O24" i="4"/>
  <c r="N24" i="4"/>
  <c r="K16" i="4"/>
  <c r="L16" i="4" s="1"/>
  <c r="O16" i="4"/>
  <c r="N16" i="4"/>
  <c r="K8" i="4"/>
  <c r="L8" i="4" s="1"/>
  <c r="O8" i="4"/>
  <c r="N8" i="4"/>
  <c r="K10" i="4"/>
  <c r="L10" i="4" s="1"/>
  <c r="O10" i="4"/>
  <c r="N10" i="4"/>
  <c r="K47" i="4"/>
  <c r="L47" i="4" s="1"/>
  <c r="N47" i="4"/>
  <c r="O47" i="4"/>
  <c r="K39" i="4"/>
  <c r="L39" i="4" s="1"/>
  <c r="O39" i="4"/>
  <c r="N39" i="4"/>
  <c r="K31" i="4"/>
  <c r="L31" i="4" s="1"/>
  <c r="N31" i="4"/>
  <c r="O31" i="4"/>
  <c r="K23" i="4"/>
  <c r="L23" i="4" s="1"/>
  <c r="N23" i="4"/>
  <c r="O23" i="4"/>
  <c r="K15" i="4"/>
  <c r="L15" i="4" s="1"/>
  <c r="O15" i="4"/>
  <c r="N15" i="4"/>
  <c r="K7" i="4"/>
  <c r="L7" i="4" s="1"/>
  <c r="N7" i="4"/>
  <c r="O7" i="4"/>
  <c r="K26" i="4"/>
  <c r="L26" i="4" s="1"/>
  <c r="O26" i="4"/>
  <c r="N26" i="4"/>
  <c r="K46" i="4"/>
  <c r="L46" i="4" s="1"/>
  <c r="O46" i="4"/>
  <c r="N46" i="4"/>
  <c r="K38" i="4"/>
  <c r="L38" i="4" s="1"/>
  <c r="O38" i="4"/>
  <c r="N38" i="4"/>
  <c r="K30" i="4"/>
  <c r="L30" i="4" s="1"/>
  <c r="O30" i="4"/>
  <c r="N30" i="4"/>
  <c r="K22" i="4"/>
  <c r="L22" i="4" s="1"/>
  <c r="O22" i="4"/>
  <c r="N22" i="4"/>
  <c r="K14" i="4"/>
  <c r="L14" i="4" s="1"/>
  <c r="O14" i="4"/>
  <c r="N14" i="4"/>
  <c r="K6" i="4"/>
  <c r="L6" i="4" s="1"/>
  <c r="O6" i="4"/>
  <c r="N6" i="4"/>
  <c r="K42" i="4"/>
  <c r="L42" i="4" s="1"/>
  <c r="O42" i="4"/>
  <c r="N42" i="4"/>
  <c r="K45" i="4"/>
  <c r="L45" i="4" s="1"/>
  <c r="O45" i="4"/>
  <c r="N45" i="4"/>
  <c r="K37" i="4"/>
  <c r="L37" i="4" s="1"/>
  <c r="O37" i="4"/>
  <c r="N37" i="4"/>
  <c r="K29" i="4"/>
  <c r="L29" i="4" s="1"/>
  <c r="O29" i="4"/>
  <c r="N29" i="4"/>
  <c r="K21" i="4"/>
  <c r="L21" i="4" s="1"/>
  <c r="O21" i="4"/>
  <c r="N21" i="4"/>
  <c r="K13" i="4"/>
  <c r="L13" i="4" s="1"/>
  <c r="O13" i="4"/>
  <c r="N13" i="4"/>
  <c r="K5" i="4"/>
  <c r="L5" i="4" s="1"/>
  <c r="O5" i="4"/>
  <c r="N5" i="4"/>
  <c r="K18" i="4"/>
  <c r="L18" i="4" s="1"/>
  <c r="O18" i="4"/>
  <c r="N18" i="4"/>
  <c r="K44" i="4"/>
  <c r="L44" i="4" s="1"/>
  <c r="O44" i="4"/>
  <c r="N44" i="4"/>
  <c r="K36" i="4"/>
  <c r="L36" i="4" s="1"/>
  <c r="O36" i="4"/>
  <c r="N36" i="4"/>
  <c r="K28" i="4"/>
  <c r="L28" i="4" s="1"/>
  <c r="O28" i="4"/>
  <c r="N28" i="4"/>
  <c r="K20" i="4"/>
  <c r="L20" i="4" s="1"/>
  <c r="O20" i="4"/>
  <c r="N20" i="4"/>
  <c r="K12" i="4"/>
  <c r="L12" i="4" s="1"/>
  <c r="O12" i="4"/>
  <c r="N12" i="4"/>
  <c r="K4" i="4"/>
  <c r="L4" i="4" s="1"/>
  <c r="O4" i="4"/>
  <c r="N4" i="4"/>
  <c r="K34" i="4"/>
  <c r="L34" i="4" s="1"/>
  <c r="O34" i="4"/>
  <c r="N34" i="4"/>
  <c r="K51" i="4"/>
  <c r="L51" i="4" s="1"/>
  <c r="O51" i="4"/>
  <c r="N51" i="4"/>
  <c r="K43" i="4"/>
  <c r="L43" i="4" s="1"/>
  <c r="O43" i="4"/>
  <c r="N43" i="4"/>
  <c r="K35" i="4"/>
  <c r="L35" i="4" s="1"/>
  <c r="O35" i="4"/>
  <c r="N35" i="4"/>
  <c r="K27" i="4"/>
  <c r="L27" i="4" s="1"/>
  <c r="O27" i="4"/>
  <c r="N27" i="4"/>
  <c r="K19" i="4"/>
  <c r="L19" i="4" s="1"/>
  <c r="O19" i="4"/>
  <c r="N19" i="4"/>
  <c r="K11" i="4"/>
  <c r="L11" i="4" s="1"/>
  <c r="O11" i="4"/>
  <c r="N11" i="4"/>
  <c r="K3" i="4"/>
  <c r="L3" i="4" s="1"/>
  <c r="O3" i="4"/>
  <c r="N3" i="4"/>
  <c r="K49" i="4"/>
  <c r="L49" i="4" s="1"/>
  <c r="O49" i="4"/>
  <c r="N49" i="4"/>
  <c r="K2" i="4"/>
  <c r="L2" i="4" s="1"/>
  <c r="O2" i="4"/>
  <c r="N2" i="4"/>
  <c r="I2" i="1"/>
  <c r="J2" i="1"/>
  <c r="K2" i="1"/>
  <c r="J2" i="2"/>
  <c r="K2" i="2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M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H1" authorId="0" shapeId="0" xr:uid="{92F0F41D-3CF6-4235-B593-134D6624E0DA}">
      <text>
        <r>
          <rPr>
            <b/>
            <sz val="9"/>
            <color indexed="81"/>
            <rFont val="Tahoma"/>
            <charset val="1"/>
          </rPr>
          <t>MEET HIRPARA:
Q-1</t>
        </r>
        <r>
          <rPr>
            <sz val="9"/>
            <color indexed="81"/>
            <rFont val="Tahoma"/>
            <charset val="1"/>
          </rPr>
          <t xml:space="preserve">
LOWERCIB AND UPPERCIB ESTIMATE</t>
        </r>
      </text>
    </comment>
    <comment ref="I1" authorId="0" shapeId="0" xr:uid="{ABA6C460-9D11-4CDC-8B73-54937BB05FA0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Q-19  SUMIF1  LOWERCIB OF A001</t>
        </r>
      </text>
    </comment>
    <comment ref="J1" authorId="0" shapeId="0" xr:uid="{A9BC05A0-9A42-4195-9319-B9288D9A613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Q-20 SUMIF2 IS UPPERCIB OF A001</t>
        </r>
      </text>
    </comment>
    <comment ref="K1" authorId="0" shapeId="0" xr:uid="{0B228EA1-9581-415C-BA43-7552EE63B23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 KI HE.</t>
        </r>
      </text>
    </comment>
    <comment ref="L1" authorId="0" shapeId="0" xr:uid="{45FAD7DF-BD76-4046-82CF-DB9F1F66FD3C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COUNTA KI HE.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J1" authorId="0" shapeId="0" xr:uid="{22AAAEF4-6EE7-49E2-A577-582C8324F3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 INTERNAL MIG20 AND NET UNTERNAL21 KA DATA MATCH HOTA HE YA </t>
        </r>
      </text>
    </comment>
    <comment ref="K1" authorId="0" shapeId="0" xr:uid="{EBFE5F16-9328-49A1-88F9-64D0247B10E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NETMIG20 AND NETMIG21 KA AVRAGE HE</t>
        </r>
      </text>
    </comment>
    <comment ref="L1" authorId="0" shapeId="0" xr:uid="{C5943A54-5DF9-4453-B067-BFFD92A19853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MAXIMUM INTERNAL AND INTERNATIONAL DATA OF VALUE</t>
        </r>
      </text>
    </comment>
    <comment ref="M1" authorId="0" shapeId="0" xr:uid="{43E01ADC-F9F3-441A-81E2-D99D2DF3AD8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MINIMUM NET INTERNAL AND INTERNATIONAL DATA OF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E1" authorId="0" shapeId="0" xr:uid="{3FE72885-EF8B-46F4-84E9-8D25B9ABFC4A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F1" authorId="0" shapeId="0" xr:uid="{64812FEC-8599-497B-BDF2-8A8A4A0F2D41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G1" authorId="0" shapeId="0" xr:uid="{7BD37E80-F325-4DAB-9B80-222643FA8E6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H1" authorId="0" shapeId="0" xr:uid="{93AE3951-1F1F-4D81-9B81-8572A975C27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K1" authorId="0" shapeId="0" xr:uid="{4A43BE37-ECBA-4DB3-9FDF-BF59C211BF9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Q7 -In excel file named IF 1 , Table A contains names and their respective grades for Excel
101 Course. Complete column C using only IF formula</t>
        </r>
      </text>
    </comment>
    <comment ref="L1" authorId="0" shapeId="0" xr:uid="{C871E39A-B777-4554-B2F8-EE4680849EC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Q-10 A+ GRADE GOT 100% SCOLERSHIP OTHER GRADE GOT 50 % SCLOERSHIP</t>
        </r>
      </text>
    </comment>
    <comment ref="M1" authorId="0" shapeId="0" xr:uid="{B7E7FE30-EC6F-4DDD-AD7C-9739E1A9568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Q-9 18+ AGE TO ELIGIBE DIRVING LICENC E AND 18- AGE NOT ELIGIBLE</t>
        </r>
      </text>
    </comment>
    <comment ref="N1" authorId="0" shapeId="0" xr:uid="{AE24EF22-36BB-41E5-8A89-C5A5630DFE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MARK 55 SE KAM HOGA TO PAPER IS HARD 55+ MARK PAPER IS EASY.</t>
        </r>
      </text>
    </comment>
    <comment ref="O1" authorId="0" shapeId="0" xr:uid="{20F10BB1-F65B-4C01-9ADD-7D4CCFCE6793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Q-15 60+ MARK EXCELLENT,40+ MARK GOOD,UNDER 40 MARK FAILED</t>
        </r>
      </text>
    </comment>
    <comment ref="P1" authorId="0" shapeId="0" xr:uid="{24D41BAA-5C91-4ED0-9625-C5AB725E0FF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Q-13 FOUR SUBJECT ME SE 40 SE KAM MARK AAYE TO STUDENT FAIL HOGA RETAKE COURSE</t>
        </r>
      </text>
    </comment>
    <comment ref="Q1" authorId="0" shapeId="0" xr:uid="{42822647-CF5D-4F74-9559-462573E0800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ECONOMICS SUBJECT ME ONE STUDENT KO 69 SE JAYADA MARK MILE TO TEST EASY HE.OTHERWISE NOT EASY</t>
        </r>
      </text>
    </comment>
    <comment ref="R1" authorId="0" shapeId="0" xr:uid="{92003E25-1B47-4D5E-B721-A443718DC4EF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Q-22 WHO WORK IN COMPANY FIND TO ENROLL NUMBER TO EMPLOYEE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4EEA3C76-F258-494A-99FB-52E96797FD58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Q-16 ABC COMPANY REVENUE OF 12 MONTH TOTAL USE SUM FORMULA</t>
        </r>
      </text>
    </comment>
    <comment ref="G1" authorId="0" shapeId="0" xr:uid="{1A064F83-5046-4D98-8A0F-44C7BC030B9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Q-17 2015 YEAR IN DAILY 1 JANUARY TO 31 MARCH COST OF TOTAL</t>
        </r>
      </text>
    </comment>
    <comment ref="K1" authorId="0" shapeId="0" xr:uid="{BBDBFB2A-50D8-4DE2-94D4-46A4D5E40215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Q-18 AHMEDABASD CITY AREA WISE AGE GROUP TOTAL</t>
        </r>
      </text>
    </comment>
    <comment ref="U1" authorId="0" shapeId="0" xr:uid="{2F83CC5F-42D7-437A-8C1C-39BE856D311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Q-23  In the file named VLOOKUP 2a, According to the table , answer all the question given 
in the file using vlookup.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575EAA47-C232-4895-B9B6-A91F0164569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 ROCHESTER RAIN DATA OF 2018 YEAR OF  FIRST THREE MONTH </t>
        </r>
      </text>
    </comment>
    <comment ref="E1" authorId="0" shapeId="0" xr:uid="{04F7D8D0-A665-4184-841B-8C26E5FD82F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Q-21GBP:USD exchange 
rate FOR 3 DATE OF VLOOKUP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49037-EFE5-4FD9-99A5-2AAAAD0CF7E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96599FE-7302-4DDD-B452-79D4C56DC36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<sst xmlns="http://schemas.openxmlformats.org/spreadsheetml/2006/main" count="1596" uniqueCount="535">
  <si>
    <t>Series_reference</t>
  </si>
  <si>
    <t>Period</t>
  </si>
  <si>
    <t>Data_value</t>
  </si>
  <si>
    <t>Suppressed</t>
  </si>
  <si>
    <t>STATUS</t>
  </si>
  <si>
    <t>UNITS</t>
  </si>
  <si>
    <t>Magnitude</t>
  </si>
  <si>
    <t>Subject</t>
  </si>
  <si>
    <t>BDCQ.SF1AA2CA</t>
  </si>
  <si>
    <t>F</t>
  </si>
  <si>
    <t>Dollars</t>
  </si>
  <si>
    <t>Business Data Collection - BDC</t>
  </si>
  <si>
    <t>BDCQ.SF1AA2CS</t>
  </si>
  <si>
    <t>R</t>
  </si>
  <si>
    <t>BDCQ.SF1AA2CT</t>
  </si>
  <si>
    <t>C</t>
  </si>
  <si>
    <t>BDCQ.SF1AA3CA</t>
  </si>
  <si>
    <t>BDCQ.SF1AA3CS</t>
  </si>
  <si>
    <t>COUNT</t>
  </si>
  <si>
    <t>COUNTA</t>
  </si>
  <si>
    <t>COUNTBLANK</t>
  </si>
  <si>
    <t>Far North district</t>
  </si>
  <si>
    <t>Whangārei district</t>
  </si>
  <si>
    <t>Kaipara district</t>
  </si>
  <si>
    <t>Auckland</t>
  </si>
  <si>
    <t>Rodney local board area</t>
  </si>
  <si>
    <t>Hibiscus and Bays local board area</t>
  </si>
  <si>
    <t>Upper Harbour local board area</t>
  </si>
  <si>
    <t>Kaipātiki local board area</t>
  </si>
  <si>
    <t>Devonport-Takapuna local board area</t>
  </si>
  <si>
    <t>Henderson-Massey local board area</t>
  </si>
  <si>
    <t>Waitākere Ranges local board area</t>
  </si>
  <si>
    <t>Aotea/Great Barrier local board area</t>
  </si>
  <si>
    <t>Waiheke local board area</t>
  </si>
  <si>
    <t>Waitematā local board area</t>
  </si>
  <si>
    <t>Whau local board area</t>
  </si>
  <si>
    <t>Albert-Eden local board area</t>
  </si>
  <si>
    <t>Puketāpapa local board area</t>
  </si>
  <si>
    <t>Ōrākei local board area</t>
  </si>
  <si>
    <t>Maungakiekie-Tamaki local board area</t>
  </si>
  <si>
    <t>Howick local board area</t>
  </si>
  <si>
    <t>Māngere-Ōtāhuhu local board area</t>
  </si>
  <si>
    <t>Ōtara-Papatoetoe local board area</t>
  </si>
  <si>
    <t>Manurewa local board area</t>
  </si>
  <si>
    <t>Papakura local board area</t>
  </si>
  <si>
    <t>Franklin local board area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</si>
  <si>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</si>
  <si>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</si>
  <si>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</si>
  <si>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</si>
  <si>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</si>
  <si>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</si>
  <si>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Ōtorohanga district</t>
  </si>
  <si>
    <t>South Waikato district</t>
  </si>
  <si>
    <t>Waitomo district</t>
  </si>
  <si>
    <t>Taupō district</t>
  </si>
  <si>
    <t>Western Bay of Plenty district</t>
  </si>
  <si>
    <t>Tauranga city</t>
  </si>
  <si>
    <t>Rotorua district</t>
  </si>
  <si>
    <t>Whakatāne district</t>
  </si>
  <si>
    <t>Kawerau district</t>
  </si>
  <si>
    <t>Ōpōtiki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</si>
  <si>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</si>
  <si>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</si>
  <si>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</si>
  <si>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</si>
  <si>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</si>
  <si>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</si>
  <si>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</si>
  <si>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</si>
  <si>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</si>
  <si>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</si>
  <si>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</si>
  <si>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Manawatū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</si>
  <si>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</si>
  <si>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</si>
  <si>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</si>
  <si>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</si>
  <si>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</si>
  <si>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</si>
  <si>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</si>
  <si>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</si>
  <si>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</si>
  <si>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</si>
  <si>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</si>
  <si>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</si>
  <si>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</si>
  <si>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</si>
  <si>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</si>
  <si>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</si>
  <si>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</si>
  <si>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</si>
  <si>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</si>
  <si>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</si>
  <si>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</si>
  <si>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</si>
  <si>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</si>
  <si>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</si>
  <si>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</si>
  <si>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</si>
  <si>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</si>
  <si>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</si>
  <si>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</si>
  <si>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</si>
  <si>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</si>
  <si>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</si>
  <si>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</si>
  <si>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</si>
  <si>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</si>
  <si>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New Zealand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</si>
  <si>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</si>
  <si>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</si>
  <si>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</si>
  <si>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</si>
  <si>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</si>
  <si>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</si>
  <si>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</si>
  <si>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Manawatū-Whanganui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</si>
  <si>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</si>
  <si>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</si>
  <si>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</si>
  <si>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</si>
  <si>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</si>
  <si>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</si>
  <si>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</si>
  <si>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</si>
  <si>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North Island regions</t>
  </si>
  <si>
    <t>South Island regions</t>
  </si>
  <si>
    <t>net_internal_mig20</t>
  </si>
  <si>
    <t>net_international_mig_20</t>
  </si>
  <si>
    <t>netmig20</t>
  </si>
  <si>
    <t>popchange20</t>
  </si>
  <si>
    <t>net_internal_mig21</t>
  </si>
  <si>
    <t>net_international_mig_21</t>
  </si>
  <si>
    <t>netmig21</t>
  </si>
  <si>
    <t>popchange21</t>
  </si>
  <si>
    <t>MATCH/NOT MATCH</t>
  </si>
  <si>
    <t>AVRAGE</t>
  </si>
  <si>
    <t>MAX</t>
  </si>
  <si>
    <t>MIN</t>
  </si>
  <si>
    <t>HLOOKUP</t>
  </si>
  <si>
    <t>PERIOD</t>
  </si>
  <si>
    <t>PpCode</t>
  </si>
  <si>
    <t>DmCode</t>
  </si>
  <si>
    <t>VaCode</t>
  </si>
  <si>
    <t>LSE</t>
  </si>
  <si>
    <t>LowerCIB</t>
  </si>
  <si>
    <t>UpperCIB</t>
  </si>
  <si>
    <t>P001</t>
  </si>
  <si>
    <t>D001</t>
  </si>
  <si>
    <t>G001</t>
  </si>
  <si>
    <t>G002</t>
  </si>
  <si>
    <t>G003</t>
  </si>
  <si>
    <t>G004</t>
  </si>
  <si>
    <t>D002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</si>
  <si>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</si>
  <si>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</si>
  <si>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</si>
  <si>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</si>
  <si>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</si>
  <si>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</si>
  <si>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</si>
  <si>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</si>
  <si>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</si>
  <si>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</si>
  <si>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</si>
  <si>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D003</t>
  </si>
  <si>
    <t>E001</t>
  </si>
  <si>
    <t>E002</t>
  </si>
  <si>
    <t>E003</t>
  </si>
  <si>
    <t>E004</t>
  </si>
  <si>
    <t>E005</t>
  </si>
  <si>
    <t>E006</t>
  </si>
  <si>
    <t>E007</t>
  </si>
  <si>
    <t>D004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</si>
  <si>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</si>
  <si>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</si>
  <si>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</si>
  <si>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</si>
  <si>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</si>
  <si>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</si>
  <si>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</si>
  <si>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</si>
  <si>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</si>
  <si>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</si>
  <si>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</si>
  <si>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</si>
  <si>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D005</t>
  </si>
  <si>
    <t>L001</t>
  </si>
  <si>
    <t>L002</t>
  </si>
  <si>
    <t>L003</t>
  </si>
  <si>
    <t>L004</t>
  </si>
  <si>
    <t>D006</t>
  </si>
  <si>
    <t>B001</t>
  </si>
  <si>
    <t>B002</t>
  </si>
  <si>
    <t>B003</t>
  </si>
  <si>
    <t>D007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</si>
  <si>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</si>
  <si>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</si>
  <si>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</si>
  <si>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</si>
  <si>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</si>
  <si>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</si>
  <si>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</si>
  <si>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</si>
  <si>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</si>
  <si>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</si>
  <si>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</si>
  <si>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</si>
  <si>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</si>
  <si>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D008</t>
  </si>
  <si>
    <t>U001</t>
  </si>
  <si>
    <t>U002</t>
  </si>
  <si>
    <t>U003</t>
  </si>
  <si>
    <t>P002</t>
  </si>
  <si>
    <t>P003</t>
  </si>
  <si>
    <t>SUMIF1</t>
  </si>
  <si>
    <t>SUMIF2</t>
  </si>
  <si>
    <t>NAME</t>
  </si>
  <si>
    <t>INDEX</t>
  </si>
  <si>
    <t>STAT</t>
  </si>
  <si>
    <t>C.C</t>
  </si>
  <si>
    <t>ECONOMICS</t>
  </si>
  <si>
    <t>MEET</t>
  </si>
  <si>
    <t>KHUSHI</t>
  </si>
  <si>
    <t>ISHA</t>
  </si>
  <si>
    <t>SEJAL</t>
  </si>
  <si>
    <t>VIVEK</t>
  </si>
  <si>
    <t>JAY</t>
  </si>
  <si>
    <t>DILIP</t>
  </si>
  <si>
    <t>ANIKET</t>
  </si>
  <si>
    <t>PRIYA</t>
  </si>
  <si>
    <t>EKTA</t>
  </si>
  <si>
    <t>HARDIK</t>
  </si>
  <si>
    <t>MEHUL</t>
  </si>
  <si>
    <t>SAKSHI</t>
  </si>
  <si>
    <t>MANAV</t>
  </si>
  <si>
    <t>RAHUL</t>
  </si>
  <si>
    <t>REKHA</t>
  </si>
  <si>
    <t>POONAM</t>
  </si>
  <si>
    <t>JAYDIP</t>
  </si>
  <si>
    <t>MAHESH</t>
  </si>
  <si>
    <t>VAIBHAVI</t>
  </si>
  <si>
    <t>MANJU</t>
  </si>
  <si>
    <t>SHILA</t>
  </si>
  <si>
    <t>HETAL</t>
  </si>
  <si>
    <t>HIRAL</t>
  </si>
  <si>
    <t>ABHISHEK</t>
  </si>
  <si>
    <t>RAJ</t>
  </si>
  <si>
    <t>DISHA</t>
  </si>
  <si>
    <t>MONIKA</t>
  </si>
  <si>
    <t>DAYA</t>
  </si>
  <si>
    <t>AANJALI</t>
  </si>
  <si>
    <t>MADHVI</t>
  </si>
  <si>
    <t>RASHI</t>
  </si>
  <si>
    <t xml:space="preserve">PURVI </t>
  </si>
  <si>
    <t>PANKAJ</t>
  </si>
  <si>
    <t>SHREYA</t>
  </si>
  <si>
    <t>MANOJ</t>
  </si>
  <si>
    <t>HANSI</t>
  </si>
  <si>
    <t>VANSH</t>
  </si>
  <si>
    <t>KAUSHIK</t>
  </si>
  <si>
    <t>HETVI</t>
  </si>
  <si>
    <t>KRISH</t>
  </si>
  <si>
    <t>SURAJ</t>
  </si>
  <si>
    <t>SANDIP</t>
  </si>
  <si>
    <t>RAM</t>
  </si>
  <si>
    <t>SURESH</t>
  </si>
  <si>
    <t>NAYAN</t>
  </si>
  <si>
    <t>MINAXI</t>
  </si>
  <si>
    <t>TAMLI</t>
  </si>
  <si>
    <t>AAKANSHA</t>
  </si>
  <si>
    <t>MITWA</t>
  </si>
  <si>
    <t>ACCOUNTIG</t>
  </si>
  <si>
    <t>GRADE</t>
  </si>
  <si>
    <t>SCOLERSHIP</t>
  </si>
  <si>
    <t>AGE</t>
  </si>
  <si>
    <t>DL ELIGIBLE</t>
  </si>
  <si>
    <t>TEST EASY/NOT</t>
  </si>
  <si>
    <t xml:space="preserve">GRADE </t>
  </si>
  <si>
    <t>MAX MIN 2</t>
  </si>
  <si>
    <t>MAX MIN 3</t>
  </si>
  <si>
    <t>OUT OF 280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</si>
  <si>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</si>
  <si>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</si>
  <si>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</si>
  <si>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</si>
  <si>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</si>
  <si>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</si>
  <si>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</si>
  <si>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</si>
  <si>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</si>
  <si>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</si>
  <si>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</si>
  <si>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</si>
  <si>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</si>
  <si>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ABC COMPANY REVENUE YEAR OF 2022</t>
  </si>
  <si>
    <t>REVENUE ($)</t>
  </si>
  <si>
    <t>TOTAL REVENUE</t>
  </si>
  <si>
    <t xml:space="preserve">DATE </t>
  </si>
  <si>
    <t>COST  ($)</t>
  </si>
  <si>
    <t>2015 DAILY COST</t>
  </si>
  <si>
    <t>CITY</t>
  </si>
  <si>
    <t>0-18</t>
  </si>
  <si>
    <t>19-45</t>
  </si>
  <si>
    <t>45+</t>
  </si>
  <si>
    <t>AHMEDABAD</t>
  </si>
  <si>
    <t>TOTAL OF AGE GROUP</t>
  </si>
  <si>
    <t xml:space="preserve">AHMEDABAD CITY AREA WISE AGE GROUP </t>
  </si>
  <si>
    <t xml:space="preserve">AREA </t>
  </si>
  <si>
    <t xml:space="preserve">AREA 1 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</si>
  <si>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</si>
  <si>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</si>
  <si>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</si>
  <si>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</si>
  <si>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</si>
  <si>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</si>
  <si>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</si>
  <si>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</si>
  <si>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</si>
  <si>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</si>
  <si>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</si>
  <si>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</si>
  <si>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</si>
  <si>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</si>
  <si>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</si>
  <si>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</si>
  <si>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</si>
  <si>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</si>
  <si>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</si>
  <si>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</si>
  <si>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</si>
  <si>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</si>
  <si>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</si>
  <si>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</si>
  <si>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</si>
  <si>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</si>
  <si>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</si>
  <si>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</si>
  <si>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</si>
  <si>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</si>
  <si>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</si>
  <si>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</si>
  <si>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</si>
  <si>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</si>
  <si>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</si>
  <si>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</si>
  <si>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</si>
  <si>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</si>
  <si>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</si>
  <si>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</si>
  <si>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</si>
  <si>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</si>
  <si>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</si>
  <si>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</si>
  <si>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</si>
  <si>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</si>
  <si>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</si>
  <si>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</si>
  <si>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</si>
  <si>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</si>
  <si>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</si>
  <si>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</si>
  <si>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</si>
  <si>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</si>
  <si>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</si>
  <si>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</si>
  <si>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</si>
  <si>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59</t>
  </si>
  <si>
    <t>AREA 60</t>
  </si>
  <si>
    <t>AREA 61</t>
  </si>
  <si>
    <t>AREA 62</t>
  </si>
  <si>
    <t>AREA 63</t>
  </si>
  <si>
    <t>AREA 64</t>
  </si>
  <si>
    <t>AREA 65</t>
  </si>
  <si>
    <t>AREA 66</t>
  </si>
  <si>
    <t>AREA 67</t>
  </si>
  <si>
    <t>AREA 68</t>
  </si>
  <si>
    <t>AREA 69</t>
  </si>
  <si>
    <t>AREA 70</t>
  </si>
  <si>
    <t>AREA 71</t>
  </si>
  <si>
    <t>AREA 72</t>
  </si>
  <si>
    <t>AREA 73</t>
  </si>
  <si>
    <t>AREA 74</t>
  </si>
  <si>
    <t>AREA 75</t>
  </si>
  <si>
    <t>AREA 76</t>
  </si>
  <si>
    <t>AREA 77</t>
  </si>
  <si>
    <t>AREA 78</t>
  </si>
  <si>
    <t>AREA 79</t>
  </si>
  <si>
    <t>AREA 80</t>
  </si>
  <si>
    <t>AREA 81</t>
  </si>
  <si>
    <t>AREA 82</t>
  </si>
  <si>
    <t>AREA 83</t>
  </si>
  <si>
    <t>AREA 84</t>
  </si>
  <si>
    <t>AREA 85</t>
  </si>
  <si>
    <t>AREA 86</t>
  </si>
  <si>
    <t>AREA 87</t>
  </si>
  <si>
    <t>AREA 88</t>
  </si>
  <si>
    <t>AREA 89</t>
  </si>
  <si>
    <t>AREA 90</t>
  </si>
  <si>
    <t>SELL  ($)</t>
  </si>
  <si>
    <t>no sell</t>
  </si>
  <si>
    <t>SDM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</si>
  <si>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</si>
  <si>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</si>
  <si>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</si>
  <si>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</si>
  <si>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</si>
  <si>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</si>
  <si>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</si>
  <si>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</si>
  <si>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</si>
  <si>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</t>
  </si>
  <si>
    <t>DATE</t>
  </si>
  <si>
    <t>RAIN (MM)</t>
  </si>
  <si>
    <t>ROCHESTER RAIN DATA</t>
  </si>
  <si>
    <t>JAN</t>
  </si>
  <si>
    <t>FEB</t>
  </si>
  <si>
    <t>MAR</t>
  </si>
  <si>
    <t>MONTH OF AVRAGE RAIN</t>
  </si>
  <si>
    <t>2018 YEAR IN RAIN</t>
  </si>
  <si>
    <t>VLOOKUP</t>
  </si>
  <si>
    <t>EXCHANGE RATE</t>
  </si>
  <si>
    <t>USD EXCHANGE RATE</t>
  </si>
  <si>
    <t>ENROLL</t>
  </si>
  <si>
    <t>WHO WORK</t>
  </si>
  <si>
    <t>No.</t>
  </si>
  <si>
    <t>Country</t>
  </si>
  <si>
    <t>Population</t>
  </si>
  <si>
    <t>Date</t>
  </si>
  <si>
    <t> China</t>
  </si>
  <si>
    <t> India</t>
  </si>
  <si>
    <t> United States</t>
  </si>
  <si>
    <t> Indonesia</t>
  </si>
  <si>
    <t> Pakistan</t>
  </si>
  <si>
    <t> Nigeria</t>
  </si>
  <si>
    <t> Brazil</t>
  </si>
  <si>
    <t> Bangladesh</t>
  </si>
  <si>
    <t> Russia</t>
  </si>
  <si>
    <t> Mexico</t>
  </si>
  <si>
    <t> Japan</t>
  </si>
  <si>
    <t> Philippines</t>
  </si>
  <si>
    <t> Egypt</t>
  </si>
  <si>
    <t> Ethiopia</t>
  </si>
  <si>
    <t> Vietnam</t>
  </si>
  <si>
    <t> DR Congo</t>
  </si>
  <si>
    <t> Turkey</t>
  </si>
  <si>
    <t> Iran</t>
  </si>
  <si>
    <t> Germany</t>
  </si>
  <si>
    <t> Thailand</t>
  </si>
  <si>
    <t> France</t>
  </si>
  <si>
    <t> United Kingdom</t>
  </si>
  <si>
    <t> Tanzania</t>
  </si>
  <si>
    <t> South Africa</t>
  </si>
  <si>
    <t> Italy</t>
  </si>
  <si>
    <t> Myanmar</t>
  </si>
  <si>
    <t> Colombia</t>
  </si>
  <si>
    <t> Kenya</t>
  </si>
  <si>
    <t> South Korea</t>
  </si>
  <si>
    <t> Spain</t>
  </si>
  <si>
    <t> Argentina</t>
  </si>
  <si>
    <t> Algeria</t>
  </si>
  <si>
    <t> Iraq</t>
  </si>
  <si>
    <t> Uganda</t>
  </si>
  <si>
    <t> Sudan</t>
  </si>
  <si>
    <t> Ukraine</t>
  </si>
  <si>
    <t> Canada</t>
  </si>
  <si>
    <t> Poland</t>
  </si>
  <si>
    <t> Morocco</t>
  </si>
  <si>
    <t> Uzbekistan</t>
  </si>
  <si>
    <t> Afghanistan</t>
  </si>
  <si>
    <t> Peru</t>
  </si>
  <si>
    <t> Malaysia</t>
  </si>
  <si>
    <t> Angola</t>
  </si>
  <si>
    <t> Mozambique</t>
  </si>
  <si>
    <t> Saudi Arabia</t>
  </si>
  <si>
    <t> Yemen</t>
  </si>
  <si>
    <t> Ghana</t>
  </si>
  <si>
    <t> Ivory Coast</t>
  </si>
  <si>
    <t>   Nepal</t>
  </si>
  <si>
    <t> Venezuela</t>
  </si>
  <si>
    <t> Madagascar</t>
  </si>
  <si>
    <t> Australia</t>
  </si>
  <si>
    <t> North Korea</t>
  </si>
  <si>
    <t> Cameroon</t>
  </si>
  <si>
    <t> Niger</t>
  </si>
  <si>
    <t>–</t>
  </si>
  <si>
    <t> Taiwan</t>
  </si>
  <si>
    <t> Mali</t>
  </si>
  <si>
    <t> Syria</t>
  </si>
  <si>
    <t> Burkina Faso</t>
  </si>
  <si>
    <t> Sri Lanka</t>
  </si>
  <si>
    <t> Malawi</t>
  </si>
  <si>
    <t> Chile</t>
  </si>
  <si>
    <t> Kazakhstan</t>
  </si>
  <si>
    <t> Zambia</t>
  </si>
  <si>
    <t> Romania</t>
  </si>
  <si>
    <t> Ecuador</t>
  </si>
  <si>
    <t> Somalia</t>
  </si>
  <si>
    <t> Netherlands</t>
  </si>
  <si>
    <t> Senegal</t>
  </si>
  <si>
    <t> Guatemala</t>
  </si>
  <si>
    <t> Chad</t>
  </si>
  <si>
    <t> Cambodia</t>
  </si>
  <si>
    <t> Zimbabwe</t>
  </si>
  <si>
    <t> Guinea</t>
  </si>
  <si>
    <t> South Sudan</t>
  </si>
  <si>
    <t> Rwanda</t>
  </si>
  <si>
    <t> Burundi</t>
  </si>
  <si>
    <t> Benin</t>
  </si>
  <si>
    <t> Bolivia</t>
  </si>
  <si>
    <t> Tunisia</t>
  </si>
  <si>
    <t> Papua New Guinea</t>
  </si>
  <si>
    <t> Belgium</t>
  </si>
  <si>
    <t> Haiti</t>
  </si>
  <si>
    <t> Jordan</t>
  </si>
  <si>
    <t> Cuba</t>
  </si>
  <si>
    <t> Czech Republic</t>
  </si>
  <si>
    <t> Sweden</t>
  </si>
  <si>
    <t> Dominican Republic</t>
  </si>
  <si>
    <t> Greece</t>
  </si>
  <si>
    <t> Portugal</t>
  </si>
  <si>
    <t> Azerbaijan</t>
  </si>
  <si>
    <t> Tajikistan</t>
  </si>
  <si>
    <t> Israel</t>
  </si>
  <si>
    <t> Honduras</t>
  </si>
  <si>
    <t> Hungary</t>
  </si>
  <si>
    <t> United Arab Emirates</t>
  </si>
  <si>
    <t> Belarus</t>
  </si>
  <si>
    <t> Austria</t>
  </si>
  <si>
    <t> Switzerland</t>
  </si>
  <si>
    <t> Sierra Leone</t>
  </si>
  <si>
    <t>POPULATION DATA</t>
  </si>
  <si>
    <t>c</t>
  </si>
  <si>
    <t>Population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</si>
</sst>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dd/mmm/yyyy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5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4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4" fontId="12" fillId="0" borderId="0" xfId="1" applyNumberFormat="1" applyFont="1"/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14" fontId="12" fillId="0" borderId="1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4" xfId="0" applyFont="1" applyFill="1" applyBorder="1"/>
    <xf numFmtId="0" fontId="0" fillId="0" borderId="25" xfId="0" applyBorder="1"/>
    <xf numFmtId="0" fontId="0" fillId="0" borderId="8" xfId="0" applyBorder="1"/>
    <xf numFmtId="0" fontId="0" fillId="0" borderId="6" xfId="0" applyBorder="1"/>
    <xf numFmtId="0" fontId="4" fillId="10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4" fillId="0" borderId="1" xfId="0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25" xfId="0" applyFont="1" applyBorder="1"/>
    <xf numFmtId="0" fontId="4" fillId="0" borderId="2" xfId="0" applyFont="1" applyBorder="1"/>
    <xf numFmtId="0" fontId="4" fillId="0" borderId="27" xfId="0" applyFont="1" applyBorder="1"/>
    <xf numFmtId="0" fontId="4" fillId="0" borderId="4" xfId="0" applyFont="1" applyBorder="1"/>
    <xf numFmtId="0" fontId="4" fillId="0" borderId="28" xfId="0" applyFont="1" applyBorder="1"/>
    <xf numFmtId="0" fontId="1" fillId="2" borderId="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4" fillId="4" borderId="3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0" xfId="0" applyNumberFormat="1"/>
    <xf numFmtId="3" fontId="0" fillId="0" borderId="1" xfId="0" applyNumberFormat="1" applyBorder="1"/>
    <xf numFmtId="15" fontId="0" fillId="0" borderId="1" xfId="0" applyNumberFormat="1" applyBorder="1"/>
    <xf numFmtId="17" fontId="0" fillId="0" borderId="1" xfId="0" applyNumberFormat="1" applyBorder="1"/>
    <xf numFmtId="0" fontId="13" fillId="4" borderId="1" xfId="0" applyFont="1" applyFill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</cellXfs>
  <cellStyles count="4">
    <cellStyle name="Hyperlink 2" xfId="3" xr:uid="{B67B6D55-555A-475E-8AC4-91AD6D9AEFF3}"/>
    <cellStyle name="Normal" xfId="0" builtinId="0"/>
    <cellStyle name="Normal 2" xfId="2" xr:uid="{0409C997-FA6F-48A9-9729-D3FC8B2593A0}"/>
    <cellStyle name="Normal 3" xfId="1" xr:uid="{72F572A9-770D-4324-83DD-C38D3A678A3B}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AFFC8A-4B6B-4161-B751-D702BD8D6675}" autoFormatId="16" applyNumberFormats="0" applyBorderFormats="0" applyFontFormats="0" applyPatternFormats="0" applyAlignmentFormats="0" applyWidthHeightFormats="0">
  <queryTableRefresh nextId="6">
    <queryTableFields count="5">
      <queryTableField id="1" name="No." tableColumnId="1"/>
      <queryTableField id="2" name="c" tableColumnId="2"/>
      <queryTableField id="3" name="Population" tableColumnId="3"/>
      <queryTableField id="4" name="Date" tableColumnId="4"/>
      <queryTableField id="5" name="Population 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30999-E6FB-4E2B-99E5-8E0C14972839}" name="Table1_2" displayName="Table1_2" ref="A1:E102" tableType="queryTable" totalsRowShown="0">
  <autoFilter ref="A1:E102" xr:uid="{8B630999-E6FB-4E2B-99E5-8E0C14972839}"/>
  <tableColumns count="5">
    <tableColumn id="1" xr3:uid="{B64631BB-84DB-420E-A916-E224CE9D3BE6}" uniqueName="1" name="No." queryTableFieldId="1"/>
    <tableColumn id="2" xr3:uid="{41E37F11-D2BF-4441-9B7E-9478A7887C52}" uniqueName="2" name="c" queryTableFieldId="2" dataDxfId="1"/>
    <tableColumn id="3" xr3:uid="{1C180F44-BC74-4599-ADFB-553B119E74D5}" uniqueName="3" name="Population" queryTableFieldId="3"/>
    <tableColumn id="4" xr3:uid="{8528EF07-56E2-47D5-82AE-8E9093B1CB47}" uniqueName="4" name="Date" queryTableFieldId="4" dataDxfId="0"/>
    <tableColumn id="5" xr3:uid="{8A8D7D7A-F027-4E4D-9C61-7E95BF39C21D}" uniqueName="5" name="Population 1" queryTableField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workbookViewId="0">
      <selection activeCell="O5" sqref="O5"/>
    </sheetView>
  </sheetViews>
  <sheetFormatPr defaultRowHeight="15" x14ac:dyDescent="0.25"/>
  <cols>
    <col min="1" max="1" width="18.140625" customWidth="1"/>
    <col min="3" max="4" width="11.42578125" customWidth="1"/>
    <col min="7" max="7" width="11.42578125" customWidth="1"/>
    <col min="8" max="8" width="33.140625" customWidth="1"/>
    <col min="9" max="9" width="13.140625" customWidth="1"/>
    <col min="11" max="11" width="14.42578125" customWidth="1"/>
    <col min="12" max="12" width="10.140625" customWidth="1"/>
  </cols>
  <sheetData>
    <row r="1" spans="1:14" ht="15.75" thickBo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18</v>
      </c>
      <c r="J1" s="54" t="s">
        <v>19</v>
      </c>
      <c r="K1" s="54" t="s">
        <v>20</v>
      </c>
      <c r="L1" s="70" t="s">
        <v>140</v>
      </c>
      <c r="M1" s="71"/>
      <c r="N1" s="64"/>
    </row>
    <row r="2" spans="1:14" ht="15.75" thickBot="1" x14ac:dyDescent="0.3">
      <c r="A2" s="1" t="s">
        <v>8</v>
      </c>
      <c r="B2" s="1">
        <v>2016.06</v>
      </c>
      <c r="C2" s="1">
        <v>1116.386</v>
      </c>
      <c r="D2" s="1"/>
      <c r="E2" s="1" t="s">
        <v>9</v>
      </c>
      <c r="F2" s="1" t="s">
        <v>10</v>
      </c>
      <c r="G2" s="1"/>
      <c r="H2" s="1" t="s">
        <v>11</v>
      </c>
      <c r="I2" s="39">
        <f>COUNT(A2:H2)</f>
        <v>2</v>
      </c>
      <c r="J2" s="39">
        <f>COUNTA(A2:H2)</f>
        <v>6</v>
      </c>
      <c r="K2" s="49">
        <f>COUNTBLANK(A2:H2)</f>
        <v>2</v>
      </c>
      <c r="L2" s="47" t="s">
        <v>141</v>
      </c>
      <c r="M2" s="48">
        <f>HLOOKUP(L2,A1:K498,5,0)</f>
        <v>2017.03</v>
      </c>
    </row>
    <row r="3" spans="1:14" x14ac:dyDescent="0.25">
      <c r="A3" s="1" t="s">
        <v>8</v>
      </c>
      <c r="B3" s="1">
        <v>2016.09</v>
      </c>
      <c r="C3" s="1">
        <v>1070.874</v>
      </c>
      <c r="D3" s="1"/>
      <c r="E3" s="1" t="s">
        <v>9</v>
      </c>
      <c r="F3" s="1" t="s">
        <v>10</v>
      </c>
      <c r="G3" s="1">
        <v>6</v>
      </c>
      <c r="H3" s="1" t="s">
        <v>11</v>
      </c>
      <c r="I3" s="39">
        <f t="shared" ref="I3:I66" si="0">COUNT(A3:H3)</f>
        <v>3</v>
      </c>
      <c r="J3" s="39">
        <f t="shared" ref="J3:J66" si="1">COUNTA(A3:H3)</f>
        <v>7</v>
      </c>
      <c r="K3" s="49">
        <f t="shared" ref="K3:K4" si="2">COUNTBLANK(A3:H3)</f>
        <v>1</v>
      </c>
    </row>
    <row r="4" spans="1:14" x14ac:dyDescent="0.25">
      <c r="A4" s="1" t="s">
        <v>8</v>
      </c>
      <c r="B4" s="1">
        <v>2016.12</v>
      </c>
      <c r="C4" s="1">
        <v>1054.4079999999999</v>
      </c>
      <c r="D4" s="1"/>
      <c r="E4" s="1" t="s">
        <v>9</v>
      </c>
      <c r="F4" s="1" t="s">
        <v>10</v>
      </c>
      <c r="G4" s="1">
        <v>6</v>
      </c>
      <c r="H4" s="1" t="s">
        <v>11</v>
      </c>
      <c r="I4" s="39">
        <f t="shared" si="0"/>
        <v>3</v>
      </c>
      <c r="J4" s="39">
        <f t="shared" si="1"/>
        <v>7</v>
      </c>
      <c r="K4" s="49">
        <f t="shared" si="2"/>
        <v>1</v>
      </c>
    </row>
    <row r="5" spans="1:14" x14ac:dyDescent="0.25">
      <c r="A5" s="1" t="s">
        <v>8</v>
      </c>
      <c r="B5" s="1">
        <v>2017.03</v>
      </c>
      <c r="C5" s="1">
        <v>1010.665</v>
      </c>
      <c r="D5" s="1"/>
      <c r="E5" s="1" t="s">
        <v>9</v>
      </c>
      <c r="F5" s="1" t="s">
        <v>10</v>
      </c>
      <c r="G5" s="1">
        <v>6</v>
      </c>
      <c r="H5" s="1" t="s">
        <v>11</v>
      </c>
      <c r="I5" s="39">
        <f t="shared" si="0"/>
        <v>3</v>
      </c>
      <c r="J5" s="39">
        <f t="shared" si="1"/>
        <v>7</v>
      </c>
      <c r="K5" s="49">
        <f t="shared" ref="K5:K66" si="3">COUNTBLANK(A5:H5)</f>
        <v>1</v>
      </c>
    </row>
    <row r="6" spans="1:14" x14ac:dyDescent="0.25">
      <c r="A6" s="1" t="s">
        <v>8</v>
      </c>
      <c r="B6" s="1">
        <v>2017.06</v>
      </c>
      <c r="C6" s="1">
        <v>1233.7</v>
      </c>
      <c r="D6" s="1"/>
      <c r="E6" s="1" t="s">
        <v>9</v>
      </c>
      <c r="F6" s="1" t="s">
        <v>10</v>
      </c>
      <c r="G6" s="1">
        <v>6</v>
      </c>
      <c r="H6" s="1" t="s">
        <v>11</v>
      </c>
      <c r="I6" s="39">
        <f t="shared" si="0"/>
        <v>3</v>
      </c>
      <c r="J6" s="39">
        <f t="shared" si="1"/>
        <v>7</v>
      </c>
      <c r="K6" s="49">
        <f t="shared" si="3"/>
        <v>1</v>
      </c>
    </row>
    <row r="7" spans="1:14" x14ac:dyDescent="0.25">
      <c r="A7" s="1" t="s">
        <v>8</v>
      </c>
      <c r="B7" s="1">
        <v>2017.09</v>
      </c>
      <c r="C7" s="1">
        <v>1282.4359999999999</v>
      </c>
      <c r="D7" s="1"/>
      <c r="E7" s="1" t="s">
        <v>9</v>
      </c>
      <c r="F7" s="1" t="s">
        <v>10</v>
      </c>
      <c r="G7" s="1">
        <v>6</v>
      </c>
      <c r="H7" s="1" t="s">
        <v>11</v>
      </c>
      <c r="I7" s="39">
        <f t="shared" si="0"/>
        <v>3</v>
      </c>
      <c r="J7" s="39">
        <f t="shared" si="1"/>
        <v>7</v>
      </c>
      <c r="K7" s="49">
        <f t="shared" si="3"/>
        <v>1</v>
      </c>
    </row>
    <row r="8" spans="1:14" x14ac:dyDescent="0.25">
      <c r="A8" s="1" t="s">
        <v>8</v>
      </c>
      <c r="B8" s="1">
        <v>2017.12</v>
      </c>
      <c r="C8" s="1">
        <v>1290.82</v>
      </c>
      <c r="D8" s="1"/>
      <c r="E8" s="1" t="s">
        <v>9</v>
      </c>
      <c r="F8" s="1" t="s">
        <v>10</v>
      </c>
      <c r="G8" s="1">
        <v>6</v>
      </c>
      <c r="H8" s="1" t="s">
        <v>11</v>
      </c>
      <c r="I8" s="39">
        <f t="shared" si="0"/>
        <v>3</v>
      </c>
      <c r="J8" s="39">
        <f t="shared" si="1"/>
        <v>7</v>
      </c>
      <c r="K8" s="49">
        <f t="shared" si="3"/>
        <v>1</v>
      </c>
    </row>
    <row r="9" spans="1:14" x14ac:dyDescent="0.25">
      <c r="A9" s="1" t="s">
        <v>8</v>
      </c>
      <c r="B9" s="1">
        <v>2018.03</v>
      </c>
      <c r="C9" s="1">
        <v>1412.0070000000001</v>
      </c>
      <c r="D9" s="1"/>
      <c r="E9" s="1" t="s">
        <v>9</v>
      </c>
      <c r="F9" s="1" t="s">
        <v>10</v>
      </c>
      <c r="G9" s="1">
        <v>6</v>
      </c>
      <c r="H9" s="1" t="s">
        <v>11</v>
      </c>
      <c r="I9" s="39">
        <f t="shared" si="0"/>
        <v>3</v>
      </c>
      <c r="J9" s="39">
        <f t="shared" si="1"/>
        <v>7</v>
      </c>
      <c r="K9" s="49">
        <f t="shared" si="3"/>
        <v>1</v>
      </c>
    </row>
    <row r="10" spans="1:14" x14ac:dyDescent="0.25">
      <c r="A10" s="1" t="s">
        <v>8</v>
      </c>
      <c r="B10" s="1">
        <v>2018.06</v>
      </c>
      <c r="C10" s="1">
        <v>1488.0550000000001</v>
      </c>
      <c r="D10" s="1"/>
      <c r="E10" s="1" t="s">
        <v>9</v>
      </c>
      <c r="F10" s="1" t="s">
        <v>10</v>
      </c>
      <c r="G10" s="1">
        <v>6</v>
      </c>
      <c r="H10" s="1" t="s">
        <v>11</v>
      </c>
      <c r="I10" s="39">
        <f t="shared" si="0"/>
        <v>3</v>
      </c>
      <c r="J10" s="39">
        <f t="shared" si="1"/>
        <v>7</v>
      </c>
      <c r="K10" s="49">
        <f t="shared" si="3"/>
        <v>1</v>
      </c>
    </row>
    <row r="11" spans="1:14" x14ac:dyDescent="0.25">
      <c r="A11" s="1" t="s">
        <v>8</v>
      </c>
      <c r="B11" s="1">
        <v>2018.09</v>
      </c>
      <c r="C11" s="1">
        <v>1497.6780000000001</v>
      </c>
      <c r="D11" s="1"/>
      <c r="E11" s="1" t="s">
        <v>9</v>
      </c>
      <c r="F11" s="1" t="s">
        <v>10</v>
      </c>
      <c r="G11" s="1">
        <v>6</v>
      </c>
      <c r="H11" s="1" t="s">
        <v>11</v>
      </c>
      <c r="I11" s="39">
        <f t="shared" si="0"/>
        <v>3</v>
      </c>
      <c r="J11" s="39">
        <f t="shared" si="1"/>
        <v>7</v>
      </c>
      <c r="K11" s="49">
        <f t="shared" si="3"/>
        <v>1</v>
      </c>
    </row>
    <row r="12" spans="1:14" x14ac:dyDescent="0.25">
      <c r="A12" s="1" t="s">
        <v>8</v>
      </c>
      <c r="B12" s="1">
        <v>2018.12</v>
      </c>
      <c r="C12" s="1">
        <v>1570.5070000000001</v>
      </c>
      <c r="D12" s="1"/>
      <c r="E12" s="1" t="s">
        <v>9</v>
      </c>
      <c r="F12" s="1" t="s">
        <v>10</v>
      </c>
      <c r="G12" s="1">
        <v>6</v>
      </c>
      <c r="H12" s="1" t="s">
        <v>11</v>
      </c>
      <c r="I12" s="39">
        <f t="shared" si="0"/>
        <v>3</v>
      </c>
      <c r="J12" s="39">
        <f t="shared" si="1"/>
        <v>7</v>
      </c>
      <c r="K12" s="49">
        <f t="shared" si="3"/>
        <v>1</v>
      </c>
    </row>
    <row r="13" spans="1:14" x14ac:dyDescent="0.25">
      <c r="A13" s="1" t="s">
        <v>8</v>
      </c>
      <c r="B13" s="1">
        <v>2019.03</v>
      </c>
      <c r="C13" s="1">
        <v>1393.749</v>
      </c>
      <c r="D13" s="1"/>
      <c r="E13" s="1" t="s">
        <v>9</v>
      </c>
      <c r="F13" s="1" t="s">
        <v>10</v>
      </c>
      <c r="G13" s="1">
        <v>6</v>
      </c>
      <c r="H13" s="1" t="s">
        <v>11</v>
      </c>
      <c r="I13" s="39">
        <f t="shared" si="0"/>
        <v>3</v>
      </c>
      <c r="J13" s="39">
        <f t="shared" si="1"/>
        <v>7</v>
      </c>
      <c r="K13" s="49">
        <f t="shared" si="3"/>
        <v>1</v>
      </c>
    </row>
    <row r="14" spans="1:14" x14ac:dyDescent="0.25">
      <c r="A14" s="1" t="s">
        <v>8</v>
      </c>
      <c r="B14" s="1">
        <v>2019.06</v>
      </c>
      <c r="C14" s="1">
        <v>1517.143</v>
      </c>
      <c r="D14" s="1"/>
      <c r="E14" s="1" t="s">
        <v>9</v>
      </c>
      <c r="F14" s="1" t="s">
        <v>10</v>
      </c>
      <c r="G14" s="1">
        <v>6</v>
      </c>
      <c r="H14" s="1" t="s">
        <v>11</v>
      </c>
      <c r="I14" s="39">
        <f t="shared" si="0"/>
        <v>3</v>
      </c>
      <c r="J14" s="39">
        <f t="shared" si="1"/>
        <v>7</v>
      </c>
      <c r="K14" s="49">
        <f t="shared" si="3"/>
        <v>1</v>
      </c>
    </row>
    <row r="15" spans="1:14" x14ac:dyDescent="0.25">
      <c r="A15" s="1" t="s">
        <v>8</v>
      </c>
      <c r="B15" s="1">
        <v>2019.09</v>
      </c>
      <c r="C15" s="1">
        <v>1381.5139999999999</v>
      </c>
      <c r="D15" s="1"/>
      <c r="E15" s="1" t="s">
        <v>9</v>
      </c>
      <c r="F15" s="1" t="s">
        <v>10</v>
      </c>
      <c r="G15" s="1">
        <v>6</v>
      </c>
      <c r="H15" s="1" t="s">
        <v>11</v>
      </c>
      <c r="I15" s="39">
        <f t="shared" si="0"/>
        <v>3</v>
      </c>
      <c r="J15" s="39">
        <f t="shared" si="1"/>
        <v>7</v>
      </c>
      <c r="K15" s="49">
        <f t="shared" si="3"/>
        <v>1</v>
      </c>
    </row>
    <row r="16" spans="1:14" x14ac:dyDescent="0.25">
      <c r="A16" s="1" t="s">
        <v>8</v>
      </c>
      <c r="B16" s="1">
        <v>2019.12</v>
      </c>
      <c r="C16" s="1">
        <v>1370.9849999999999</v>
      </c>
      <c r="D16" s="1"/>
      <c r="E16" s="1" t="s">
        <v>9</v>
      </c>
      <c r="F16" s="1" t="s">
        <v>10</v>
      </c>
      <c r="G16" s="1">
        <v>6</v>
      </c>
      <c r="H16" s="1" t="s">
        <v>11</v>
      </c>
      <c r="I16" s="39">
        <f t="shared" si="0"/>
        <v>3</v>
      </c>
      <c r="J16" s="39">
        <f t="shared" si="1"/>
        <v>7</v>
      </c>
      <c r="K16" s="49">
        <f t="shared" si="3"/>
        <v>1</v>
      </c>
    </row>
    <row r="17" spans="1:11" x14ac:dyDescent="0.25">
      <c r="A17" s="1" t="s">
        <v>8</v>
      </c>
      <c r="B17" s="1">
        <v>2020.03</v>
      </c>
      <c r="C17" s="1">
        <v>1073.0170000000001</v>
      </c>
      <c r="D17" s="1"/>
      <c r="E17" s="1" t="s">
        <v>9</v>
      </c>
      <c r="F17" s="1" t="s">
        <v>10</v>
      </c>
      <c r="G17" s="1">
        <v>6</v>
      </c>
      <c r="H17" s="1" t="s">
        <v>11</v>
      </c>
      <c r="I17" s="39">
        <f t="shared" si="0"/>
        <v>3</v>
      </c>
      <c r="J17" s="39">
        <f t="shared" si="1"/>
        <v>7</v>
      </c>
      <c r="K17" s="49">
        <f t="shared" si="3"/>
        <v>1</v>
      </c>
    </row>
    <row r="18" spans="1:11" x14ac:dyDescent="0.25">
      <c r="A18" s="1" t="s">
        <v>8</v>
      </c>
      <c r="B18" s="1">
        <v>2020.06</v>
      </c>
      <c r="C18" s="1">
        <v>1131.4449999999999</v>
      </c>
      <c r="D18" s="1"/>
      <c r="E18" s="1" t="s">
        <v>9</v>
      </c>
      <c r="F18" s="1" t="s">
        <v>10</v>
      </c>
      <c r="G18" s="1">
        <v>6</v>
      </c>
      <c r="H18" s="1" t="s">
        <v>11</v>
      </c>
      <c r="I18" s="39">
        <f t="shared" si="0"/>
        <v>3</v>
      </c>
      <c r="J18" s="39">
        <f t="shared" si="1"/>
        <v>7</v>
      </c>
      <c r="K18" s="49">
        <f t="shared" si="3"/>
        <v>1</v>
      </c>
    </row>
    <row r="19" spans="1:11" x14ac:dyDescent="0.25">
      <c r="A19" s="1" t="s">
        <v>8</v>
      </c>
      <c r="B19" s="1">
        <v>2020.09</v>
      </c>
      <c r="C19" s="1">
        <v>1440.1010000000001</v>
      </c>
      <c r="D19" s="1"/>
      <c r="E19" s="1" t="s">
        <v>9</v>
      </c>
      <c r="F19" s="1" t="s">
        <v>10</v>
      </c>
      <c r="G19" s="1">
        <v>6</v>
      </c>
      <c r="H19" s="1" t="s">
        <v>11</v>
      </c>
      <c r="I19" s="39">
        <f t="shared" si="0"/>
        <v>3</v>
      </c>
      <c r="J19" s="39">
        <f t="shared" si="1"/>
        <v>7</v>
      </c>
      <c r="K19" s="49">
        <f t="shared" si="3"/>
        <v>1</v>
      </c>
    </row>
    <row r="20" spans="1:11" x14ac:dyDescent="0.25">
      <c r="A20" s="1" t="s">
        <v>8</v>
      </c>
      <c r="B20" s="1">
        <v>2020.12</v>
      </c>
      <c r="C20" s="1">
        <v>1489.979</v>
      </c>
      <c r="D20" s="1"/>
      <c r="E20" s="1" t="s">
        <v>9</v>
      </c>
      <c r="F20" s="1" t="s">
        <v>10</v>
      </c>
      <c r="G20" s="1">
        <v>6</v>
      </c>
      <c r="H20" s="1" t="s">
        <v>11</v>
      </c>
      <c r="I20" s="39">
        <f t="shared" si="0"/>
        <v>3</v>
      </c>
      <c r="J20" s="39">
        <f t="shared" si="1"/>
        <v>7</v>
      </c>
      <c r="K20" s="49">
        <f t="shared" si="3"/>
        <v>1</v>
      </c>
    </row>
    <row r="21" spans="1:11" x14ac:dyDescent="0.25">
      <c r="A21" s="1" t="s">
        <v>8</v>
      </c>
      <c r="B21" s="1">
        <v>2021.03</v>
      </c>
      <c r="C21" s="1">
        <v>1390.7819999999999</v>
      </c>
      <c r="D21" s="1"/>
      <c r="E21" s="1" t="s">
        <v>9</v>
      </c>
      <c r="F21" s="1" t="s">
        <v>10</v>
      </c>
      <c r="G21" s="1">
        <v>6</v>
      </c>
      <c r="H21" s="1" t="s">
        <v>11</v>
      </c>
      <c r="I21" s="39">
        <f t="shared" si="0"/>
        <v>3</v>
      </c>
      <c r="J21" s="39">
        <f t="shared" si="1"/>
        <v>7</v>
      </c>
      <c r="K21" s="49">
        <f t="shared" si="3"/>
        <v>1</v>
      </c>
    </row>
    <row r="22" spans="1:11" x14ac:dyDescent="0.25">
      <c r="A22" s="1" t="s">
        <v>8</v>
      </c>
      <c r="B22" s="1">
        <v>2021.06</v>
      </c>
      <c r="C22" s="1">
        <v>1826.73</v>
      </c>
      <c r="D22" s="1"/>
      <c r="E22" s="1" t="s">
        <v>9</v>
      </c>
      <c r="F22" s="1" t="s">
        <v>10</v>
      </c>
      <c r="G22" s="1">
        <v>6</v>
      </c>
      <c r="H22" s="1" t="s">
        <v>11</v>
      </c>
      <c r="I22" s="39">
        <f t="shared" si="0"/>
        <v>3</v>
      </c>
      <c r="J22" s="39">
        <f t="shared" si="1"/>
        <v>7</v>
      </c>
      <c r="K22" s="49">
        <f t="shared" si="3"/>
        <v>1</v>
      </c>
    </row>
    <row r="23" spans="1:11" x14ac:dyDescent="0.25">
      <c r="A23" s="1" t="s">
        <v>8</v>
      </c>
      <c r="B23" s="1">
        <v>2021.09</v>
      </c>
      <c r="C23" s="1">
        <v>1710.0730000000001</v>
      </c>
      <c r="D23" s="1"/>
      <c r="E23" s="1" t="s">
        <v>9</v>
      </c>
      <c r="F23" s="1" t="s">
        <v>10</v>
      </c>
      <c r="G23" s="1">
        <v>6</v>
      </c>
      <c r="H23" s="1" t="s">
        <v>11</v>
      </c>
      <c r="I23" s="39">
        <f t="shared" si="0"/>
        <v>3</v>
      </c>
      <c r="J23" s="39">
        <f t="shared" si="1"/>
        <v>7</v>
      </c>
      <c r="K23" s="49">
        <f t="shared" si="3"/>
        <v>1</v>
      </c>
    </row>
    <row r="24" spans="1:11" x14ac:dyDescent="0.25">
      <c r="A24" s="1" t="s">
        <v>8</v>
      </c>
      <c r="B24" s="1">
        <v>2021.12</v>
      </c>
      <c r="C24" s="1">
        <v>1559.479</v>
      </c>
      <c r="D24" s="1"/>
      <c r="E24" s="1" t="s">
        <v>9</v>
      </c>
      <c r="F24" s="1" t="s">
        <v>10</v>
      </c>
      <c r="G24" s="1">
        <v>6</v>
      </c>
      <c r="H24" s="1" t="s">
        <v>11</v>
      </c>
      <c r="I24" s="39">
        <f t="shared" si="0"/>
        <v>3</v>
      </c>
      <c r="J24" s="39">
        <f t="shared" si="1"/>
        <v>7</v>
      </c>
      <c r="K24" s="49">
        <f t="shared" si="3"/>
        <v>1</v>
      </c>
    </row>
    <row r="25" spans="1:11" x14ac:dyDescent="0.25">
      <c r="A25" s="1" t="s">
        <v>8</v>
      </c>
      <c r="B25" s="1">
        <v>2022.03</v>
      </c>
      <c r="C25" s="1">
        <v>1285.0830000000001</v>
      </c>
      <c r="D25" s="1"/>
      <c r="E25" s="1" t="s">
        <v>9</v>
      </c>
      <c r="F25" s="1" t="s">
        <v>10</v>
      </c>
      <c r="G25" s="1">
        <v>6</v>
      </c>
      <c r="H25" s="1" t="s">
        <v>11</v>
      </c>
      <c r="I25" s="39">
        <f t="shared" si="0"/>
        <v>3</v>
      </c>
      <c r="J25" s="39">
        <f t="shared" si="1"/>
        <v>7</v>
      </c>
      <c r="K25" s="49">
        <f t="shared" si="3"/>
        <v>1</v>
      </c>
    </row>
    <row r="26" spans="1:11" x14ac:dyDescent="0.25">
      <c r="A26" s="1" t="s">
        <v>8</v>
      </c>
      <c r="B26" s="1">
        <v>2022.06</v>
      </c>
      <c r="C26" s="1">
        <v>1684.422</v>
      </c>
      <c r="D26" s="1"/>
      <c r="E26" s="1" t="s">
        <v>9</v>
      </c>
      <c r="F26" s="1" t="s">
        <v>10</v>
      </c>
      <c r="G26" s="1">
        <v>6</v>
      </c>
      <c r="H26" s="1" t="s">
        <v>11</v>
      </c>
      <c r="I26" s="39">
        <f t="shared" si="0"/>
        <v>3</v>
      </c>
      <c r="J26" s="39">
        <f t="shared" si="1"/>
        <v>7</v>
      </c>
      <c r="K26" s="49">
        <f t="shared" si="3"/>
        <v>1</v>
      </c>
    </row>
    <row r="27" spans="1:11" x14ac:dyDescent="0.25">
      <c r="A27" s="1" t="s">
        <v>8</v>
      </c>
      <c r="B27" s="1">
        <v>2022.09</v>
      </c>
      <c r="C27" s="1">
        <v>1665.9259999999999</v>
      </c>
      <c r="D27" s="1"/>
      <c r="E27" s="1" t="s">
        <v>9</v>
      </c>
      <c r="F27" s="1" t="s">
        <v>10</v>
      </c>
      <c r="G27" s="1">
        <v>6</v>
      </c>
      <c r="H27" s="1" t="s">
        <v>11</v>
      </c>
      <c r="I27" s="39">
        <f t="shared" si="0"/>
        <v>3</v>
      </c>
      <c r="J27" s="39">
        <f t="shared" si="1"/>
        <v>7</v>
      </c>
      <c r="K27" s="49">
        <f t="shared" si="3"/>
        <v>1</v>
      </c>
    </row>
    <row r="28" spans="1:11" x14ac:dyDescent="0.25">
      <c r="A28" s="1" t="s">
        <v>8</v>
      </c>
      <c r="B28" s="1">
        <v>2022.12</v>
      </c>
      <c r="C28" s="1">
        <v>1501.095</v>
      </c>
      <c r="D28" s="1"/>
      <c r="E28" s="1" t="s">
        <v>9</v>
      </c>
      <c r="F28" s="1" t="s">
        <v>10</v>
      </c>
      <c r="G28" s="1">
        <v>6</v>
      </c>
      <c r="H28" s="1" t="s">
        <v>11</v>
      </c>
      <c r="I28" s="39">
        <f t="shared" si="0"/>
        <v>3</v>
      </c>
      <c r="J28" s="39">
        <f t="shared" si="1"/>
        <v>7</v>
      </c>
      <c r="K28" s="49">
        <f t="shared" si="3"/>
        <v>1</v>
      </c>
    </row>
    <row r="29" spans="1:11" x14ac:dyDescent="0.25">
      <c r="A29" s="1" t="s">
        <v>8</v>
      </c>
      <c r="B29" s="1">
        <v>2023.03</v>
      </c>
      <c r="C29" s="1">
        <v>1209.443</v>
      </c>
      <c r="D29" s="1"/>
      <c r="E29" s="1" t="s">
        <v>9</v>
      </c>
      <c r="F29" s="1" t="s">
        <v>10</v>
      </c>
      <c r="G29" s="1">
        <v>6</v>
      </c>
      <c r="H29" s="1" t="s">
        <v>11</v>
      </c>
      <c r="I29" s="39">
        <f t="shared" si="0"/>
        <v>3</v>
      </c>
      <c r="J29" s="39">
        <f t="shared" si="1"/>
        <v>7</v>
      </c>
      <c r="K29" s="49">
        <f t="shared" si="3"/>
        <v>1</v>
      </c>
    </row>
    <row r="30" spans="1:11" x14ac:dyDescent="0.25">
      <c r="A30" s="1" t="s">
        <v>12</v>
      </c>
      <c r="B30" s="1">
        <v>2016.06</v>
      </c>
      <c r="C30" s="1">
        <v>1061.9580000000001</v>
      </c>
      <c r="D30" s="1"/>
      <c r="E30" s="1" t="s">
        <v>13</v>
      </c>
      <c r="F30" s="1" t="s">
        <v>10</v>
      </c>
      <c r="G30" s="1">
        <v>6</v>
      </c>
      <c r="H30" s="1" t="s">
        <v>11</v>
      </c>
      <c r="I30" s="39">
        <f t="shared" si="0"/>
        <v>3</v>
      </c>
      <c r="J30" s="39">
        <f t="shared" si="1"/>
        <v>7</v>
      </c>
      <c r="K30" s="49">
        <f t="shared" si="3"/>
        <v>1</v>
      </c>
    </row>
    <row r="31" spans="1:11" x14ac:dyDescent="0.25">
      <c r="A31" s="1" t="s">
        <v>12</v>
      </c>
      <c r="B31" s="1">
        <v>2016.09</v>
      </c>
      <c r="C31" s="1">
        <v>1055.6120000000001</v>
      </c>
      <c r="D31" s="1"/>
      <c r="E31" s="1" t="s">
        <v>13</v>
      </c>
      <c r="F31" s="1" t="s">
        <v>10</v>
      </c>
      <c r="G31" s="1">
        <v>6</v>
      </c>
      <c r="H31" s="1" t="s">
        <v>11</v>
      </c>
      <c r="I31" s="39">
        <f t="shared" si="0"/>
        <v>3</v>
      </c>
      <c r="J31" s="39">
        <f t="shared" si="1"/>
        <v>7</v>
      </c>
      <c r="K31" s="49">
        <f t="shared" si="3"/>
        <v>1</v>
      </c>
    </row>
    <row r="32" spans="1:11" x14ac:dyDescent="0.25">
      <c r="A32" s="1" t="s">
        <v>12</v>
      </c>
      <c r="B32" s="1">
        <v>2016.12</v>
      </c>
      <c r="C32" s="1">
        <v>1052.9970000000001</v>
      </c>
      <c r="D32" s="1"/>
      <c r="E32" s="1" t="s">
        <v>13</v>
      </c>
      <c r="F32" s="1" t="s">
        <v>10</v>
      </c>
      <c r="G32" s="1">
        <v>6</v>
      </c>
      <c r="H32" s="1" t="s">
        <v>11</v>
      </c>
      <c r="I32" s="39">
        <f t="shared" si="0"/>
        <v>3</v>
      </c>
      <c r="J32" s="39">
        <f t="shared" si="1"/>
        <v>7</v>
      </c>
      <c r="K32" s="49">
        <f t="shared" si="3"/>
        <v>1</v>
      </c>
    </row>
    <row r="33" spans="1:11" x14ac:dyDescent="0.25">
      <c r="A33" s="1" t="s">
        <v>12</v>
      </c>
      <c r="B33" s="1">
        <v>2017.03</v>
      </c>
      <c r="C33" s="1">
        <v>1083.6880000000001</v>
      </c>
      <c r="D33" s="1"/>
      <c r="E33" s="1" t="s">
        <v>13</v>
      </c>
      <c r="F33" s="1" t="s">
        <v>10</v>
      </c>
      <c r="G33" s="1">
        <v>6</v>
      </c>
      <c r="H33" s="1" t="s">
        <v>11</v>
      </c>
      <c r="I33" s="39">
        <f t="shared" si="0"/>
        <v>3</v>
      </c>
      <c r="J33" s="39">
        <f t="shared" si="1"/>
        <v>7</v>
      </c>
      <c r="K33" s="49">
        <f t="shared" si="3"/>
        <v>1</v>
      </c>
    </row>
    <row r="34" spans="1:11" x14ac:dyDescent="0.25">
      <c r="A34" s="1" t="s">
        <v>12</v>
      </c>
      <c r="B34" s="1">
        <v>2017.06</v>
      </c>
      <c r="C34" s="1">
        <v>1175.6790000000001</v>
      </c>
      <c r="D34" s="1"/>
      <c r="E34" s="1" t="s">
        <v>13</v>
      </c>
      <c r="F34" s="1" t="s">
        <v>10</v>
      </c>
      <c r="G34" s="1">
        <v>6</v>
      </c>
      <c r="H34" s="1" t="s">
        <v>11</v>
      </c>
      <c r="I34" s="39">
        <f t="shared" si="0"/>
        <v>3</v>
      </c>
      <c r="J34" s="39">
        <f t="shared" si="1"/>
        <v>7</v>
      </c>
      <c r="K34" s="49">
        <f t="shared" si="3"/>
        <v>1</v>
      </c>
    </row>
    <row r="35" spans="1:11" x14ac:dyDescent="0.25">
      <c r="A35" s="1" t="s">
        <v>12</v>
      </c>
      <c r="B35" s="1">
        <v>2017.09</v>
      </c>
      <c r="C35" s="1">
        <v>1261.28</v>
      </c>
      <c r="D35" s="1"/>
      <c r="E35" s="1" t="s">
        <v>13</v>
      </c>
      <c r="F35" s="1" t="s">
        <v>10</v>
      </c>
      <c r="G35" s="1">
        <v>6</v>
      </c>
      <c r="H35" s="1" t="s">
        <v>11</v>
      </c>
      <c r="I35" s="39">
        <f t="shared" si="0"/>
        <v>3</v>
      </c>
      <c r="J35" s="39">
        <f t="shared" si="1"/>
        <v>7</v>
      </c>
      <c r="K35" s="49">
        <f t="shared" si="3"/>
        <v>1</v>
      </c>
    </row>
    <row r="36" spans="1:11" x14ac:dyDescent="0.25">
      <c r="A36" s="1" t="s">
        <v>12</v>
      </c>
      <c r="B36" s="1">
        <v>2017.12</v>
      </c>
      <c r="C36" s="1">
        <v>1284.519</v>
      </c>
      <c r="D36" s="1"/>
      <c r="E36" s="1" t="s">
        <v>13</v>
      </c>
      <c r="F36" s="1" t="s">
        <v>10</v>
      </c>
      <c r="G36" s="1">
        <v>6</v>
      </c>
      <c r="H36" s="1" t="s">
        <v>11</v>
      </c>
      <c r="I36" s="39">
        <f t="shared" si="0"/>
        <v>3</v>
      </c>
      <c r="J36" s="39">
        <f t="shared" si="1"/>
        <v>7</v>
      </c>
      <c r="K36" s="49">
        <f t="shared" si="3"/>
        <v>1</v>
      </c>
    </row>
    <row r="37" spans="1:11" x14ac:dyDescent="0.25">
      <c r="A37" s="1" t="s">
        <v>12</v>
      </c>
      <c r="B37" s="1">
        <v>2018.03</v>
      </c>
      <c r="C37" s="1">
        <v>1523.345</v>
      </c>
      <c r="D37" s="1"/>
      <c r="E37" s="1" t="s">
        <v>13</v>
      </c>
      <c r="F37" s="1" t="s">
        <v>10</v>
      </c>
      <c r="G37" s="1">
        <v>6</v>
      </c>
      <c r="H37" s="1" t="s">
        <v>11</v>
      </c>
      <c r="I37" s="39">
        <f t="shared" si="0"/>
        <v>3</v>
      </c>
      <c r="J37" s="39">
        <f t="shared" si="1"/>
        <v>7</v>
      </c>
      <c r="K37" s="49">
        <f t="shared" si="3"/>
        <v>1</v>
      </c>
    </row>
    <row r="38" spans="1:11" x14ac:dyDescent="0.25">
      <c r="A38" s="1" t="s">
        <v>12</v>
      </c>
      <c r="B38" s="1">
        <v>2018.06</v>
      </c>
      <c r="C38" s="1">
        <v>1419.16</v>
      </c>
      <c r="D38" s="1"/>
      <c r="E38" s="1" t="s">
        <v>13</v>
      </c>
      <c r="F38" s="1" t="s">
        <v>10</v>
      </c>
      <c r="G38" s="1">
        <v>6</v>
      </c>
      <c r="H38" s="1" t="s">
        <v>11</v>
      </c>
      <c r="I38" s="39">
        <f t="shared" si="0"/>
        <v>3</v>
      </c>
      <c r="J38" s="39">
        <f t="shared" si="1"/>
        <v>7</v>
      </c>
      <c r="K38" s="49">
        <f t="shared" si="3"/>
        <v>1</v>
      </c>
    </row>
    <row r="39" spans="1:11" x14ac:dyDescent="0.25">
      <c r="A39" s="1" t="s">
        <v>12</v>
      </c>
      <c r="B39" s="1">
        <v>2018.09</v>
      </c>
      <c r="C39" s="1">
        <v>1465.489</v>
      </c>
      <c r="D39" s="1"/>
      <c r="E39" s="1" t="s">
        <v>13</v>
      </c>
      <c r="F39" s="1" t="s">
        <v>10</v>
      </c>
      <c r="G39" s="1">
        <v>6</v>
      </c>
      <c r="H39" s="1" t="s">
        <v>11</v>
      </c>
      <c r="I39" s="39">
        <f t="shared" si="0"/>
        <v>3</v>
      </c>
      <c r="J39" s="39">
        <f t="shared" si="1"/>
        <v>7</v>
      </c>
      <c r="K39" s="49">
        <f t="shared" si="3"/>
        <v>1</v>
      </c>
    </row>
    <row r="40" spans="1:11" x14ac:dyDescent="0.25">
      <c r="A40" s="1" t="s">
        <v>12</v>
      </c>
      <c r="B40" s="1">
        <v>2018.12</v>
      </c>
      <c r="C40" s="1">
        <v>1562.1130000000001</v>
      </c>
      <c r="D40" s="1"/>
      <c r="E40" s="1" t="s">
        <v>13</v>
      </c>
      <c r="F40" s="1" t="s">
        <v>10</v>
      </c>
      <c r="G40" s="1">
        <v>6</v>
      </c>
      <c r="H40" s="1" t="s">
        <v>11</v>
      </c>
      <c r="I40" s="39">
        <f t="shared" si="0"/>
        <v>3</v>
      </c>
      <c r="J40" s="39">
        <f t="shared" si="1"/>
        <v>7</v>
      </c>
      <c r="K40" s="49">
        <f t="shared" si="3"/>
        <v>1</v>
      </c>
    </row>
    <row r="41" spans="1:11" x14ac:dyDescent="0.25">
      <c r="A41" s="1" t="s">
        <v>12</v>
      </c>
      <c r="B41" s="1">
        <v>2019.03</v>
      </c>
      <c r="C41" s="1">
        <v>1513.489</v>
      </c>
      <c r="D41" s="1"/>
      <c r="E41" s="1" t="s">
        <v>13</v>
      </c>
      <c r="F41" s="1" t="s">
        <v>10</v>
      </c>
      <c r="G41" s="1">
        <v>6</v>
      </c>
      <c r="H41" s="1" t="s">
        <v>11</v>
      </c>
      <c r="I41" s="39">
        <f t="shared" si="0"/>
        <v>3</v>
      </c>
      <c r="J41" s="39">
        <f t="shared" si="1"/>
        <v>7</v>
      </c>
      <c r="K41" s="49">
        <f t="shared" si="3"/>
        <v>1</v>
      </c>
    </row>
    <row r="42" spans="1:11" x14ac:dyDescent="0.25">
      <c r="A42" s="1" t="s">
        <v>12</v>
      </c>
      <c r="B42" s="1">
        <v>2019.06</v>
      </c>
      <c r="C42" s="1">
        <v>1444.4110000000001</v>
      </c>
      <c r="D42" s="1"/>
      <c r="E42" s="1" t="s">
        <v>13</v>
      </c>
      <c r="F42" s="1" t="s">
        <v>10</v>
      </c>
      <c r="G42" s="1">
        <v>6</v>
      </c>
      <c r="H42" s="1" t="s">
        <v>11</v>
      </c>
      <c r="I42" s="39">
        <f t="shared" si="0"/>
        <v>3</v>
      </c>
      <c r="J42" s="39">
        <f t="shared" si="1"/>
        <v>7</v>
      </c>
      <c r="K42" s="49">
        <f t="shared" si="3"/>
        <v>1</v>
      </c>
    </row>
    <row r="43" spans="1:11" x14ac:dyDescent="0.25">
      <c r="A43" s="1" t="s">
        <v>12</v>
      </c>
      <c r="B43" s="1">
        <v>2019.09</v>
      </c>
      <c r="C43" s="1">
        <v>1347.6759999999999</v>
      </c>
      <c r="D43" s="1"/>
      <c r="E43" s="1" t="s">
        <v>13</v>
      </c>
      <c r="F43" s="1" t="s">
        <v>10</v>
      </c>
      <c r="G43" s="1">
        <v>6</v>
      </c>
      <c r="H43" s="1" t="s">
        <v>11</v>
      </c>
      <c r="I43" s="39">
        <f t="shared" si="0"/>
        <v>3</v>
      </c>
      <c r="J43" s="39">
        <f t="shared" si="1"/>
        <v>7</v>
      </c>
      <c r="K43" s="49">
        <f t="shared" si="3"/>
        <v>1</v>
      </c>
    </row>
    <row r="44" spans="1:11" x14ac:dyDescent="0.25">
      <c r="A44" s="1" t="s">
        <v>12</v>
      </c>
      <c r="B44" s="1">
        <v>2019.12</v>
      </c>
      <c r="C44" s="1">
        <v>1362.9010000000001</v>
      </c>
      <c r="D44" s="1"/>
      <c r="E44" s="1" t="s">
        <v>13</v>
      </c>
      <c r="F44" s="1" t="s">
        <v>10</v>
      </c>
      <c r="G44" s="1">
        <v>6</v>
      </c>
      <c r="H44" s="1" t="s">
        <v>11</v>
      </c>
      <c r="I44" s="39">
        <f t="shared" si="0"/>
        <v>3</v>
      </c>
      <c r="J44" s="39">
        <f t="shared" si="1"/>
        <v>7</v>
      </c>
      <c r="K44" s="49">
        <f t="shared" si="3"/>
        <v>1</v>
      </c>
    </row>
    <row r="45" spans="1:11" x14ac:dyDescent="0.25">
      <c r="A45" s="1" t="s">
        <v>12</v>
      </c>
      <c r="B45" s="1">
        <v>2020.03</v>
      </c>
      <c r="C45" s="1">
        <v>1170.549</v>
      </c>
      <c r="D45" s="1"/>
      <c r="E45" s="1" t="s">
        <v>13</v>
      </c>
      <c r="F45" s="1" t="s">
        <v>10</v>
      </c>
      <c r="G45" s="1">
        <v>6</v>
      </c>
      <c r="H45" s="1" t="s">
        <v>11</v>
      </c>
      <c r="I45" s="39">
        <f t="shared" si="0"/>
        <v>3</v>
      </c>
      <c r="J45" s="39">
        <f t="shared" si="1"/>
        <v>7</v>
      </c>
      <c r="K45" s="49">
        <f t="shared" si="3"/>
        <v>1</v>
      </c>
    </row>
    <row r="46" spans="1:11" x14ac:dyDescent="0.25">
      <c r="A46" s="1" t="s">
        <v>12</v>
      </c>
      <c r="B46" s="1">
        <v>2020.06</v>
      </c>
      <c r="C46" s="1">
        <v>1077.143</v>
      </c>
      <c r="D46" s="1"/>
      <c r="E46" s="1" t="s">
        <v>13</v>
      </c>
      <c r="F46" s="1" t="s">
        <v>10</v>
      </c>
      <c r="G46" s="1">
        <v>6</v>
      </c>
      <c r="H46" s="1" t="s">
        <v>11</v>
      </c>
      <c r="I46" s="39">
        <f t="shared" si="0"/>
        <v>3</v>
      </c>
      <c r="J46" s="39">
        <f t="shared" si="1"/>
        <v>7</v>
      </c>
      <c r="K46" s="49">
        <f t="shared" si="3"/>
        <v>1</v>
      </c>
    </row>
    <row r="47" spans="1:11" x14ac:dyDescent="0.25">
      <c r="A47" s="1" t="s">
        <v>12</v>
      </c>
      <c r="B47" s="1">
        <v>2020.09</v>
      </c>
      <c r="C47" s="1">
        <v>1400.17</v>
      </c>
      <c r="D47" s="1"/>
      <c r="E47" s="1" t="s">
        <v>13</v>
      </c>
      <c r="F47" s="1" t="s">
        <v>10</v>
      </c>
      <c r="G47" s="1">
        <v>6</v>
      </c>
      <c r="H47" s="1" t="s">
        <v>11</v>
      </c>
      <c r="I47" s="39">
        <f t="shared" si="0"/>
        <v>3</v>
      </c>
      <c r="J47" s="39">
        <f t="shared" si="1"/>
        <v>7</v>
      </c>
      <c r="K47" s="49">
        <f t="shared" si="3"/>
        <v>1</v>
      </c>
    </row>
    <row r="48" spans="1:11" x14ac:dyDescent="0.25">
      <c r="A48" s="1" t="s">
        <v>12</v>
      </c>
      <c r="B48" s="1">
        <v>2020.12</v>
      </c>
      <c r="C48" s="1">
        <v>1481.854</v>
      </c>
      <c r="D48" s="1"/>
      <c r="E48" s="1" t="s">
        <v>13</v>
      </c>
      <c r="F48" s="1" t="s">
        <v>10</v>
      </c>
      <c r="G48" s="1">
        <v>6</v>
      </c>
      <c r="H48" s="1" t="s">
        <v>11</v>
      </c>
      <c r="I48" s="39">
        <f t="shared" si="0"/>
        <v>3</v>
      </c>
      <c r="J48" s="39">
        <f t="shared" si="1"/>
        <v>7</v>
      </c>
      <c r="K48" s="49">
        <f t="shared" si="3"/>
        <v>1</v>
      </c>
    </row>
    <row r="49" spans="1:11" x14ac:dyDescent="0.25">
      <c r="A49" s="1" t="s">
        <v>12</v>
      </c>
      <c r="B49" s="1">
        <v>2021.03</v>
      </c>
      <c r="C49" s="1">
        <v>1519.4970000000001</v>
      </c>
      <c r="D49" s="1"/>
      <c r="E49" s="1" t="s">
        <v>13</v>
      </c>
      <c r="F49" s="1" t="s">
        <v>10</v>
      </c>
      <c r="G49" s="1">
        <v>6</v>
      </c>
      <c r="H49" s="1" t="s">
        <v>11</v>
      </c>
      <c r="I49" s="39">
        <f t="shared" si="0"/>
        <v>3</v>
      </c>
      <c r="J49" s="39">
        <f t="shared" si="1"/>
        <v>7</v>
      </c>
      <c r="K49" s="49">
        <f t="shared" si="3"/>
        <v>1</v>
      </c>
    </row>
    <row r="50" spans="1:11" x14ac:dyDescent="0.25">
      <c r="A50" s="1" t="s">
        <v>12</v>
      </c>
      <c r="B50" s="1">
        <v>2021.06</v>
      </c>
      <c r="C50" s="1">
        <v>1741.674</v>
      </c>
      <c r="D50" s="1"/>
      <c r="E50" s="1" t="s">
        <v>13</v>
      </c>
      <c r="F50" s="1" t="s">
        <v>10</v>
      </c>
      <c r="G50" s="1">
        <v>6</v>
      </c>
      <c r="H50" s="1" t="s">
        <v>11</v>
      </c>
      <c r="I50" s="39">
        <f t="shared" si="0"/>
        <v>3</v>
      </c>
      <c r="J50" s="39">
        <f t="shared" si="1"/>
        <v>7</v>
      </c>
      <c r="K50" s="49">
        <f t="shared" si="3"/>
        <v>1</v>
      </c>
    </row>
    <row r="51" spans="1:11" x14ac:dyDescent="0.25">
      <c r="A51" s="1" t="s">
        <v>12</v>
      </c>
      <c r="B51" s="1">
        <v>2021.09</v>
      </c>
      <c r="C51" s="1">
        <v>1658.9749999999999</v>
      </c>
      <c r="D51" s="1"/>
      <c r="E51" s="1" t="s">
        <v>13</v>
      </c>
      <c r="F51" s="1" t="s">
        <v>10</v>
      </c>
      <c r="G51" s="1">
        <v>6</v>
      </c>
      <c r="H51" s="1" t="s">
        <v>11</v>
      </c>
      <c r="I51" s="39">
        <f t="shared" si="0"/>
        <v>3</v>
      </c>
      <c r="J51" s="39">
        <f t="shared" si="1"/>
        <v>7</v>
      </c>
      <c r="K51" s="49">
        <f t="shared" si="3"/>
        <v>1</v>
      </c>
    </row>
    <row r="52" spans="1:11" x14ac:dyDescent="0.25">
      <c r="A52" s="1" t="s">
        <v>12</v>
      </c>
      <c r="B52" s="1">
        <v>2021.12</v>
      </c>
      <c r="C52" s="1">
        <v>1549.162</v>
      </c>
      <c r="D52" s="1"/>
      <c r="E52" s="1" t="s">
        <v>13</v>
      </c>
      <c r="F52" s="1" t="s">
        <v>10</v>
      </c>
      <c r="G52" s="1">
        <v>6</v>
      </c>
      <c r="H52" s="1" t="s">
        <v>11</v>
      </c>
      <c r="I52" s="39">
        <f t="shared" si="0"/>
        <v>3</v>
      </c>
      <c r="J52" s="39">
        <f t="shared" si="1"/>
        <v>7</v>
      </c>
      <c r="K52" s="49">
        <f t="shared" si="3"/>
        <v>1</v>
      </c>
    </row>
    <row r="53" spans="1:11" x14ac:dyDescent="0.25">
      <c r="A53" s="1" t="s">
        <v>12</v>
      </c>
      <c r="B53" s="1">
        <v>2022.03</v>
      </c>
      <c r="C53" s="1">
        <v>1407.1010000000001</v>
      </c>
      <c r="D53" s="1"/>
      <c r="E53" s="1" t="s">
        <v>13</v>
      </c>
      <c r="F53" s="1" t="s">
        <v>10</v>
      </c>
      <c r="G53" s="1">
        <v>6</v>
      </c>
      <c r="H53" s="1" t="s">
        <v>11</v>
      </c>
      <c r="I53" s="39">
        <f t="shared" si="0"/>
        <v>3</v>
      </c>
      <c r="J53" s="39">
        <f t="shared" si="1"/>
        <v>7</v>
      </c>
      <c r="K53" s="49">
        <f t="shared" si="3"/>
        <v>1</v>
      </c>
    </row>
    <row r="54" spans="1:11" x14ac:dyDescent="0.25">
      <c r="A54" s="1" t="s">
        <v>12</v>
      </c>
      <c r="B54" s="1">
        <v>2022.06</v>
      </c>
      <c r="C54" s="1">
        <v>1608.4079999999999</v>
      </c>
      <c r="D54" s="1"/>
      <c r="E54" s="1" t="s">
        <v>13</v>
      </c>
      <c r="F54" s="1" t="s">
        <v>10</v>
      </c>
      <c r="G54" s="1">
        <v>6</v>
      </c>
      <c r="H54" s="1" t="s">
        <v>11</v>
      </c>
      <c r="I54" s="39">
        <f t="shared" si="0"/>
        <v>3</v>
      </c>
      <c r="J54" s="39">
        <f t="shared" si="1"/>
        <v>7</v>
      </c>
      <c r="K54" s="49">
        <f t="shared" si="3"/>
        <v>1</v>
      </c>
    </row>
    <row r="55" spans="1:11" x14ac:dyDescent="0.25">
      <c r="A55" s="1" t="s">
        <v>12</v>
      </c>
      <c r="B55" s="1">
        <v>2022.09</v>
      </c>
      <c r="C55" s="1">
        <v>1611.25</v>
      </c>
      <c r="D55" s="1"/>
      <c r="E55" s="1" t="s">
        <v>13</v>
      </c>
      <c r="F55" s="1" t="s">
        <v>10</v>
      </c>
      <c r="G55" s="1">
        <v>6</v>
      </c>
      <c r="H55" s="1" t="s">
        <v>11</v>
      </c>
      <c r="I55" s="39">
        <f t="shared" si="0"/>
        <v>3</v>
      </c>
      <c r="J55" s="39">
        <f t="shared" si="1"/>
        <v>7</v>
      </c>
      <c r="K55" s="49">
        <f t="shared" si="3"/>
        <v>1</v>
      </c>
    </row>
    <row r="56" spans="1:11" x14ac:dyDescent="0.25">
      <c r="A56" s="1" t="s">
        <v>12</v>
      </c>
      <c r="B56" s="1">
        <v>2022.12</v>
      </c>
      <c r="C56" s="1">
        <v>1490.22</v>
      </c>
      <c r="D56" s="1"/>
      <c r="E56" s="1" t="s">
        <v>13</v>
      </c>
      <c r="F56" s="1" t="s">
        <v>10</v>
      </c>
      <c r="G56" s="1">
        <v>6</v>
      </c>
      <c r="H56" s="1" t="s">
        <v>11</v>
      </c>
      <c r="I56" s="39">
        <f t="shared" si="0"/>
        <v>3</v>
      </c>
      <c r="J56" s="39">
        <f t="shared" si="1"/>
        <v>7</v>
      </c>
      <c r="K56" s="49">
        <f t="shared" si="3"/>
        <v>1</v>
      </c>
    </row>
    <row r="57" spans="1:11" x14ac:dyDescent="0.25">
      <c r="A57" s="1" t="s">
        <v>12</v>
      </c>
      <c r="B57" s="1">
        <v>2023.03</v>
      </c>
      <c r="C57" s="1">
        <v>1329.21</v>
      </c>
      <c r="D57" s="1"/>
      <c r="E57" s="1" t="s">
        <v>9</v>
      </c>
      <c r="F57" s="1" t="s">
        <v>10</v>
      </c>
      <c r="G57" s="1">
        <v>6</v>
      </c>
      <c r="H57" s="1" t="s">
        <v>11</v>
      </c>
      <c r="I57" s="39">
        <f t="shared" si="0"/>
        <v>3</v>
      </c>
      <c r="J57" s="39">
        <f t="shared" si="1"/>
        <v>7</v>
      </c>
      <c r="K57" s="49">
        <f t="shared" si="3"/>
        <v>1</v>
      </c>
    </row>
    <row r="58" spans="1:11" x14ac:dyDescent="0.25">
      <c r="A58" s="1" t="s">
        <v>14</v>
      </c>
      <c r="B58" s="1">
        <v>2016.06</v>
      </c>
      <c r="C58" s="1">
        <v>1026.174</v>
      </c>
      <c r="D58" s="1"/>
      <c r="E58" s="1" t="s">
        <v>13</v>
      </c>
      <c r="F58" s="1" t="s">
        <v>10</v>
      </c>
      <c r="G58" s="1">
        <v>6</v>
      </c>
      <c r="H58" s="1" t="s">
        <v>11</v>
      </c>
      <c r="I58" s="39">
        <f t="shared" si="0"/>
        <v>3</v>
      </c>
      <c r="J58" s="39">
        <f t="shared" si="1"/>
        <v>7</v>
      </c>
      <c r="K58" s="49">
        <f t="shared" si="3"/>
        <v>1</v>
      </c>
    </row>
    <row r="59" spans="1:11" x14ac:dyDescent="0.25">
      <c r="A59" s="1" t="s">
        <v>14</v>
      </c>
      <c r="B59" s="1">
        <v>2016.09</v>
      </c>
      <c r="C59" s="1">
        <v>1066.7349999999999</v>
      </c>
      <c r="D59" s="1"/>
      <c r="E59" s="1" t="s">
        <v>13</v>
      </c>
      <c r="F59" s="1" t="s">
        <v>10</v>
      </c>
      <c r="G59" s="1">
        <v>6</v>
      </c>
      <c r="H59" s="1" t="s">
        <v>11</v>
      </c>
      <c r="I59" s="39">
        <f t="shared" si="0"/>
        <v>3</v>
      </c>
      <c r="J59" s="39">
        <f t="shared" si="1"/>
        <v>7</v>
      </c>
      <c r="K59" s="49">
        <f t="shared" si="3"/>
        <v>1</v>
      </c>
    </row>
    <row r="60" spans="1:11" x14ac:dyDescent="0.25">
      <c r="A60" s="1" t="s">
        <v>14</v>
      </c>
      <c r="B60" s="1">
        <v>2016.12</v>
      </c>
      <c r="C60" s="1">
        <v>1053.1130000000001</v>
      </c>
      <c r="D60" s="1"/>
      <c r="E60" s="1" t="s">
        <v>13</v>
      </c>
      <c r="F60" s="1" t="s">
        <v>10</v>
      </c>
      <c r="G60" s="1">
        <v>6</v>
      </c>
      <c r="H60" s="1" t="s">
        <v>11</v>
      </c>
      <c r="I60" s="39">
        <f t="shared" si="0"/>
        <v>3</v>
      </c>
      <c r="J60" s="39">
        <f t="shared" si="1"/>
        <v>7</v>
      </c>
      <c r="K60" s="49">
        <f t="shared" si="3"/>
        <v>1</v>
      </c>
    </row>
    <row r="61" spans="1:11" x14ac:dyDescent="0.25">
      <c r="A61" s="1" t="s">
        <v>14</v>
      </c>
      <c r="B61" s="1">
        <v>2017.03</v>
      </c>
      <c r="C61" s="1">
        <v>1090.7139999999999</v>
      </c>
      <c r="D61" s="1"/>
      <c r="E61" s="1" t="s">
        <v>13</v>
      </c>
      <c r="F61" s="1" t="s">
        <v>10</v>
      </c>
      <c r="G61" s="1">
        <v>6</v>
      </c>
      <c r="H61" s="1" t="s">
        <v>11</v>
      </c>
      <c r="I61" s="39">
        <f t="shared" si="0"/>
        <v>3</v>
      </c>
      <c r="J61" s="39">
        <f t="shared" si="1"/>
        <v>7</v>
      </c>
      <c r="K61" s="49">
        <f t="shared" si="3"/>
        <v>1</v>
      </c>
    </row>
    <row r="62" spans="1:11" x14ac:dyDescent="0.25">
      <c r="A62" s="1" t="s">
        <v>14</v>
      </c>
      <c r="B62" s="1">
        <v>2017.06</v>
      </c>
      <c r="C62" s="1">
        <v>1172.6369999999999</v>
      </c>
      <c r="D62" s="1"/>
      <c r="E62" s="1" t="s">
        <v>13</v>
      </c>
      <c r="F62" s="1" t="s">
        <v>10</v>
      </c>
      <c r="G62" s="1">
        <v>6</v>
      </c>
      <c r="H62" s="1" t="s">
        <v>11</v>
      </c>
      <c r="I62" s="39">
        <f t="shared" si="0"/>
        <v>3</v>
      </c>
      <c r="J62" s="39">
        <f t="shared" si="1"/>
        <v>7</v>
      </c>
      <c r="K62" s="49">
        <f t="shared" si="3"/>
        <v>1</v>
      </c>
    </row>
    <row r="63" spans="1:11" x14ac:dyDescent="0.25">
      <c r="A63" s="1" t="s">
        <v>14</v>
      </c>
      <c r="B63" s="1">
        <v>2017.09</v>
      </c>
      <c r="C63" s="1">
        <v>1253.0840000000001</v>
      </c>
      <c r="D63" s="1"/>
      <c r="E63" s="1" t="s">
        <v>13</v>
      </c>
      <c r="F63" s="1" t="s">
        <v>10</v>
      </c>
      <c r="G63" s="1">
        <v>6</v>
      </c>
      <c r="H63" s="1" t="s">
        <v>11</v>
      </c>
      <c r="I63" s="39">
        <f t="shared" si="0"/>
        <v>3</v>
      </c>
      <c r="J63" s="39">
        <f t="shared" si="1"/>
        <v>7</v>
      </c>
      <c r="K63" s="49">
        <f t="shared" si="3"/>
        <v>1</v>
      </c>
    </row>
    <row r="64" spans="1:11" x14ac:dyDescent="0.25">
      <c r="A64" s="1" t="s">
        <v>14</v>
      </c>
      <c r="B64" s="1">
        <v>2017.12</v>
      </c>
      <c r="C64" s="1">
        <v>1332.1669999999999</v>
      </c>
      <c r="D64" s="1"/>
      <c r="E64" s="1" t="s">
        <v>13</v>
      </c>
      <c r="F64" s="1" t="s">
        <v>10</v>
      </c>
      <c r="G64" s="1">
        <v>6</v>
      </c>
      <c r="H64" s="1" t="s">
        <v>11</v>
      </c>
      <c r="I64" s="39">
        <f t="shared" si="0"/>
        <v>3</v>
      </c>
      <c r="J64" s="39">
        <f t="shared" si="1"/>
        <v>7</v>
      </c>
      <c r="K64" s="49">
        <f t="shared" si="3"/>
        <v>1</v>
      </c>
    </row>
    <row r="65" spans="1:11" x14ac:dyDescent="0.25">
      <c r="A65" s="1" t="s">
        <v>14</v>
      </c>
      <c r="B65" s="1">
        <v>2018.03</v>
      </c>
      <c r="C65" s="1">
        <v>1396.922</v>
      </c>
      <c r="D65" s="1"/>
      <c r="E65" s="1" t="s">
        <v>13</v>
      </c>
      <c r="F65" s="1" t="s">
        <v>10</v>
      </c>
      <c r="G65" s="1">
        <v>6</v>
      </c>
      <c r="H65" s="1" t="s">
        <v>11</v>
      </c>
      <c r="I65" s="39">
        <f t="shared" si="0"/>
        <v>3</v>
      </c>
      <c r="J65" s="39">
        <f t="shared" si="1"/>
        <v>7</v>
      </c>
      <c r="K65" s="49">
        <f t="shared" si="3"/>
        <v>1</v>
      </c>
    </row>
    <row r="66" spans="1:11" x14ac:dyDescent="0.25">
      <c r="A66" s="1" t="s">
        <v>14</v>
      </c>
      <c r="B66" s="1">
        <v>2018.06</v>
      </c>
      <c r="C66" s="1">
        <v>1430.181</v>
      </c>
      <c r="D66" s="1"/>
      <c r="E66" s="1" t="s">
        <v>13</v>
      </c>
      <c r="F66" s="1" t="s">
        <v>10</v>
      </c>
      <c r="G66" s="1">
        <v>6</v>
      </c>
      <c r="H66" s="1" t="s">
        <v>11</v>
      </c>
      <c r="I66" s="39">
        <f t="shared" si="0"/>
        <v>3</v>
      </c>
      <c r="J66" s="39">
        <f t="shared" si="1"/>
        <v>7</v>
      </c>
      <c r="K66" s="49">
        <f t="shared" si="3"/>
        <v>1</v>
      </c>
    </row>
    <row r="67" spans="1:11" x14ac:dyDescent="0.25">
      <c r="A67" s="1" t="s">
        <v>14</v>
      </c>
      <c r="B67" s="1">
        <v>2018.09</v>
      </c>
      <c r="C67" s="1">
        <v>1480.087</v>
      </c>
      <c r="D67" s="1"/>
      <c r="E67" s="1" t="s">
        <v>13</v>
      </c>
      <c r="F67" s="1" t="s">
        <v>10</v>
      </c>
      <c r="G67" s="1">
        <v>6</v>
      </c>
      <c r="H67" s="1" t="s">
        <v>11</v>
      </c>
      <c r="I67" s="39">
        <f t="shared" ref="I67:I120" si="4">COUNT(A67:H67)</f>
        <v>3</v>
      </c>
      <c r="J67" s="39">
        <f t="shared" ref="J67:J120" si="5">COUNTA(A67:H67)</f>
        <v>7</v>
      </c>
      <c r="K67" s="49">
        <f t="shared" ref="K67:K120" si="6">COUNTBLANK(A67:H67)</f>
        <v>1</v>
      </c>
    </row>
    <row r="68" spans="1:11" x14ac:dyDescent="0.25">
      <c r="A68" s="1" t="s">
        <v>14</v>
      </c>
      <c r="B68" s="1">
        <v>2018.12</v>
      </c>
      <c r="C68" s="1">
        <v>1538.5920000000001</v>
      </c>
      <c r="D68" s="1"/>
      <c r="E68" s="1" t="s">
        <v>13</v>
      </c>
      <c r="F68" s="1" t="s">
        <v>10</v>
      </c>
      <c r="G68" s="1">
        <v>6</v>
      </c>
      <c r="H68" s="1" t="s">
        <v>11</v>
      </c>
      <c r="I68" s="39">
        <f t="shared" si="4"/>
        <v>3</v>
      </c>
      <c r="J68" s="39">
        <f t="shared" si="5"/>
        <v>7</v>
      </c>
      <c r="K68" s="49">
        <f t="shared" si="6"/>
        <v>1</v>
      </c>
    </row>
    <row r="69" spans="1:11" x14ac:dyDescent="0.25">
      <c r="A69" s="1" t="s">
        <v>14</v>
      </c>
      <c r="B69" s="1">
        <v>2019.03</v>
      </c>
      <c r="C69" s="1">
        <v>1523.181</v>
      </c>
      <c r="D69" s="1"/>
      <c r="E69" s="1" t="s">
        <v>13</v>
      </c>
      <c r="F69" s="1" t="s">
        <v>10</v>
      </c>
      <c r="G69" s="1">
        <v>6</v>
      </c>
      <c r="H69" s="1" t="s">
        <v>11</v>
      </c>
      <c r="I69" s="39">
        <f t="shared" si="4"/>
        <v>3</v>
      </c>
      <c r="J69" s="39">
        <f t="shared" si="5"/>
        <v>7</v>
      </c>
      <c r="K69" s="49">
        <f t="shared" si="6"/>
        <v>1</v>
      </c>
    </row>
    <row r="70" spans="1:11" x14ac:dyDescent="0.25">
      <c r="A70" s="1" t="s">
        <v>14</v>
      </c>
      <c r="B70" s="1">
        <v>2019.06</v>
      </c>
      <c r="C70" s="1">
        <v>1433.6310000000001</v>
      </c>
      <c r="D70" s="1"/>
      <c r="E70" s="1" t="s">
        <v>13</v>
      </c>
      <c r="F70" s="1" t="s">
        <v>10</v>
      </c>
      <c r="G70" s="1">
        <v>6</v>
      </c>
      <c r="H70" s="1" t="s">
        <v>11</v>
      </c>
      <c r="I70" s="39">
        <f t="shared" si="4"/>
        <v>3</v>
      </c>
      <c r="J70" s="39">
        <f t="shared" si="5"/>
        <v>7</v>
      </c>
      <c r="K70" s="49">
        <f t="shared" si="6"/>
        <v>1</v>
      </c>
    </row>
    <row r="71" spans="1:11" x14ac:dyDescent="0.25">
      <c r="A71" s="1" t="s">
        <v>14</v>
      </c>
      <c r="B71" s="1">
        <v>2019.09</v>
      </c>
      <c r="C71" s="1">
        <v>1363.8119999999999</v>
      </c>
      <c r="D71" s="1"/>
      <c r="E71" s="1" t="s">
        <v>13</v>
      </c>
      <c r="F71" s="1" t="s">
        <v>10</v>
      </c>
      <c r="G71" s="1">
        <v>6</v>
      </c>
      <c r="H71" s="1" t="s">
        <v>11</v>
      </c>
      <c r="I71" s="39">
        <f t="shared" si="4"/>
        <v>3</v>
      </c>
      <c r="J71" s="39">
        <f t="shared" si="5"/>
        <v>7</v>
      </c>
      <c r="K71" s="49">
        <f t="shared" si="6"/>
        <v>1</v>
      </c>
    </row>
    <row r="72" spans="1:11" x14ac:dyDescent="0.25">
      <c r="A72" s="1" t="s">
        <v>14</v>
      </c>
      <c r="B72" s="1">
        <v>2019.12</v>
      </c>
      <c r="C72" s="1">
        <v>1363.576</v>
      </c>
      <c r="D72" s="1"/>
      <c r="E72" s="1" t="s">
        <v>13</v>
      </c>
      <c r="F72" s="1" t="s">
        <v>10</v>
      </c>
      <c r="G72" s="1">
        <v>6</v>
      </c>
      <c r="H72" s="1" t="s">
        <v>11</v>
      </c>
      <c r="I72" s="39">
        <f t="shared" si="4"/>
        <v>3</v>
      </c>
      <c r="J72" s="39">
        <f t="shared" si="5"/>
        <v>7</v>
      </c>
      <c r="K72" s="49">
        <f t="shared" si="6"/>
        <v>1</v>
      </c>
    </row>
    <row r="73" spans="1:11" x14ac:dyDescent="0.25">
      <c r="A73" s="1" t="s">
        <v>14</v>
      </c>
      <c r="B73" s="1">
        <v>2020.03</v>
      </c>
      <c r="C73" s="1"/>
      <c r="D73" s="1"/>
      <c r="E73" s="1" t="s">
        <v>15</v>
      </c>
      <c r="F73" s="1" t="s">
        <v>10</v>
      </c>
      <c r="G73" s="1">
        <v>6</v>
      </c>
      <c r="H73" s="1" t="s">
        <v>11</v>
      </c>
      <c r="I73" s="39">
        <f t="shared" si="4"/>
        <v>2</v>
      </c>
      <c r="J73" s="39">
        <f t="shared" si="5"/>
        <v>6</v>
      </c>
      <c r="K73" s="49">
        <f t="shared" si="6"/>
        <v>2</v>
      </c>
    </row>
    <row r="74" spans="1:11" x14ac:dyDescent="0.25">
      <c r="A74" s="1" t="s">
        <v>14</v>
      </c>
      <c r="B74" s="1">
        <v>2020.06</v>
      </c>
      <c r="C74" s="1"/>
      <c r="D74" s="1"/>
      <c r="E74" s="1" t="s">
        <v>15</v>
      </c>
      <c r="F74" s="1" t="s">
        <v>10</v>
      </c>
      <c r="G74" s="1">
        <v>6</v>
      </c>
      <c r="H74" s="1" t="s">
        <v>11</v>
      </c>
      <c r="I74" s="39">
        <f t="shared" si="4"/>
        <v>2</v>
      </c>
      <c r="J74" s="39">
        <f t="shared" si="5"/>
        <v>6</v>
      </c>
      <c r="K74" s="49">
        <f t="shared" si="6"/>
        <v>2</v>
      </c>
    </row>
    <row r="75" spans="1:11" x14ac:dyDescent="0.25">
      <c r="A75" s="1" t="s">
        <v>14</v>
      </c>
      <c r="B75" s="1">
        <v>2020.09</v>
      </c>
      <c r="C75" s="1"/>
      <c r="D75" s="1"/>
      <c r="E75" s="1" t="s">
        <v>15</v>
      </c>
      <c r="F75" s="1" t="s">
        <v>10</v>
      </c>
      <c r="G75" s="1">
        <v>6</v>
      </c>
      <c r="H75" s="1" t="s">
        <v>11</v>
      </c>
      <c r="I75" s="39">
        <f t="shared" si="4"/>
        <v>2</v>
      </c>
      <c r="J75" s="39">
        <f t="shared" si="5"/>
        <v>6</v>
      </c>
      <c r="K75" s="49">
        <f t="shared" si="6"/>
        <v>2</v>
      </c>
    </row>
    <row r="76" spans="1:11" x14ac:dyDescent="0.25">
      <c r="A76" s="1" t="s">
        <v>14</v>
      </c>
      <c r="B76" s="1">
        <v>2020.12</v>
      </c>
      <c r="C76" s="1"/>
      <c r="D76" s="1"/>
      <c r="E76" s="1" t="s">
        <v>15</v>
      </c>
      <c r="F76" s="1" t="s">
        <v>10</v>
      </c>
      <c r="G76" s="1">
        <v>6</v>
      </c>
      <c r="H76" s="1" t="s">
        <v>11</v>
      </c>
      <c r="I76" s="39">
        <f t="shared" si="4"/>
        <v>2</v>
      </c>
      <c r="J76" s="39">
        <f t="shared" si="5"/>
        <v>6</v>
      </c>
      <c r="K76" s="49">
        <f t="shared" si="6"/>
        <v>2</v>
      </c>
    </row>
    <row r="77" spans="1:11" x14ac:dyDescent="0.25">
      <c r="A77" s="1" t="s">
        <v>14</v>
      </c>
      <c r="B77" s="1">
        <v>2021.03</v>
      </c>
      <c r="C77" s="1"/>
      <c r="D77" s="1"/>
      <c r="E77" s="1" t="s">
        <v>15</v>
      </c>
      <c r="F77" s="1" t="s">
        <v>10</v>
      </c>
      <c r="G77" s="1">
        <v>6</v>
      </c>
      <c r="H77" s="1" t="s">
        <v>11</v>
      </c>
      <c r="I77" s="39">
        <f t="shared" si="4"/>
        <v>2</v>
      </c>
      <c r="J77" s="39">
        <f t="shared" si="5"/>
        <v>6</v>
      </c>
      <c r="K77" s="49">
        <f t="shared" si="6"/>
        <v>2</v>
      </c>
    </row>
    <row r="78" spans="1:11" x14ac:dyDescent="0.25">
      <c r="A78" s="1" t="s">
        <v>14</v>
      </c>
      <c r="B78" s="1">
        <v>2021.06</v>
      </c>
      <c r="C78" s="1"/>
      <c r="D78" s="1"/>
      <c r="E78" s="1" t="s">
        <v>15</v>
      </c>
      <c r="F78" s="1" t="s">
        <v>10</v>
      </c>
      <c r="G78" s="1">
        <v>6</v>
      </c>
      <c r="H78" s="1" t="s">
        <v>11</v>
      </c>
      <c r="I78" s="39">
        <f t="shared" si="4"/>
        <v>2</v>
      </c>
      <c r="J78" s="39">
        <f t="shared" si="5"/>
        <v>6</v>
      </c>
      <c r="K78" s="49">
        <f t="shared" si="6"/>
        <v>2</v>
      </c>
    </row>
    <row r="79" spans="1:11" x14ac:dyDescent="0.25">
      <c r="A79" s="1" t="s">
        <v>14</v>
      </c>
      <c r="B79" s="1">
        <v>2021.09</v>
      </c>
      <c r="C79" s="1"/>
      <c r="D79" s="1"/>
      <c r="E79" s="1" t="s">
        <v>15</v>
      </c>
      <c r="F79" s="1" t="s">
        <v>10</v>
      </c>
      <c r="G79" s="1">
        <v>6</v>
      </c>
      <c r="H79" s="1" t="s">
        <v>11</v>
      </c>
      <c r="I79" s="39">
        <f t="shared" si="4"/>
        <v>2</v>
      </c>
      <c r="J79" s="39">
        <f t="shared" si="5"/>
        <v>6</v>
      </c>
      <c r="K79" s="49">
        <f t="shared" si="6"/>
        <v>2</v>
      </c>
    </row>
    <row r="80" spans="1:11" x14ac:dyDescent="0.25">
      <c r="A80" s="1" t="s">
        <v>14</v>
      </c>
      <c r="B80" s="1">
        <v>2021.12</v>
      </c>
      <c r="C80" s="1"/>
      <c r="D80" s="1"/>
      <c r="E80" s="1" t="s">
        <v>15</v>
      </c>
      <c r="F80" s="1" t="s">
        <v>10</v>
      </c>
      <c r="G80" s="1">
        <v>6</v>
      </c>
      <c r="H80" s="1" t="s">
        <v>11</v>
      </c>
      <c r="I80" s="39">
        <f t="shared" si="4"/>
        <v>2</v>
      </c>
      <c r="J80" s="39">
        <f t="shared" si="5"/>
        <v>6</v>
      </c>
      <c r="K80" s="49">
        <f t="shared" si="6"/>
        <v>2</v>
      </c>
    </row>
    <row r="81" spans="1:11" x14ac:dyDescent="0.25">
      <c r="A81" s="1" t="s">
        <v>14</v>
      </c>
      <c r="B81" s="1">
        <v>2022.03</v>
      </c>
      <c r="C81" s="1"/>
      <c r="D81" s="1"/>
      <c r="E81" s="1" t="s">
        <v>15</v>
      </c>
      <c r="F81" s="1" t="s">
        <v>10</v>
      </c>
      <c r="G81" s="1">
        <v>6</v>
      </c>
      <c r="H81" s="1" t="s">
        <v>11</v>
      </c>
      <c r="I81" s="39">
        <f t="shared" si="4"/>
        <v>2</v>
      </c>
      <c r="J81" s="39">
        <f t="shared" si="5"/>
        <v>6</v>
      </c>
      <c r="K81" s="49">
        <f t="shared" si="6"/>
        <v>2</v>
      </c>
    </row>
    <row r="82" spans="1:11" x14ac:dyDescent="0.25">
      <c r="A82" s="1" t="s">
        <v>14</v>
      </c>
      <c r="B82" s="1">
        <v>2022.06</v>
      </c>
      <c r="C82" s="1"/>
      <c r="D82" s="1"/>
      <c r="E82" s="1" t="s">
        <v>15</v>
      </c>
      <c r="F82" s="1" t="s">
        <v>10</v>
      </c>
      <c r="G82" s="1">
        <v>6</v>
      </c>
      <c r="H82" s="1" t="s">
        <v>11</v>
      </c>
      <c r="I82" s="39">
        <f t="shared" si="4"/>
        <v>2</v>
      </c>
      <c r="J82" s="39">
        <f t="shared" si="5"/>
        <v>6</v>
      </c>
      <c r="K82" s="49">
        <f t="shared" si="6"/>
        <v>2</v>
      </c>
    </row>
    <row r="83" spans="1:11" x14ac:dyDescent="0.25">
      <c r="A83" s="1" t="s">
        <v>14</v>
      </c>
      <c r="B83" s="1">
        <v>2022.09</v>
      </c>
      <c r="C83" s="1"/>
      <c r="D83" s="1"/>
      <c r="E83" s="1" t="s">
        <v>15</v>
      </c>
      <c r="F83" s="1" t="s">
        <v>10</v>
      </c>
      <c r="G83" s="1">
        <v>6</v>
      </c>
      <c r="H83" s="1" t="s">
        <v>11</v>
      </c>
      <c r="I83" s="39">
        <f t="shared" si="4"/>
        <v>2</v>
      </c>
      <c r="J83" s="39">
        <f t="shared" si="5"/>
        <v>6</v>
      </c>
      <c r="K83" s="49">
        <f t="shared" si="6"/>
        <v>2</v>
      </c>
    </row>
    <row r="84" spans="1:11" x14ac:dyDescent="0.25">
      <c r="A84" s="1" t="s">
        <v>14</v>
      </c>
      <c r="B84" s="1">
        <v>2022.12</v>
      </c>
      <c r="C84" s="1"/>
      <c r="D84" s="1"/>
      <c r="E84" s="1" t="s">
        <v>15</v>
      </c>
      <c r="F84" s="1" t="s">
        <v>10</v>
      </c>
      <c r="G84" s="1">
        <v>6</v>
      </c>
      <c r="H84" s="1" t="s">
        <v>11</v>
      </c>
      <c r="I84" s="39">
        <f t="shared" si="4"/>
        <v>2</v>
      </c>
      <c r="J84" s="39">
        <f t="shared" si="5"/>
        <v>6</v>
      </c>
      <c r="K84" s="49">
        <f t="shared" si="6"/>
        <v>2</v>
      </c>
    </row>
    <row r="85" spans="1:11" x14ac:dyDescent="0.25">
      <c r="A85" s="1" t="s">
        <v>14</v>
      </c>
      <c r="B85" s="1">
        <v>2023.03</v>
      </c>
      <c r="C85" s="1"/>
      <c r="D85" s="1"/>
      <c r="E85" s="1" t="s">
        <v>15</v>
      </c>
      <c r="F85" s="1" t="s">
        <v>10</v>
      </c>
      <c r="G85" s="1">
        <v>6</v>
      </c>
      <c r="H85" s="1" t="s">
        <v>11</v>
      </c>
      <c r="I85" s="39">
        <f t="shared" si="4"/>
        <v>2</v>
      </c>
      <c r="J85" s="39">
        <f t="shared" si="5"/>
        <v>6</v>
      </c>
      <c r="K85" s="49">
        <f t="shared" si="6"/>
        <v>2</v>
      </c>
    </row>
    <row r="86" spans="1:11" x14ac:dyDescent="0.25">
      <c r="A86" s="1" t="s">
        <v>16</v>
      </c>
      <c r="B86" s="1">
        <v>2016.06</v>
      </c>
      <c r="C86" s="1">
        <v>1189.7349999999999</v>
      </c>
      <c r="D86" s="1"/>
      <c r="E86" s="1" t="s">
        <v>9</v>
      </c>
      <c r="F86" s="1" t="s">
        <v>10</v>
      </c>
      <c r="G86" s="1">
        <v>6</v>
      </c>
      <c r="H86" s="1" t="s">
        <v>11</v>
      </c>
      <c r="I86" s="39">
        <f t="shared" si="4"/>
        <v>3</v>
      </c>
      <c r="J86" s="39">
        <f t="shared" si="5"/>
        <v>7</v>
      </c>
      <c r="K86" s="49">
        <f t="shared" si="6"/>
        <v>1</v>
      </c>
    </row>
    <row r="87" spans="1:11" x14ac:dyDescent="0.25">
      <c r="A87" s="1" t="s">
        <v>16</v>
      </c>
      <c r="B87" s="1">
        <v>2016.09</v>
      </c>
      <c r="C87" s="1">
        <v>1144.9380000000001</v>
      </c>
      <c r="D87" s="1"/>
      <c r="E87" s="1" t="s">
        <v>9</v>
      </c>
      <c r="F87" s="1" t="s">
        <v>10</v>
      </c>
      <c r="G87" s="1">
        <v>6</v>
      </c>
      <c r="H87" s="1" t="s">
        <v>11</v>
      </c>
      <c r="I87" s="39">
        <f t="shared" si="4"/>
        <v>3</v>
      </c>
      <c r="J87" s="39">
        <f t="shared" si="5"/>
        <v>7</v>
      </c>
      <c r="K87" s="49">
        <f t="shared" si="6"/>
        <v>1</v>
      </c>
    </row>
    <row r="88" spans="1:11" x14ac:dyDescent="0.25">
      <c r="A88" s="1" t="s">
        <v>16</v>
      </c>
      <c r="B88" s="1">
        <v>2016.12</v>
      </c>
      <c r="C88" s="1">
        <v>1390.5889999999999</v>
      </c>
      <c r="D88" s="1"/>
      <c r="E88" s="1" t="s">
        <v>9</v>
      </c>
      <c r="F88" s="1" t="s">
        <v>10</v>
      </c>
      <c r="G88" s="1">
        <v>6</v>
      </c>
      <c r="H88" s="1" t="s">
        <v>11</v>
      </c>
      <c r="I88" s="39">
        <f t="shared" si="4"/>
        <v>3</v>
      </c>
      <c r="J88" s="39">
        <f t="shared" si="5"/>
        <v>7</v>
      </c>
      <c r="K88" s="49">
        <f t="shared" si="6"/>
        <v>1</v>
      </c>
    </row>
    <row r="89" spans="1:11" x14ac:dyDescent="0.25">
      <c r="A89" s="1" t="s">
        <v>16</v>
      </c>
      <c r="B89" s="1">
        <v>2017.03</v>
      </c>
      <c r="C89" s="1">
        <v>1310.912</v>
      </c>
      <c r="D89" s="1"/>
      <c r="E89" s="1" t="s">
        <v>9</v>
      </c>
      <c r="F89" s="1" t="s">
        <v>10</v>
      </c>
      <c r="G89" s="1">
        <v>6</v>
      </c>
      <c r="H89" s="1" t="s">
        <v>11</v>
      </c>
      <c r="I89" s="39">
        <f t="shared" si="4"/>
        <v>3</v>
      </c>
      <c r="J89" s="39">
        <f t="shared" si="5"/>
        <v>7</v>
      </c>
      <c r="K89" s="49">
        <f t="shared" si="6"/>
        <v>1</v>
      </c>
    </row>
    <row r="90" spans="1:11" x14ac:dyDescent="0.25">
      <c r="A90" s="1" t="s">
        <v>16</v>
      </c>
      <c r="B90" s="1">
        <v>2017.06</v>
      </c>
      <c r="C90" s="1">
        <v>1241.4659999999999</v>
      </c>
      <c r="D90" s="1"/>
      <c r="E90" s="1" t="s">
        <v>9</v>
      </c>
      <c r="F90" s="1" t="s">
        <v>10</v>
      </c>
      <c r="G90" s="1">
        <v>6</v>
      </c>
      <c r="H90" s="1" t="s">
        <v>11</v>
      </c>
      <c r="I90" s="39">
        <f t="shared" si="4"/>
        <v>3</v>
      </c>
      <c r="J90" s="39">
        <f t="shared" si="5"/>
        <v>7</v>
      </c>
      <c r="K90" s="49">
        <f t="shared" si="6"/>
        <v>1</v>
      </c>
    </row>
    <row r="91" spans="1:11" x14ac:dyDescent="0.25">
      <c r="A91" s="1" t="s">
        <v>16</v>
      </c>
      <c r="B91" s="1">
        <v>2017.09</v>
      </c>
      <c r="C91" s="1">
        <v>1288.6479999999999</v>
      </c>
      <c r="D91" s="1"/>
      <c r="E91" s="1" t="s">
        <v>9</v>
      </c>
      <c r="F91" s="1" t="s">
        <v>10</v>
      </c>
      <c r="G91" s="1">
        <v>6</v>
      </c>
      <c r="H91" s="1" t="s">
        <v>11</v>
      </c>
      <c r="I91" s="39">
        <f t="shared" si="4"/>
        <v>3</v>
      </c>
      <c r="J91" s="39">
        <f t="shared" si="5"/>
        <v>7</v>
      </c>
      <c r="K91" s="49">
        <f t="shared" si="6"/>
        <v>1</v>
      </c>
    </row>
    <row r="92" spans="1:11" x14ac:dyDescent="0.25">
      <c r="A92" s="1" t="s">
        <v>16</v>
      </c>
      <c r="B92" s="1">
        <v>2017.12</v>
      </c>
      <c r="C92" s="1">
        <v>1772.086</v>
      </c>
      <c r="D92" s="1"/>
      <c r="E92" s="1" t="s">
        <v>9</v>
      </c>
      <c r="F92" s="1" t="s">
        <v>10</v>
      </c>
      <c r="G92" s="1">
        <v>6</v>
      </c>
      <c r="H92" s="1" t="s">
        <v>11</v>
      </c>
      <c r="I92" s="39">
        <f t="shared" si="4"/>
        <v>3</v>
      </c>
      <c r="J92" s="39">
        <f t="shared" si="5"/>
        <v>7</v>
      </c>
      <c r="K92" s="49">
        <f t="shared" si="6"/>
        <v>1</v>
      </c>
    </row>
    <row r="93" spans="1:11" x14ac:dyDescent="0.25">
      <c r="A93" s="1" t="s">
        <v>16</v>
      </c>
      <c r="B93" s="1">
        <v>2018.03</v>
      </c>
      <c r="C93" s="1">
        <v>1554.221</v>
      </c>
      <c r="D93" s="1"/>
      <c r="E93" s="1" t="s">
        <v>9</v>
      </c>
      <c r="F93" s="1" t="s">
        <v>10</v>
      </c>
      <c r="G93" s="1">
        <v>6</v>
      </c>
      <c r="H93" s="1" t="s">
        <v>11</v>
      </c>
      <c r="I93" s="39">
        <f t="shared" si="4"/>
        <v>3</v>
      </c>
      <c r="J93" s="39">
        <f t="shared" si="5"/>
        <v>7</v>
      </c>
      <c r="K93" s="49">
        <f t="shared" si="6"/>
        <v>1</v>
      </c>
    </row>
    <row r="94" spans="1:11" x14ac:dyDescent="0.25">
      <c r="A94" s="1" t="s">
        <v>16</v>
      </c>
      <c r="B94" s="1">
        <v>2018.06</v>
      </c>
      <c r="C94" s="1">
        <v>1441.386</v>
      </c>
      <c r="D94" s="1"/>
      <c r="E94" s="1" t="s">
        <v>9</v>
      </c>
      <c r="F94" s="1" t="s">
        <v>10</v>
      </c>
      <c r="G94" s="1">
        <v>6</v>
      </c>
      <c r="H94" s="1" t="s">
        <v>11</v>
      </c>
      <c r="I94" s="39">
        <f t="shared" si="4"/>
        <v>3</v>
      </c>
      <c r="J94" s="39">
        <f t="shared" si="5"/>
        <v>7</v>
      </c>
      <c r="K94" s="49">
        <f t="shared" si="6"/>
        <v>1</v>
      </c>
    </row>
    <row r="95" spans="1:11" x14ac:dyDescent="0.25">
      <c r="A95" s="1" t="s">
        <v>16</v>
      </c>
      <c r="B95" s="1">
        <v>2018.09</v>
      </c>
      <c r="C95" s="1">
        <v>1364.769</v>
      </c>
      <c r="D95" s="1"/>
      <c r="E95" s="1" t="s">
        <v>9</v>
      </c>
      <c r="F95" s="1" t="s">
        <v>10</v>
      </c>
      <c r="G95" s="1">
        <v>6</v>
      </c>
      <c r="H95" s="1" t="s">
        <v>11</v>
      </c>
      <c r="I95" s="39">
        <f t="shared" si="4"/>
        <v>3</v>
      </c>
      <c r="J95" s="39">
        <f t="shared" si="5"/>
        <v>7</v>
      </c>
      <c r="K95" s="49">
        <f t="shared" si="6"/>
        <v>1</v>
      </c>
    </row>
    <row r="96" spans="1:11" x14ac:dyDescent="0.25">
      <c r="A96" s="1" t="s">
        <v>16</v>
      </c>
      <c r="B96" s="1">
        <v>2018.12</v>
      </c>
      <c r="C96" s="1">
        <v>1771.028</v>
      </c>
      <c r="D96" s="1"/>
      <c r="E96" s="1" t="s">
        <v>9</v>
      </c>
      <c r="F96" s="1" t="s">
        <v>10</v>
      </c>
      <c r="G96" s="1">
        <v>6</v>
      </c>
      <c r="H96" s="1" t="s">
        <v>11</v>
      </c>
      <c r="I96" s="39">
        <f t="shared" si="4"/>
        <v>3</v>
      </c>
      <c r="J96" s="39">
        <f t="shared" si="5"/>
        <v>7</v>
      </c>
      <c r="K96" s="49">
        <f t="shared" si="6"/>
        <v>1</v>
      </c>
    </row>
    <row r="97" spans="1:11" x14ac:dyDescent="0.25">
      <c r="A97" s="1" t="s">
        <v>16</v>
      </c>
      <c r="B97" s="1">
        <v>2019.03</v>
      </c>
      <c r="C97" s="1">
        <v>1665.84</v>
      </c>
      <c r="D97" s="1"/>
      <c r="E97" s="1" t="s">
        <v>9</v>
      </c>
      <c r="F97" s="1" t="s">
        <v>10</v>
      </c>
      <c r="G97" s="1">
        <v>6</v>
      </c>
      <c r="H97" s="1" t="s">
        <v>11</v>
      </c>
      <c r="I97" s="39">
        <f t="shared" si="4"/>
        <v>3</v>
      </c>
      <c r="J97" s="39">
        <f t="shared" si="5"/>
        <v>7</v>
      </c>
      <c r="K97" s="49">
        <f t="shared" si="6"/>
        <v>1</v>
      </c>
    </row>
    <row r="98" spans="1:11" x14ac:dyDescent="0.25">
      <c r="A98" s="1" t="s">
        <v>16</v>
      </c>
      <c r="B98" s="1">
        <v>2019.06</v>
      </c>
      <c r="C98" s="1">
        <v>1554.3969999999999</v>
      </c>
      <c r="D98" s="1"/>
      <c r="E98" s="1" t="s">
        <v>9</v>
      </c>
      <c r="F98" s="1" t="s">
        <v>10</v>
      </c>
      <c r="G98" s="1">
        <v>6</v>
      </c>
      <c r="H98" s="1" t="s">
        <v>11</v>
      </c>
      <c r="I98" s="39">
        <f t="shared" si="4"/>
        <v>3</v>
      </c>
      <c r="J98" s="39">
        <f t="shared" si="5"/>
        <v>7</v>
      </c>
      <c r="K98" s="49">
        <f t="shared" si="6"/>
        <v>1</v>
      </c>
    </row>
    <row r="99" spans="1:11" x14ac:dyDescent="0.25">
      <c r="A99" s="1" t="s">
        <v>16</v>
      </c>
      <c r="B99" s="1">
        <v>2019.09</v>
      </c>
      <c r="C99" s="1">
        <v>1484.434</v>
      </c>
      <c r="D99" s="1"/>
      <c r="E99" s="1" t="s">
        <v>9</v>
      </c>
      <c r="F99" s="1" t="s">
        <v>10</v>
      </c>
      <c r="G99" s="1">
        <v>6</v>
      </c>
      <c r="H99" s="1" t="s">
        <v>11</v>
      </c>
      <c r="I99" s="39">
        <f t="shared" si="4"/>
        <v>3</v>
      </c>
      <c r="J99" s="39">
        <f t="shared" si="5"/>
        <v>7</v>
      </c>
      <c r="K99" s="49">
        <f t="shared" si="6"/>
        <v>1</v>
      </c>
    </row>
    <row r="100" spans="1:11" x14ac:dyDescent="0.25">
      <c r="A100" s="1" t="s">
        <v>16</v>
      </c>
      <c r="B100" s="1">
        <v>2019.12</v>
      </c>
      <c r="C100" s="1">
        <v>1817.1179999999999</v>
      </c>
      <c r="D100" s="1"/>
      <c r="E100" s="1" t="s">
        <v>9</v>
      </c>
      <c r="F100" s="1" t="s">
        <v>10</v>
      </c>
      <c r="G100" s="1">
        <v>6</v>
      </c>
      <c r="H100" s="1" t="s">
        <v>11</v>
      </c>
      <c r="I100" s="39">
        <f t="shared" si="4"/>
        <v>3</v>
      </c>
      <c r="J100" s="39">
        <f t="shared" si="5"/>
        <v>7</v>
      </c>
      <c r="K100" s="49">
        <f t="shared" si="6"/>
        <v>1</v>
      </c>
    </row>
    <row r="101" spans="1:11" x14ac:dyDescent="0.25">
      <c r="A101" s="1" t="s">
        <v>16</v>
      </c>
      <c r="B101" s="1">
        <v>2020.03</v>
      </c>
      <c r="C101" s="1">
        <v>1582.915</v>
      </c>
      <c r="D101" s="1"/>
      <c r="E101" s="1" t="s">
        <v>9</v>
      </c>
      <c r="F101" s="1" t="s">
        <v>10</v>
      </c>
      <c r="G101" s="1">
        <v>6</v>
      </c>
      <c r="H101" s="1" t="s">
        <v>11</v>
      </c>
      <c r="I101" s="39">
        <f t="shared" si="4"/>
        <v>3</v>
      </c>
      <c r="J101" s="39">
        <f t="shared" si="5"/>
        <v>7</v>
      </c>
      <c r="K101" s="49">
        <f t="shared" si="6"/>
        <v>1</v>
      </c>
    </row>
    <row r="102" spans="1:11" x14ac:dyDescent="0.25">
      <c r="A102" s="1" t="s">
        <v>16</v>
      </c>
      <c r="B102" s="1">
        <v>2020.06</v>
      </c>
      <c r="C102" s="1">
        <v>1421.5930000000001</v>
      </c>
      <c r="D102" s="1"/>
      <c r="E102" s="1" t="s">
        <v>9</v>
      </c>
      <c r="F102" s="1" t="s">
        <v>10</v>
      </c>
      <c r="G102" s="1">
        <v>6</v>
      </c>
      <c r="H102" s="1" t="s">
        <v>11</v>
      </c>
      <c r="I102" s="39">
        <f t="shared" si="4"/>
        <v>3</v>
      </c>
      <c r="J102" s="39">
        <f t="shared" si="5"/>
        <v>7</v>
      </c>
      <c r="K102" s="49">
        <f t="shared" si="6"/>
        <v>1</v>
      </c>
    </row>
    <row r="103" spans="1:11" x14ac:dyDescent="0.25">
      <c r="A103" s="1" t="s">
        <v>16</v>
      </c>
      <c r="B103" s="1">
        <v>2020.09</v>
      </c>
      <c r="C103" s="1">
        <v>1614.752</v>
      </c>
      <c r="D103" s="1"/>
      <c r="E103" s="1" t="s">
        <v>9</v>
      </c>
      <c r="F103" s="1" t="s">
        <v>10</v>
      </c>
      <c r="G103" s="1">
        <v>6</v>
      </c>
      <c r="H103" s="1" t="s">
        <v>11</v>
      </c>
      <c r="I103" s="39">
        <f t="shared" si="4"/>
        <v>3</v>
      </c>
      <c r="J103" s="39">
        <f t="shared" si="5"/>
        <v>7</v>
      </c>
      <c r="K103" s="49">
        <f t="shared" si="6"/>
        <v>1</v>
      </c>
    </row>
    <row r="104" spans="1:11" x14ac:dyDescent="0.25">
      <c r="A104" s="1" t="s">
        <v>16</v>
      </c>
      <c r="B104" s="1">
        <v>2020.12</v>
      </c>
      <c r="C104" s="1">
        <v>2089.453</v>
      </c>
      <c r="D104" s="1"/>
      <c r="E104" s="1" t="s">
        <v>9</v>
      </c>
      <c r="F104" s="1" t="s">
        <v>10</v>
      </c>
      <c r="G104" s="1">
        <v>6</v>
      </c>
      <c r="H104" s="1" t="s">
        <v>11</v>
      </c>
      <c r="I104" s="39">
        <f t="shared" si="4"/>
        <v>3</v>
      </c>
      <c r="J104" s="39">
        <f t="shared" si="5"/>
        <v>7</v>
      </c>
      <c r="K104" s="49">
        <f t="shared" si="6"/>
        <v>1</v>
      </c>
    </row>
    <row r="105" spans="1:11" x14ac:dyDescent="0.25">
      <c r="A105" s="1" t="s">
        <v>16</v>
      </c>
      <c r="B105" s="1">
        <v>2021.03</v>
      </c>
      <c r="C105" s="1">
        <v>1817.4390000000001</v>
      </c>
      <c r="D105" s="1"/>
      <c r="E105" s="1" t="s">
        <v>9</v>
      </c>
      <c r="F105" s="1" t="s">
        <v>10</v>
      </c>
      <c r="G105" s="1">
        <v>6</v>
      </c>
      <c r="H105" s="1" t="s">
        <v>11</v>
      </c>
      <c r="I105" s="39">
        <f t="shared" si="4"/>
        <v>3</v>
      </c>
      <c r="J105" s="39">
        <f t="shared" si="5"/>
        <v>7</v>
      </c>
      <c r="K105" s="49">
        <f t="shared" si="6"/>
        <v>1</v>
      </c>
    </row>
    <row r="106" spans="1:11" x14ac:dyDescent="0.25">
      <c r="A106" s="1" t="s">
        <v>16</v>
      </c>
      <c r="B106" s="1">
        <v>2021.06</v>
      </c>
      <c r="C106" s="1">
        <v>1814.973</v>
      </c>
      <c r="D106" s="1"/>
      <c r="E106" s="1" t="s">
        <v>9</v>
      </c>
      <c r="F106" s="1" t="s">
        <v>10</v>
      </c>
      <c r="G106" s="1">
        <v>6</v>
      </c>
      <c r="H106" s="1" t="s">
        <v>11</v>
      </c>
      <c r="I106" s="39">
        <f t="shared" si="4"/>
        <v>3</v>
      </c>
      <c r="J106" s="39">
        <f t="shared" si="5"/>
        <v>7</v>
      </c>
      <c r="K106" s="49">
        <f t="shared" si="6"/>
        <v>1</v>
      </c>
    </row>
    <row r="107" spans="1:11" x14ac:dyDescent="0.25">
      <c r="A107" s="1" t="s">
        <v>16</v>
      </c>
      <c r="B107" s="1">
        <v>2021.09</v>
      </c>
      <c r="C107" s="1">
        <v>1791.8050000000001</v>
      </c>
      <c r="D107" s="1"/>
      <c r="E107" s="1" t="s">
        <v>9</v>
      </c>
      <c r="F107" s="1" t="s">
        <v>10</v>
      </c>
      <c r="G107" s="1">
        <v>6</v>
      </c>
      <c r="H107" s="1" t="s">
        <v>11</v>
      </c>
      <c r="I107" s="39">
        <f t="shared" si="4"/>
        <v>3</v>
      </c>
      <c r="J107" s="39">
        <f t="shared" si="5"/>
        <v>7</v>
      </c>
      <c r="K107" s="49">
        <f t="shared" si="6"/>
        <v>1</v>
      </c>
    </row>
    <row r="108" spans="1:11" x14ac:dyDescent="0.25">
      <c r="A108" s="1" t="s">
        <v>16</v>
      </c>
      <c r="B108" s="1">
        <v>2021.12</v>
      </c>
      <c r="C108" s="1">
        <v>2325.2510000000002</v>
      </c>
      <c r="D108" s="1"/>
      <c r="E108" s="1" t="s">
        <v>9</v>
      </c>
      <c r="F108" s="1" t="s">
        <v>10</v>
      </c>
      <c r="G108" s="1">
        <v>6</v>
      </c>
      <c r="H108" s="1" t="s">
        <v>11</v>
      </c>
      <c r="I108" s="39">
        <f t="shared" si="4"/>
        <v>3</v>
      </c>
      <c r="J108" s="39">
        <f t="shared" si="5"/>
        <v>7</v>
      </c>
      <c r="K108" s="49">
        <f t="shared" si="6"/>
        <v>1</v>
      </c>
    </row>
    <row r="109" spans="1:11" x14ac:dyDescent="0.25">
      <c r="A109" s="1" t="s">
        <v>16</v>
      </c>
      <c r="B109" s="1">
        <v>2022.03</v>
      </c>
      <c r="C109" s="1">
        <v>2001.7629999999999</v>
      </c>
      <c r="D109" s="1"/>
      <c r="E109" s="1" t="s">
        <v>9</v>
      </c>
      <c r="F109" s="1" t="s">
        <v>10</v>
      </c>
      <c r="G109" s="1">
        <v>6</v>
      </c>
      <c r="H109" s="1" t="s">
        <v>11</v>
      </c>
      <c r="I109" s="39">
        <f t="shared" si="4"/>
        <v>3</v>
      </c>
      <c r="J109" s="39">
        <f t="shared" si="5"/>
        <v>7</v>
      </c>
      <c r="K109" s="49">
        <f t="shared" si="6"/>
        <v>1</v>
      </c>
    </row>
    <row r="110" spans="1:11" x14ac:dyDescent="0.25">
      <c r="A110" s="1" t="s">
        <v>16</v>
      </c>
      <c r="B110" s="1">
        <v>2022.06</v>
      </c>
      <c r="C110" s="1">
        <v>1861.241</v>
      </c>
      <c r="D110" s="1"/>
      <c r="E110" s="1" t="s">
        <v>9</v>
      </c>
      <c r="F110" s="1" t="s">
        <v>10</v>
      </c>
      <c r="G110" s="1">
        <v>6</v>
      </c>
      <c r="H110" s="1" t="s">
        <v>11</v>
      </c>
      <c r="I110" s="39">
        <f t="shared" si="4"/>
        <v>3</v>
      </c>
      <c r="J110" s="39">
        <f t="shared" si="5"/>
        <v>7</v>
      </c>
      <c r="K110" s="49">
        <f t="shared" si="6"/>
        <v>1</v>
      </c>
    </row>
    <row r="111" spans="1:11" x14ac:dyDescent="0.25">
      <c r="A111" s="1" t="s">
        <v>16</v>
      </c>
      <c r="B111" s="1">
        <v>2022.09</v>
      </c>
      <c r="C111" s="1">
        <v>1755.338</v>
      </c>
      <c r="D111" s="1"/>
      <c r="E111" s="1" t="s">
        <v>9</v>
      </c>
      <c r="F111" s="1" t="s">
        <v>10</v>
      </c>
      <c r="G111" s="1">
        <v>6</v>
      </c>
      <c r="H111" s="1" t="s">
        <v>11</v>
      </c>
      <c r="I111" s="39">
        <f t="shared" si="4"/>
        <v>3</v>
      </c>
      <c r="J111" s="39">
        <f t="shared" si="5"/>
        <v>7</v>
      </c>
      <c r="K111" s="49">
        <f t="shared" si="6"/>
        <v>1</v>
      </c>
    </row>
    <row r="112" spans="1:11" x14ac:dyDescent="0.25">
      <c r="A112" s="1" t="s">
        <v>16</v>
      </c>
      <c r="B112" s="1">
        <v>2022.12</v>
      </c>
      <c r="C112" s="1">
        <v>2252.2399999999998</v>
      </c>
      <c r="D112" s="1"/>
      <c r="E112" s="1" t="s">
        <v>9</v>
      </c>
      <c r="F112" s="1" t="s">
        <v>10</v>
      </c>
      <c r="G112" s="1">
        <v>6</v>
      </c>
      <c r="H112" s="1" t="s">
        <v>11</v>
      </c>
      <c r="I112" s="39">
        <f t="shared" si="4"/>
        <v>3</v>
      </c>
      <c r="J112" s="39">
        <f t="shared" si="5"/>
        <v>7</v>
      </c>
      <c r="K112" s="49">
        <f t="shared" si="6"/>
        <v>1</v>
      </c>
    </row>
    <row r="113" spans="1:11" x14ac:dyDescent="0.25">
      <c r="A113" s="1" t="s">
        <v>16</v>
      </c>
      <c r="B113" s="1">
        <v>2023.03</v>
      </c>
      <c r="C113" s="1">
        <v>2085.9450000000002</v>
      </c>
      <c r="D113" s="1"/>
      <c r="E113" s="1" t="s">
        <v>9</v>
      </c>
      <c r="F113" s="1" t="s">
        <v>10</v>
      </c>
      <c r="G113" s="1">
        <v>6</v>
      </c>
      <c r="H113" s="1" t="s">
        <v>11</v>
      </c>
      <c r="I113" s="39">
        <f t="shared" si="4"/>
        <v>3</v>
      </c>
      <c r="J113" s="39">
        <f t="shared" si="5"/>
        <v>7</v>
      </c>
      <c r="K113" s="49">
        <f t="shared" si="6"/>
        <v>1</v>
      </c>
    </row>
    <row r="114" spans="1:11" x14ac:dyDescent="0.25">
      <c r="A114" s="1" t="s">
        <v>17</v>
      </c>
      <c r="B114" s="1">
        <v>2016.06</v>
      </c>
      <c r="C114" s="1">
        <v>1266.364</v>
      </c>
      <c r="D114" s="1"/>
      <c r="E114" s="1" t="s">
        <v>13</v>
      </c>
      <c r="F114" s="1" t="s">
        <v>10</v>
      </c>
      <c r="G114" s="1">
        <v>6</v>
      </c>
      <c r="H114" s="1" t="s">
        <v>11</v>
      </c>
      <c r="I114" s="39">
        <f t="shared" si="4"/>
        <v>3</v>
      </c>
      <c r="J114" s="39">
        <f t="shared" si="5"/>
        <v>7</v>
      </c>
      <c r="K114" s="49">
        <f t="shared" si="6"/>
        <v>1</v>
      </c>
    </row>
    <row r="115" spans="1:11" x14ac:dyDescent="0.25">
      <c r="A115" s="1" t="s">
        <v>17</v>
      </c>
      <c r="B115" s="1">
        <v>2016.09</v>
      </c>
      <c r="C115" s="1">
        <v>1289.915</v>
      </c>
      <c r="D115" s="1"/>
      <c r="E115" s="1" t="s">
        <v>13</v>
      </c>
      <c r="F115" s="1" t="s">
        <v>10</v>
      </c>
      <c r="G115" s="1">
        <v>6</v>
      </c>
      <c r="H115" s="1" t="s">
        <v>11</v>
      </c>
      <c r="I115" s="39">
        <f t="shared" si="4"/>
        <v>3</v>
      </c>
      <c r="J115" s="39">
        <f t="shared" si="5"/>
        <v>7</v>
      </c>
      <c r="K115" s="49">
        <f t="shared" si="6"/>
        <v>1</v>
      </c>
    </row>
    <row r="116" spans="1:11" x14ac:dyDescent="0.25">
      <c r="A116" s="1" t="s">
        <v>17</v>
      </c>
      <c r="B116" s="1">
        <v>2016.12</v>
      </c>
      <c r="C116" s="1">
        <v>1221.329</v>
      </c>
      <c r="D116" s="1"/>
      <c r="E116" s="1" t="s">
        <v>13</v>
      </c>
      <c r="F116" s="1" t="s">
        <v>10</v>
      </c>
      <c r="G116" s="1">
        <v>6</v>
      </c>
      <c r="H116" s="1" t="s">
        <v>11</v>
      </c>
      <c r="I116" s="39">
        <f t="shared" si="4"/>
        <v>3</v>
      </c>
      <c r="J116" s="39">
        <f t="shared" si="5"/>
        <v>7</v>
      </c>
      <c r="K116" s="49">
        <f t="shared" si="6"/>
        <v>1</v>
      </c>
    </row>
    <row r="117" spans="1:11" x14ac:dyDescent="0.25">
      <c r="A117" s="1" t="s">
        <v>17</v>
      </c>
      <c r="B117" s="1">
        <v>2017.03</v>
      </c>
      <c r="C117" s="1">
        <v>1266.93</v>
      </c>
      <c r="D117" s="1"/>
      <c r="E117" s="1" t="s">
        <v>13</v>
      </c>
      <c r="F117" s="1" t="s">
        <v>10</v>
      </c>
      <c r="G117" s="1">
        <v>6</v>
      </c>
      <c r="H117" s="1" t="s">
        <v>11</v>
      </c>
      <c r="I117" s="39">
        <f t="shared" si="4"/>
        <v>3</v>
      </c>
      <c r="J117" s="39">
        <f t="shared" si="5"/>
        <v>7</v>
      </c>
      <c r="K117" s="49">
        <f t="shared" si="6"/>
        <v>1</v>
      </c>
    </row>
    <row r="118" spans="1:11" x14ac:dyDescent="0.25">
      <c r="A118" s="1" t="s">
        <v>17</v>
      </c>
      <c r="B118" s="1">
        <v>2017.06</v>
      </c>
      <c r="C118" s="1">
        <v>1329.0219999999999</v>
      </c>
      <c r="D118" s="1"/>
      <c r="E118" s="1" t="s">
        <v>13</v>
      </c>
      <c r="F118" s="1" t="s">
        <v>10</v>
      </c>
      <c r="G118" s="1">
        <v>6</v>
      </c>
      <c r="H118" s="1" t="s">
        <v>11</v>
      </c>
      <c r="I118" s="39">
        <f t="shared" si="4"/>
        <v>3</v>
      </c>
      <c r="J118" s="39">
        <f t="shared" si="5"/>
        <v>7</v>
      </c>
      <c r="K118" s="49">
        <f t="shared" si="6"/>
        <v>1</v>
      </c>
    </row>
    <row r="119" spans="1:11" ht="15.75" thickBot="1" x14ac:dyDescent="0.3">
      <c r="A119" s="6" t="s">
        <v>17</v>
      </c>
      <c r="B119" s="6">
        <v>2017.09</v>
      </c>
      <c r="C119" s="6">
        <v>1441.1859999999999</v>
      </c>
      <c r="D119" s="6"/>
      <c r="E119" s="6" t="s">
        <v>13</v>
      </c>
      <c r="F119" s="6" t="s">
        <v>10</v>
      </c>
      <c r="G119" s="6">
        <v>6</v>
      </c>
      <c r="H119" s="6" t="s">
        <v>11</v>
      </c>
      <c r="I119" s="50">
        <f t="shared" si="4"/>
        <v>3</v>
      </c>
      <c r="J119" s="50">
        <f t="shared" si="5"/>
        <v>7</v>
      </c>
      <c r="K119" s="51">
        <f t="shared" si="6"/>
        <v>1</v>
      </c>
    </row>
    <row r="120" spans="1:11" ht="15.75" thickBot="1" x14ac:dyDescent="0.3">
      <c r="A120" s="7" t="s">
        <v>17</v>
      </c>
      <c r="B120" s="8">
        <v>2017.12</v>
      </c>
      <c r="C120" s="8">
        <v>1550.8389999999999</v>
      </c>
      <c r="D120" s="8"/>
      <c r="E120" s="8" t="s">
        <v>13</v>
      </c>
      <c r="F120" s="8" t="s">
        <v>10</v>
      </c>
      <c r="G120" s="8">
        <v>6</v>
      </c>
      <c r="H120" s="8" t="s">
        <v>11</v>
      </c>
      <c r="I120" s="52">
        <f t="shared" si="4"/>
        <v>3</v>
      </c>
      <c r="J120" s="52">
        <f t="shared" si="5"/>
        <v>7</v>
      </c>
      <c r="K120" s="53">
        <f t="shared" si="6"/>
        <v>1</v>
      </c>
    </row>
  </sheetData>
  <mergeCells count="1"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53B-6313-4AB0-BE23-CC9CFCE1A143}">
  <dimension ref="A1:L151"/>
  <sheetViews>
    <sheetView workbookViewId="0">
      <selection activeCell="N1" sqref="N1"/>
    </sheetView>
  </sheetViews>
  <sheetFormatPr defaultRowHeight="15" x14ac:dyDescent="0.25"/>
  <cols>
    <col min="3" max="3" width="12" customWidth="1"/>
  </cols>
  <sheetData>
    <row r="1" spans="1:12" ht="15.75" thickBot="1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400</v>
      </c>
      <c r="F1" s="2" t="s">
        <v>146</v>
      </c>
      <c r="G1" s="2" t="s">
        <v>147</v>
      </c>
      <c r="H1" s="2" t="s">
        <v>137</v>
      </c>
      <c r="I1" s="2" t="s">
        <v>216</v>
      </c>
      <c r="J1" s="2" t="s">
        <v>217</v>
      </c>
      <c r="K1" s="32" t="s">
        <v>18</v>
      </c>
      <c r="L1" s="32" t="s">
        <v>19</v>
      </c>
    </row>
    <row r="2" spans="1:12" ht="15.75" thickBot="1" x14ac:dyDescent="0.3">
      <c r="A2" s="1" t="s">
        <v>148</v>
      </c>
      <c r="B2" s="1" t="s">
        <v>149</v>
      </c>
      <c r="C2" s="1" t="s">
        <v>150</v>
      </c>
      <c r="D2" s="1">
        <v>3378</v>
      </c>
      <c r="E2" s="1">
        <v>222</v>
      </c>
      <c r="F2" s="1">
        <v>36717</v>
      </c>
      <c r="G2" s="1">
        <v>43473</v>
      </c>
      <c r="H2" s="1">
        <f t="shared" ref="H2:H33" si="0">AVERAGE(F2,G2)</f>
        <v>40095</v>
      </c>
      <c r="I2" s="1">
        <f>SUMIF(C2:C151,C2,F2:F151)</f>
        <v>133377</v>
      </c>
      <c r="J2" s="33">
        <f>SUMIF(C2:C151,C6,G2:G151)</f>
        <v>67459</v>
      </c>
      <c r="K2" s="35">
        <f>COUNT(E2:E151)</f>
        <v>99</v>
      </c>
      <c r="L2" s="34">
        <f>COUNTA(E2:E151)</f>
        <v>101</v>
      </c>
    </row>
    <row r="3" spans="1:12" x14ac:dyDescent="0.25">
      <c r="A3" s="1" t="s">
        <v>148</v>
      </c>
      <c r="B3" s="1" t="s">
        <v>149</v>
      </c>
      <c r="C3" s="1" t="s">
        <v>151</v>
      </c>
      <c r="D3" s="1">
        <v>3233</v>
      </c>
      <c r="E3" s="1" t="s">
        <v>401</v>
      </c>
      <c r="F3" s="1">
        <v>33413</v>
      </c>
      <c r="G3" s="1">
        <v>39879</v>
      </c>
      <c r="H3" s="1">
        <f t="shared" si="0"/>
        <v>36646</v>
      </c>
      <c r="I3" s="1"/>
      <c r="J3" s="1"/>
    </row>
    <row r="4" spans="1:12" x14ac:dyDescent="0.25">
      <c r="A4" s="1" t="s">
        <v>148</v>
      </c>
      <c r="B4" s="1" t="s">
        <v>149</v>
      </c>
      <c r="C4" s="1" t="s">
        <v>152</v>
      </c>
      <c r="D4" s="1">
        <v>7220</v>
      </c>
      <c r="E4" s="1">
        <v>486</v>
      </c>
      <c r="F4" s="1">
        <v>18321</v>
      </c>
      <c r="G4" s="1">
        <v>32761</v>
      </c>
      <c r="H4" s="1">
        <f t="shared" si="0"/>
        <v>25541</v>
      </c>
      <c r="I4" s="1"/>
      <c r="J4" s="1"/>
    </row>
    <row r="5" spans="1:12" x14ac:dyDescent="0.25">
      <c r="A5" s="1" t="s">
        <v>148</v>
      </c>
      <c r="B5" s="1" t="s">
        <v>149</v>
      </c>
      <c r="C5" s="1" t="s">
        <v>153</v>
      </c>
      <c r="D5" s="1">
        <v>2092</v>
      </c>
      <c r="E5" s="1">
        <v>459</v>
      </c>
      <c r="F5" s="1">
        <v>35304</v>
      </c>
      <c r="G5" s="1">
        <v>39488</v>
      </c>
      <c r="H5" s="1">
        <f t="shared" si="0"/>
        <v>37396</v>
      </c>
      <c r="I5" s="1"/>
      <c r="J5" s="1"/>
    </row>
    <row r="6" spans="1:12" x14ac:dyDescent="0.25">
      <c r="A6" s="1" t="s">
        <v>148</v>
      </c>
      <c r="B6" s="1" t="s">
        <v>154</v>
      </c>
      <c r="C6" s="1" t="s">
        <v>155</v>
      </c>
      <c r="D6" s="1">
        <v>2756</v>
      </c>
      <c r="E6" s="1"/>
      <c r="F6" s="1">
        <v>17617</v>
      </c>
      <c r="G6" s="1">
        <v>23129</v>
      </c>
      <c r="H6" s="1">
        <f t="shared" si="0"/>
        <v>20373</v>
      </c>
      <c r="I6" s="1"/>
      <c r="J6" s="1"/>
    </row>
    <row r="7" spans="1:12" x14ac:dyDescent="0.25">
      <c r="A7" s="1" t="s">
        <v>148</v>
      </c>
      <c r="B7" s="1" t="s">
        <v>154</v>
      </c>
      <c r="C7" s="1" t="s">
        <v>156</v>
      </c>
      <c r="D7" s="1">
        <v>3922</v>
      </c>
      <c r="E7" s="1">
        <v>478</v>
      </c>
      <c r="F7" s="1">
        <v>32688</v>
      </c>
      <c r="G7" s="1">
        <v>40532</v>
      </c>
      <c r="H7" s="1">
        <f t="shared" si="0"/>
        <v>36610</v>
      </c>
      <c r="I7" s="1"/>
      <c r="J7" s="1"/>
    </row>
    <row r="8" spans="1:12" x14ac:dyDescent="0.25">
      <c r="A8" s="1" t="s">
        <v>148</v>
      </c>
      <c r="B8" s="1" t="s">
        <v>154</v>
      </c>
      <c r="C8" s="1" t="s">
        <v>157</v>
      </c>
      <c r="D8" s="1">
        <v>4276</v>
      </c>
      <c r="E8" s="1"/>
      <c r="F8" s="1">
        <v>36259</v>
      </c>
      <c r="G8" s="1">
        <v>44811</v>
      </c>
      <c r="H8" s="1">
        <f t="shared" si="0"/>
        <v>40535</v>
      </c>
      <c r="I8" s="1"/>
      <c r="J8" s="1"/>
    </row>
    <row r="9" spans="1:12" x14ac:dyDescent="0.25">
      <c r="A9" s="1" t="s">
        <v>148</v>
      </c>
      <c r="B9" s="1" t="s">
        <v>154</v>
      </c>
      <c r="C9" s="1" t="s">
        <v>158</v>
      </c>
      <c r="D9" s="1">
        <v>7292</v>
      </c>
      <c r="E9" s="1">
        <v>456</v>
      </c>
      <c r="F9" s="1">
        <v>42027</v>
      </c>
      <c r="G9" s="1">
        <v>56611</v>
      </c>
      <c r="H9" s="1">
        <f t="shared" si="0"/>
        <v>49319</v>
      </c>
      <c r="I9" s="1"/>
      <c r="J9" s="1"/>
    </row>
    <row r="10" spans="1:12" x14ac:dyDescent="0.25">
      <c r="A10" s="1" t="s">
        <v>148</v>
      </c>
      <c r="B10" s="1" t="s">
        <v>154</v>
      </c>
      <c r="C10" s="1" t="s">
        <v>159</v>
      </c>
      <c r="D10" s="1">
        <v>14980</v>
      </c>
      <c r="E10" s="1">
        <v>478</v>
      </c>
      <c r="F10" s="1">
        <v>39642</v>
      </c>
      <c r="G10" s="1">
        <v>69602</v>
      </c>
      <c r="H10" s="1">
        <f t="shared" si="0"/>
        <v>54622</v>
      </c>
      <c r="I10" s="1"/>
      <c r="J10" s="1"/>
    </row>
    <row r="11" spans="1:12" x14ac:dyDescent="0.25">
      <c r="A11" s="1" t="s">
        <v>148</v>
      </c>
      <c r="B11" s="1" t="s">
        <v>154</v>
      </c>
      <c r="C11" s="1" t="s">
        <v>160</v>
      </c>
      <c r="D11" s="1">
        <v>8449</v>
      </c>
      <c r="E11" s="1">
        <v>693</v>
      </c>
      <c r="F11" s="1">
        <v>37777</v>
      </c>
      <c r="G11" s="1">
        <v>54675</v>
      </c>
      <c r="H11" s="1">
        <f t="shared" si="0"/>
        <v>46226</v>
      </c>
      <c r="I11" s="1"/>
      <c r="J11" s="1"/>
    </row>
    <row r="12" spans="1:12" x14ac:dyDescent="0.25">
      <c r="A12" s="1" t="s">
        <v>148</v>
      </c>
      <c r="B12" s="1" t="s">
        <v>154</v>
      </c>
      <c r="C12" s="1" t="s">
        <v>161</v>
      </c>
      <c r="D12" s="1">
        <v>8962</v>
      </c>
      <c r="E12" s="1">
        <v>895</v>
      </c>
      <c r="F12" s="1">
        <v>38304</v>
      </c>
      <c r="G12" s="1">
        <v>56228</v>
      </c>
      <c r="H12" s="1">
        <f t="shared" si="0"/>
        <v>47266</v>
      </c>
      <c r="I12" s="1"/>
      <c r="J12" s="1"/>
    </row>
    <row r="13" spans="1:12" x14ac:dyDescent="0.25">
      <c r="A13" s="1" t="s">
        <v>148</v>
      </c>
      <c r="B13" s="1" t="s">
        <v>154</v>
      </c>
      <c r="C13" s="1" t="s">
        <v>162</v>
      </c>
      <c r="D13" s="1">
        <v>8253</v>
      </c>
      <c r="E13" s="1">
        <v>789</v>
      </c>
      <c r="F13" s="1">
        <v>39780</v>
      </c>
      <c r="G13" s="1">
        <v>56286</v>
      </c>
      <c r="H13" s="1">
        <f t="shared" si="0"/>
        <v>48033</v>
      </c>
      <c r="I13" s="1"/>
      <c r="J13" s="1"/>
    </row>
    <row r="14" spans="1:12" x14ac:dyDescent="0.25">
      <c r="A14" s="1" t="s">
        <v>148</v>
      </c>
      <c r="B14" s="1" t="s">
        <v>154</v>
      </c>
      <c r="C14" s="1" t="s">
        <v>163</v>
      </c>
      <c r="D14" s="1">
        <v>29848</v>
      </c>
      <c r="E14" s="1">
        <v>965</v>
      </c>
      <c r="F14" s="1">
        <v>33111</v>
      </c>
      <c r="G14" s="1">
        <v>92807</v>
      </c>
      <c r="H14" s="1">
        <f t="shared" si="0"/>
        <v>62959</v>
      </c>
      <c r="I14" s="1"/>
      <c r="J14" s="1"/>
    </row>
    <row r="15" spans="1:12" x14ac:dyDescent="0.25">
      <c r="A15" s="1" t="s">
        <v>148</v>
      </c>
      <c r="B15" s="1" t="s">
        <v>154</v>
      </c>
      <c r="C15" s="1" t="s">
        <v>164</v>
      </c>
      <c r="D15" s="1">
        <v>9901</v>
      </c>
      <c r="E15" s="1">
        <v>589</v>
      </c>
      <c r="F15" s="1">
        <v>28859</v>
      </c>
      <c r="G15" s="1">
        <v>48661</v>
      </c>
      <c r="H15" s="1">
        <f t="shared" si="0"/>
        <v>38760</v>
      </c>
      <c r="I15" s="1"/>
      <c r="J15" s="1"/>
    </row>
    <row r="16" spans="1:12" x14ac:dyDescent="0.25">
      <c r="A16" s="1" t="s">
        <v>148</v>
      </c>
      <c r="B16" s="1" t="s">
        <v>154</v>
      </c>
      <c r="C16" s="1" t="s">
        <v>165</v>
      </c>
      <c r="D16" s="1">
        <v>2092</v>
      </c>
      <c r="E16" s="1">
        <v>698</v>
      </c>
      <c r="F16" s="1">
        <v>35304</v>
      </c>
      <c r="G16" s="1">
        <v>39488</v>
      </c>
      <c r="H16" s="1">
        <f t="shared" si="0"/>
        <v>37396</v>
      </c>
      <c r="I16" s="1"/>
      <c r="J16" s="1"/>
    </row>
    <row r="17" spans="1:10" x14ac:dyDescent="0.25">
      <c r="A17" s="1" t="s">
        <v>148</v>
      </c>
      <c r="B17" s="1" t="s">
        <v>166</v>
      </c>
      <c r="C17" s="1" t="s">
        <v>167</v>
      </c>
      <c r="D17" s="1">
        <v>2718</v>
      </c>
      <c r="E17" s="1">
        <v>563</v>
      </c>
      <c r="F17" s="1">
        <v>34363</v>
      </c>
      <c r="G17" s="1">
        <v>39799</v>
      </c>
      <c r="H17" s="1">
        <f t="shared" si="0"/>
        <v>37081</v>
      </c>
      <c r="I17" s="1"/>
      <c r="J17" s="1"/>
    </row>
    <row r="18" spans="1:10" x14ac:dyDescent="0.25">
      <c r="A18" s="1" t="s">
        <v>148</v>
      </c>
      <c r="B18" s="1" t="s">
        <v>166</v>
      </c>
      <c r="C18" s="1" t="s">
        <v>168</v>
      </c>
      <c r="D18" s="1">
        <v>3398</v>
      </c>
      <c r="E18" s="1"/>
      <c r="F18" s="1">
        <v>30709</v>
      </c>
      <c r="G18" s="1">
        <v>37505</v>
      </c>
      <c r="H18" s="1">
        <f t="shared" si="0"/>
        <v>34107</v>
      </c>
      <c r="I18" s="1"/>
      <c r="J18" s="1"/>
    </row>
    <row r="19" spans="1:10" x14ac:dyDescent="0.25">
      <c r="A19" s="1" t="s">
        <v>148</v>
      </c>
      <c r="B19" s="1" t="s">
        <v>166</v>
      </c>
      <c r="C19" s="1" t="s">
        <v>169</v>
      </c>
      <c r="D19" s="1">
        <v>6214</v>
      </c>
      <c r="E19" s="1">
        <v>478</v>
      </c>
      <c r="F19" s="1">
        <v>29363</v>
      </c>
      <c r="G19" s="1">
        <v>41791</v>
      </c>
      <c r="H19" s="1">
        <f t="shared" si="0"/>
        <v>35577</v>
      </c>
      <c r="I19" s="1"/>
      <c r="J19" s="1"/>
    </row>
    <row r="20" spans="1:10" x14ac:dyDescent="0.25">
      <c r="A20" s="1" t="s">
        <v>148</v>
      </c>
      <c r="B20" s="1" t="s">
        <v>166</v>
      </c>
      <c r="C20" s="1" t="s">
        <v>170</v>
      </c>
      <c r="D20" s="1">
        <v>7031</v>
      </c>
      <c r="E20" s="1"/>
      <c r="F20" s="1">
        <v>32305</v>
      </c>
      <c r="G20" s="1">
        <v>46367</v>
      </c>
      <c r="H20" s="1">
        <f t="shared" si="0"/>
        <v>39336</v>
      </c>
      <c r="I20" s="1"/>
      <c r="J20" s="1"/>
    </row>
    <row r="21" spans="1:10" x14ac:dyDescent="0.25">
      <c r="A21" s="1" t="s">
        <v>148</v>
      </c>
      <c r="B21" s="1" t="s">
        <v>166</v>
      </c>
      <c r="C21" s="1" t="s">
        <v>171</v>
      </c>
      <c r="D21" s="1">
        <v>12328</v>
      </c>
      <c r="E21" s="1"/>
      <c r="F21" s="1">
        <v>29760</v>
      </c>
      <c r="G21" s="1">
        <v>54416</v>
      </c>
      <c r="H21" s="1">
        <f t="shared" si="0"/>
        <v>42088</v>
      </c>
      <c r="I21" s="1"/>
      <c r="J21" s="1"/>
    </row>
    <row r="22" spans="1:10" x14ac:dyDescent="0.25">
      <c r="A22" s="1" t="s">
        <v>148</v>
      </c>
      <c r="B22" s="1" t="s">
        <v>166</v>
      </c>
      <c r="C22" s="1" t="s">
        <v>172</v>
      </c>
      <c r="D22" s="1">
        <v>24449</v>
      </c>
      <c r="E22" s="1"/>
      <c r="F22" s="1">
        <v>10935</v>
      </c>
      <c r="G22" s="1">
        <v>59833</v>
      </c>
      <c r="H22" s="1">
        <f t="shared" si="0"/>
        <v>35384</v>
      </c>
      <c r="I22" s="1"/>
      <c r="J22" s="1"/>
    </row>
    <row r="23" spans="1:10" x14ac:dyDescent="0.25">
      <c r="A23" s="1" t="s">
        <v>148</v>
      </c>
      <c r="B23" s="1" t="s">
        <v>166</v>
      </c>
      <c r="C23" s="1" t="s">
        <v>173</v>
      </c>
      <c r="D23" s="1">
        <v>2092</v>
      </c>
      <c r="E23" s="1"/>
      <c r="F23" s="1">
        <v>35304</v>
      </c>
      <c r="G23" s="1">
        <v>39488</v>
      </c>
      <c r="H23" s="1">
        <f t="shared" si="0"/>
        <v>37396</v>
      </c>
      <c r="I23" s="1"/>
      <c r="J23" s="1"/>
    </row>
    <row r="24" spans="1:10" x14ac:dyDescent="0.25">
      <c r="A24" s="1" t="s">
        <v>148</v>
      </c>
      <c r="B24" s="1" t="s">
        <v>174</v>
      </c>
      <c r="C24" s="1" t="s">
        <v>175</v>
      </c>
      <c r="D24" s="1">
        <v>3093</v>
      </c>
      <c r="E24" s="1">
        <v>965</v>
      </c>
      <c r="F24" s="1">
        <v>26692</v>
      </c>
      <c r="G24" s="1">
        <v>32878</v>
      </c>
      <c r="H24" s="1">
        <f t="shared" si="0"/>
        <v>29785</v>
      </c>
      <c r="I24" s="1"/>
      <c r="J24" s="1"/>
    </row>
    <row r="25" spans="1:10" x14ac:dyDescent="0.25">
      <c r="A25" s="1" t="s">
        <v>148</v>
      </c>
      <c r="B25" s="1" t="s">
        <v>174</v>
      </c>
      <c r="C25" s="1" t="s">
        <v>176</v>
      </c>
      <c r="D25" s="1">
        <v>2865</v>
      </c>
      <c r="E25" s="1">
        <v>222</v>
      </c>
      <c r="F25" s="1">
        <v>22524</v>
      </c>
      <c r="G25" s="1">
        <v>28254</v>
      </c>
      <c r="H25" s="1">
        <f t="shared" si="0"/>
        <v>25389</v>
      </c>
      <c r="I25" s="1"/>
      <c r="J25" s="1"/>
    </row>
    <row r="26" spans="1:10" x14ac:dyDescent="0.25">
      <c r="A26" s="1" t="s">
        <v>148</v>
      </c>
      <c r="B26" s="1" t="s">
        <v>174</v>
      </c>
      <c r="C26" s="1" t="s">
        <v>177</v>
      </c>
      <c r="D26" s="1">
        <v>4627</v>
      </c>
      <c r="E26" s="1">
        <v>0</v>
      </c>
      <c r="F26" s="1">
        <v>32434</v>
      </c>
      <c r="G26" s="1">
        <v>41688</v>
      </c>
      <c r="H26" s="1">
        <f t="shared" si="0"/>
        <v>37061</v>
      </c>
      <c r="I26" s="1"/>
      <c r="J26" s="1"/>
    </row>
    <row r="27" spans="1:10" x14ac:dyDescent="0.25">
      <c r="A27" s="1" t="s">
        <v>148</v>
      </c>
      <c r="B27" s="1" t="s">
        <v>174</v>
      </c>
      <c r="C27" s="1" t="s">
        <v>178</v>
      </c>
      <c r="D27" s="1">
        <v>8033</v>
      </c>
      <c r="E27" s="1"/>
      <c r="F27" s="1">
        <v>35825</v>
      </c>
      <c r="G27" s="1">
        <v>51891</v>
      </c>
      <c r="H27" s="1">
        <f t="shared" si="0"/>
        <v>43858</v>
      </c>
      <c r="I27" s="1"/>
      <c r="J27" s="1"/>
    </row>
    <row r="28" spans="1:10" x14ac:dyDescent="0.25">
      <c r="A28" s="1" t="s">
        <v>148</v>
      </c>
      <c r="B28" s="1" t="s">
        <v>174</v>
      </c>
      <c r="C28" s="1" t="s">
        <v>179</v>
      </c>
      <c r="D28" s="1">
        <v>5585</v>
      </c>
      <c r="E28" s="1">
        <v>0</v>
      </c>
      <c r="F28" s="1">
        <v>40243</v>
      </c>
      <c r="G28" s="1">
        <v>51413</v>
      </c>
      <c r="H28" s="1">
        <f t="shared" si="0"/>
        <v>45828</v>
      </c>
      <c r="I28" s="1"/>
      <c r="J28" s="1"/>
    </row>
    <row r="29" spans="1:10" x14ac:dyDescent="0.25">
      <c r="A29" s="1" t="s">
        <v>148</v>
      </c>
      <c r="B29" s="1" t="s">
        <v>174</v>
      </c>
      <c r="C29" s="1" t="s">
        <v>180</v>
      </c>
      <c r="D29" s="1">
        <v>10108</v>
      </c>
      <c r="E29" s="1"/>
      <c r="F29" s="1">
        <v>39229</v>
      </c>
      <c r="G29" s="1">
        <v>59445</v>
      </c>
      <c r="H29" s="1">
        <f t="shared" si="0"/>
        <v>49337</v>
      </c>
      <c r="I29" s="1"/>
      <c r="J29" s="1"/>
    </row>
    <row r="30" spans="1:10" x14ac:dyDescent="0.25">
      <c r="A30" s="1" t="s">
        <v>148</v>
      </c>
      <c r="B30" s="1" t="s">
        <v>174</v>
      </c>
      <c r="C30" s="1" t="s">
        <v>181</v>
      </c>
      <c r="D30" s="1">
        <v>8289</v>
      </c>
      <c r="E30" s="1">
        <v>0</v>
      </c>
      <c r="F30" s="1">
        <v>38929</v>
      </c>
      <c r="G30" s="1">
        <v>55507</v>
      </c>
      <c r="H30" s="1">
        <f t="shared" si="0"/>
        <v>47218</v>
      </c>
      <c r="I30" s="1"/>
      <c r="J30" s="1"/>
    </row>
    <row r="31" spans="1:10" x14ac:dyDescent="0.25">
      <c r="A31" s="1" t="s">
        <v>148</v>
      </c>
      <c r="B31" s="1" t="s">
        <v>174</v>
      </c>
      <c r="C31" s="1" t="s">
        <v>182</v>
      </c>
      <c r="D31" s="1">
        <v>39069</v>
      </c>
      <c r="E31" s="1">
        <v>0</v>
      </c>
      <c r="F31" s="1">
        <v>35797</v>
      </c>
      <c r="G31" s="1">
        <v>113935</v>
      </c>
      <c r="H31" s="1">
        <f t="shared" si="0"/>
        <v>74866</v>
      </c>
      <c r="I31" s="1"/>
      <c r="J31" s="1"/>
    </row>
    <row r="32" spans="1:10" x14ac:dyDescent="0.25">
      <c r="A32" s="1" t="s">
        <v>148</v>
      </c>
      <c r="B32" s="1" t="s">
        <v>174</v>
      </c>
      <c r="C32" s="1" t="s">
        <v>183</v>
      </c>
      <c r="D32" s="1">
        <v>16669</v>
      </c>
      <c r="E32" s="1">
        <v>0</v>
      </c>
      <c r="F32" s="1">
        <v>32343</v>
      </c>
      <c r="G32" s="1">
        <v>65681</v>
      </c>
      <c r="H32" s="1">
        <f t="shared" si="0"/>
        <v>49012</v>
      </c>
      <c r="I32" s="1"/>
      <c r="J32" s="1"/>
    </row>
    <row r="33" spans="1:10" x14ac:dyDescent="0.25">
      <c r="A33" s="1" t="s">
        <v>148</v>
      </c>
      <c r="B33" s="1" t="s">
        <v>174</v>
      </c>
      <c r="C33" s="1" t="s">
        <v>184</v>
      </c>
      <c r="D33" s="1">
        <v>15401</v>
      </c>
      <c r="E33" s="1">
        <v>1488</v>
      </c>
      <c r="F33" s="1">
        <v>13852</v>
      </c>
      <c r="G33" s="1">
        <v>44654</v>
      </c>
      <c r="H33" s="1">
        <f t="shared" si="0"/>
        <v>29253</v>
      </c>
      <c r="I33" s="1"/>
      <c r="J33" s="1"/>
    </row>
    <row r="34" spans="1:10" x14ac:dyDescent="0.25">
      <c r="A34" s="1" t="s">
        <v>148</v>
      </c>
      <c r="B34" s="1" t="s">
        <v>174</v>
      </c>
      <c r="C34" s="1" t="s">
        <v>185</v>
      </c>
      <c r="D34" s="1">
        <v>13604</v>
      </c>
      <c r="E34" s="1">
        <v>8963</v>
      </c>
      <c r="F34" s="1">
        <v>24271</v>
      </c>
      <c r="G34" s="1">
        <v>51479</v>
      </c>
      <c r="H34" s="1">
        <f t="shared" ref="H34:H65" si="1">AVERAGE(F34,G34)</f>
        <v>37875</v>
      </c>
      <c r="I34" s="1"/>
      <c r="J34" s="1"/>
    </row>
    <row r="35" spans="1:10" x14ac:dyDescent="0.25">
      <c r="A35" s="1" t="s">
        <v>148</v>
      </c>
      <c r="B35" s="1" t="s">
        <v>174</v>
      </c>
      <c r="C35" s="1" t="s">
        <v>186</v>
      </c>
      <c r="D35" s="1">
        <v>2092</v>
      </c>
      <c r="E35" s="1">
        <v>4789</v>
      </c>
      <c r="F35" s="1">
        <v>35304</v>
      </c>
      <c r="G35" s="1">
        <v>39488</v>
      </c>
      <c r="H35" s="1">
        <f t="shared" si="1"/>
        <v>37396</v>
      </c>
      <c r="I35" s="1"/>
      <c r="J35" s="1"/>
    </row>
    <row r="36" spans="1:10" x14ac:dyDescent="0.25">
      <c r="A36" s="1" t="s">
        <v>148</v>
      </c>
      <c r="B36" s="1" t="s">
        <v>187</v>
      </c>
      <c r="C36" s="1" t="s">
        <v>188</v>
      </c>
      <c r="D36" s="1">
        <v>2924</v>
      </c>
      <c r="E36" s="1">
        <v>8566</v>
      </c>
      <c r="F36" s="1">
        <v>40609</v>
      </c>
      <c r="G36" s="1">
        <v>46457</v>
      </c>
      <c r="H36" s="1">
        <f t="shared" si="1"/>
        <v>43533</v>
      </c>
      <c r="I36" s="1"/>
      <c r="J36" s="1"/>
    </row>
    <row r="37" spans="1:10" x14ac:dyDescent="0.25">
      <c r="A37" s="1" t="s">
        <v>148</v>
      </c>
      <c r="B37" s="1" t="s">
        <v>187</v>
      </c>
      <c r="C37" s="1" t="s">
        <v>189</v>
      </c>
      <c r="D37" s="1">
        <v>5256</v>
      </c>
      <c r="E37" s="1">
        <v>5644</v>
      </c>
      <c r="F37" s="1">
        <v>19194</v>
      </c>
      <c r="G37" s="1">
        <v>29706</v>
      </c>
      <c r="H37" s="1">
        <f t="shared" si="1"/>
        <v>24450</v>
      </c>
      <c r="I37" s="1"/>
      <c r="J37" s="1"/>
    </row>
    <row r="38" spans="1:10" x14ac:dyDescent="0.25">
      <c r="A38" s="1" t="s">
        <v>148</v>
      </c>
      <c r="B38" s="1" t="s">
        <v>187</v>
      </c>
      <c r="C38" s="1" t="s">
        <v>190</v>
      </c>
      <c r="D38" s="1">
        <v>2751</v>
      </c>
      <c r="E38" s="1">
        <v>2255</v>
      </c>
      <c r="F38" s="1">
        <v>20450</v>
      </c>
      <c r="G38" s="1">
        <v>25952</v>
      </c>
      <c r="H38" s="1">
        <f t="shared" si="1"/>
        <v>23201</v>
      </c>
      <c r="I38" s="1"/>
      <c r="J38" s="1"/>
    </row>
    <row r="39" spans="1:10" x14ac:dyDescent="0.25">
      <c r="A39" s="1" t="s">
        <v>148</v>
      </c>
      <c r="B39" s="1" t="s">
        <v>187</v>
      </c>
      <c r="C39" s="1" t="s">
        <v>191</v>
      </c>
      <c r="D39" s="1">
        <v>2092</v>
      </c>
      <c r="E39" s="1">
        <v>7865</v>
      </c>
      <c r="F39" s="1">
        <v>35304</v>
      </c>
      <c r="G39" s="1">
        <v>39488</v>
      </c>
      <c r="H39" s="1">
        <f t="shared" si="1"/>
        <v>37396</v>
      </c>
      <c r="I39" s="1"/>
      <c r="J39" s="1"/>
    </row>
    <row r="40" spans="1:10" x14ac:dyDescent="0.25">
      <c r="A40" s="1" t="s">
        <v>148</v>
      </c>
      <c r="B40" s="1" t="s">
        <v>192</v>
      </c>
      <c r="C40" s="1" t="s">
        <v>193</v>
      </c>
      <c r="D40" s="1">
        <v>2702</v>
      </c>
      <c r="E40" s="1">
        <v>5632</v>
      </c>
      <c r="F40" s="1">
        <v>24582</v>
      </c>
      <c r="G40" s="1">
        <v>29986</v>
      </c>
      <c r="H40" s="1">
        <f t="shared" si="1"/>
        <v>27284</v>
      </c>
      <c r="I40" s="1"/>
      <c r="J40" s="1"/>
    </row>
    <row r="41" spans="1:10" x14ac:dyDescent="0.25">
      <c r="A41" s="1" t="s">
        <v>148</v>
      </c>
      <c r="B41" s="1" t="s">
        <v>192</v>
      </c>
      <c r="C41" s="1" t="s">
        <v>194</v>
      </c>
      <c r="D41" s="1">
        <v>2435</v>
      </c>
      <c r="E41" s="1">
        <v>0</v>
      </c>
      <c r="F41" s="1">
        <v>37202</v>
      </c>
      <c r="G41" s="1">
        <v>42072</v>
      </c>
      <c r="H41" s="1">
        <f t="shared" si="1"/>
        <v>39637</v>
      </c>
      <c r="I41" s="1"/>
      <c r="J41" s="1"/>
    </row>
    <row r="42" spans="1:10" x14ac:dyDescent="0.25">
      <c r="A42" s="1" t="s">
        <v>148</v>
      </c>
      <c r="B42" s="1" t="s">
        <v>192</v>
      </c>
      <c r="C42" s="1" t="s">
        <v>195</v>
      </c>
      <c r="D42" s="1">
        <v>2092</v>
      </c>
      <c r="E42" s="1">
        <v>0</v>
      </c>
      <c r="F42" s="1">
        <v>35304</v>
      </c>
      <c r="G42" s="1">
        <v>39488</v>
      </c>
      <c r="H42" s="1">
        <f t="shared" si="1"/>
        <v>37396</v>
      </c>
      <c r="I42" s="1"/>
      <c r="J42" s="1"/>
    </row>
    <row r="43" spans="1:10" x14ac:dyDescent="0.25">
      <c r="A43" s="1" t="s">
        <v>148</v>
      </c>
      <c r="B43" s="1" t="s">
        <v>196</v>
      </c>
      <c r="C43" s="1" t="s">
        <v>197</v>
      </c>
      <c r="D43" s="1">
        <v>10200</v>
      </c>
      <c r="E43" s="1"/>
      <c r="F43" s="1">
        <v>23224</v>
      </c>
      <c r="G43" s="1">
        <v>43624</v>
      </c>
      <c r="H43" s="1">
        <f t="shared" si="1"/>
        <v>33424</v>
      </c>
      <c r="I43" s="1"/>
      <c r="J43" s="1"/>
    </row>
    <row r="44" spans="1:10" x14ac:dyDescent="0.25">
      <c r="A44" s="1" t="s">
        <v>148</v>
      </c>
      <c r="B44" s="1" t="s">
        <v>196</v>
      </c>
      <c r="C44" s="1" t="s">
        <v>198</v>
      </c>
      <c r="D44" s="1">
        <v>3941</v>
      </c>
      <c r="E44" s="1"/>
      <c r="F44" s="1">
        <v>37746</v>
      </c>
      <c r="G44" s="1">
        <v>45628</v>
      </c>
      <c r="H44" s="1">
        <f t="shared" si="1"/>
        <v>41687</v>
      </c>
      <c r="I44" s="1"/>
      <c r="J44" s="1"/>
    </row>
    <row r="45" spans="1:10" x14ac:dyDescent="0.25">
      <c r="A45" s="1" t="s">
        <v>148</v>
      </c>
      <c r="B45" s="1" t="s">
        <v>196</v>
      </c>
      <c r="C45" s="1" t="s">
        <v>199</v>
      </c>
      <c r="D45" s="1">
        <v>4704</v>
      </c>
      <c r="E45" s="1">
        <v>1456</v>
      </c>
      <c r="F45" s="1">
        <v>35085</v>
      </c>
      <c r="G45" s="1">
        <v>44493</v>
      </c>
      <c r="H45" s="1">
        <f t="shared" si="1"/>
        <v>39789</v>
      </c>
      <c r="I45" s="1"/>
      <c r="J45" s="1"/>
    </row>
    <row r="46" spans="1:10" x14ac:dyDescent="0.25">
      <c r="A46" s="1" t="s">
        <v>148</v>
      </c>
      <c r="B46" s="1" t="s">
        <v>196</v>
      </c>
      <c r="C46" s="1" t="s">
        <v>200</v>
      </c>
      <c r="D46" s="1">
        <v>10382</v>
      </c>
      <c r="E46" s="1">
        <v>1469</v>
      </c>
      <c r="F46" s="1">
        <v>26724</v>
      </c>
      <c r="G46" s="1">
        <v>47488</v>
      </c>
      <c r="H46" s="1">
        <f t="shared" si="1"/>
        <v>37106</v>
      </c>
      <c r="I46" s="1"/>
      <c r="J46" s="1"/>
    </row>
    <row r="47" spans="1:10" x14ac:dyDescent="0.25">
      <c r="A47" s="1" t="s">
        <v>148</v>
      </c>
      <c r="B47" s="1" t="s">
        <v>196</v>
      </c>
      <c r="C47" s="1" t="s">
        <v>201</v>
      </c>
      <c r="D47" s="1">
        <v>12500</v>
      </c>
      <c r="E47" s="1">
        <v>5896</v>
      </c>
      <c r="F47" s="1">
        <v>28639</v>
      </c>
      <c r="G47" s="1">
        <v>53639</v>
      </c>
      <c r="H47" s="1">
        <f t="shared" si="1"/>
        <v>41139</v>
      </c>
      <c r="I47" s="1"/>
      <c r="J47" s="1"/>
    </row>
    <row r="48" spans="1:10" x14ac:dyDescent="0.25">
      <c r="A48" s="1" t="s">
        <v>148</v>
      </c>
      <c r="B48" s="1" t="s">
        <v>196</v>
      </c>
      <c r="C48" s="1" t="s">
        <v>202</v>
      </c>
      <c r="D48" s="1">
        <v>7802</v>
      </c>
      <c r="E48" s="1">
        <v>1478</v>
      </c>
      <c r="F48" s="1">
        <v>27582</v>
      </c>
      <c r="G48" s="1">
        <v>43186</v>
      </c>
      <c r="H48" s="1">
        <f t="shared" si="1"/>
        <v>35384</v>
      </c>
      <c r="I48" s="1"/>
      <c r="J48" s="1"/>
    </row>
    <row r="49" spans="1:10" x14ac:dyDescent="0.25">
      <c r="A49" s="1" t="s">
        <v>148</v>
      </c>
      <c r="B49" s="1" t="s">
        <v>196</v>
      </c>
      <c r="C49" s="1" t="s">
        <v>203</v>
      </c>
      <c r="D49" s="1">
        <v>4793</v>
      </c>
      <c r="E49" s="1">
        <v>1463</v>
      </c>
      <c r="F49" s="1">
        <v>25696</v>
      </c>
      <c r="G49" s="1">
        <v>35282</v>
      </c>
      <c r="H49" s="1">
        <f t="shared" si="1"/>
        <v>30489</v>
      </c>
      <c r="I49" s="1"/>
      <c r="J49" s="1"/>
    </row>
    <row r="50" spans="1:10" x14ac:dyDescent="0.25">
      <c r="A50" s="1" t="s">
        <v>148</v>
      </c>
      <c r="B50" s="1" t="s">
        <v>196</v>
      </c>
      <c r="C50" s="1" t="s">
        <v>204</v>
      </c>
      <c r="D50" s="1">
        <v>7158</v>
      </c>
      <c r="E50" s="1">
        <v>1465</v>
      </c>
      <c r="F50" s="1">
        <v>34741</v>
      </c>
      <c r="G50" s="1">
        <v>49057</v>
      </c>
      <c r="H50" s="1">
        <f t="shared" si="1"/>
        <v>41899</v>
      </c>
      <c r="I50" s="1"/>
      <c r="J50" s="1"/>
    </row>
    <row r="51" spans="1:10" x14ac:dyDescent="0.25">
      <c r="A51" s="1" t="s">
        <v>148</v>
      </c>
      <c r="B51" s="1" t="s">
        <v>196</v>
      </c>
      <c r="C51" s="1" t="s">
        <v>205</v>
      </c>
      <c r="D51" s="1">
        <v>6882</v>
      </c>
      <c r="E51" s="1">
        <v>1256</v>
      </c>
      <c r="F51" s="1">
        <v>23815</v>
      </c>
      <c r="G51" s="1">
        <v>37579</v>
      </c>
      <c r="H51" s="1">
        <f t="shared" si="1"/>
        <v>30697</v>
      </c>
      <c r="I51" s="1"/>
      <c r="J51" s="1"/>
    </row>
    <row r="52" spans="1:10" x14ac:dyDescent="0.25">
      <c r="A52" s="1" t="s">
        <v>148</v>
      </c>
      <c r="B52" s="1" t="s">
        <v>196</v>
      </c>
      <c r="C52" s="1" t="s">
        <v>206</v>
      </c>
      <c r="D52" s="1">
        <v>3610</v>
      </c>
      <c r="E52" s="1"/>
      <c r="F52" s="1">
        <v>24437</v>
      </c>
      <c r="G52" s="1">
        <v>31657</v>
      </c>
      <c r="H52" s="1">
        <f t="shared" si="1"/>
        <v>28047</v>
      </c>
      <c r="I52" s="1"/>
      <c r="J52" s="1"/>
    </row>
    <row r="53" spans="1:10" x14ac:dyDescent="0.25">
      <c r="A53" s="1" t="s">
        <v>148</v>
      </c>
      <c r="B53" s="1" t="s">
        <v>196</v>
      </c>
      <c r="C53" s="1" t="s">
        <v>207</v>
      </c>
      <c r="D53" s="1">
        <v>9617</v>
      </c>
      <c r="E53" s="1">
        <v>0</v>
      </c>
      <c r="F53" s="1">
        <v>20391</v>
      </c>
      <c r="G53" s="1">
        <v>39625</v>
      </c>
      <c r="H53" s="1">
        <f t="shared" si="1"/>
        <v>30008</v>
      </c>
      <c r="I53" s="1"/>
      <c r="J53" s="1"/>
    </row>
    <row r="54" spans="1:10" x14ac:dyDescent="0.25">
      <c r="A54" s="1" t="s">
        <v>148</v>
      </c>
      <c r="B54" s="1" t="s">
        <v>196</v>
      </c>
      <c r="C54" s="1" t="s">
        <v>208</v>
      </c>
      <c r="D54" s="1">
        <v>9837</v>
      </c>
      <c r="E54" s="1">
        <v>0</v>
      </c>
      <c r="F54" s="1">
        <v>19582</v>
      </c>
      <c r="G54" s="1">
        <v>39256</v>
      </c>
      <c r="H54" s="1">
        <f t="shared" si="1"/>
        <v>29419</v>
      </c>
      <c r="I54" s="1"/>
      <c r="J54" s="1"/>
    </row>
    <row r="55" spans="1:10" x14ac:dyDescent="0.25">
      <c r="A55" s="1" t="s">
        <v>148</v>
      </c>
      <c r="B55" s="1" t="s">
        <v>196</v>
      </c>
      <c r="C55" s="1" t="s">
        <v>209</v>
      </c>
      <c r="D55" s="1">
        <v>2092</v>
      </c>
      <c r="E55" s="1">
        <v>1496</v>
      </c>
      <c r="F55" s="1">
        <v>35304</v>
      </c>
      <c r="G55" s="1">
        <v>39488</v>
      </c>
      <c r="H55" s="1">
        <f t="shared" si="1"/>
        <v>37396</v>
      </c>
      <c r="I55" s="1"/>
      <c r="J55" s="1"/>
    </row>
    <row r="56" spans="1:10" x14ac:dyDescent="0.25">
      <c r="A56" s="1" t="s">
        <v>148</v>
      </c>
      <c r="B56" s="1" t="s">
        <v>210</v>
      </c>
      <c r="C56" s="1" t="s">
        <v>211</v>
      </c>
      <c r="D56" s="1">
        <v>8603</v>
      </c>
      <c r="E56" s="1">
        <v>1463</v>
      </c>
      <c r="F56" s="1">
        <v>30068</v>
      </c>
      <c r="G56" s="1">
        <v>47274</v>
      </c>
      <c r="H56" s="1">
        <f t="shared" si="1"/>
        <v>38671</v>
      </c>
      <c r="I56" s="1"/>
      <c r="J56" s="1"/>
    </row>
    <row r="57" spans="1:10" x14ac:dyDescent="0.25">
      <c r="A57" s="1" t="s">
        <v>148</v>
      </c>
      <c r="B57" s="1" t="s">
        <v>210</v>
      </c>
      <c r="C57" s="1" t="s">
        <v>212</v>
      </c>
      <c r="D57" s="1">
        <v>2199</v>
      </c>
      <c r="E57" s="1">
        <v>2256</v>
      </c>
      <c r="F57" s="1">
        <v>35035</v>
      </c>
      <c r="G57" s="1">
        <v>39433</v>
      </c>
      <c r="H57" s="1">
        <f t="shared" si="1"/>
        <v>37234</v>
      </c>
      <c r="I57" s="1"/>
      <c r="J57" s="1"/>
    </row>
    <row r="58" spans="1:10" x14ac:dyDescent="0.25">
      <c r="A58" s="1" t="s">
        <v>148</v>
      </c>
      <c r="B58" s="1" t="s">
        <v>210</v>
      </c>
      <c r="C58" s="1" t="s">
        <v>213</v>
      </c>
      <c r="D58" s="1">
        <v>2092</v>
      </c>
      <c r="E58" s="1">
        <v>1455</v>
      </c>
      <c r="F58" s="1">
        <v>35304</v>
      </c>
      <c r="G58" s="1">
        <v>39488</v>
      </c>
      <c r="H58" s="1">
        <f t="shared" si="1"/>
        <v>37396</v>
      </c>
      <c r="I58" s="1"/>
      <c r="J58" s="1"/>
    </row>
    <row r="59" spans="1:10" x14ac:dyDescent="0.25">
      <c r="A59" s="1" t="s">
        <v>214</v>
      </c>
      <c r="B59" s="1" t="s">
        <v>149</v>
      </c>
      <c r="C59" s="1" t="s">
        <v>150</v>
      </c>
      <c r="D59" s="1">
        <v>775</v>
      </c>
      <c r="E59" s="1">
        <v>2365</v>
      </c>
      <c r="F59" s="1">
        <v>48474</v>
      </c>
      <c r="G59" s="1">
        <v>50024</v>
      </c>
      <c r="H59" s="1">
        <f t="shared" si="1"/>
        <v>49249</v>
      </c>
      <c r="I59" s="1"/>
      <c r="J59" s="1"/>
    </row>
    <row r="60" spans="1:10" x14ac:dyDescent="0.25">
      <c r="A60" s="1" t="s">
        <v>214</v>
      </c>
      <c r="B60" s="1" t="s">
        <v>149</v>
      </c>
      <c r="C60" s="1" t="s">
        <v>151</v>
      </c>
      <c r="D60" s="1">
        <v>521</v>
      </c>
      <c r="E60" s="1">
        <v>1452</v>
      </c>
      <c r="F60" s="1">
        <v>35930</v>
      </c>
      <c r="G60" s="1">
        <v>36972</v>
      </c>
      <c r="H60" s="1">
        <f t="shared" si="1"/>
        <v>36451</v>
      </c>
      <c r="I60" s="1"/>
      <c r="J60" s="1"/>
    </row>
    <row r="61" spans="1:10" x14ac:dyDescent="0.25">
      <c r="A61" s="1" t="s">
        <v>214</v>
      </c>
      <c r="B61" s="1" t="s">
        <v>149</v>
      </c>
      <c r="C61" s="1" t="s">
        <v>152</v>
      </c>
      <c r="D61" s="1"/>
      <c r="E61" s="1">
        <v>698</v>
      </c>
      <c r="F61" s="1"/>
      <c r="G61" s="1"/>
      <c r="H61" s="1" t="e">
        <f t="shared" si="1"/>
        <v>#DIV/0!</v>
      </c>
      <c r="I61" s="1"/>
      <c r="J61" s="1"/>
    </row>
    <row r="62" spans="1:10" x14ac:dyDescent="0.25">
      <c r="A62" s="1" t="s">
        <v>214</v>
      </c>
      <c r="B62" s="1" t="s">
        <v>149</v>
      </c>
      <c r="C62" s="1" t="s">
        <v>153</v>
      </c>
      <c r="D62" s="1">
        <v>431</v>
      </c>
      <c r="E62" s="1">
        <v>8856</v>
      </c>
      <c r="F62" s="1">
        <v>42362</v>
      </c>
      <c r="G62" s="1">
        <v>43224</v>
      </c>
      <c r="H62" s="1">
        <f t="shared" si="1"/>
        <v>42793</v>
      </c>
      <c r="I62" s="1"/>
      <c r="J62" s="1"/>
    </row>
    <row r="63" spans="1:10" x14ac:dyDescent="0.25">
      <c r="A63" s="1" t="s">
        <v>214</v>
      </c>
      <c r="B63" s="1" t="s">
        <v>154</v>
      </c>
      <c r="C63" s="1" t="s">
        <v>155</v>
      </c>
      <c r="D63" s="1">
        <v>812</v>
      </c>
      <c r="E63" s="1"/>
      <c r="F63" s="1">
        <v>20637</v>
      </c>
      <c r="G63" s="1">
        <v>22261</v>
      </c>
      <c r="H63" s="1">
        <f t="shared" si="1"/>
        <v>21449</v>
      </c>
      <c r="I63" s="1"/>
      <c r="J63" s="1"/>
    </row>
    <row r="64" spans="1:10" x14ac:dyDescent="0.25">
      <c r="A64" s="1" t="s">
        <v>214</v>
      </c>
      <c r="B64" s="1" t="s">
        <v>154</v>
      </c>
      <c r="C64" s="1" t="s">
        <v>156</v>
      </c>
      <c r="D64" s="1">
        <v>1173</v>
      </c>
      <c r="E64" s="1"/>
      <c r="F64" s="1">
        <v>38261</v>
      </c>
      <c r="G64" s="1">
        <v>40607</v>
      </c>
      <c r="H64" s="1">
        <f t="shared" si="1"/>
        <v>39434</v>
      </c>
      <c r="I64" s="1"/>
      <c r="J64" s="1"/>
    </row>
    <row r="65" spans="1:10" x14ac:dyDescent="0.25">
      <c r="A65" s="1" t="s">
        <v>214</v>
      </c>
      <c r="B65" s="1" t="s">
        <v>154</v>
      </c>
      <c r="C65" s="1" t="s">
        <v>157</v>
      </c>
      <c r="D65" s="1">
        <v>1165</v>
      </c>
      <c r="E65" s="1"/>
      <c r="F65" s="1">
        <v>42688</v>
      </c>
      <c r="G65" s="1">
        <v>45018</v>
      </c>
      <c r="H65" s="1">
        <f t="shared" si="1"/>
        <v>43853</v>
      </c>
      <c r="I65" s="1"/>
      <c r="J65" s="1"/>
    </row>
    <row r="66" spans="1:10" x14ac:dyDescent="0.25">
      <c r="A66" s="1" t="s">
        <v>214</v>
      </c>
      <c r="B66" s="1" t="s">
        <v>154</v>
      </c>
      <c r="C66" s="1" t="s">
        <v>158</v>
      </c>
      <c r="D66" s="1">
        <v>1860</v>
      </c>
      <c r="E66" s="1"/>
      <c r="F66" s="1">
        <v>49513</v>
      </c>
      <c r="G66" s="1">
        <v>53233</v>
      </c>
      <c r="H66" s="1">
        <f t="shared" ref="H66:H97" si="2">AVERAGE(F66,G66)</f>
        <v>51373</v>
      </c>
      <c r="I66" s="1"/>
      <c r="J66" s="1"/>
    </row>
    <row r="67" spans="1:10" x14ac:dyDescent="0.25">
      <c r="A67" s="1" t="s">
        <v>214</v>
      </c>
      <c r="B67" s="1" t="s">
        <v>154</v>
      </c>
      <c r="C67" s="1" t="s">
        <v>159</v>
      </c>
      <c r="D67" s="1">
        <v>2217</v>
      </c>
      <c r="E67" s="1" t="s">
        <v>402</v>
      </c>
      <c r="F67" s="1">
        <v>50470</v>
      </c>
      <c r="G67" s="1">
        <v>54904</v>
      </c>
      <c r="H67" s="1">
        <f t="shared" si="2"/>
        <v>52687</v>
      </c>
      <c r="I67" s="1"/>
      <c r="J67" s="1"/>
    </row>
    <row r="68" spans="1:10" x14ac:dyDescent="0.25">
      <c r="A68" s="1" t="s">
        <v>214</v>
      </c>
      <c r="B68" s="1" t="s">
        <v>154</v>
      </c>
      <c r="C68" s="1" t="s">
        <v>160</v>
      </c>
      <c r="D68" s="1">
        <v>1876</v>
      </c>
      <c r="E68" s="1">
        <v>0</v>
      </c>
      <c r="F68" s="1">
        <v>55204</v>
      </c>
      <c r="G68" s="1">
        <v>58956</v>
      </c>
      <c r="H68" s="1">
        <f t="shared" si="2"/>
        <v>57080</v>
      </c>
      <c r="I68" s="1"/>
      <c r="J68" s="1"/>
    </row>
    <row r="69" spans="1:10" x14ac:dyDescent="0.25">
      <c r="A69" s="1" t="s">
        <v>214</v>
      </c>
      <c r="B69" s="1" t="s">
        <v>154</v>
      </c>
      <c r="C69" s="1" t="s">
        <v>161</v>
      </c>
      <c r="D69" s="1">
        <v>2571</v>
      </c>
      <c r="E69" s="1">
        <v>0</v>
      </c>
      <c r="F69" s="1">
        <v>51877</v>
      </c>
      <c r="G69" s="1">
        <v>57019</v>
      </c>
      <c r="H69" s="1">
        <f t="shared" si="2"/>
        <v>54448</v>
      </c>
      <c r="I69" s="1"/>
      <c r="J69" s="1"/>
    </row>
    <row r="70" spans="1:10" x14ac:dyDescent="0.25">
      <c r="A70" s="1" t="s">
        <v>214</v>
      </c>
      <c r="B70" s="1" t="s">
        <v>154</v>
      </c>
      <c r="C70" s="1" t="s">
        <v>162</v>
      </c>
      <c r="D70" s="1">
        <v>1903</v>
      </c>
      <c r="E70" s="1"/>
      <c r="F70" s="1">
        <v>47732</v>
      </c>
      <c r="G70" s="1">
        <v>51538</v>
      </c>
      <c r="H70" s="1">
        <f t="shared" si="2"/>
        <v>49635</v>
      </c>
      <c r="I70" s="1"/>
      <c r="J70" s="1"/>
    </row>
    <row r="71" spans="1:10" x14ac:dyDescent="0.25">
      <c r="A71" s="1" t="s">
        <v>214</v>
      </c>
      <c r="B71" s="1" t="s">
        <v>154</v>
      </c>
      <c r="C71" s="1" t="s">
        <v>163</v>
      </c>
      <c r="D71" s="1">
        <v>1995</v>
      </c>
      <c r="E71" s="1">
        <v>0</v>
      </c>
      <c r="F71" s="1">
        <v>41309</v>
      </c>
      <c r="G71" s="1">
        <v>45299</v>
      </c>
      <c r="H71" s="1">
        <f t="shared" si="2"/>
        <v>43304</v>
      </c>
      <c r="I71" s="1"/>
      <c r="J71" s="1"/>
    </row>
    <row r="72" spans="1:10" x14ac:dyDescent="0.25">
      <c r="A72" s="1" t="s">
        <v>214</v>
      </c>
      <c r="B72" s="1" t="s">
        <v>154</v>
      </c>
      <c r="C72" s="1" t="s">
        <v>164</v>
      </c>
      <c r="D72" s="1">
        <v>862</v>
      </c>
      <c r="E72" s="1"/>
      <c r="F72" s="1">
        <v>32818</v>
      </c>
      <c r="G72" s="1">
        <v>34542</v>
      </c>
      <c r="H72" s="1">
        <f t="shared" si="2"/>
        <v>33680</v>
      </c>
      <c r="I72" s="1"/>
      <c r="J72" s="1"/>
    </row>
    <row r="73" spans="1:10" x14ac:dyDescent="0.25">
      <c r="A73" s="1" t="s">
        <v>214</v>
      </c>
      <c r="B73" s="1" t="s">
        <v>154</v>
      </c>
      <c r="C73" s="1" t="s">
        <v>165</v>
      </c>
      <c r="D73" s="1">
        <v>431</v>
      </c>
      <c r="E73" s="1"/>
      <c r="F73" s="1">
        <v>42362</v>
      </c>
      <c r="G73" s="1">
        <v>43224</v>
      </c>
      <c r="H73" s="1">
        <f t="shared" si="2"/>
        <v>42793</v>
      </c>
      <c r="I73" s="1"/>
      <c r="J73" s="1"/>
    </row>
    <row r="74" spans="1:10" x14ac:dyDescent="0.25">
      <c r="A74" s="1" t="s">
        <v>214</v>
      </c>
      <c r="B74" s="1" t="s">
        <v>166</v>
      </c>
      <c r="C74" s="1" t="s">
        <v>167</v>
      </c>
      <c r="D74" s="1">
        <v>520</v>
      </c>
      <c r="E74" s="1"/>
      <c r="F74" s="1">
        <v>44900</v>
      </c>
      <c r="G74" s="1">
        <v>45940</v>
      </c>
      <c r="H74" s="1">
        <f t="shared" si="2"/>
        <v>45420</v>
      </c>
      <c r="I74" s="1"/>
      <c r="J74" s="1"/>
    </row>
    <row r="75" spans="1:10" x14ac:dyDescent="0.25">
      <c r="A75" s="1" t="s">
        <v>214</v>
      </c>
      <c r="B75" s="1" t="s">
        <v>166</v>
      </c>
      <c r="C75" s="1" t="s">
        <v>168</v>
      </c>
      <c r="D75" s="1">
        <v>989</v>
      </c>
      <c r="E75" s="1"/>
      <c r="F75" s="1">
        <v>37015</v>
      </c>
      <c r="G75" s="1">
        <v>38993</v>
      </c>
      <c r="H75" s="1">
        <f t="shared" si="2"/>
        <v>38004</v>
      </c>
      <c r="I75" s="1"/>
      <c r="J75" s="1"/>
    </row>
    <row r="76" spans="1:10" x14ac:dyDescent="0.25">
      <c r="A76" s="1" t="s">
        <v>214</v>
      </c>
      <c r="B76" s="1" t="s">
        <v>166</v>
      </c>
      <c r="C76" s="1" t="s">
        <v>169</v>
      </c>
      <c r="D76" s="1">
        <v>1119</v>
      </c>
      <c r="E76" s="1"/>
      <c r="F76" s="1">
        <v>33360</v>
      </c>
      <c r="G76" s="1">
        <v>35598</v>
      </c>
      <c r="H76" s="1">
        <f t="shared" si="2"/>
        <v>34479</v>
      </c>
      <c r="I76" s="1"/>
      <c r="J76" s="1"/>
    </row>
    <row r="77" spans="1:10" x14ac:dyDescent="0.25">
      <c r="A77" s="1" t="s">
        <v>214</v>
      </c>
      <c r="B77" s="1" t="s">
        <v>166</v>
      </c>
      <c r="C77" s="1" t="s">
        <v>170</v>
      </c>
      <c r="D77" s="1">
        <v>1046</v>
      </c>
      <c r="E77" s="1"/>
      <c r="F77" s="1">
        <v>37483</v>
      </c>
      <c r="G77" s="1">
        <v>39575</v>
      </c>
      <c r="H77" s="1">
        <f t="shared" si="2"/>
        <v>38529</v>
      </c>
      <c r="I77" s="1"/>
      <c r="J77" s="1"/>
    </row>
    <row r="78" spans="1:10" x14ac:dyDescent="0.25">
      <c r="A78" s="1" t="s">
        <v>214</v>
      </c>
      <c r="B78" s="1" t="s">
        <v>166</v>
      </c>
      <c r="C78" s="1" t="s">
        <v>171</v>
      </c>
      <c r="D78" s="1">
        <v>3074</v>
      </c>
      <c r="E78" s="1"/>
      <c r="F78" s="1">
        <v>34573</v>
      </c>
      <c r="G78" s="1">
        <v>40721</v>
      </c>
      <c r="H78" s="1">
        <f t="shared" si="2"/>
        <v>37647</v>
      </c>
      <c r="I78" s="1"/>
      <c r="J78" s="1"/>
    </row>
    <row r="79" spans="1:10" x14ac:dyDescent="0.25">
      <c r="A79" s="1" t="s">
        <v>214</v>
      </c>
      <c r="B79" s="1" t="s">
        <v>166</v>
      </c>
      <c r="C79" s="1" t="s">
        <v>172</v>
      </c>
      <c r="D79" s="1">
        <v>3348</v>
      </c>
      <c r="E79" s="1"/>
      <c r="F79" s="1">
        <v>31693</v>
      </c>
      <c r="G79" s="1">
        <v>38389</v>
      </c>
      <c r="H79" s="1">
        <f t="shared" si="2"/>
        <v>35041</v>
      </c>
      <c r="I79" s="1"/>
      <c r="J79" s="1"/>
    </row>
    <row r="80" spans="1:10" x14ac:dyDescent="0.25">
      <c r="A80" s="1" t="s">
        <v>214</v>
      </c>
      <c r="B80" s="1" t="s">
        <v>166</v>
      </c>
      <c r="C80" s="1" t="s">
        <v>173</v>
      </c>
      <c r="D80" s="1">
        <v>431</v>
      </c>
      <c r="E80" s="1"/>
      <c r="F80" s="1">
        <v>42362</v>
      </c>
      <c r="G80" s="1">
        <v>43224</v>
      </c>
      <c r="H80" s="1">
        <f t="shared" si="2"/>
        <v>42793</v>
      </c>
      <c r="I80" s="1"/>
      <c r="J80" s="1"/>
    </row>
    <row r="81" spans="1:10" x14ac:dyDescent="0.25">
      <c r="A81" s="1" t="s">
        <v>214</v>
      </c>
      <c r="B81" s="1" t="s">
        <v>174</v>
      </c>
      <c r="C81" s="1" t="s">
        <v>175</v>
      </c>
      <c r="D81" s="1">
        <v>702</v>
      </c>
      <c r="E81" s="1">
        <v>1489</v>
      </c>
      <c r="F81" s="1">
        <v>32517</v>
      </c>
      <c r="G81" s="1">
        <v>33921</v>
      </c>
      <c r="H81" s="1">
        <f t="shared" si="2"/>
        <v>33219</v>
      </c>
      <c r="I81" s="1"/>
      <c r="J81" s="1"/>
    </row>
    <row r="82" spans="1:10" x14ac:dyDescent="0.25">
      <c r="A82" s="1" t="s">
        <v>214</v>
      </c>
      <c r="B82" s="1" t="s">
        <v>174</v>
      </c>
      <c r="C82" s="1" t="s">
        <v>176</v>
      </c>
      <c r="D82" s="1">
        <v>888</v>
      </c>
      <c r="E82" s="1">
        <v>6985</v>
      </c>
      <c r="F82" s="1">
        <v>35665</v>
      </c>
      <c r="G82" s="1">
        <v>37441</v>
      </c>
      <c r="H82" s="1">
        <f t="shared" si="2"/>
        <v>36553</v>
      </c>
      <c r="I82" s="1"/>
      <c r="J82" s="1"/>
    </row>
    <row r="83" spans="1:10" x14ac:dyDescent="0.25">
      <c r="A83" s="1" t="s">
        <v>214</v>
      </c>
      <c r="B83" s="1" t="s">
        <v>174</v>
      </c>
      <c r="C83" s="1" t="s">
        <v>177</v>
      </c>
      <c r="D83" s="1">
        <v>1346</v>
      </c>
      <c r="E83" s="1">
        <v>1463</v>
      </c>
      <c r="F83" s="1">
        <v>42759</v>
      </c>
      <c r="G83" s="1">
        <v>45451</v>
      </c>
      <c r="H83" s="1">
        <f t="shared" si="2"/>
        <v>44105</v>
      </c>
      <c r="I83" s="1"/>
      <c r="J83" s="1"/>
    </row>
    <row r="84" spans="1:10" x14ac:dyDescent="0.25">
      <c r="A84" s="1" t="s">
        <v>214</v>
      </c>
      <c r="B84" s="1" t="s">
        <v>174</v>
      </c>
      <c r="C84" s="1" t="s">
        <v>178</v>
      </c>
      <c r="D84" s="1">
        <v>1350</v>
      </c>
      <c r="E84" s="1">
        <v>1756</v>
      </c>
      <c r="F84" s="1">
        <v>43445</v>
      </c>
      <c r="G84" s="1">
        <v>46145</v>
      </c>
      <c r="H84" s="1">
        <f t="shared" si="2"/>
        <v>44795</v>
      </c>
      <c r="I84" s="1"/>
      <c r="J84" s="1"/>
    </row>
    <row r="85" spans="1:10" x14ac:dyDescent="0.25">
      <c r="A85" s="1" t="s">
        <v>214</v>
      </c>
      <c r="B85" s="1" t="s">
        <v>174</v>
      </c>
      <c r="C85" s="1" t="s">
        <v>179</v>
      </c>
      <c r="D85" s="1">
        <v>1599</v>
      </c>
      <c r="E85" s="1">
        <v>2232</v>
      </c>
      <c r="F85" s="1">
        <v>50751</v>
      </c>
      <c r="G85" s="1">
        <v>53949</v>
      </c>
      <c r="H85" s="1">
        <f t="shared" si="2"/>
        <v>52350</v>
      </c>
      <c r="I85" s="1"/>
      <c r="J85" s="1"/>
    </row>
    <row r="86" spans="1:10" x14ac:dyDescent="0.25">
      <c r="A86" s="1" t="s">
        <v>214</v>
      </c>
      <c r="B86" s="1" t="s">
        <v>174</v>
      </c>
      <c r="C86" s="1" t="s">
        <v>180</v>
      </c>
      <c r="D86" s="1">
        <v>2564</v>
      </c>
      <c r="E86" s="1">
        <v>1479</v>
      </c>
      <c r="F86" s="1">
        <v>56670</v>
      </c>
      <c r="G86" s="1">
        <v>61798</v>
      </c>
      <c r="H86" s="1">
        <f t="shared" si="2"/>
        <v>59234</v>
      </c>
      <c r="I86" s="1"/>
      <c r="J86" s="1"/>
    </row>
    <row r="87" spans="1:10" x14ac:dyDescent="0.25">
      <c r="A87" s="1" t="s">
        <v>214</v>
      </c>
      <c r="B87" s="1" t="s">
        <v>174</v>
      </c>
      <c r="C87" s="1" t="s">
        <v>181</v>
      </c>
      <c r="D87" s="1">
        <v>3261</v>
      </c>
      <c r="E87" s="1">
        <v>25966</v>
      </c>
      <c r="F87" s="1">
        <v>59468</v>
      </c>
      <c r="G87" s="1">
        <v>65990</v>
      </c>
      <c r="H87" s="1">
        <f t="shared" si="2"/>
        <v>62729</v>
      </c>
      <c r="I87" s="1"/>
      <c r="J87" s="1"/>
    </row>
    <row r="88" spans="1:10" x14ac:dyDescent="0.25">
      <c r="A88" s="1" t="s">
        <v>214</v>
      </c>
      <c r="B88" s="1" t="s">
        <v>174</v>
      </c>
      <c r="C88" s="1" t="s">
        <v>182</v>
      </c>
      <c r="D88" s="1">
        <v>7565</v>
      </c>
      <c r="E88" s="1">
        <v>14639</v>
      </c>
      <c r="F88" s="1">
        <v>61706</v>
      </c>
      <c r="G88" s="1">
        <v>76836</v>
      </c>
      <c r="H88" s="1">
        <f t="shared" si="2"/>
        <v>69271</v>
      </c>
      <c r="I88" s="1"/>
      <c r="J88" s="1"/>
    </row>
    <row r="89" spans="1:10" x14ac:dyDescent="0.25">
      <c r="A89" s="1" t="s">
        <v>214</v>
      </c>
      <c r="B89" s="1" t="s">
        <v>174</v>
      </c>
      <c r="C89" s="1" t="s">
        <v>183</v>
      </c>
      <c r="D89" s="1">
        <v>2499</v>
      </c>
      <c r="E89" s="1">
        <v>12365</v>
      </c>
      <c r="F89" s="1">
        <v>41143</v>
      </c>
      <c r="G89" s="1">
        <v>46141</v>
      </c>
      <c r="H89" s="1">
        <f t="shared" si="2"/>
        <v>43642</v>
      </c>
      <c r="I89" s="1"/>
      <c r="J89" s="1"/>
    </row>
    <row r="90" spans="1:10" x14ac:dyDescent="0.25">
      <c r="A90" s="1" t="s">
        <v>214</v>
      </c>
      <c r="B90" s="1" t="s">
        <v>174</v>
      </c>
      <c r="C90" s="1" t="s">
        <v>184</v>
      </c>
      <c r="D90" s="1">
        <v>6505</v>
      </c>
      <c r="E90" s="1">
        <v>12378</v>
      </c>
      <c r="F90" s="1">
        <v>18681</v>
      </c>
      <c r="G90" s="1">
        <v>31691</v>
      </c>
      <c r="H90" s="1">
        <f t="shared" si="2"/>
        <v>25186</v>
      </c>
      <c r="I90" s="1"/>
      <c r="J90" s="1"/>
    </row>
    <row r="91" spans="1:10" x14ac:dyDescent="0.25">
      <c r="A91" s="1" t="s">
        <v>214</v>
      </c>
      <c r="B91" s="1" t="s">
        <v>174</v>
      </c>
      <c r="C91" s="1" t="s">
        <v>185</v>
      </c>
      <c r="D91" s="1">
        <v>2871</v>
      </c>
      <c r="E91" s="1">
        <v>14698</v>
      </c>
      <c r="F91" s="1">
        <v>34229</v>
      </c>
      <c r="G91" s="1">
        <v>39971</v>
      </c>
      <c r="H91" s="1">
        <f t="shared" si="2"/>
        <v>37100</v>
      </c>
      <c r="I91" s="1"/>
      <c r="J91" s="1"/>
    </row>
    <row r="92" spans="1:10" x14ac:dyDescent="0.25">
      <c r="A92" s="1" t="s">
        <v>214</v>
      </c>
      <c r="B92" s="1" t="s">
        <v>174</v>
      </c>
      <c r="C92" s="1" t="s">
        <v>186</v>
      </c>
      <c r="D92" s="1">
        <v>431</v>
      </c>
      <c r="E92" s="1">
        <v>1433</v>
      </c>
      <c r="F92" s="1">
        <v>42362</v>
      </c>
      <c r="G92" s="1">
        <v>43224</v>
      </c>
      <c r="H92" s="1">
        <f t="shared" si="2"/>
        <v>42793</v>
      </c>
      <c r="I92" s="1"/>
      <c r="J92" s="1"/>
    </row>
    <row r="93" spans="1:10" x14ac:dyDescent="0.25">
      <c r="A93" s="1" t="s">
        <v>214</v>
      </c>
      <c r="B93" s="1" t="s">
        <v>187</v>
      </c>
      <c r="C93" s="1" t="s">
        <v>188</v>
      </c>
      <c r="D93" s="1">
        <v>599</v>
      </c>
      <c r="E93" s="1">
        <v>14586</v>
      </c>
      <c r="F93" s="1">
        <v>52017</v>
      </c>
      <c r="G93" s="1">
        <v>53215</v>
      </c>
      <c r="H93" s="1">
        <f t="shared" si="2"/>
        <v>52616</v>
      </c>
      <c r="I93" s="1"/>
      <c r="J93" s="1"/>
    </row>
    <row r="94" spans="1:10" x14ac:dyDescent="0.25">
      <c r="A94" s="1" t="s">
        <v>214</v>
      </c>
      <c r="B94" s="1" t="s">
        <v>187</v>
      </c>
      <c r="C94" s="1" t="s">
        <v>189</v>
      </c>
      <c r="D94" s="1">
        <v>1707</v>
      </c>
      <c r="E94" s="1">
        <v>10230</v>
      </c>
      <c r="F94" s="1">
        <v>23840</v>
      </c>
      <c r="G94" s="1">
        <v>27254</v>
      </c>
      <c r="H94" s="1">
        <f t="shared" si="2"/>
        <v>25547</v>
      </c>
      <c r="I94" s="1"/>
      <c r="J94" s="1"/>
    </row>
    <row r="95" spans="1:10" x14ac:dyDescent="0.25">
      <c r="A95" s="1" t="s">
        <v>214</v>
      </c>
      <c r="B95" s="1" t="s">
        <v>187</v>
      </c>
      <c r="C95" s="1" t="s">
        <v>190</v>
      </c>
      <c r="D95" s="1">
        <v>513</v>
      </c>
      <c r="E95" s="1">
        <v>1436</v>
      </c>
      <c r="F95" s="1">
        <v>23393</v>
      </c>
      <c r="G95" s="1">
        <v>24419</v>
      </c>
      <c r="H95" s="1">
        <f t="shared" si="2"/>
        <v>23906</v>
      </c>
      <c r="I95" s="1"/>
      <c r="J95" s="1"/>
    </row>
    <row r="96" spans="1:10" x14ac:dyDescent="0.25">
      <c r="A96" s="1" t="s">
        <v>214</v>
      </c>
      <c r="B96" s="1" t="s">
        <v>187</v>
      </c>
      <c r="C96" s="1" t="s">
        <v>191</v>
      </c>
      <c r="D96" s="1">
        <v>431</v>
      </c>
      <c r="E96" s="1">
        <v>14589</v>
      </c>
      <c r="F96" s="1">
        <v>42362</v>
      </c>
      <c r="G96" s="1">
        <v>43224</v>
      </c>
      <c r="H96" s="1">
        <f t="shared" si="2"/>
        <v>42793</v>
      </c>
      <c r="I96" s="1"/>
      <c r="J96" s="1"/>
    </row>
    <row r="97" spans="1:10" x14ac:dyDescent="0.25">
      <c r="A97" s="1" t="s">
        <v>214</v>
      </c>
      <c r="B97" s="1" t="s">
        <v>192</v>
      </c>
      <c r="C97" s="1" t="s">
        <v>193</v>
      </c>
      <c r="D97" s="1">
        <v>890</v>
      </c>
      <c r="E97" s="1">
        <v>25639</v>
      </c>
      <c r="F97" s="1">
        <v>31231</v>
      </c>
      <c r="G97" s="1">
        <v>33011</v>
      </c>
      <c r="H97" s="1">
        <f t="shared" si="2"/>
        <v>32121</v>
      </c>
      <c r="I97" s="1"/>
      <c r="J97" s="1"/>
    </row>
    <row r="98" spans="1:10" x14ac:dyDescent="0.25">
      <c r="A98" s="1" t="s">
        <v>214</v>
      </c>
      <c r="B98" s="1" t="s">
        <v>192</v>
      </c>
      <c r="C98" s="1" t="s">
        <v>194</v>
      </c>
      <c r="D98" s="1">
        <v>494</v>
      </c>
      <c r="E98" s="1">
        <v>22563</v>
      </c>
      <c r="F98" s="1">
        <v>43722</v>
      </c>
      <c r="G98" s="1">
        <v>44710</v>
      </c>
      <c r="H98" s="1">
        <f t="shared" ref="H98:H129" si="3">AVERAGE(F98,G98)</f>
        <v>44216</v>
      </c>
      <c r="I98" s="1"/>
      <c r="J98" s="1"/>
    </row>
    <row r="99" spans="1:10" x14ac:dyDescent="0.25">
      <c r="A99" s="1" t="s">
        <v>214</v>
      </c>
      <c r="B99" s="1" t="s">
        <v>192</v>
      </c>
      <c r="C99" s="1" t="s">
        <v>195</v>
      </c>
      <c r="D99" s="1">
        <v>431</v>
      </c>
      <c r="E99" s="1">
        <v>47963</v>
      </c>
      <c r="F99" s="1">
        <v>42362</v>
      </c>
      <c r="G99" s="1">
        <v>43224</v>
      </c>
      <c r="H99" s="1">
        <f t="shared" si="3"/>
        <v>42793</v>
      </c>
      <c r="I99" s="1"/>
      <c r="J99" s="1"/>
    </row>
    <row r="100" spans="1:10" x14ac:dyDescent="0.25">
      <c r="A100" s="1" t="s">
        <v>214</v>
      </c>
      <c r="B100" s="1" t="s">
        <v>196</v>
      </c>
      <c r="C100" s="1" t="s">
        <v>197</v>
      </c>
      <c r="D100" s="1">
        <v>2303</v>
      </c>
      <c r="E100" s="1">
        <v>2145</v>
      </c>
      <c r="F100" s="1">
        <v>34024</v>
      </c>
      <c r="G100" s="1">
        <v>38630</v>
      </c>
      <c r="H100" s="1">
        <f t="shared" si="3"/>
        <v>36327</v>
      </c>
      <c r="I100" s="1"/>
      <c r="J100" s="1"/>
    </row>
    <row r="101" spans="1:10" x14ac:dyDescent="0.25">
      <c r="A101" s="1" t="s">
        <v>214</v>
      </c>
      <c r="B101" s="1" t="s">
        <v>196</v>
      </c>
      <c r="C101" s="1" t="s">
        <v>198</v>
      </c>
      <c r="D101" s="1">
        <v>1258</v>
      </c>
      <c r="E101" s="1">
        <v>3652</v>
      </c>
      <c r="F101" s="1">
        <v>44340</v>
      </c>
      <c r="G101" s="1">
        <v>46856</v>
      </c>
      <c r="H101" s="1">
        <f t="shared" si="3"/>
        <v>45598</v>
      </c>
      <c r="I101" s="1"/>
      <c r="J101" s="1"/>
    </row>
    <row r="102" spans="1:10" x14ac:dyDescent="0.25">
      <c r="A102" s="1" t="s">
        <v>214</v>
      </c>
      <c r="B102" s="1" t="s">
        <v>196</v>
      </c>
      <c r="C102" s="1" t="s">
        <v>199</v>
      </c>
      <c r="D102" s="1">
        <v>1621</v>
      </c>
      <c r="E102" s="1">
        <v>3965</v>
      </c>
      <c r="F102" s="1">
        <v>37826</v>
      </c>
      <c r="G102" s="1">
        <v>41068</v>
      </c>
      <c r="H102" s="1">
        <f t="shared" si="3"/>
        <v>39447</v>
      </c>
      <c r="I102" s="1"/>
      <c r="J102" s="1"/>
    </row>
    <row r="103" spans="1:10" x14ac:dyDescent="0.25">
      <c r="A103" s="1" t="s">
        <v>214</v>
      </c>
      <c r="B103" s="1" t="s">
        <v>196</v>
      </c>
      <c r="C103" s="1" t="s">
        <v>200</v>
      </c>
      <c r="D103" s="1">
        <v>2537</v>
      </c>
      <c r="E103" s="1">
        <v>1892</v>
      </c>
      <c r="F103" s="1">
        <v>37842</v>
      </c>
      <c r="G103" s="1">
        <v>42916</v>
      </c>
      <c r="H103" s="1">
        <f t="shared" si="3"/>
        <v>40379</v>
      </c>
      <c r="I103" s="1"/>
      <c r="J103" s="1"/>
    </row>
    <row r="104" spans="1:10" x14ac:dyDescent="0.25">
      <c r="A104" s="1" t="s">
        <v>214</v>
      </c>
      <c r="B104" s="1" t="s">
        <v>196</v>
      </c>
      <c r="C104" s="1" t="s">
        <v>201</v>
      </c>
      <c r="D104" s="1">
        <v>1972</v>
      </c>
      <c r="E104" s="1">
        <v>1466</v>
      </c>
      <c r="F104" s="1">
        <v>38244</v>
      </c>
      <c r="G104" s="1">
        <v>42188</v>
      </c>
      <c r="H104" s="1">
        <f t="shared" si="3"/>
        <v>40216</v>
      </c>
      <c r="I104" s="1"/>
      <c r="J104" s="1"/>
    </row>
    <row r="105" spans="1:10" x14ac:dyDescent="0.25">
      <c r="A105" s="1" t="s">
        <v>214</v>
      </c>
      <c r="B105" s="1" t="s">
        <v>196</v>
      </c>
      <c r="C105" s="1" t="s">
        <v>202</v>
      </c>
      <c r="D105" s="1">
        <v>2735</v>
      </c>
      <c r="E105" s="1">
        <v>36985</v>
      </c>
      <c r="F105" s="1">
        <v>38660</v>
      </c>
      <c r="G105" s="1">
        <v>44130</v>
      </c>
      <c r="H105" s="1">
        <f t="shared" si="3"/>
        <v>41395</v>
      </c>
      <c r="I105" s="1"/>
      <c r="J105" s="1"/>
    </row>
    <row r="106" spans="1:10" x14ac:dyDescent="0.25">
      <c r="A106" s="1" t="s">
        <v>214</v>
      </c>
      <c r="B106" s="1" t="s">
        <v>196</v>
      </c>
      <c r="C106" s="1" t="s">
        <v>203</v>
      </c>
      <c r="D106" s="1">
        <v>1664</v>
      </c>
      <c r="E106" s="1">
        <v>14589</v>
      </c>
      <c r="F106" s="1">
        <v>36186</v>
      </c>
      <c r="G106" s="1">
        <v>39514</v>
      </c>
      <c r="H106" s="1">
        <f t="shared" si="3"/>
        <v>37850</v>
      </c>
      <c r="I106" s="1"/>
      <c r="J106" s="1"/>
    </row>
    <row r="107" spans="1:10" x14ac:dyDescent="0.25">
      <c r="A107" s="1" t="s">
        <v>214</v>
      </c>
      <c r="B107" s="1" t="s">
        <v>196</v>
      </c>
      <c r="C107" s="1" t="s">
        <v>204</v>
      </c>
      <c r="D107" s="1">
        <v>2037</v>
      </c>
      <c r="E107" s="1">
        <v>36589</v>
      </c>
      <c r="F107" s="1">
        <v>48138</v>
      </c>
      <c r="G107" s="1">
        <v>52212</v>
      </c>
      <c r="H107" s="1">
        <f t="shared" si="3"/>
        <v>50175</v>
      </c>
      <c r="I107" s="1"/>
      <c r="J107" s="1"/>
    </row>
    <row r="108" spans="1:10" x14ac:dyDescent="0.25">
      <c r="A108" s="1" t="s">
        <v>214</v>
      </c>
      <c r="B108" s="1" t="s">
        <v>196</v>
      </c>
      <c r="C108" s="1" t="s">
        <v>205</v>
      </c>
      <c r="D108" s="1">
        <v>2951</v>
      </c>
      <c r="E108" s="1">
        <v>14523</v>
      </c>
      <c r="F108" s="1">
        <v>36758</v>
      </c>
      <c r="G108" s="1">
        <v>42660</v>
      </c>
      <c r="H108" s="1">
        <f t="shared" si="3"/>
        <v>39709</v>
      </c>
      <c r="I108" s="1"/>
      <c r="J108" s="1"/>
    </row>
    <row r="109" spans="1:10" x14ac:dyDescent="0.25">
      <c r="A109" s="1" t="s">
        <v>214</v>
      </c>
      <c r="B109" s="1" t="s">
        <v>196</v>
      </c>
      <c r="C109" s="1" t="s">
        <v>206</v>
      </c>
      <c r="D109" s="1">
        <v>1521</v>
      </c>
      <c r="E109" s="1">
        <v>17896</v>
      </c>
      <c r="F109" s="1">
        <v>39761</v>
      </c>
      <c r="G109" s="1">
        <v>42803</v>
      </c>
      <c r="H109" s="1">
        <f t="shared" si="3"/>
        <v>41282</v>
      </c>
      <c r="I109" s="1"/>
      <c r="J109" s="1"/>
    </row>
    <row r="110" spans="1:10" x14ac:dyDescent="0.25">
      <c r="A110" s="1" t="s">
        <v>214</v>
      </c>
      <c r="B110" s="1" t="s">
        <v>196</v>
      </c>
      <c r="C110" s="1" t="s">
        <v>207</v>
      </c>
      <c r="D110" s="1">
        <v>3002</v>
      </c>
      <c r="E110" s="1">
        <v>1256</v>
      </c>
      <c r="F110" s="1">
        <v>34581</v>
      </c>
      <c r="G110" s="1">
        <v>40585</v>
      </c>
      <c r="H110" s="1">
        <f t="shared" si="3"/>
        <v>37583</v>
      </c>
      <c r="I110" s="1"/>
      <c r="J110" s="1"/>
    </row>
    <row r="111" spans="1:10" x14ac:dyDescent="0.25">
      <c r="A111" s="1" t="s">
        <v>214</v>
      </c>
      <c r="B111" s="1" t="s">
        <v>196</v>
      </c>
      <c r="C111" s="1" t="s">
        <v>208</v>
      </c>
      <c r="D111" s="1">
        <v>2529</v>
      </c>
      <c r="E111" s="1">
        <v>14589</v>
      </c>
      <c r="F111" s="1">
        <v>37428</v>
      </c>
      <c r="G111" s="1">
        <v>42486</v>
      </c>
      <c r="H111" s="1">
        <f t="shared" si="3"/>
        <v>39957</v>
      </c>
      <c r="I111" s="1"/>
      <c r="J111" s="1"/>
    </row>
    <row r="112" spans="1:10" x14ac:dyDescent="0.25">
      <c r="A112" s="1" t="s">
        <v>214</v>
      </c>
      <c r="B112" s="1" t="s">
        <v>196</v>
      </c>
      <c r="C112" s="1" t="s">
        <v>209</v>
      </c>
      <c r="D112" s="1">
        <v>431</v>
      </c>
      <c r="E112" s="1">
        <v>3652</v>
      </c>
      <c r="F112" s="1">
        <v>42362</v>
      </c>
      <c r="G112" s="1">
        <v>43224</v>
      </c>
      <c r="H112" s="1">
        <f t="shared" si="3"/>
        <v>42793</v>
      </c>
      <c r="I112" s="1"/>
      <c r="J112" s="1"/>
    </row>
    <row r="113" spans="1:10" x14ac:dyDescent="0.25">
      <c r="A113" s="1" t="s">
        <v>214</v>
      </c>
      <c r="B113" s="1" t="s">
        <v>210</v>
      </c>
      <c r="C113" s="1" t="s">
        <v>211</v>
      </c>
      <c r="D113" s="1">
        <v>1674</v>
      </c>
      <c r="E113" s="1">
        <v>12893</v>
      </c>
      <c r="F113" s="1">
        <v>41013</v>
      </c>
      <c r="G113" s="1">
        <v>44361</v>
      </c>
      <c r="H113" s="1">
        <f t="shared" si="3"/>
        <v>42687</v>
      </c>
      <c r="I113" s="1"/>
      <c r="J113" s="1"/>
    </row>
    <row r="114" spans="1:10" x14ac:dyDescent="0.25">
      <c r="A114" s="1" t="s">
        <v>214</v>
      </c>
      <c r="B114" s="1" t="s">
        <v>210</v>
      </c>
      <c r="C114" s="1" t="s">
        <v>212</v>
      </c>
      <c r="D114" s="1">
        <v>489</v>
      </c>
      <c r="E114" s="1">
        <v>25638</v>
      </c>
      <c r="F114" s="1">
        <v>42322</v>
      </c>
      <c r="G114" s="1">
        <v>43300</v>
      </c>
      <c r="H114" s="1">
        <f t="shared" si="3"/>
        <v>42811</v>
      </c>
      <c r="I114" s="1"/>
      <c r="J114" s="1"/>
    </row>
    <row r="115" spans="1:10" x14ac:dyDescent="0.25">
      <c r="A115" s="1" t="s">
        <v>214</v>
      </c>
      <c r="B115" s="1" t="s">
        <v>210</v>
      </c>
      <c r="C115" s="1" t="s">
        <v>213</v>
      </c>
      <c r="D115" s="1">
        <v>431</v>
      </c>
      <c r="E115" s="1">
        <v>14752</v>
      </c>
      <c r="F115" s="1">
        <v>42362</v>
      </c>
      <c r="G115" s="1">
        <v>43224</v>
      </c>
      <c r="H115" s="1">
        <f t="shared" si="3"/>
        <v>42793</v>
      </c>
      <c r="I115" s="1"/>
      <c r="J115" s="1"/>
    </row>
    <row r="116" spans="1:10" x14ac:dyDescent="0.25">
      <c r="A116" s="1" t="s">
        <v>215</v>
      </c>
      <c r="B116" s="1" t="s">
        <v>149</v>
      </c>
      <c r="C116" s="1" t="s">
        <v>150</v>
      </c>
      <c r="D116" s="1">
        <v>753</v>
      </c>
      <c r="E116" s="1">
        <v>2539</v>
      </c>
      <c r="F116" s="1">
        <v>48186</v>
      </c>
      <c r="G116" s="1">
        <v>49692</v>
      </c>
      <c r="H116" s="1">
        <f t="shared" si="3"/>
        <v>48939</v>
      </c>
      <c r="I116" s="1"/>
      <c r="J116" s="1"/>
    </row>
    <row r="117" spans="1:10" x14ac:dyDescent="0.25">
      <c r="A117" s="1" t="s">
        <v>215</v>
      </c>
      <c r="B117" s="1" t="s">
        <v>149</v>
      </c>
      <c r="C117" s="1" t="s">
        <v>151</v>
      </c>
      <c r="D117" s="1">
        <v>528</v>
      </c>
      <c r="E117" s="1"/>
      <c r="F117" s="1">
        <v>35933</v>
      </c>
      <c r="G117" s="1">
        <v>36989</v>
      </c>
      <c r="H117" s="1">
        <f t="shared" si="3"/>
        <v>36461</v>
      </c>
      <c r="I117" s="1"/>
      <c r="J117" s="1"/>
    </row>
    <row r="118" spans="1:10" x14ac:dyDescent="0.25">
      <c r="A118" s="1" t="s">
        <v>215</v>
      </c>
      <c r="B118" s="1" t="s">
        <v>149</v>
      </c>
      <c r="C118" s="1" t="s">
        <v>152</v>
      </c>
      <c r="D118" s="1">
        <v>7220</v>
      </c>
      <c r="E118" s="1"/>
      <c r="F118" s="1">
        <v>18321</v>
      </c>
      <c r="G118" s="1">
        <v>32761</v>
      </c>
      <c r="H118" s="1">
        <f t="shared" si="3"/>
        <v>25541</v>
      </c>
      <c r="I118" s="1"/>
      <c r="J118" s="1"/>
    </row>
    <row r="119" spans="1:10" x14ac:dyDescent="0.25">
      <c r="A119" s="1" t="s">
        <v>215</v>
      </c>
      <c r="B119" s="1" t="s">
        <v>149</v>
      </c>
      <c r="C119" s="1" t="s">
        <v>153</v>
      </c>
      <c r="D119" s="1">
        <v>402</v>
      </c>
      <c r="E119" s="1"/>
      <c r="F119" s="1">
        <v>42155</v>
      </c>
      <c r="G119" s="1">
        <v>42959</v>
      </c>
      <c r="H119" s="1">
        <f t="shared" si="3"/>
        <v>42557</v>
      </c>
      <c r="I119" s="1"/>
      <c r="J119" s="1"/>
    </row>
    <row r="120" spans="1:10" x14ac:dyDescent="0.25">
      <c r="A120" s="1" t="s">
        <v>215</v>
      </c>
      <c r="B120" s="1" t="s">
        <v>154</v>
      </c>
      <c r="C120" s="1" t="s">
        <v>155</v>
      </c>
      <c r="D120" s="1">
        <v>738</v>
      </c>
      <c r="E120" s="1"/>
      <c r="F120" s="1">
        <v>20593</v>
      </c>
      <c r="G120" s="1">
        <v>22069</v>
      </c>
      <c r="H120" s="1">
        <f t="shared" si="3"/>
        <v>21331</v>
      </c>
      <c r="I120" s="1"/>
      <c r="J120" s="1"/>
    </row>
    <row r="121" spans="1:10" x14ac:dyDescent="0.25">
      <c r="A121" s="1" t="s">
        <v>215</v>
      </c>
      <c r="B121" s="1" t="s">
        <v>154</v>
      </c>
      <c r="C121" s="1" t="s">
        <v>156</v>
      </c>
      <c r="D121" s="1">
        <v>1114</v>
      </c>
      <c r="E121" s="1"/>
      <c r="F121" s="1">
        <v>38112</v>
      </c>
      <c r="G121" s="1">
        <v>40340</v>
      </c>
      <c r="H121" s="1">
        <f t="shared" si="3"/>
        <v>39226</v>
      </c>
      <c r="I121" s="1"/>
      <c r="J121" s="1"/>
    </row>
    <row r="122" spans="1:10" x14ac:dyDescent="0.25">
      <c r="A122" s="1" t="s">
        <v>215</v>
      </c>
      <c r="B122" s="1" t="s">
        <v>154</v>
      </c>
      <c r="C122" s="1" t="s">
        <v>157</v>
      </c>
      <c r="D122" s="1">
        <v>1102</v>
      </c>
      <c r="E122" s="1"/>
      <c r="F122" s="1">
        <v>42552</v>
      </c>
      <c r="G122" s="1">
        <v>44756</v>
      </c>
      <c r="H122" s="1">
        <f t="shared" si="3"/>
        <v>43654</v>
      </c>
      <c r="I122" s="1"/>
      <c r="J122" s="1"/>
    </row>
    <row r="123" spans="1:10" x14ac:dyDescent="0.25">
      <c r="A123" s="1" t="s">
        <v>215</v>
      </c>
      <c r="B123" s="1" t="s">
        <v>154</v>
      </c>
      <c r="C123" s="1" t="s">
        <v>158</v>
      </c>
      <c r="D123" s="1">
        <v>1802</v>
      </c>
      <c r="E123" s="1"/>
      <c r="F123" s="1">
        <v>49494</v>
      </c>
      <c r="G123" s="1">
        <v>53098</v>
      </c>
      <c r="H123" s="1">
        <f t="shared" si="3"/>
        <v>51296</v>
      </c>
      <c r="I123" s="1"/>
      <c r="J123" s="1"/>
    </row>
    <row r="124" spans="1:10" x14ac:dyDescent="0.25">
      <c r="A124" s="1" t="s">
        <v>215</v>
      </c>
      <c r="B124" s="1" t="s">
        <v>154</v>
      </c>
      <c r="C124" s="1" t="s">
        <v>159</v>
      </c>
      <c r="D124" s="1">
        <v>2195</v>
      </c>
      <c r="E124" s="1">
        <v>0</v>
      </c>
      <c r="F124" s="1">
        <v>50558</v>
      </c>
      <c r="G124" s="1">
        <v>54948</v>
      </c>
      <c r="H124" s="1">
        <f t="shared" si="3"/>
        <v>52753</v>
      </c>
      <c r="I124" s="1"/>
      <c r="J124" s="1"/>
    </row>
    <row r="125" spans="1:10" x14ac:dyDescent="0.25">
      <c r="A125" s="1" t="s">
        <v>215</v>
      </c>
      <c r="B125" s="1" t="s">
        <v>154</v>
      </c>
      <c r="C125" s="1" t="s">
        <v>160</v>
      </c>
      <c r="D125" s="1">
        <v>1820</v>
      </c>
      <c r="E125" s="1">
        <v>0</v>
      </c>
      <c r="F125" s="1">
        <v>54861</v>
      </c>
      <c r="G125" s="1">
        <v>58501</v>
      </c>
      <c r="H125" s="1">
        <f t="shared" si="3"/>
        <v>56681</v>
      </c>
      <c r="I125" s="1"/>
      <c r="J125" s="1"/>
    </row>
    <row r="126" spans="1:10" x14ac:dyDescent="0.25">
      <c r="A126" s="1" t="s">
        <v>215</v>
      </c>
      <c r="B126" s="1" t="s">
        <v>154</v>
      </c>
      <c r="C126" s="1" t="s">
        <v>161</v>
      </c>
      <c r="D126" s="1">
        <v>2537</v>
      </c>
      <c r="E126" s="1">
        <v>0</v>
      </c>
      <c r="F126" s="1">
        <v>51742</v>
      </c>
      <c r="G126" s="1">
        <v>56816</v>
      </c>
      <c r="H126" s="1">
        <f t="shared" si="3"/>
        <v>54279</v>
      </c>
      <c r="I126" s="1"/>
      <c r="J126" s="1"/>
    </row>
    <row r="127" spans="1:10" x14ac:dyDescent="0.25">
      <c r="A127" s="1" t="s">
        <v>215</v>
      </c>
      <c r="B127" s="1" t="s">
        <v>154</v>
      </c>
      <c r="C127" s="1" t="s">
        <v>162</v>
      </c>
      <c r="D127" s="1">
        <v>1881</v>
      </c>
      <c r="E127" s="1"/>
      <c r="F127" s="1">
        <v>47707</v>
      </c>
      <c r="G127" s="1">
        <v>51469</v>
      </c>
      <c r="H127" s="1">
        <f t="shared" si="3"/>
        <v>49588</v>
      </c>
      <c r="I127" s="1"/>
      <c r="J127" s="1"/>
    </row>
    <row r="128" spans="1:10" x14ac:dyDescent="0.25">
      <c r="A128" s="1" t="s">
        <v>215</v>
      </c>
      <c r="B128" s="1" t="s">
        <v>154</v>
      </c>
      <c r="C128" s="1" t="s">
        <v>163</v>
      </c>
      <c r="D128" s="1">
        <v>2120</v>
      </c>
      <c r="E128" s="1"/>
      <c r="F128" s="1">
        <v>41603</v>
      </c>
      <c r="G128" s="1">
        <v>45843</v>
      </c>
      <c r="H128" s="1">
        <f t="shared" si="3"/>
        <v>43723</v>
      </c>
      <c r="I128" s="1"/>
      <c r="J128" s="1"/>
    </row>
    <row r="129" spans="1:10" x14ac:dyDescent="0.25">
      <c r="A129" s="1" t="s">
        <v>215</v>
      </c>
      <c r="B129" s="1" t="s">
        <v>154</v>
      </c>
      <c r="C129" s="1" t="s">
        <v>164</v>
      </c>
      <c r="D129" s="1">
        <v>850</v>
      </c>
      <c r="E129" s="1"/>
      <c r="F129" s="1">
        <v>32913</v>
      </c>
      <c r="G129" s="1">
        <v>34613</v>
      </c>
      <c r="H129" s="1">
        <f t="shared" si="3"/>
        <v>33763</v>
      </c>
      <c r="I129" s="1"/>
      <c r="J129" s="1"/>
    </row>
    <row r="130" spans="1:10" x14ac:dyDescent="0.25">
      <c r="A130" s="1" t="s">
        <v>215</v>
      </c>
      <c r="B130" s="1" t="s">
        <v>154</v>
      </c>
      <c r="C130" s="1" t="s">
        <v>165</v>
      </c>
      <c r="D130" s="1">
        <v>402</v>
      </c>
      <c r="E130" s="1"/>
      <c r="F130" s="1">
        <v>42155</v>
      </c>
      <c r="G130" s="1">
        <v>42959</v>
      </c>
      <c r="H130" s="1">
        <f t="shared" ref="H130:H151" si="4">AVERAGE(F130,G130)</f>
        <v>42557</v>
      </c>
      <c r="I130" s="1"/>
      <c r="J130" s="1"/>
    </row>
    <row r="131" spans="1:10" x14ac:dyDescent="0.25">
      <c r="A131" s="1" t="s">
        <v>215</v>
      </c>
      <c r="B131" s="1" t="s">
        <v>166</v>
      </c>
      <c r="C131" s="1" t="s">
        <v>167</v>
      </c>
      <c r="D131" s="1">
        <v>499</v>
      </c>
      <c r="E131" s="1"/>
      <c r="F131" s="1">
        <v>44508</v>
      </c>
      <c r="G131" s="1">
        <v>45506</v>
      </c>
      <c r="H131" s="1">
        <f t="shared" si="4"/>
        <v>45007</v>
      </c>
      <c r="I131" s="1"/>
      <c r="J131" s="1"/>
    </row>
    <row r="132" spans="1:10" x14ac:dyDescent="0.25">
      <c r="A132" s="1" t="s">
        <v>215</v>
      </c>
      <c r="B132" s="1" t="s">
        <v>166</v>
      </c>
      <c r="C132" s="1" t="s">
        <v>168</v>
      </c>
      <c r="D132" s="1">
        <v>944</v>
      </c>
      <c r="E132" s="1"/>
      <c r="F132" s="1">
        <v>36864</v>
      </c>
      <c r="G132" s="1">
        <v>38752</v>
      </c>
      <c r="H132" s="1">
        <f t="shared" si="4"/>
        <v>37808</v>
      </c>
      <c r="I132" s="1"/>
      <c r="J132" s="1"/>
    </row>
    <row r="133" spans="1:10" x14ac:dyDescent="0.25">
      <c r="A133" s="1" t="s">
        <v>215</v>
      </c>
      <c r="B133" s="1" t="s">
        <v>166</v>
      </c>
      <c r="C133" s="1" t="s">
        <v>169</v>
      </c>
      <c r="D133" s="1">
        <v>1084</v>
      </c>
      <c r="E133" s="1"/>
      <c r="F133" s="1">
        <v>33436</v>
      </c>
      <c r="G133" s="1">
        <v>35604</v>
      </c>
      <c r="H133" s="1">
        <f t="shared" si="4"/>
        <v>34520</v>
      </c>
      <c r="I133" s="1"/>
      <c r="J133" s="1"/>
    </row>
    <row r="134" spans="1:10" x14ac:dyDescent="0.25">
      <c r="A134" s="1" t="s">
        <v>215</v>
      </c>
      <c r="B134" s="1" t="s">
        <v>166</v>
      </c>
      <c r="C134" s="1" t="s">
        <v>170</v>
      </c>
      <c r="D134" s="1">
        <v>1050</v>
      </c>
      <c r="E134" s="1">
        <v>21459</v>
      </c>
      <c r="F134" s="1">
        <v>37503</v>
      </c>
      <c r="G134" s="1">
        <v>39603</v>
      </c>
      <c r="H134" s="1">
        <f t="shared" si="4"/>
        <v>38553</v>
      </c>
      <c r="I134" s="1"/>
      <c r="J134" s="1"/>
    </row>
    <row r="135" spans="1:10" x14ac:dyDescent="0.25">
      <c r="A135" s="1" t="s">
        <v>215</v>
      </c>
      <c r="B135" s="1" t="s">
        <v>166</v>
      </c>
      <c r="C135" s="1" t="s">
        <v>171</v>
      </c>
      <c r="D135" s="1">
        <v>3006</v>
      </c>
      <c r="E135" s="1">
        <v>2563</v>
      </c>
      <c r="F135" s="1">
        <v>34947</v>
      </c>
      <c r="G135" s="1">
        <v>40959</v>
      </c>
      <c r="H135" s="1">
        <f t="shared" si="4"/>
        <v>37953</v>
      </c>
      <c r="I135" s="1"/>
      <c r="J135" s="1"/>
    </row>
    <row r="136" spans="1:10" x14ac:dyDescent="0.25">
      <c r="A136" s="1" t="s">
        <v>215</v>
      </c>
      <c r="B136" s="1" t="s">
        <v>166</v>
      </c>
      <c r="C136" s="1" t="s">
        <v>172</v>
      </c>
      <c r="D136" s="1">
        <v>3226</v>
      </c>
      <c r="E136" s="1"/>
      <c r="F136" s="1">
        <v>31825</v>
      </c>
      <c r="G136" s="1">
        <v>38277</v>
      </c>
      <c r="H136" s="1">
        <f t="shared" si="4"/>
        <v>35051</v>
      </c>
      <c r="I136" s="1"/>
      <c r="J136" s="1"/>
    </row>
    <row r="137" spans="1:10" x14ac:dyDescent="0.25">
      <c r="A137" s="1" t="s">
        <v>215</v>
      </c>
      <c r="B137" s="1" t="s">
        <v>166</v>
      </c>
      <c r="C137" s="1" t="s">
        <v>173</v>
      </c>
      <c r="D137" s="1">
        <v>402</v>
      </c>
      <c r="E137" s="1"/>
      <c r="F137" s="1">
        <v>42155</v>
      </c>
      <c r="G137" s="1">
        <v>42959</v>
      </c>
      <c r="H137" s="1">
        <f t="shared" si="4"/>
        <v>42557</v>
      </c>
      <c r="I137" s="1"/>
      <c r="J137" s="1"/>
    </row>
    <row r="138" spans="1:10" x14ac:dyDescent="0.25">
      <c r="A138" s="1" t="s">
        <v>215</v>
      </c>
      <c r="B138" s="1" t="s">
        <v>174</v>
      </c>
      <c r="C138" s="1" t="s">
        <v>175</v>
      </c>
      <c r="D138" s="1">
        <v>692</v>
      </c>
      <c r="E138" s="1"/>
      <c r="F138" s="1">
        <v>32425</v>
      </c>
      <c r="G138" s="1">
        <v>33809</v>
      </c>
      <c r="H138" s="1">
        <f t="shared" si="4"/>
        <v>33117</v>
      </c>
      <c r="I138" s="1"/>
      <c r="J138" s="1"/>
    </row>
    <row r="139" spans="1:10" x14ac:dyDescent="0.25">
      <c r="A139" s="1" t="s">
        <v>215</v>
      </c>
      <c r="B139" s="1" t="s">
        <v>174</v>
      </c>
      <c r="C139" s="1" t="s">
        <v>176</v>
      </c>
      <c r="D139" s="1">
        <v>840</v>
      </c>
      <c r="E139" s="1"/>
      <c r="F139" s="1">
        <v>35095</v>
      </c>
      <c r="G139" s="1">
        <v>36775</v>
      </c>
      <c r="H139" s="1">
        <f t="shared" si="4"/>
        <v>35935</v>
      </c>
      <c r="I139" s="1"/>
      <c r="J139" s="1"/>
    </row>
    <row r="140" spans="1:10" x14ac:dyDescent="0.25">
      <c r="A140" s="1" t="s">
        <v>215</v>
      </c>
      <c r="B140" s="1" t="s">
        <v>174</v>
      </c>
      <c r="C140" s="1" t="s">
        <v>177</v>
      </c>
      <c r="D140" s="1">
        <v>1272</v>
      </c>
      <c r="E140" s="1"/>
      <c r="F140" s="1">
        <v>42546</v>
      </c>
      <c r="G140" s="1">
        <v>45090</v>
      </c>
      <c r="H140" s="1">
        <f t="shared" si="4"/>
        <v>43818</v>
      </c>
      <c r="I140" s="1"/>
      <c r="J140" s="1"/>
    </row>
    <row r="141" spans="1:10" x14ac:dyDescent="0.25">
      <c r="A141" s="1" t="s">
        <v>215</v>
      </c>
      <c r="B141" s="1" t="s">
        <v>174</v>
      </c>
      <c r="C141" s="1" t="s">
        <v>178</v>
      </c>
      <c r="D141" s="1">
        <v>1337</v>
      </c>
      <c r="E141" s="1"/>
      <c r="F141" s="1">
        <v>43414</v>
      </c>
      <c r="G141" s="1">
        <v>46088</v>
      </c>
      <c r="H141" s="1">
        <f t="shared" si="4"/>
        <v>44751</v>
      </c>
      <c r="I141" s="1"/>
      <c r="J141" s="1"/>
    </row>
    <row r="142" spans="1:10" x14ac:dyDescent="0.25">
      <c r="A142" s="1" t="s">
        <v>215</v>
      </c>
      <c r="B142" s="1" t="s">
        <v>174</v>
      </c>
      <c r="C142" s="1" t="s">
        <v>179</v>
      </c>
      <c r="D142" s="1">
        <v>1542</v>
      </c>
      <c r="E142" s="1"/>
      <c r="F142" s="1">
        <v>50510</v>
      </c>
      <c r="G142" s="1">
        <v>53594</v>
      </c>
      <c r="H142" s="1">
        <f t="shared" si="4"/>
        <v>52052</v>
      </c>
      <c r="I142" s="1"/>
      <c r="J142" s="1"/>
    </row>
    <row r="143" spans="1:10" x14ac:dyDescent="0.25">
      <c r="A143" s="1" t="s">
        <v>215</v>
      </c>
      <c r="B143" s="1" t="s">
        <v>174</v>
      </c>
      <c r="C143" s="1" t="s">
        <v>180</v>
      </c>
      <c r="D143" s="1">
        <v>2501</v>
      </c>
      <c r="E143" s="1"/>
      <c r="F143" s="1">
        <v>56221</v>
      </c>
      <c r="G143" s="1">
        <v>61223</v>
      </c>
      <c r="H143" s="1">
        <f t="shared" si="4"/>
        <v>58722</v>
      </c>
      <c r="I143" s="1"/>
      <c r="J143" s="1"/>
    </row>
    <row r="144" spans="1:10" x14ac:dyDescent="0.25">
      <c r="A144" s="1" t="s">
        <v>215</v>
      </c>
      <c r="B144" s="1" t="s">
        <v>174</v>
      </c>
      <c r="C144" s="1" t="s">
        <v>181</v>
      </c>
      <c r="D144" s="1">
        <v>3109</v>
      </c>
      <c r="E144" s="1"/>
      <c r="F144" s="1">
        <v>58542</v>
      </c>
      <c r="G144" s="1">
        <v>64760</v>
      </c>
      <c r="H144" s="1">
        <f t="shared" si="4"/>
        <v>61651</v>
      </c>
      <c r="I144" s="1"/>
      <c r="J144" s="1"/>
    </row>
    <row r="145" spans="1:10" x14ac:dyDescent="0.25">
      <c r="A145" s="1" t="s">
        <v>215</v>
      </c>
      <c r="B145" s="1" t="s">
        <v>174</v>
      </c>
      <c r="C145" s="1" t="s">
        <v>182</v>
      </c>
      <c r="D145" s="1">
        <v>7451</v>
      </c>
      <c r="E145" s="1">
        <v>14896</v>
      </c>
      <c r="F145" s="1">
        <v>62135</v>
      </c>
      <c r="G145" s="1">
        <v>77037</v>
      </c>
      <c r="H145" s="1">
        <f t="shared" si="4"/>
        <v>69586</v>
      </c>
      <c r="I145" s="1"/>
      <c r="J145" s="1"/>
    </row>
    <row r="146" spans="1:10" x14ac:dyDescent="0.25">
      <c r="A146" s="1" t="s">
        <v>215</v>
      </c>
      <c r="B146" s="1" t="s">
        <v>174</v>
      </c>
      <c r="C146" s="1" t="s">
        <v>183</v>
      </c>
      <c r="D146" s="1">
        <v>2445</v>
      </c>
      <c r="E146" s="1">
        <v>25318</v>
      </c>
      <c r="F146" s="1">
        <v>41360</v>
      </c>
      <c r="G146" s="1">
        <v>46250</v>
      </c>
      <c r="H146" s="1">
        <f t="shared" si="4"/>
        <v>43805</v>
      </c>
      <c r="I146" s="1"/>
      <c r="J146" s="1"/>
    </row>
    <row r="147" spans="1:10" x14ac:dyDescent="0.25">
      <c r="A147" s="1" t="s">
        <v>215</v>
      </c>
      <c r="B147" s="1" t="s">
        <v>174</v>
      </c>
      <c r="C147" s="1" t="s">
        <v>184</v>
      </c>
      <c r="D147" s="1">
        <v>6166</v>
      </c>
      <c r="E147" s="1">
        <v>14962</v>
      </c>
      <c r="F147" s="1">
        <v>19278</v>
      </c>
      <c r="G147" s="1">
        <v>31610</v>
      </c>
      <c r="H147" s="1">
        <f t="shared" si="4"/>
        <v>25444</v>
      </c>
      <c r="I147" s="1"/>
      <c r="J147" s="1"/>
    </row>
    <row r="148" spans="1:10" x14ac:dyDescent="0.25">
      <c r="A148" s="1" t="s">
        <v>215</v>
      </c>
      <c r="B148" s="1" t="s">
        <v>174</v>
      </c>
      <c r="C148" s="1" t="s">
        <v>185</v>
      </c>
      <c r="D148" s="1">
        <v>2892</v>
      </c>
      <c r="E148" s="1">
        <v>1463</v>
      </c>
      <c r="F148" s="1">
        <v>34233</v>
      </c>
      <c r="G148" s="1">
        <v>40017</v>
      </c>
      <c r="H148" s="1">
        <f t="shared" si="4"/>
        <v>37125</v>
      </c>
      <c r="I148" s="1"/>
      <c r="J148" s="1"/>
    </row>
    <row r="149" spans="1:10" x14ac:dyDescent="0.25">
      <c r="A149" s="1" t="s">
        <v>215</v>
      </c>
      <c r="B149" s="1" t="s">
        <v>174</v>
      </c>
      <c r="C149" s="1" t="s">
        <v>186</v>
      </c>
      <c r="D149" s="1">
        <v>402</v>
      </c>
      <c r="E149" s="1">
        <v>25986</v>
      </c>
      <c r="F149" s="1">
        <v>42155</v>
      </c>
      <c r="G149" s="1">
        <v>42959</v>
      </c>
      <c r="H149" s="1">
        <f t="shared" si="4"/>
        <v>42557</v>
      </c>
      <c r="I149" s="1"/>
      <c r="J149" s="1"/>
    </row>
    <row r="150" spans="1:10" x14ac:dyDescent="0.25">
      <c r="A150" s="1" t="s">
        <v>215</v>
      </c>
      <c r="B150" s="1" t="s">
        <v>187</v>
      </c>
      <c r="C150" s="1" t="s">
        <v>188</v>
      </c>
      <c r="D150" s="1">
        <v>586</v>
      </c>
      <c r="E150" s="1">
        <v>14479</v>
      </c>
      <c r="F150" s="1">
        <v>51607</v>
      </c>
      <c r="G150" s="1">
        <v>52779</v>
      </c>
      <c r="H150" s="1">
        <f t="shared" si="4"/>
        <v>52193</v>
      </c>
      <c r="I150" s="1"/>
      <c r="J150" s="1"/>
    </row>
    <row r="151" spans="1:10" x14ac:dyDescent="0.25">
      <c r="A151" s="1" t="s">
        <v>215</v>
      </c>
      <c r="B151" s="1" t="s">
        <v>187</v>
      </c>
      <c r="C151" s="1" t="s">
        <v>189</v>
      </c>
      <c r="D151" s="1">
        <v>1570</v>
      </c>
      <c r="E151" s="1">
        <v>25698</v>
      </c>
      <c r="F151" s="1">
        <v>23878</v>
      </c>
      <c r="G151" s="1">
        <v>27018</v>
      </c>
      <c r="H151" s="1">
        <f t="shared" si="4"/>
        <v>25448</v>
      </c>
      <c r="I151" s="1"/>
      <c r="J15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F429-E1D0-4030-8187-B793992BDD75}">
  <dimension ref="A1:M109"/>
  <sheetViews>
    <sheetView topLeftCell="A10" workbookViewId="0">
      <selection activeCell="N1" sqref="N1"/>
    </sheetView>
  </sheetViews>
  <sheetFormatPr defaultRowHeight="15" x14ac:dyDescent="0.25"/>
  <cols>
    <col min="1" max="1" width="35.5703125" customWidth="1"/>
    <col min="2" max="2" width="19.42578125" customWidth="1"/>
    <col min="3" max="3" width="9.85546875" customWidth="1"/>
    <col min="4" max="7" width="9.140625" customWidth="1"/>
    <col min="9" max="9" width="12.28515625" customWidth="1"/>
    <col min="10" max="10" width="18.7109375" customWidth="1"/>
  </cols>
  <sheetData>
    <row r="1" spans="1:13" x14ac:dyDescent="0.25">
      <c r="A1" s="3" t="s">
        <v>218</v>
      </c>
      <c r="B1" s="4" t="s">
        <v>128</v>
      </c>
      <c r="C1" s="4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138</v>
      </c>
      <c r="M1" s="4" t="s">
        <v>139</v>
      </c>
    </row>
    <row r="2" spans="1:13" x14ac:dyDescent="0.25">
      <c r="A2" s="1" t="s">
        <v>21</v>
      </c>
      <c r="B2" s="1">
        <v>770</v>
      </c>
      <c r="C2" s="1">
        <v>1100</v>
      </c>
      <c r="D2" s="1">
        <v>1800</v>
      </c>
      <c r="E2" s="1">
        <v>2100</v>
      </c>
      <c r="F2" s="1">
        <v>850</v>
      </c>
      <c r="G2" s="1">
        <v>290</v>
      </c>
      <c r="H2" s="1">
        <v>1100</v>
      </c>
      <c r="I2" s="1">
        <v>1300</v>
      </c>
      <c r="J2" s="1" t="str">
        <f>IF(B2=F2,"MATCH","NO MATCH")</f>
        <v>NO MATCH</v>
      </c>
      <c r="K2" s="1">
        <f>AVERAGE(D2,H2)</f>
        <v>1450</v>
      </c>
      <c r="L2" s="1">
        <f>MAX(B2:H2)</f>
        <v>2100</v>
      </c>
      <c r="M2" s="1">
        <f>MIN(B2:I2)</f>
        <v>290</v>
      </c>
    </row>
    <row r="3" spans="1:13" x14ac:dyDescent="0.25">
      <c r="A3" s="1" t="s">
        <v>22</v>
      </c>
      <c r="B3" s="1">
        <v>620</v>
      </c>
      <c r="C3" s="1">
        <v>1200</v>
      </c>
      <c r="D3" s="1">
        <v>1800</v>
      </c>
      <c r="E3" s="1">
        <v>2200</v>
      </c>
      <c r="F3" s="1">
        <v>840</v>
      </c>
      <c r="G3" s="1">
        <v>360</v>
      </c>
      <c r="H3" s="1">
        <v>1200</v>
      </c>
      <c r="I3" s="1">
        <v>1600</v>
      </c>
      <c r="J3" s="1" t="str">
        <f t="shared" ref="J3:J66" si="0">IF(B3=F3,"MATCH","NO MATCH")</f>
        <v>NO MATCH</v>
      </c>
      <c r="K3" s="1">
        <f t="shared" ref="K3:K66" si="1">AVERAGE(D3,H3)</f>
        <v>1500</v>
      </c>
      <c r="L3" s="1">
        <f t="shared" ref="L3:L66" si="2">MAX(B3:H3)</f>
        <v>2200</v>
      </c>
      <c r="M3" s="1">
        <f t="shared" ref="M3:M66" si="3">MIN(B3:I3)</f>
        <v>360</v>
      </c>
    </row>
    <row r="4" spans="1:13" x14ac:dyDescent="0.25">
      <c r="A4" s="1" t="s">
        <v>23</v>
      </c>
      <c r="B4" s="1">
        <v>600</v>
      </c>
      <c r="C4" s="1">
        <v>280</v>
      </c>
      <c r="D4" s="1">
        <v>880</v>
      </c>
      <c r="E4" s="1">
        <v>1000</v>
      </c>
      <c r="F4" s="1">
        <v>510</v>
      </c>
      <c r="G4" s="1">
        <v>100</v>
      </c>
      <c r="H4" s="1">
        <v>610</v>
      </c>
      <c r="I4" s="1">
        <v>670</v>
      </c>
      <c r="J4" s="1" t="str">
        <f t="shared" si="0"/>
        <v>NO MATCH</v>
      </c>
      <c r="K4" s="1">
        <f t="shared" si="1"/>
        <v>745</v>
      </c>
      <c r="L4" s="1">
        <f t="shared" si="2"/>
        <v>1000</v>
      </c>
      <c r="M4" s="1">
        <f t="shared" si="3"/>
        <v>100</v>
      </c>
    </row>
    <row r="5" spans="1:13" x14ac:dyDescent="0.25">
      <c r="A5" s="1" t="s">
        <v>24</v>
      </c>
      <c r="B5" s="1">
        <v>-11100</v>
      </c>
      <c r="C5" s="1">
        <v>33800</v>
      </c>
      <c r="D5" s="1">
        <v>22600</v>
      </c>
      <c r="E5" s="1">
        <v>35600</v>
      </c>
      <c r="F5" s="1">
        <v>-13500</v>
      </c>
      <c r="G5" s="1">
        <v>-670</v>
      </c>
      <c r="H5" s="1">
        <v>-14200</v>
      </c>
      <c r="I5" s="1">
        <v>-1300</v>
      </c>
      <c r="J5" s="1" t="str">
        <f t="shared" si="0"/>
        <v>NO MATCH</v>
      </c>
      <c r="K5" s="1">
        <f t="shared" si="1"/>
        <v>4200</v>
      </c>
      <c r="L5" s="1">
        <f t="shared" si="2"/>
        <v>35600</v>
      </c>
      <c r="M5" s="1">
        <f t="shared" si="3"/>
        <v>-14200</v>
      </c>
    </row>
    <row r="6" spans="1:13" x14ac:dyDescent="0.25">
      <c r="A6" s="1" t="s">
        <v>25</v>
      </c>
      <c r="B6" s="1">
        <v>1700</v>
      </c>
      <c r="C6" s="1">
        <v>1100</v>
      </c>
      <c r="D6" s="1">
        <v>2800</v>
      </c>
      <c r="E6" s="1">
        <v>3200</v>
      </c>
      <c r="F6" s="1">
        <v>1600</v>
      </c>
      <c r="G6" s="1">
        <v>170</v>
      </c>
      <c r="H6" s="1">
        <v>1700</v>
      </c>
      <c r="I6" s="1">
        <v>2200</v>
      </c>
      <c r="J6" s="1" t="str">
        <f t="shared" si="0"/>
        <v>NO MATCH</v>
      </c>
      <c r="K6" s="1">
        <f t="shared" si="1"/>
        <v>2250</v>
      </c>
      <c r="L6" s="1">
        <f t="shared" si="2"/>
        <v>3200</v>
      </c>
      <c r="M6" s="1">
        <f t="shared" si="3"/>
        <v>170</v>
      </c>
    </row>
    <row r="7" spans="1:13" x14ac:dyDescent="0.25">
      <c r="A7" s="1" t="s">
        <v>26</v>
      </c>
      <c r="B7" s="1">
        <v>-220</v>
      </c>
      <c r="C7" s="1">
        <v>2400</v>
      </c>
      <c r="D7" s="1">
        <v>2200</v>
      </c>
      <c r="E7" s="1">
        <v>2600</v>
      </c>
      <c r="F7" s="1">
        <v>270</v>
      </c>
      <c r="G7" s="1">
        <v>180</v>
      </c>
      <c r="H7" s="1">
        <v>450</v>
      </c>
      <c r="I7" s="1">
        <v>900</v>
      </c>
      <c r="J7" s="1" t="str">
        <f t="shared" si="0"/>
        <v>NO MATCH</v>
      </c>
      <c r="K7" s="1">
        <f t="shared" si="1"/>
        <v>1325</v>
      </c>
      <c r="L7" s="1">
        <f t="shared" si="2"/>
        <v>2600</v>
      </c>
      <c r="M7" s="1">
        <f t="shared" si="3"/>
        <v>-220</v>
      </c>
    </row>
    <row r="8" spans="1:13" x14ac:dyDescent="0.25">
      <c r="A8" s="1" t="s">
        <v>27</v>
      </c>
      <c r="B8" s="1">
        <v>410</v>
      </c>
      <c r="C8" s="1">
        <v>1200</v>
      </c>
      <c r="D8" s="1">
        <v>1600</v>
      </c>
      <c r="E8" s="1">
        <v>2100</v>
      </c>
      <c r="F8" s="1">
        <v>370</v>
      </c>
      <c r="G8" s="1">
        <v>-250</v>
      </c>
      <c r="H8" s="1">
        <v>110</v>
      </c>
      <c r="I8" s="1">
        <v>550</v>
      </c>
      <c r="J8" s="1" t="str">
        <f t="shared" si="0"/>
        <v>NO MATCH</v>
      </c>
      <c r="K8" s="1">
        <f t="shared" si="1"/>
        <v>855</v>
      </c>
      <c r="L8" s="1">
        <f t="shared" si="2"/>
        <v>2100</v>
      </c>
      <c r="M8" s="1">
        <f t="shared" si="3"/>
        <v>-250</v>
      </c>
    </row>
    <row r="9" spans="1:13" x14ac:dyDescent="0.25">
      <c r="A9" s="1" t="s">
        <v>28</v>
      </c>
      <c r="B9" s="1">
        <v>-1800</v>
      </c>
      <c r="C9" s="1">
        <v>1400</v>
      </c>
      <c r="D9" s="1">
        <v>-380</v>
      </c>
      <c r="E9" s="1">
        <v>460</v>
      </c>
      <c r="F9" s="1">
        <v>-2100</v>
      </c>
      <c r="G9" s="1">
        <v>-190</v>
      </c>
      <c r="H9" s="1">
        <v>-2300</v>
      </c>
      <c r="I9" s="1">
        <v>-1400</v>
      </c>
      <c r="J9" s="1" t="str">
        <f t="shared" si="0"/>
        <v>NO MATCH</v>
      </c>
      <c r="K9" s="1">
        <f t="shared" si="1"/>
        <v>-1340</v>
      </c>
      <c r="L9" s="1">
        <f t="shared" si="2"/>
        <v>1400</v>
      </c>
      <c r="M9" s="1">
        <f t="shared" si="3"/>
        <v>-2300</v>
      </c>
    </row>
    <row r="10" spans="1:13" x14ac:dyDescent="0.25">
      <c r="A10" s="1" t="s">
        <v>29</v>
      </c>
      <c r="B10" s="1">
        <v>-1300</v>
      </c>
      <c r="C10" s="1">
        <v>1500</v>
      </c>
      <c r="D10" s="1">
        <v>200</v>
      </c>
      <c r="E10" s="1">
        <v>450</v>
      </c>
      <c r="F10" s="1">
        <v>-1300</v>
      </c>
      <c r="G10" s="1">
        <v>-70</v>
      </c>
      <c r="H10" s="1">
        <v>-1400</v>
      </c>
      <c r="I10" s="1">
        <v>-1100</v>
      </c>
      <c r="J10" s="1" t="str">
        <f t="shared" si="0"/>
        <v>MATCH</v>
      </c>
      <c r="K10" s="1">
        <f t="shared" si="1"/>
        <v>-600</v>
      </c>
      <c r="L10" s="1">
        <f t="shared" si="2"/>
        <v>1500</v>
      </c>
      <c r="M10" s="1">
        <f t="shared" si="3"/>
        <v>-1400</v>
      </c>
    </row>
    <row r="11" spans="1:13" x14ac:dyDescent="0.25">
      <c r="A11" s="1" t="s">
        <v>30</v>
      </c>
      <c r="B11" s="1">
        <v>-450</v>
      </c>
      <c r="C11" s="1">
        <v>1600</v>
      </c>
      <c r="D11" s="1">
        <v>1100</v>
      </c>
      <c r="E11" s="1">
        <v>2400</v>
      </c>
      <c r="F11" s="1">
        <v>-770</v>
      </c>
      <c r="G11" s="1">
        <v>-10</v>
      </c>
      <c r="H11" s="1">
        <v>-780</v>
      </c>
      <c r="I11" s="1">
        <v>530</v>
      </c>
      <c r="J11" s="1" t="str">
        <f t="shared" si="0"/>
        <v>NO MATCH</v>
      </c>
      <c r="K11" s="1">
        <f t="shared" si="1"/>
        <v>160</v>
      </c>
      <c r="L11" s="1">
        <f t="shared" si="2"/>
        <v>2400</v>
      </c>
      <c r="M11" s="1">
        <f t="shared" si="3"/>
        <v>-780</v>
      </c>
    </row>
    <row r="12" spans="1:13" x14ac:dyDescent="0.25">
      <c r="A12" s="1" t="s">
        <v>31</v>
      </c>
      <c r="B12" s="1">
        <v>-210</v>
      </c>
      <c r="C12" s="1">
        <v>730</v>
      </c>
      <c r="D12" s="1">
        <v>520</v>
      </c>
      <c r="E12" s="1">
        <v>1000</v>
      </c>
      <c r="F12" s="1">
        <v>-370</v>
      </c>
      <c r="G12" s="1">
        <v>150</v>
      </c>
      <c r="H12" s="1">
        <v>-220</v>
      </c>
      <c r="I12" s="1">
        <v>260</v>
      </c>
      <c r="J12" s="1" t="str">
        <f t="shared" si="0"/>
        <v>NO MATCH</v>
      </c>
      <c r="K12" s="1">
        <f t="shared" si="1"/>
        <v>150</v>
      </c>
      <c r="L12" s="1">
        <f t="shared" si="2"/>
        <v>1000</v>
      </c>
      <c r="M12" s="1">
        <f t="shared" si="3"/>
        <v>-370</v>
      </c>
    </row>
    <row r="13" spans="1:13" x14ac:dyDescent="0.25">
      <c r="A13" s="1" t="s">
        <v>32</v>
      </c>
      <c r="B13" s="1">
        <v>0</v>
      </c>
      <c r="C13" s="1">
        <v>30</v>
      </c>
      <c r="D13" s="1">
        <v>30</v>
      </c>
      <c r="E13" s="1">
        <v>30</v>
      </c>
      <c r="F13" s="1">
        <v>0</v>
      </c>
      <c r="G13" s="1">
        <v>20</v>
      </c>
      <c r="H13" s="1">
        <v>20</v>
      </c>
      <c r="I13" s="1">
        <v>20</v>
      </c>
      <c r="J13" s="1" t="str">
        <f t="shared" si="0"/>
        <v>MATCH</v>
      </c>
      <c r="K13" s="1">
        <f t="shared" si="1"/>
        <v>25</v>
      </c>
      <c r="L13" s="1">
        <f t="shared" si="2"/>
        <v>30</v>
      </c>
      <c r="M13" s="1">
        <f t="shared" si="3"/>
        <v>0</v>
      </c>
    </row>
    <row r="14" spans="1:13" x14ac:dyDescent="0.25">
      <c r="A14" s="1" t="s">
        <v>33</v>
      </c>
      <c r="B14" s="1">
        <v>-100</v>
      </c>
      <c r="C14" s="1">
        <v>380</v>
      </c>
      <c r="D14" s="1">
        <v>280</v>
      </c>
      <c r="E14" s="1">
        <v>290</v>
      </c>
      <c r="F14" s="1">
        <v>-80</v>
      </c>
      <c r="G14" s="1">
        <v>70</v>
      </c>
      <c r="H14" s="1">
        <v>-10</v>
      </c>
      <c r="I14" s="1">
        <v>10</v>
      </c>
      <c r="J14" s="1" t="str">
        <f t="shared" si="0"/>
        <v>NO MATCH</v>
      </c>
      <c r="K14" s="1">
        <f t="shared" si="1"/>
        <v>135</v>
      </c>
      <c r="L14" s="1">
        <f t="shared" si="2"/>
        <v>380</v>
      </c>
      <c r="M14" s="1">
        <f t="shared" si="3"/>
        <v>-100</v>
      </c>
    </row>
    <row r="15" spans="1:13" x14ac:dyDescent="0.25">
      <c r="A15" s="1" t="s">
        <v>34</v>
      </c>
      <c r="B15" s="1">
        <v>-3800</v>
      </c>
      <c r="C15" s="1">
        <v>5500</v>
      </c>
      <c r="D15" s="1">
        <v>1700</v>
      </c>
      <c r="E15" s="1">
        <v>2100</v>
      </c>
      <c r="F15" s="1">
        <v>-3800</v>
      </c>
      <c r="G15" s="1">
        <v>-570</v>
      </c>
      <c r="H15" s="1">
        <v>-4300</v>
      </c>
      <c r="I15" s="1">
        <v>-3900</v>
      </c>
      <c r="J15" s="1" t="str">
        <f t="shared" si="0"/>
        <v>MATCH</v>
      </c>
      <c r="K15" s="1">
        <f t="shared" si="1"/>
        <v>-1300</v>
      </c>
      <c r="L15" s="1">
        <f t="shared" si="2"/>
        <v>5500</v>
      </c>
      <c r="M15" s="1">
        <f t="shared" si="3"/>
        <v>-4300</v>
      </c>
    </row>
    <row r="16" spans="1:13" x14ac:dyDescent="0.25">
      <c r="A16" s="1" t="s">
        <v>35</v>
      </c>
      <c r="B16" s="1">
        <v>-1000</v>
      </c>
      <c r="C16" s="1">
        <v>1300</v>
      </c>
      <c r="D16" s="1">
        <v>260</v>
      </c>
      <c r="E16" s="1">
        <v>930</v>
      </c>
      <c r="F16" s="1">
        <v>-1200</v>
      </c>
      <c r="G16" s="1">
        <v>-220</v>
      </c>
      <c r="H16" s="1">
        <v>-1400</v>
      </c>
      <c r="I16" s="1">
        <v>-720</v>
      </c>
      <c r="J16" s="1" t="str">
        <f t="shared" si="0"/>
        <v>NO MATCH</v>
      </c>
      <c r="K16" s="1">
        <f t="shared" si="1"/>
        <v>-570</v>
      </c>
      <c r="L16" s="1">
        <f t="shared" si="2"/>
        <v>1300</v>
      </c>
      <c r="M16" s="1">
        <f t="shared" si="3"/>
        <v>-1400</v>
      </c>
    </row>
    <row r="17" spans="1:13" x14ac:dyDescent="0.25">
      <c r="A17" s="1" t="s">
        <v>36</v>
      </c>
      <c r="B17" s="1">
        <v>-1800</v>
      </c>
      <c r="C17" s="1">
        <v>2200</v>
      </c>
      <c r="D17" s="1">
        <v>300</v>
      </c>
      <c r="E17" s="1">
        <v>770</v>
      </c>
      <c r="F17" s="1">
        <v>-2400</v>
      </c>
      <c r="G17" s="1">
        <v>-200</v>
      </c>
      <c r="H17" s="1">
        <v>-2600</v>
      </c>
      <c r="I17" s="1">
        <v>-2200</v>
      </c>
      <c r="J17" s="1" t="str">
        <f t="shared" si="0"/>
        <v>NO MATCH</v>
      </c>
      <c r="K17" s="1">
        <f t="shared" si="1"/>
        <v>-1150</v>
      </c>
      <c r="L17" s="1">
        <f t="shared" si="2"/>
        <v>2200</v>
      </c>
      <c r="M17" s="1">
        <f t="shared" si="3"/>
        <v>-2600</v>
      </c>
    </row>
    <row r="18" spans="1:13" x14ac:dyDescent="0.25">
      <c r="A18" s="1" t="s">
        <v>37</v>
      </c>
      <c r="B18" s="1">
        <v>-600</v>
      </c>
      <c r="C18" s="1">
        <v>1200</v>
      </c>
      <c r="D18" s="1">
        <v>580</v>
      </c>
      <c r="E18" s="1">
        <v>1000</v>
      </c>
      <c r="F18" s="1">
        <v>-990</v>
      </c>
      <c r="G18" s="1">
        <v>-260</v>
      </c>
      <c r="H18" s="1">
        <v>-1200</v>
      </c>
      <c r="I18" s="1">
        <v>-910</v>
      </c>
      <c r="J18" s="1" t="str">
        <f t="shared" si="0"/>
        <v>NO MATCH</v>
      </c>
      <c r="K18" s="1">
        <f t="shared" si="1"/>
        <v>-310</v>
      </c>
      <c r="L18" s="1">
        <f t="shared" si="2"/>
        <v>1200</v>
      </c>
      <c r="M18" s="1">
        <f t="shared" si="3"/>
        <v>-1200</v>
      </c>
    </row>
    <row r="19" spans="1:13" x14ac:dyDescent="0.25">
      <c r="A19" s="1" t="s">
        <v>38</v>
      </c>
      <c r="B19" s="1">
        <v>-830</v>
      </c>
      <c r="C19" s="1">
        <v>2300</v>
      </c>
      <c r="D19" s="1">
        <v>1400</v>
      </c>
      <c r="E19" s="1">
        <v>1700</v>
      </c>
      <c r="F19" s="1">
        <v>-1300</v>
      </c>
      <c r="G19" s="1">
        <v>290</v>
      </c>
      <c r="H19" s="1">
        <v>-990</v>
      </c>
      <c r="I19" s="1">
        <v>-670</v>
      </c>
      <c r="J19" s="1" t="str">
        <f t="shared" si="0"/>
        <v>NO MATCH</v>
      </c>
      <c r="K19" s="1">
        <f t="shared" si="1"/>
        <v>205</v>
      </c>
      <c r="L19" s="1">
        <f t="shared" si="2"/>
        <v>2300</v>
      </c>
      <c r="M19" s="1">
        <f t="shared" si="3"/>
        <v>-1300</v>
      </c>
    </row>
    <row r="20" spans="1:13" x14ac:dyDescent="0.25">
      <c r="A20" s="1" t="s">
        <v>39</v>
      </c>
      <c r="B20" s="1">
        <v>-1100</v>
      </c>
      <c r="C20" s="1">
        <v>1400</v>
      </c>
      <c r="D20" s="1">
        <v>360</v>
      </c>
      <c r="E20" s="1">
        <v>1200</v>
      </c>
      <c r="F20" s="1">
        <v>-900</v>
      </c>
      <c r="G20" s="1">
        <v>0</v>
      </c>
      <c r="H20" s="1">
        <v>-900</v>
      </c>
      <c r="I20" s="1">
        <v>-200</v>
      </c>
      <c r="J20" s="1" t="str">
        <f t="shared" si="0"/>
        <v>NO MATCH</v>
      </c>
      <c r="K20" s="1">
        <f t="shared" si="1"/>
        <v>-270</v>
      </c>
      <c r="L20" s="1">
        <f t="shared" si="2"/>
        <v>1400</v>
      </c>
      <c r="M20" s="1">
        <f t="shared" si="3"/>
        <v>-1100</v>
      </c>
    </row>
    <row r="21" spans="1:13" x14ac:dyDescent="0.25">
      <c r="A21" s="1" t="s">
        <v>40</v>
      </c>
      <c r="B21" s="1">
        <v>-920</v>
      </c>
      <c r="C21" s="1">
        <v>3400</v>
      </c>
      <c r="D21" s="1">
        <v>2500</v>
      </c>
      <c r="E21" s="1">
        <v>3300</v>
      </c>
      <c r="F21" s="1">
        <v>-1300</v>
      </c>
      <c r="G21" s="1">
        <v>-50</v>
      </c>
      <c r="H21" s="1">
        <v>-1300</v>
      </c>
      <c r="I21" s="1">
        <v>-420</v>
      </c>
      <c r="J21" s="1" t="str">
        <f t="shared" si="0"/>
        <v>NO MATCH</v>
      </c>
      <c r="K21" s="1">
        <f t="shared" si="1"/>
        <v>600</v>
      </c>
      <c r="L21" s="1">
        <f t="shared" si="2"/>
        <v>3400</v>
      </c>
      <c r="M21" s="1">
        <f t="shared" si="3"/>
        <v>-1300</v>
      </c>
    </row>
    <row r="22" spans="1:13" x14ac:dyDescent="0.25">
      <c r="A22" s="1" t="s">
        <v>41</v>
      </c>
      <c r="B22" s="1">
        <v>-640</v>
      </c>
      <c r="C22" s="1">
        <v>1500</v>
      </c>
      <c r="D22" s="1">
        <v>890</v>
      </c>
      <c r="E22" s="1">
        <v>1800</v>
      </c>
      <c r="F22" s="1">
        <v>-500</v>
      </c>
      <c r="G22" s="1">
        <v>150</v>
      </c>
      <c r="H22" s="1">
        <v>-350</v>
      </c>
      <c r="I22" s="1">
        <v>600</v>
      </c>
      <c r="J22" s="1" t="str">
        <f t="shared" si="0"/>
        <v>NO MATCH</v>
      </c>
      <c r="K22" s="1">
        <f t="shared" si="1"/>
        <v>270</v>
      </c>
      <c r="L22" s="1">
        <f t="shared" si="2"/>
        <v>1800</v>
      </c>
      <c r="M22" s="1">
        <f t="shared" si="3"/>
        <v>-640</v>
      </c>
    </row>
    <row r="23" spans="1:13" x14ac:dyDescent="0.25">
      <c r="A23" s="1" t="s">
        <v>42</v>
      </c>
      <c r="B23" s="1">
        <v>-780</v>
      </c>
      <c r="C23" s="1">
        <v>1400</v>
      </c>
      <c r="D23" s="1">
        <v>600</v>
      </c>
      <c r="E23" s="1">
        <v>1700</v>
      </c>
      <c r="F23" s="1">
        <v>-1100</v>
      </c>
      <c r="G23" s="1">
        <v>-270</v>
      </c>
      <c r="H23" s="1">
        <v>-1400</v>
      </c>
      <c r="I23" s="1">
        <v>-260</v>
      </c>
      <c r="J23" s="1" t="str">
        <f t="shared" si="0"/>
        <v>NO MATCH</v>
      </c>
      <c r="K23" s="1">
        <f t="shared" si="1"/>
        <v>-400</v>
      </c>
      <c r="L23" s="1">
        <f t="shared" si="2"/>
        <v>1700</v>
      </c>
      <c r="M23" s="1">
        <f t="shared" si="3"/>
        <v>-1400</v>
      </c>
    </row>
    <row r="24" spans="1:13" x14ac:dyDescent="0.25">
      <c r="A24" s="1" t="s">
        <v>43</v>
      </c>
      <c r="B24" s="1">
        <v>140</v>
      </c>
      <c r="C24" s="1">
        <v>1400</v>
      </c>
      <c r="D24" s="1">
        <v>1600</v>
      </c>
      <c r="E24" s="1">
        <v>2900</v>
      </c>
      <c r="F24" s="1">
        <v>80</v>
      </c>
      <c r="G24" s="1">
        <v>190</v>
      </c>
      <c r="H24" s="1">
        <v>270</v>
      </c>
      <c r="I24" s="1">
        <v>1600</v>
      </c>
      <c r="J24" s="1" t="str">
        <f t="shared" si="0"/>
        <v>NO MATCH</v>
      </c>
      <c r="K24" s="1">
        <f t="shared" si="1"/>
        <v>935</v>
      </c>
      <c r="L24" s="1">
        <f t="shared" si="2"/>
        <v>2900</v>
      </c>
      <c r="M24" s="1">
        <f t="shared" si="3"/>
        <v>80</v>
      </c>
    </row>
    <row r="25" spans="1:13" x14ac:dyDescent="0.25">
      <c r="A25" s="1" t="s">
        <v>44</v>
      </c>
      <c r="B25" s="1">
        <v>1800</v>
      </c>
      <c r="C25" s="1">
        <v>780</v>
      </c>
      <c r="D25" s="1">
        <v>2600</v>
      </c>
      <c r="E25" s="1">
        <v>3400</v>
      </c>
      <c r="F25" s="1">
        <v>1500</v>
      </c>
      <c r="G25" s="1">
        <v>60</v>
      </c>
      <c r="H25" s="1">
        <v>1500</v>
      </c>
      <c r="I25" s="1">
        <v>2500</v>
      </c>
      <c r="J25" s="1" t="str">
        <f t="shared" si="0"/>
        <v>NO MATCH</v>
      </c>
      <c r="K25" s="1">
        <f t="shared" si="1"/>
        <v>2050</v>
      </c>
      <c r="L25" s="1">
        <f t="shared" si="2"/>
        <v>3400</v>
      </c>
      <c r="M25" s="1">
        <f t="shared" si="3"/>
        <v>60</v>
      </c>
    </row>
    <row r="26" spans="1:13" x14ac:dyDescent="0.25">
      <c r="A26" s="1" t="s">
        <v>45</v>
      </c>
      <c r="B26" s="1">
        <v>510</v>
      </c>
      <c r="C26" s="1">
        <v>1100</v>
      </c>
      <c r="D26" s="1">
        <v>1600</v>
      </c>
      <c r="E26" s="1">
        <v>2000</v>
      </c>
      <c r="F26" s="1">
        <v>790</v>
      </c>
      <c r="G26" s="1">
        <v>140</v>
      </c>
      <c r="H26" s="1">
        <v>930</v>
      </c>
      <c r="I26" s="1">
        <v>1400</v>
      </c>
      <c r="J26" s="1" t="str">
        <f t="shared" si="0"/>
        <v>NO MATCH</v>
      </c>
      <c r="K26" s="1">
        <f t="shared" si="1"/>
        <v>1265</v>
      </c>
      <c r="L26" s="1">
        <f t="shared" si="2"/>
        <v>2000</v>
      </c>
      <c r="M26" s="1">
        <f t="shared" si="3"/>
        <v>140</v>
      </c>
    </row>
    <row r="27" spans="1:13" x14ac:dyDescent="0.25">
      <c r="A27" s="1" t="s">
        <v>46</v>
      </c>
      <c r="B27" s="1">
        <v>750</v>
      </c>
      <c r="C27" s="1">
        <v>500</v>
      </c>
      <c r="D27" s="1">
        <v>1300</v>
      </c>
      <c r="E27" s="1">
        <v>1200</v>
      </c>
      <c r="F27" s="1">
        <v>560</v>
      </c>
      <c r="G27" s="1">
        <v>150</v>
      </c>
      <c r="H27" s="1">
        <v>710</v>
      </c>
      <c r="I27" s="1">
        <v>600</v>
      </c>
      <c r="J27" s="1" t="str">
        <f t="shared" si="0"/>
        <v>NO MATCH</v>
      </c>
      <c r="K27" s="1">
        <f t="shared" si="1"/>
        <v>1005</v>
      </c>
      <c r="L27" s="1">
        <f t="shared" si="2"/>
        <v>1300</v>
      </c>
      <c r="M27" s="1">
        <f t="shared" si="3"/>
        <v>150</v>
      </c>
    </row>
    <row r="28" spans="1:13" x14ac:dyDescent="0.25">
      <c r="A28" s="1" t="s">
        <v>47</v>
      </c>
      <c r="B28" s="1">
        <v>310</v>
      </c>
      <c r="C28" s="1">
        <v>200</v>
      </c>
      <c r="D28" s="1">
        <v>510</v>
      </c>
      <c r="E28" s="1">
        <v>520</v>
      </c>
      <c r="F28" s="1">
        <v>260</v>
      </c>
      <c r="G28" s="1">
        <v>30</v>
      </c>
      <c r="H28" s="1">
        <v>280</v>
      </c>
      <c r="I28" s="1">
        <v>310</v>
      </c>
      <c r="J28" s="1" t="str">
        <f t="shared" si="0"/>
        <v>NO MATCH</v>
      </c>
      <c r="K28" s="1">
        <f t="shared" si="1"/>
        <v>395</v>
      </c>
      <c r="L28" s="1">
        <f t="shared" si="2"/>
        <v>520</v>
      </c>
      <c r="M28" s="1">
        <f t="shared" si="3"/>
        <v>30</v>
      </c>
    </row>
    <row r="29" spans="1:13" x14ac:dyDescent="0.25">
      <c r="A29" s="1" t="s">
        <v>48</v>
      </c>
      <c r="B29" s="1">
        <v>1700</v>
      </c>
      <c r="C29" s="1">
        <v>930</v>
      </c>
      <c r="D29" s="1">
        <v>2600</v>
      </c>
      <c r="E29" s="1">
        <v>3200</v>
      </c>
      <c r="F29" s="1">
        <v>1300</v>
      </c>
      <c r="G29" s="1">
        <v>180</v>
      </c>
      <c r="H29" s="1">
        <v>1500</v>
      </c>
      <c r="I29" s="1">
        <v>2200</v>
      </c>
      <c r="J29" s="1" t="str">
        <f t="shared" si="0"/>
        <v>NO MATCH</v>
      </c>
      <c r="K29" s="1">
        <f t="shared" si="1"/>
        <v>2050</v>
      </c>
      <c r="L29" s="1">
        <f t="shared" si="2"/>
        <v>3200</v>
      </c>
      <c r="M29" s="1">
        <f t="shared" si="3"/>
        <v>180</v>
      </c>
    </row>
    <row r="30" spans="1:13" x14ac:dyDescent="0.25">
      <c r="A30" s="1" t="s">
        <v>49</v>
      </c>
      <c r="B30" s="1">
        <v>90</v>
      </c>
      <c r="C30" s="1">
        <v>330</v>
      </c>
      <c r="D30" s="1">
        <v>420</v>
      </c>
      <c r="E30" s="1">
        <v>550</v>
      </c>
      <c r="F30" s="1">
        <v>80</v>
      </c>
      <c r="G30" s="1">
        <v>50</v>
      </c>
      <c r="H30" s="1">
        <v>140</v>
      </c>
      <c r="I30" s="1">
        <v>310</v>
      </c>
      <c r="J30" s="1" t="str">
        <f t="shared" si="0"/>
        <v>NO MATCH</v>
      </c>
      <c r="K30" s="1">
        <f t="shared" si="1"/>
        <v>280</v>
      </c>
      <c r="L30" s="1">
        <f t="shared" si="2"/>
        <v>550</v>
      </c>
      <c r="M30" s="1">
        <f t="shared" si="3"/>
        <v>50</v>
      </c>
    </row>
    <row r="31" spans="1:13" x14ac:dyDescent="0.25">
      <c r="A31" s="1" t="s">
        <v>50</v>
      </c>
      <c r="B31" s="1">
        <v>-410</v>
      </c>
      <c r="C31" s="1">
        <v>3300</v>
      </c>
      <c r="D31" s="1">
        <v>2900</v>
      </c>
      <c r="E31" s="1">
        <v>4400</v>
      </c>
      <c r="F31" s="1">
        <v>-40</v>
      </c>
      <c r="G31" s="1">
        <v>-70</v>
      </c>
      <c r="H31" s="1">
        <v>-110</v>
      </c>
      <c r="I31" s="1">
        <v>1600</v>
      </c>
      <c r="J31" s="1" t="str">
        <f t="shared" si="0"/>
        <v>NO MATCH</v>
      </c>
      <c r="K31" s="1">
        <f t="shared" si="1"/>
        <v>1395</v>
      </c>
      <c r="L31" s="1">
        <f t="shared" si="2"/>
        <v>4400</v>
      </c>
      <c r="M31" s="1">
        <f t="shared" si="3"/>
        <v>-410</v>
      </c>
    </row>
    <row r="32" spans="1:13" x14ac:dyDescent="0.25">
      <c r="A32" s="1" t="s">
        <v>51</v>
      </c>
      <c r="B32" s="1">
        <v>1000</v>
      </c>
      <c r="C32" s="1">
        <v>880</v>
      </c>
      <c r="D32" s="1">
        <v>1900</v>
      </c>
      <c r="E32" s="1">
        <v>2100</v>
      </c>
      <c r="F32" s="1">
        <v>640</v>
      </c>
      <c r="G32" s="1">
        <v>130</v>
      </c>
      <c r="H32" s="1">
        <v>780</v>
      </c>
      <c r="I32" s="1">
        <v>970</v>
      </c>
      <c r="J32" s="1" t="str">
        <f t="shared" si="0"/>
        <v>NO MATCH</v>
      </c>
      <c r="K32" s="1">
        <f t="shared" si="1"/>
        <v>1340</v>
      </c>
      <c r="L32" s="1">
        <f t="shared" si="2"/>
        <v>2100</v>
      </c>
      <c r="M32" s="1">
        <f t="shared" si="3"/>
        <v>130</v>
      </c>
    </row>
    <row r="33" spans="1:13" x14ac:dyDescent="0.25">
      <c r="A33" s="1" t="s">
        <v>52</v>
      </c>
      <c r="B33" s="1">
        <v>-20</v>
      </c>
      <c r="C33" s="1">
        <v>70</v>
      </c>
      <c r="D33" s="1">
        <v>50</v>
      </c>
      <c r="E33" s="1">
        <v>120</v>
      </c>
      <c r="F33" s="1">
        <v>-20</v>
      </c>
      <c r="G33" s="1">
        <v>20</v>
      </c>
      <c r="H33" s="1">
        <v>0</v>
      </c>
      <c r="I33" s="1">
        <v>60</v>
      </c>
      <c r="J33" s="1" t="str">
        <f t="shared" si="0"/>
        <v>MATCH</v>
      </c>
      <c r="K33" s="1">
        <f t="shared" si="1"/>
        <v>25</v>
      </c>
      <c r="L33" s="1">
        <f t="shared" si="2"/>
        <v>120</v>
      </c>
      <c r="M33" s="1">
        <f t="shared" si="3"/>
        <v>-20</v>
      </c>
    </row>
    <row r="34" spans="1:13" x14ac:dyDescent="0.25">
      <c r="A34" s="1" t="s">
        <v>53</v>
      </c>
      <c r="B34" s="1">
        <v>60</v>
      </c>
      <c r="C34" s="1">
        <v>160</v>
      </c>
      <c r="D34" s="1">
        <v>210</v>
      </c>
      <c r="E34" s="1">
        <v>340</v>
      </c>
      <c r="F34" s="1">
        <v>-30</v>
      </c>
      <c r="G34" s="1">
        <v>-20</v>
      </c>
      <c r="H34" s="1">
        <v>-50</v>
      </c>
      <c r="I34" s="1">
        <v>110</v>
      </c>
      <c r="J34" s="1" t="str">
        <f t="shared" si="0"/>
        <v>NO MATCH</v>
      </c>
      <c r="K34" s="1">
        <f t="shared" si="1"/>
        <v>80</v>
      </c>
      <c r="L34" s="1">
        <f t="shared" si="2"/>
        <v>340</v>
      </c>
      <c r="M34" s="1">
        <f t="shared" si="3"/>
        <v>-50</v>
      </c>
    </row>
    <row r="35" spans="1:13" x14ac:dyDescent="0.25">
      <c r="A35" s="1" t="s">
        <v>54</v>
      </c>
      <c r="B35" s="1">
        <v>-80</v>
      </c>
      <c r="C35" s="1">
        <v>110</v>
      </c>
      <c r="D35" s="1">
        <v>30</v>
      </c>
      <c r="E35" s="1">
        <v>60</v>
      </c>
      <c r="F35" s="1">
        <v>-90</v>
      </c>
      <c r="G35" s="1">
        <v>10</v>
      </c>
      <c r="H35" s="1">
        <v>-80</v>
      </c>
      <c r="I35" s="1">
        <v>-20</v>
      </c>
      <c r="J35" s="1" t="str">
        <f t="shared" si="0"/>
        <v>NO MATCH</v>
      </c>
      <c r="K35" s="1">
        <f t="shared" si="1"/>
        <v>-25</v>
      </c>
      <c r="L35" s="1">
        <f t="shared" si="2"/>
        <v>110</v>
      </c>
      <c r="M35" s="1">
        <f t="shared" si="3"/>
        <v>-90</v>
      </c>
    </row>
    <row r="36" spans="1:13" x14ac:dyDescent="0.25">
      <c r="A36" s="1" t="s">
        <v>55</v>
      </c>
      <c r="B36" s="1">
        <v>270</v>
      </c>
      <c r="C36" s="1">
        <v>590</v>
      </c>
      <c r="D36" s="1">
        <v>860</v>
      </c>
      <c r="E36" s="1">
        <v>1000</v>
      </c>
      <c r="F36" s="1">
        <v>320</v>
      </c>
      <c r="G36" s="1">
        <v>100</v>
      </c>
      <c r="H36" s="1">
        <v>420</v>
      </c>
      <c r="I36" s="1">
        <v>570</v>
      </c>
      <c r="J36" s="1" t="str">
        <f t="shared" si="0"/>
        <v>NO MATCH</v>
      </c>
      <c r="K36" s="1">
        <f t="shared" si="1"/>
        <v>640</v>
      </c>
      <c r="L36" s="1">
        <f t="shared" si="2"/>
        <v>1000</v>
      </c>
      <c r="M36" s="1">
        <f t="shared" si="3"/>
        <v>100</v>
      </c>
    </row>
    <row r="37" spans="1:13" x14ac:dyDescent="0.25">
      <c r="A37" s="1" t="s">
        <v>56</v>
      </c>
      <c r="B37" s="1">
        <v>720</v>
      </c>
      <c r="C37" s="1">
        <v>1300</v>
      </c>
      <c r="D37" s="1">
        <v>2000</v>
      </c>
      <c r="E37" s="1">
        <v>2200</v>
      </c>
      <c r="F37" s="1">
        <v>790</v>
      </c>
      <c r="G37" s="1">
        <v>120</v>
      </c>
      <c r="H37" s="1">
        <v>910</v>
      </c>
      <c r="I37" s="1">
        <v>1100</v>
      </c>
      <c r="J37" s="1" t="str">
        <f t="shared" si="0"/>
        <v>NO MATCH</v>
      </c>
      <c r="K37" s="1">
        <f t="shared" si="1"/>
        <v>1455</v>
      </c>
      <c r="L37" s="1">
        <f t="shared" si="2"/>
        <v>2200</v>
      </c>
      <c r="M37" s="1">
        <f t="shared" si="3"/>
        <v>120</v>
      </c>
    </row>
    <row r="38" spans="1:13" x14ac:dyDescent="0.25">
      <c r="A38" s="1" t="s">
        <v>57</v>
      </c>
      <c r="B38" s="1">
        <v>2100</v>
      </c>
      <c r="C38" s="1">
        <v>3000</v>
      </c>
      <c r="D38" s="1">
        <v>5000</v>
      </c>
      <c r="E38" s="1">
        <v>5700</v>
      </c>
      <c r="F38" s="1">
        <v>2000</v>
      </c>
      <c r="G38" s="1">
        <v>310</v>
      </c>
      <c r="H38" s="1">
        <v>2300</v>
      </c>
      <c r="I38" s="1">
        <v>3100</v>
      </c>
      <c r="J38" s="1" t="str">
        <f t="shared" si="0"/>
        <v>NO MATCH</v>
      </c>
      <c r="K38" s="1">
        <f t="shared" si="1"/>
        <v>3650</v>
      </c>
      <c r="L38" s="1">
        <f t="shared" si="2"/>
        <v>5700</v>
      </c>
      <c r="M38" s="1">
        <f t="shared" si="3"/>
        <v>310</v>
      </c>
    </row>
    <row r="39" spans="1:13" x14ac:dyDescent="0.25">
      <c r="A39" s="1" t="s">
        <v>58</v>
      </c>
      <c r="B39" s="1">
        <v>-510</v>
      </c>
      <c r="C39" s="1">
        <v>1500</v>
      </c>
      <c r="D39" s="1">
        <v>1000</v>
      </c>
      <c r="E39" s="1">
        <v>1500</v>
      </c>
      <c r="F39" s="1">
        <v>-450</v>
      </c>
      <c r="G39" s="1">
        <v>210</v>
      </c>
      <c r="H39" s="1">
        <v>-240</v>
      </c>
      <c r="I39" s="1">
        <v>250</v>
      </c>
      <c r="J39" s="1" t="str">
        <f t="shared" si="0"/>
        <v>NO MATCH</v>
      </c>
      <c r="K39" s="1">
        <f t="shared" si="1"/>
        <v>380</v>
      </c>
      <c r="L39" s="1">
        <f t="shared" si="2"/>
        <v>1500</v>
      </c>
      <c r="M39" s="1">
        <f t="shared" si="3"/>
        <v>-510</v>
      </c>
    </row>
    <row r="40" spans="1:13" x14ac:dyDescent="0.25">
      <c r="A40" s="1" t="s">
        <v>59</v>
      </c>
      <c r="B40" s="1">
        <v>-20</v>
      </c>
      <c r="C40" s="1">
        <v>450</v>
      </c>
      <c r="D40" s="1">
        <v>420</v>
      </c>
      <c r="E40" s="1">
        <v>570</v>
      </c>
      <c r="F40" s="1">
        <v>20</v>
      </c>
      <c r="G40" s="1">
        <v>60</v>
      </c>
      <c r="H40" s="1">
        <v>80</v>
      </c>
      <c r="I40" s="1">
        <v>300</v>
      </c>
      <c r="J40" s="1" t="str">
        <f t="shared" si="0"/>
        <v>NO MATCH</v>
      </c>
      <c r="K40" s="1">
        <f t="shared" si="1"/>
        <v>250</v>
      </c>
      <c r="L40" s="1">
        <f t="shared" si="2"/>
        <v>570</v>
      </c>
      <c r="M40" s="1">
        <f t="shared" si="3"/>
        <v>-20</v>
      </c>
    </row>
    <row r="41" spans="1:13" x14ac:dyDescent="0.25">
      <c r="A41" s="1" t="s">
        <v>60</v>
      </c>
      <c r="B41" s="1">
        <v>20</v>
      </c>
      <c r="C41" s="1">
        <v>20</v>
      </c>
      <c r="D41" s="1">
        <v>40</v>
      </c>
      <c r="E41" s="1">
        <v>60</v>
      </c>
      <c r="F41" s="1">
        <v>40</v>
      </c>
      <c r="G41" s="1">
        <v>10</v>
      </c>
      <c r="H41" s="1">
        <v>40</v>
      </c>
      <c r="I41" s="1">
        <v>60</v>
      </c>
      <c r="J41" s="1" t="str">
        <f t="shared" si="0"/>
        <v>NO MATCH</v>
      </c>
      <c r="K41" s="1">
        <f t="shared" si="1"/>
        <v>40</v>
      </c>
      <c r="L41" s="1">
        <f t="shared" si="2"/>
        <v>60</v>
      </c>
      <c r="M41" s="1">
        <f t="shared" si="3"/>
        <v>10</v>
      </c>
    </row>
    <row r="42" spans="1:13" x14ac:dyDescent="0.25">
      <c r="A42" s="1" t="s">
        <v>61</v>
      </c>
      <c r="B42" s="1">
        <v>70</v>
      </c>
      <c r="C42" s="1">
        <v>110</v>
      </c>
      <c r="D42" s="1">
        <v>190</v>
      </c>
      <c r="E42" s="1">
        <v>220</v>
      </c>
      <c r="F42" s="1">
        <v>80</v>
      </c>
      <c r="G42" s="1">
        <v>20</v>
      </c>
      <c r="H42" s="1">
        <v>100</v>
      </c>
      <c r="I42" s="1">
        <v>150</v>
      </c>
      <c r="J42" s="1" t="str">
        <f t="shared" si="0"/>
        <v>NO MATCH</v>
      </c>
      <c r="K42" s="1">
        <f t="shared" si="1"/>
        <v>145</v>
      </c>
      <c r="L42" s="1">
        <f t="shared" si="2"/>
        <v>220</v>
      </c>
      <c r="M42" s="1">
        <f t="shared" si="3"/>
        <v>20</v>
      </c>
    </row>
    <row r="43" spans="1:13" x14ac:dyDescent="0.25">
      <c r="A43" s="1" t="s">
        <v>62</v>
      </c>
      <c r="B43" s="1">
        <v>30</v>
      </c>
      <c r="C43" s="1">
        <v>610</v>
      </c>
      <c r="D43" s="1">
        <v>640</v>
      </c>
      <c r="E43" s="1">
        <v>890</v>
      </c>
      <c r="F43" s="1">
        <v>-30</v>
      </c>
      <c r="G43" s="1">
        <v>70</v>
      </c>
      <c r="H43" s="1">
        <v>40</v>
      </c>
      <c r="I43" s="1">
        <v>330</v>
      </c>
      <c r="J43" s="1" t="str">
        <f t="shared" si="0"/>
        <v>NO MATCH</v>
      </c>
      <c r="K43" s="1">
        <f t="shared" si="1"/>
        <v>340</v>
      </c>
      <c r="L43" s="1">
        <f t="shared" si="2"/>
        <v>890</v>
      </c>
      <c r="M43" s="1">
        <f t="shared" si="3"/>
        <v>-30</v>
      </c>
    </row>
    <row r="44" spans="1:13" x14ac:dyDescent="0.25">
      <c r="A44" s="1" t="s">
        <v>63</v>
      </c>
      <c r="B44" s="1">
        <v>20</v>
      </c>
      <c r="C44" s="1">
        <v>100</v>
      </c>
      <c r="D44" s="1">
        <v>120</v>
      </c>
      <c r="E44" s="1">
        <v>150</v>
      </c>
      <c r="F44" s="1">
        <v>10</v>
      </c>
      <c r="G44" s="1">
        <v>30</v>
      </c>
      <c r="H44" s="1">
        <v>40</v>
      </c>
      <c r="I44" s="1">
        <v>90</v>
      </c>
      <c r="J44" s="1" t="str">
        <f t="shared" si="0"/>
        <v>NO MATCH</v>
      </c>
      <c r="K44" s="1">
        <f t="shared" si="1"/>
        <v>80</v>
      </c>
      <c r="L44" s="1">
        <f t="shared" si="2"/>
        <v>150</v>
      </c>
      <c r="M44" s="1">
        <f t="shared" si="3"/>
        <v>10</v>
      </c>
    </row>
    <row r="45" spans="1:13" x14ac:dyDescent="0.25">
      <c r="A45" s="1" t="s">
        <v>64</v>
      </c>
      <c r="B45" s="1">
        <v>-90</v>
      </c>
      <c r="C45" s="1">
        <v>2800</v>
      </c>
      <c r="D45" s="1">
        <v>2700</v>
      </c>
      <c r="E45" s="1">
        <v>3100</v>
      </c>
      <c r="F45" s="1">
        <v>270</v>
      </c>
      <c r="G45" s="1">
        <v>330</v>
      </c>
      <c r="H45" s="1">
        <v>600</v>
      </c>
      <c r="I45" s="1">
        <v>1000</v>
      </c>
      <c r="J45" s="1" t="str">
        <f t="shared" si="0"/>
        <v>NO MATCH</v>
      </c>
      <c r="K45" s="1">
        <f t="shared" si="1"/>
        <v>1650</v>
      </c>
      <c r="L45" s="1">
        <f t="shared" si="2"/>
        <v>3100</v>
      </c>
      <c r="M45" s="1">
        <f t="shared" si="3"/>
        <v>-90</v>
      </c>
    </row>
    <row r="46" spans="1:13" x14ac:dyDescent="0.25">
      <c r="A46" s="1" t="s">
        <v>65</v>
      </c>
      <c r="B46" s="1">
        <v>100</v>
      </c>
      <c r="C46" s="1">
        <v>930</v>
      </c>
      <c r="D46" s="1">
        <v>1000</v>
      </c>
      <c r="E46" s="1">
        <v>1100</v>
      </c>
      <c r="F46" s="1">
        <v>180</v>
      </c>
      <c r="G46" s="1">
        <v>130</v>
      </c>
      <c r="H46" s="1">
        <v>310</v>
      </c>
      <c r="I46" s="1">
        <v>470</v>
      </c>
      <c r="J46" s="1" t="str">
        <f t="shared" si="0"/>
        <v>NO MATCH</v>
      </c>
      <c r="K46" s="1">
        <f t="shared" si="1"/>
        <v>655</v>
      </c>
      <c r="L46" s="1">
        <f t="shared" si="2"/>
        <v>1100</v>
      </c>
      <c r="M46" s="1">
        <f t="shared" si="3"/>
        <v>100</v>
      </c>
    </row>
    <row r="47" spans="1:13" x14ac:dyDescent="0.25">
      <c r="A47" s="1" t="s">
        <v>66</v>
      </c>
      <c r="B47" s="1">
        <v>170</v>
      </c>
      <c r="C47" s="1">
        <v>210</v>
      </c>
      <c r="D47" s="1">
        <v>370</v>
      </c>
      <c r="E47" s="1">
        <v>430</v>
      </c>
      <c r="F47" s="1">
        <v>150</v>
      </c>
      <c r="G47" s="1">
        <v>50</v>
      </c>
      <c r="H47" s="1">
        <v>210</v>
      </c>
      <c r="I47" s="1">
        <v>250</v>
      </c>
      <c r="J47" s="1" t="str">
        <f t="shared" si="0"/>
        <v>NO MATCH</v>
      </c>
      <c r="K47" s="1">
        <f t="shared" si="1"/>
        <v>290</v>
      </c>
      <c r="L47" s="1">
        <f t="shared" si="2"/>
        <v>430</v>
      </c>
      <c r="M47" s="1">
        <f t="shared" si="3"/>
        <v>50</v>
      </c>
    </row>
    <row r="48" spans="1:13" x14ac:dyDescent="0.25">
      <c r="A48" s="1" t="s">
        <v>67</v>
      </c>
      <c r="B48" s="1">
        <v>170</v>
      </c>
      <c r="C48" s="1">
        <v>1300</v>
      </c>
      <c r="D48" s="1">
        <v>1400</v>
      </c>
      <c r="E48" s="1">
        <v>1700</v>
      </c>
      <c r="F48" s="1">
        <v>330</v>
      </c>
      <c r="G48" s="1">
        <v>280</v>
      </c>
      <c r="H48" s="1">
        <v>610</v>
      </c>
      <c r="I48" s="1">
        <v>950</v>
      </c>
      <c r="J48" s="1" t="str">
        <f t="shared" si="0"/>
        <v>NO MATCH</v>
      </c>
      <c r="K48" s="1">
        <f t="shared" si="1"/>
        <v>1005</v>
      </c>
      <c r="L48" s="1">
        <f t="shared" si="2"/>
        <v>1700</v>
      </c>
      <c r="M48" s="1">
        <f t="shared" si="3"/>
        <v>170</v>
      </c>
    </row>
    <row r="49" spans="1:13" x14ac:dyDescent="0.25">
      <c r="A49" s="1" t="s">
        <v>68</v>
      </c>
      <c r="B49" s="1">
        <v>20</v>
      </c>
      <c r="C49" s="1">
        <v>70</v>
      </c>
      <c r="D49" s="1">
        <v>100</v>
      </c>
      <c r="E49" s="1">
        <v>130</v>
      </c>
      <c r="F49" s="1">
        <v>30</v>
      </c>
      <c r="G49" s="1">
        <v>20</v>
      </c>
      <c r="H49" s="1">
        <v>50</v>
      </c>
      <c r="I49" s="1">
        <v>100</v>
      </c>
      <c r="J49" s="1" t="str">
        <f t="shared" si="0"/>
        <v>NO MATCH</v>
      </c>
      <c r="K49" s="1">
        <f t="shared" si="1"/>
        <v>75</v>
      </c>
      <c r="L49" s="1">
        <f t="shared" si="2"/>
        <v>130</v>
      </c>
      <c r="M49" s="1">
        <f t="shared" si="3"/>
        <v>20</v>
      </c>
    </row>
    <row r="50" spans="1:13" x14ac:dyDescent="0.25">
      <c r="A50" s="1" t="s">
        <v>69</v>
      </c>
      <c r="B50" s="1">
        <v>-10</v>
      </c>
      <c r="C50" s="1">
        <v>220</v>
      </c>
      <c r="D50" s="1">
        <v>210</v>
      </c>
      <c r="E50" s="1">
        <v>350</v>
      </c>
      <c r="F50" s="1">
        <v>-50</v>
      </c>
      <c r="G50" s="1">
        <v>20</v>
      </c>
      <c r="H50" s="1">
        <v>-20</v>
      </c>
      <c r="I50" s="1">
        <v>160</v>
      </c>
      <c r="J50" s="1" t="str">
        <f t="shared" si="0"/>
        <v>NO MATCH</v>
      </c>
      <c r="K50" s="1">
        <f t="shared" si="1"/>
        <v>95</v>
      </c>
      <c r="L50" s="1">
        <f t="shared" si="2"/>
        <v>350</v>
      </c>
      <c r="M50" s="1">
        <f t="shared" si="3"/>
        <v>-50</v>
      </c>
    </row>
    <row r="51" spans="1:13" x14ac:dyDescent="0.25">
      <c r="A51" s="1" t="s">
        <v>70</v>
      </c>
      <c r="B51" s="1">
        <v>-60</v>
      </c>
      <c r="C51" s="1">
        <v>110</v>
      </c>
      <c r="D51" s="1">
        <v>60</v>
      </c>
      <c r="E51" s="1">
        <v>130</v>
      </c>
      <c r="F51" s="1">
        <v>-100</v>
      </c>
      <c r="G51" s="1">
        <v>-10</v>
      </c>
      <c r="H51" s="1">
        <v>-110</v>
      </c>
      <c r="I51" s="1">
        <v>-20</v>
      </c>
      <c r="J51" s="1" t="str">
        <f t="shared" si="0"/>
        <v>NO MATCH</v>
      </c>
      <c r="K51" s="1">
        <f t="shared" si="1"/>
        <v>-25</v>
      </c>
      <c r="L51" s="1">
        <f t="shared" si="2"/>
        <v>130</v>
      </c>
      <c r="M51" s="1">
        <f t="shared" si="3"/>
        <v>-110</v>
      </c>
    </row>
    <row r="52" spans="1:13" x14ac:dyDescent="0.25">
      <c r="A52" s="1" t="s">
        <v>71</v>
      </c>
      <c r="B52" s="1">
        <v>200</v>
      </c>
      <c r="C52" s="1">
        <v>420</v>
      </c>
      <c r="D52" s="1">
        <v>620</v>
      </c>
      <c r="E52" s="1">
        <v>690</v>
      </c>
      <c r="F52" s="1">
        <v>310</v>
      </c>
      <c r="G52" s="1">
        <v>130</v>
      </c>
      <c r="H52" s="1">
        <v>440</v>
      </c>
      <c r="I52" s="1">
        <v>480</v>
      </c>
      <c r="J52" s="1" t="str">
        <f t="shared" si="0"/>
        <v>NO MATCH</v>
      </c>
      <c r="K52" s="1">
        <f t="shared" si="1"/>
        <v>530</v>
      </c>
      <c r="L52" s="1">
        <f t="shared" si="2"/>
        <v>690</v>
      </c>
      <c r="M52" s="1">
        <f t="shared" si="3"/>
        <v>130</v>
      </c>
    </row>
    <row r="53" spans="1:13" x14ac:dyDescent="0.25">
      <c r="A53" s="1" t="s">
        <v>72</v>
      </c>
      <c r="B53" s="1">
        <v>20</v>
      </c>
      <c r="C53" s="1">
        <v>180</v>
      </c>
      <c r="D53" s="1">
        <v>200</v>
      </c>
      <c r="E53" s="1">
        <v>290</v>
      </c>
      <c r="F53" s="1">
        <v>0</v>
      </c>
      <c r="G53" s="1">
        <v>10</v>
      </c>
      <c r="H53" s="1">
        <v>10</v>
      </c>
      <c r="I53" s="1">
        <v>110</v>
      </c>
      <c r="J53" s="1" t="str">
        <f t="shared" si="0"/>
        <v>NO MATCH</v>
      </c>
      <c r="K53" s="1">
        <f t="shared" si="1"/>
        <v>105</v>
      </c>
      <c r="L53" s="1">
        <f t="shared" si="2"/>
        <v>290</v>
      </c>
      <c r="M53" s="1">
        <f t="shared" si="3"/>
        <v>0</v>
      </c>
    </row>
    <row r="54" spans="1:13" x14ac:dyDescent="0.25">
      <c r="A54" s="1" t="s">
        <v>73</v>
      </c>
      <c r="B54" s="1">
        <v>370</v>
      </c>
      <c r="C54" s="1">
        <v>360</v>
      </c>
      <c r="D54" s="1">
        <v>720</v>
      </c>
      <c r="E54" s="1">
        <v>830</v>
      </c>
      <c r="F54" s="1">
        <v>330</v>
      </c>
      <c r="G54" s="1">
        <v>70</v>
      </c>
      <c r="H54" s="1">
        <v>400</v>
      </c>
      <c r="I54" s="1">
        <v>520</v>
      </c>
      <c r="J54" s="1" t="str">
        <f t="shared" si="0"/>
        <v>NO MATCH</v>
      </c>
      <c r="K54" s="1">
        <f t="shared" si="1"/>
        <v>560</v>
      </c>
      <c r="L54" s="1">
        <f t="shared" si="2"/>
        <v>830</v>
      </c>
      <c r="M54" s="1">
        <f t="shared" si="3"/>
        <v>70</v>
      </c>
    </row>
    <row r="55" spans="1:13" x14ac:dyDescent="0.25">
      <c r="A55" s="1" t="s">
        <v>74</v>
      </c>
      <c r="B55" s="1">
        <v>-490</v>
      </c>
      <c r="C55" s="1">
        <v>1000</v>
      </c>
      <c r="D55" s="1">
        <v>530</v>
      </c>
      <c r="E55" s="1">
        <v>1000</v>
      </c>
      <c r="F55" s="1">
        <v>-330</v>
      </c>
      <c r="G55" s="1">
        <v>0</v>
      </c>
      <c r="H55" s="1">
        <v>-330</v>
      </c>
      <c r="I55" s="1">
        <v>170</v>
      </c>
      <c r="J55" s="1" t="str">
        <f t="shared" si="0"/>
        <v>NO MATCH</v>
      </c>
      <c r="K55" s="1">
        <f t="shared" si="1"/>
        <v>100</v>
      </c>
      <c r="L55" s="1">
        <f t="shared" si="2"/>
        <v>1000</v>
      </c>
      <c r="M55" s="1">
        <f t="shared" si="3"/>
        <v>-490</v>
      </c>
    </row>
    <row r="56" spans="1:13" x14ac:dyDescent="0.25">
      <c r="A56" s="1" t="s">
        <v>75</v>
      </c>
      <c r="B56" s="1">
        <v>0</v>
      </c>
      <c r="C56" s="1">
        <v>130</v>
      </c>
      <c r="D56" s="1">
        <v>130</v>
      </c>
      <c r="E56" s="1">
        <v>190</v>
      </c>
      <c r="F56" s="1">
        <v>40</v>
      </c>
      <c r="G56" s="1">
        <v>30</v>
      </c>
      <c r="H56" s="1">
        <v>70</v>
      </c>
      <c r="I56" s="1">
        <v>160</v>
      </c>
      <c r="J56" s="1" t="str">
        <f t="shared" si="0"/>
        <v>NO MATCH</v>
      </c>
      <c r="K56" s="1">
        <f t="shared" si="1"/>
        <v>100</v>
      </c>
      <c r="L56" s="1">
        <f t="shared" si="2"/>
        <v>190</v>
      </c>
      <c r="M56" s="1">
        <f t="shared" si="3"/>
        <v>0</v>
      </c>
    </row>
    <row r="57" spans="1:13" x14ac:dyDescent="0.25">
      <c r="A57" s="1" t="s">
        <v>76</v>
      </c>
      <c r="B57" s="1">
        <v>450</v>
      </c>
      <c r="C57" s="1">
        <v>360</v>
      </c>
      <c r="D57" s="1">
        <v>810</v>
      </c>
      <c r="E57" s="1">
        <v>790</v>
      </c>
      <c r="F57" s="1">
        <v>510</v>
      </c>
      <c r="G57" s="1">
        <v>90</v>
      </c>
      <c r="H57" s="1">
        <v>600</v>
      </c>
      <c r="I57" s="1">
        <v>610</v>
      </c>
      <c r="J57" s="1" t="str">
        <f t="shared" si="0"/>
        <v>NO MATCH</v>
      </c>
      <c r="K57" s="1">
        <f t="shared" si="1"/>
        <v>705</v>
      </c>
      <c r="L57" s="1">
        <f t="shared" si="2"/>
        <v>810</v>
      </c>
      <c r="M57" s="1">
        <f t="shared" si="3"/>
        <v>90</v>
      </c>
    </row>
    <row r="58" spans="1:13" x14ac:dyDescent="0.25">
      <c r="A58" s="1" t="s">
        <v>77</v>
      </c>
      <c r="B58" s="1">
        <v>640</v>
      </c>
      <c r="C58" s="1">
        <v>820</v>
      </c>
      <c r="D58" s="1">
        <v>1500</v>
      </c>
      <c r="E58" s="1">
        <v>1300</v>
      </c>
      <c r="F58" s="1">
        <v>550</v>
      </c>
      <c r="G58" s="1">
        <v>220</v>
      </c>
      <c r="H58" s="1">
        <v>770</v>
      </c>
      <c r="I58" s="1">
        <v>600</v>
      </c>
      <c r="J58" s="1" t="str">
        <f t="shared" si="0"/>
        <v>NO MATCH</v>
      </c>
      <c r="K58" s="1">
        <f t="shared" si="1"/>
        <v>1135</v>
      </c>
      <c r="L58" s="1">
        <f t="shared" si="2"/>
        <v>1500</v>
      </c>
      <c r="M58" s="1">
        <f t="shared" si="3"/>
        <v>220</v>
      </c>
    </row>
    <row r="59" spans="1:13" x14ac:dyDescent="0.25">
      <c r="A59" s="1" t="s">
        <v>78</v>
      </c>
      <c r="B59" s="1">
        <v>-10</v>
      </c>
      <c r="C59" s="1">
        <v>680</v>
      </c>
      <c r="D59" s="1">
        <v>670</v>
      </c>
      <c r="E59" s="1">
        <v>1200</v>
      </c>
      <c r="F59" s="1">
        <v>140</v>
      </c>
      <c r="G59" s="1">
        <v>150</v>
      </c>
      <c r="H59" s="1">
        <v>290</v>
      </c>
      <c r="I59" s="1">
        <v>830</v>
      </c>
      <c r="J59" s="1" t="str">
        <f t="shared" si="0"/>
        <v>NO MATCH</v>
      </c>
      <c r="K59" s="1">
        <f t="shared" si="1"/>
        <v>480</v>
      </c>
      <c r="L59" s="1">
        <f t="shared" si="2"/>
        <v>1200</v>
      </c>
      <c r="M59" s="1">
        <f t="shared" si="3"/>
        <v>-10</v>
      </c>
    </row>
    <row r="60" spans="1:13" x14ac:dyDescent="0.25">
      <c r="A60" s="1" t="s">
        <v>79</v>
      </c>
      <c r="B60" s="1">
        <v>60</v>
      </c>
      <c r="C60" s="1">
        <v>380</v>
      </c>
      <c r="D60" s="1">
        <v>450</v>
      </c>
      <c r="E60" s="1">
        <v>680</v>
      </c>
      <c r="F60" s="1">
        <v>280</v>
      </c>
      <c r="G60" s="1">
        <v>50</v>
      </c>
      <c r="H60" s="1">
        <v>330</v>
      </c>
      <c r="I60" s="1">
        <v>600</v>
      </c>
      <c r="J60" s="1" t="str">
        <f t="shared" si="0"/>
        <v>NO MATCH</v>
      </c>
      <c r="K60" s="1">
        <f t="shared" si="1"/>
        <v>390</v>
      </c>
      <c r="L60" s="1">
        <f t="shared" si="2"/>
        <v>680</v>
      </c>
      <c r="M60" s="1">
        <f t="shared" si="3"/>
        <v>50</v>
      </c>
    </row>
    <row r="61" spans="1:13" x14ac:dyDescent="0.25">
      <c r="A61" s="1" t="s">
        <v>80</v>
      </c>
      <c r="B61" s="1">
        <v>-40</v>
      </c>
      <c r="C61" s="1">
        <v>1400</v>
      </c>
      <c r="D61" s="1">
        <v>1300</v>
      </c>
      <c r="E61" s="1">
        <v>2000</v>
      </c>
      <c r="F61" s="1">
        <v>-200</v>
      </c>
      <c r="G61" s="1">
        <v>180</v>
      </c>
      <c r="H61" s="1">
        <v>-20</v>
      </c>
      <c r="I61" s="1">
        <v>840</v>
      </c>
      <c r="J61" s="1" t="str">
        <f t="shared" si="0"/>
        <v>NO MATCH</v>
      </c>
      <c r="K61" s="1">
        <f t="shared" si="1"/>
        <v>640</v>
      </c>
      <c r="L61" s="1">
        <f t="shared" si="2"/>
        <v>2000</v>
      </c>
      <c r="M61" s="1">
        <f t="shared" si="3"/>
        <v>-200</v>
      </c>
    </row>
    <row r="62" spans="1:13" x14ac:dyDescent="0.25">
      <c r="A62" s="1" t="s">
        <v>81</v>
      </c>
      <c r="B62" s="1">
        <v>-1800</v>
      </c>
      <c r="C62" s="1">
        <v>4500</v>
      </c>
      <c r="D62" s="1">
        <v>2700</v>
      </c>
      <c r="E62" s="1">
        <v>3800</v>
      </c>
      <c r="F62" s="1">
        <v>-1200</v>
      </c>
      <c r="G62" s="1">
        <v>400</v>
      </c>
      <c r="H62" s="1">
        <v>-830</v>
      </c>
      <c r="I62" s="1">
        <v>260</v>
      </c>
      <c r="J62" s="1" t="str">
        <f t="shared" si="0"/>
        <v>NO MATCH</v>
      </c>
      <c r="K62" s="1">
        <f t="shared" si="1"/>
        <v>935</v>
      </c>
      <c r="L62" s="1">
        <f t="shared" si="2"/>
        <v>4500</v>
      </c>
      <c r="M62" s="1">
        <f t="shared" si="3"/>
        <v>-1800</v>
      </c>
    </row>
    <row r="63" spans="1:13" x14ac:dyDescent="0.25">
      <c r="A63" s="1" t="s">
        <v>82</v>
      </c>
      <c r="B63" s="1">
        <v>520</v>
      </c>
      <c r="C63" s="1">
        <v>280</v>
      </c>
      <c r="D63" s="1">
        <v>800</v>
      </c>
      <c r="E63" s="1">
        <v>830</v>
      </c>
      <c r="F63" s="1">
        <v>350</v>
      </c>
      <c r="G63" s="1">
        <v>80</v>
      </c>
      <c r="H63" s="1">
        <v>430</v>
      </c>
      <c r="I63" s="1">
        <v>480</v>
      </c>
      <c r="J63" s="1" t="str">
        <f t="shared" si="0"/>
        <v>NO MATCH</v>
      </c>
      <c r="K63" s="1">
        <f t="shared" si="1"/>
        <v>615</v>
      </c>
      <c r="L63" s="1">
        <f t="shared" si="2"/>
        <v>830</v>
      </c>
      <c r="M63" s="1">
        <f t="shared" si="3"/>
        <v>80</v>
      </c>
    </row>
    <row r="64" spans="1:13" x14ac:dyDescent="0.25">
      <c r="A64" s="1" t="s">
        <v>83</v>
      </c>
      <c r="B64" s="1">
        <v>110</v>
      </c>
      <c r="C64" s="1">
        <v>110</v>
      </c>
      <c r="D64" s="1">
        <v>210</v>
      </c>
      <c r="E64" s="1">
        <v>230</v>
      </c>
      <c r="F64" s="1">
        <v>120</v>
      </c>
      <c r="G64" s="1">
        <v>30</v>
      </c>
      <c r="H64" s="1">
        <v>150</v>
      </c>
      <c r="I64" s="1">
        <v>180</v>
      </c>
      <c r="J64" s="1" t="str">
        <f t="shared" si="0"/>
        <v>NO MATCH</v>
      </c>
      <c r="K64" s="1">
        <f t="shared" si="1"/>
        <v>180</v>
      </c>
      <c r="L64" s="1">
        <f t="shared" si="2"/>
        <v>230</v>
      </c>
      <c r="M64" s="1">
        <f t="shared" si="3"/>
        <v>30</v>
      </c>
    </row>
    <row r="65" spans="1:13" x14ac:dyDescent="0.25">
      <c r="A65" s="1" t="s">
        <v>84</v>
      </c>
      <c r="B65" s="1">
        <v>130</v>
      </c>
      <c r="C65" s="1">
        <v>150</v>
      </c>
      <c r="D65" s="1">
        <v>280</v>
      </c>
      <c r="E65" s="1">
        <v>330</v>
      </c>
      <c r="F65" s="1">
        <v>130</v>
      </c>
      <c r="G65" s="1">
        <v>50</v>
      </c>
      <c r="H65" s="1">
        <v>180</v>
      </c>
      <c r="I65" s="1">
        <v>220</v>
      </c>
      <c r="J65" s="1" t="str">
        <f t="shared" si="0"/>
        <v>MATCH</v>
      </c>
      <c r="K65" s="1">
        <f t="shared" si="1"/>
        <v>230</v>
      </c>
      <c r="L65" s="1">
        <f t="shared" si="2"/>
        <v>330</v>
      </c>
      <c r="M65" s="1">
        <f t="shared" si="3"/>
        <v>50</v>
      </c>
    </row>
    <row r="66" spans="1:13" x14ac:dyDescent="0.25">
      <c r="A66" s="1" t="s">
        <v>85</v>
      </c>
      <c r="B66" s="1">
        <v>510</v>
      </c>
      <c r="C66" s="1">
        <v>1500</v>
      </c>
      <c r="D66" s="1">
        <v>2000</v>
      </c>
      <c r="E66" s="1">
        <v>2100</v>
      </c>
      <c r="F66" s="1">
        <v>560</v>
      </c>
      <c r="G66" s="1">
        <v>170</v>
      </c>
      <c r="H66" s="1">
        <v>720</v>
      </c>
      <c r="I66" s="1">
        <v>870</v>
      </c>
      <c r="J66" s="1" t="str">
        <f t="shared" si="0"/>
        <v>NO MATCH</v>
      </c>
      <c r="K66" s="1">
        <f t="shared" si="1"/>
        <v>1360</v>
      </c>
      <c r="L66" s="1">
        <f t="shared" si="2"/>
        <v>2100</v>
      </c>
      <c r="M66" s="1">
        <f t="shared" si="3"/>
        <v>170</v>
      </c>
    </row>
    <row r="67" spans="1:13" x14ac:dyDescent="0.25">
      <c r="A67" s="1" t="s">
        <v>86</v>
      </c>
      <c r="B67" s="1">
        <v>-130</v>
      </c>
      <c r="C67" s="1">
        <v>1300</v>
      </c>
      <c r="D67" s="1">
        <v>1200</v>
      </c>
      <c r="E67" s="1">
        <v>1300</v>
      </c>
      <c r="F67" s="1">
        <v>-120</v>
      </c>
      <c r="G67" s="1">
        <v>120</v>
      </c>
      <c r="H67" s="1">
        <v>0</v>
      </c>
      <c r="I67" s="1">
        <v>40</v>
      </c>
      <c r="J67" s="1" t="str">
        <f t="shared" ref="J67:J109" si="4">IF(B67=F67,"MATCH","NO MATCH")</f>
        <v>NO MATCH</v>
      </c>
      <c r="K67" s="1">
        <f t="shared" ref="K67:K109" si="5">AVERAGE(D67,H67)</f>
        <v>600</v>
      </c>
      <c r="L67" s="1">
        <f t="shared" ref="L67:L109" si="6">MAX(B67:H67)</f>
        <v>1300</v>
      </c>
      <c r="M67" s="1">
        <f t="shared" ref="M67:M109" si="7">MIN(B67:I67)</f>
        <v>-130</v>
      </c>
    </row>
    <row r="68" spans="1:13" x14ac:dyDescent="0.25">
      <c r="A68" s="1" t="s">
        <v>87</v>
      </c>
      <c r="B68" s="1">
        <v>140</v>
      </c>
      <c r="C68" s="1">
        <v>1500</v>
      </c>
      <c r="D68" s="1">
        <v>1600</v>
      </c>
      <c r="E68" s="1">
        <v>1700</v>
      </c>
      <c r="F68" s="1">
        <v>260</v>
      </c>
      <c r="G68" s="1">
        <v>150</v>
      </c>
      <c r="H68" s="1">
        <v>410</v>
      </c>
      <c r="I68" s="1">
        <v>510</v>
      </c>
      <c r="J68" s="1" t="str">
        <f t="shared" si="4"/>
        <v>NO MATCH</v>
      </c>
      <c r="K68" s="1">
        <f t="shared" si="5"/>
        <v>1005</v>
      </c>
      <c r="L68" s="1">
        <f t="shared" si="6"/>
        <v>1700</v>
      </c>
      <c r="M68" s="1">
        <f t="shared" si="7"/>
        <v>140</v>
      </c>
    </row>
    <row r="69" spans="1:13" x14ac:dyDescent="0.25">
      <c r="A69" s="1" t="s">
        <v>88</v>
      </c>
      <c r="B69" s="1">
        <v>0</v>
      </c>
      <c r="C69" s="1">
        <v>90</v>
      </c>
      <c r="D69" s="1">
        <v>90</v>
      </c>
      <c r="E69" s="1">
        <v>110</v>
      </c>
      <c r="F69" s="1">
        <v>0</v>
      </c>
      <c r="G69" s="1">
        <v>40</v>
      </c>
      <c r="H69" s="1">
        <v>30</v>
      </c>
      <c r="I69" s="1">
        <v>40</v>
      </c>
      <c r="J69" s="1" t="str">
        <f t="shared" si="4"/>
        <v>MATCH</v>
      </c>
      <c r="K69" s="1">
        <f t="shared" si="5"/>
        <v>60</v>
      </c>
      <c r="L69" s="1">
        <f t="shared" si="6"/>
        <v>110</v>
      </c>
      <c r="M69" s="1">
        <f t="shared" si="7"/>
        <v>0</v>
      </c>
    </row>
    <row r="70" spans="1:13" x14ac:dyDescent="0.25">
      <c r="A70" s="1" t="s">
        <v>89</v>
      </c>
      <c r="B70" s="1">
        <v>-90</v>
      </c>
      <c r="C70" s="1">
        <v>100</v>
      </c>
      <c r="D70" s="1">
        <v>10</v>
      </c>
      <c r="E70" s="1">
        <v>-20</v>
      </c>
      <c r="F70" s="1">
        <v>-100</v>
      </c>
      <c r="G70" s="1">
        <v>20</v>
      </c>
      <c r="H70" s="1">
        <v>-90</v>
      </c>
      <c r="I70" s="1">
        <v>-80</v>
      </c>
      <c r="J70" s="1" t="str">
        <f t="shared" si="4"/>
        <v>NO MATCH</v>
      </c>
      <c r="K70" s="1">
        <f t="shared" si="5"/>
        <v>-40</v>
      </c>
      <c r="L70" s="1">
        <f t="shared" si="6"/>
        <v>100</v>
      </c>
      <c r="M70" s="1">
        <f t="shared" si="7"/>
        <v>-100</v>
      </c>
    </row>
    <row r="71" spans="1:13" x14ac:dyDescent="0.25">
      <c r="A71" s="1" t="s">
        <v>90</v>
      </c>
      <c r="B71" s="1">
        <v>0</v>
      </c>
      <c r="C71" s="1">
        <v>160</v>
      </c>
      <c r="D71" s="1">
        <v>160</v>
      </c>
      <c r="E71" s="1">
        <v>230</v>
      </c>
      <c r="F71" s="1">
        <v>-50</v>
      </c>
      <c r="G71" s="1">
        <v>40</v>
      </c>
      <c r="H71" s="1">
        <v>-10</v>
      </c>
      <c r="I71" s="1">
        <v>20</v>
      </c>
      <c r="J71" s="1" t="str">
        <f t="shared" si="4"/>
        <v>NO MATCH</v>
      </c>
      <c r="K71" s="1">
        <f t="shared" si="5"/>
        <v>75</v>
      </c>
      <c r="L71" s="1">
        <f t="shared" si="6"/>
        <v>230</v>
      </c>
      <c r="M71" s="1">
        <f t="shared" si="7"/>
        <v>-50</v>
      </c>
    </row>
    <row r="72" spans="1:13" x14ac:dyDescent="0.25">
      <c r="A72" s="1" t="s">
        <v>91</v>
      </c>
      <c r="B72" s="1">
        <v>-40</v>
      </c>
      <c r="C72" s="1">
        <v>110</v>
      </c>
      <c r="D72" s="1">
        <v>70</v>
      </c>
      <c r="E72" s="1">
        <v>100</v>
      </c>
      <c r="F72" s="1">
        <v>-50</v>
      </c>
      <c r="G72" s="1">
        <v>10</v>
      </c>
      <c r="H72" s="1">
        <v>-30</v>
      </c>
      <c r="I72" s="1">
        <v>-20</v>
      </c>
      <c r="J72" s="1" t="str">
        <f t="shared" si="4"/>
        <v>NO MATCH</v>
      </c>
      <c r="K72" s="1">
        <f t="shared" si="5"/>
        <v>20</v>
      </c>
      <c r="L72" s="1">
        <f t="shared" si="6"/>
        <v>110</v>
      </c>
      <c r="M72" s="1">
        <f t="shared" si="7"/>
        <v>-50</v>
      </c>
    </row>
    <row r="73" spans="1:13" x14ac:dyDescent="0.25">
      <c r="A73" s="1" t="s">
        <v>92</v>
      </c>
      <c r="B73" s="1">
        <v>30</v>
      </c>
      <c r="C73" s="1">
        <v>190</v>
      </c>
      <c r="D73" s="1">
        <v>220</v>
      </c>
      <c r="E73" s="1">
        <v>280</v>
      </c>
      <c r="F73" s="1">
        <v>40</v>
      </c>
      <c r="G73" s="1">
        <v>20</v>
      </c>
      <c r="H73" s="1">
        <v>60</v>
      </c>
      <c r="I73" s="1">
        <v>100</v>
      </c>
      <c r="J73" s="1" t="str">
        <f t="shared" si="4"/>
        <v>NO MATCH</v>
      </c>
      <c r="K73" s="1">
        <f t="shared" si="5"/>
        <v>140</v>
      </c>
      <c r="L73" s="1">
        <f t="shared" si="6"/>
        <v>280</v>
      </c>
      <c r="M73" s="1">
        <f t="shared" si="7"/>
        <v>20</v>
      </c>
    </row>
    <row r="74" spans="1:13" x14ac:dyDescent="0.25">
      <c r="A74" s="1" t="s">
        <v>93</v>
      </c>
      <c r="B74" s="1">
        <v>1400</v>
      </c>
      <c r="C74" s="1">
        <v>470</v>
      </c>
      <c r="D74" s="1">
        <v>1800</v>
      </c>
      <c r="E74" s="1">
        <v>2000</v>
      </c>
      <c r="F74" s="1">
        <v>1200</v>
      </c>
      <c r="G74" s="1">
        <v>70</v>
      </c>
      <c r="H74" s="1">
        <v>1300</v>
      </c>
      <c r="I74" s="1">
        <v>1500</v>
      </c>
      <c r="J74" s="1" t="str">
        <f t="shared" si="4"/>
        <v>NO MATCH</v>
      </c>
      <c r="K74" s="1">
        <f t="shared" si="5"/>
        <v>1550</v>
      </c>
      <c r="L74" s="1">
        <f t="shared" si="6"/>
        <v>2000</v>
      </c>
      <c r="M74" s="1">
        <f t="shared" si="7"/>
        <v>70</v>
      </c>
    </row>
    <row r="75" spans="1:13" x14ac:dyDescent="0.25">
      <c r="A75" s="1" t="s">
        <v>94</v>
      </c>
      <c r="B75" s="1">
        <v>-2600</v>
      </c>
      <c r="C75" s="1">
        <v>5800</v>
      </c>
      <c r="D75" s="1">
        <v>3100</v>
      </c>
      <c r="E75" s="1">
        <v>4600</v>
      </c>
      <c r="F75" s="1">
        <v>-1600</v>
      </c>
      <c r="G75" s="1">
        <v>140</v>
      </c>
      <c r="H75" s="1">
        <v>-1500</v>
      </c>
      <c r="I75" s="1">
        <v>250</v>
      </c>
      <c r="J75" s="1" t="str">
        <f t="shared" si="4"/>
        <v>NO MATCH</v>
      </c>
      <c r="K75" s="1">
        <f t="shared" si="5"/>
        <v>800</v>
      </c>
      <c r="L75" s="1">
        <f t="shared" si="6"/>
        <v>5800</v>
      </c>
      <c r="M75" s="1">
        <f t="shared" si="7"/>
        <v>-2600</v>
      </c>
    </row>
    <row r="76" spans="1:13" x14ac:dyDescent="0.25">
      <c r="A76" s="1" t="s">
        <v>95</v>
      </c>
      <c r="B76" s="1">
        <v>2700</v>
      </c>
      <c r="C76" s="1">
        <v>610</v>
      </c>
      <c r="D76" s="1">
        <v>3300</v>
      </c>
      <c r="E76" s="1">
        <v>3900</v>
      </c>
      <c r="F76" s="1">
        <v>2600</v>
      </c>
      <c r="G76" s="1">
        <v>40</v>
      </c>
      <c r="H76" s="1">
        <v>2600</v>
      </c>
      <c r="I76" s="1">
        <v>3400</v>
      </c>
      <c r="J76" s="1" t="str">
        <f t="shared" si="4"/>
        <v>NO MATCH</v>
      </c>
      <c r="K76" s="1">
        <f t="shared" si="5"/>
        <v>2950</v>
      </c>
      <c r="L76" s="1">
        <f t="shared" si="6"/>
        <v>3900</v>
      </c>
      <c r="M76" s="1">
        <f t="shared" si="7"/>
        <v>40</v>
      </c>
    </row>
    <row r="77" spans="1:13" x14ac:dyDescent="0.25">
      <c r="A77" s="1" t="s">
        <v>96</v>
      </c>
      <c r="B77" s="1">
        <v>130</v>
      </c>
      <c r="C77" s="1">
        <v>440</v>
      </c>
      <c r="D77" s="1">
        <v>570</v>
      </c>
      <c r="E77" s="1">
        <v>730</v>
      </c>
      <c r="F77" s="1">
        <v>10</v>
      </c>
      <c r="G77" s="1">
        <v>60</v>
      </c>
      <c r="H77" s="1">
        <v>70</v>
      </c>
      <c r="I77" s="1">
        <v>240</v>
      </c>
      <c r="J77" s="1" t="str">
        <f t="shared" si="4"/>
        <v>NO MATCH</v>
      </c>
      <c r="K77" s="1">
        <f t="shared" si="5"/>
        <v>320</v>
      </c>
      <c r="L77" s="1">
        <f t="shared" si="6"/>
        <v>730</v>
      </c>
      <c r="M77" s="1">
        <f t="shared" si="7"/>
        <v>10</v>
      </c>
    </row>
    <row r="78" spans="1:13" x14ac:dyDescent="0.25">
      <c r="A78" s="1" t="s">
        <v>97</v>
      </c>
      <c r="B78" s="1">
        <v>-20</v>
      </c>
      <c r="C78" s="1">
        <v>470</v>
      </c>
      <c r="D78" s="1">
        <v>460</v>
      </c>
      <c r="E78" s="1">
        <v>410</v>
      </c>
      <c r="F78" s="1">
        <v>50</v>
      </c>
      <c r="G78" s="1">
        <v>70</v>
      </c>
      <c r="H78" s="1">
        <v>120</v>
      </c>
      <c r="I78" s="1">
        <v>150</v>
      </c>
      <c r="J78" s="1" t="str">
        <f t="shared" si="4"/>
        <v>NO MATCH</v>
      </c>
      <c r="K78" s="1">
        <f t="shared" si="5"/>
        <v>290</v>
      </c>
      <c r="L78" s="1">
        <f t="shared" si="6"/>
        <v>470</v>
      </c>
      <c r="M78" s="1">
        <f t="shared" si="7"/>
        <v>-20</v>
      </c>
    </row>
    <row r="79" spans="1:13" x14ac:dyDescent="0.25">
      <c r="A79" s="1" t="s">
        <v>98</v>
      </c>
      <c r="B79" s="1">
        <v>50</v>
      </c>
      <c r="C79" s="1">
        <v>80</v>
      </c>
      <c r="D79" s="1">
        <v>120</v>
      </c>
      <c r="E79" s="1">
        <v>170</v>
      </c>
      <c r="F79" s="1">
        <v>40</v>
      </c>
      <c r="G79" s="1">
        <v>-30</v>
      </c>
      <c r="H79" s="1">
        <v>10</v>
      </c>
      <c r="I79" s="1">
        <v>30</v>
      </c>
      <c r="J79" s="1" t="str">
        <f t="shared" si="4"/>
        <v>NO MATCH</v>
      </c>
      <c r="K79" s="1">
        <f t="shared" si="5"/>
        <v>65</v>
      </c>
      <c r="L79" s="1">
        <f t="shared" si="6"/>
        <v>170</v>
      </c>
      <c r="M79" s="1">
        <f t="shared" si="7"/>
        <v>-30</v>
      </c>
    </row>
    <row r="80" spans="1:13" x14ac:dyDescent="0.25">
      <c r="A80" s="1" t="s">
        <v>99</v>
      </c>
      <c r="B80" s="1">
        <v>10</v>
      </c>
      <c r="C80" s="1">
        <v>70</v>
      </c>
      <c r="D80" s="1">
        <v>80</v>
      </c>
      <c r="E80" s="1">
        <v>80</v>
      </c>
      <c r="F80" s="1">
        <v>0</v>
      </c>
      <c r="G80" s="1">
        <v>10</v>
      </c>
      <c r="H80" s="1">
        <v>10</v>
      </c>
      <c r="I80" s="1">
        <v>30</v>
      </c>
      <c r="J80" s="1" t="str">
        <f t="shared" si="4"/>
        <v>NO MATCH</v>
      </c>
      <c r="K80" s="1">
        <f t="shared" si="5"/>
        <v>45</v>
      </c>
      <c r="L80" s="1">
        <f t="shared" si="6"/>
        <v>80</v>
      </c>
      <c r="M80" s="1">
        <f t="shared" si="7"/>
        <v>0</v>
      </c>
    </row>
    <row r="81" spans="1:13" x14ac:dyDescent="0.25">
      <c r="A81" s="1" t="s">
        <v>100</v>
      </c>
      <c r="B81" s="1">
        <v>30</v>
      </c>
      <c r="C81" s="1">
        <v>10</v>
      </c>
      <c r="D81" s="1">
        <v>30</v>
      </c>
      <c r="E81" s="1">
        <v>40</v>
      </c>
      <c r="F81" s="1">
        <v>30</v>
      </c>
      <c r="G81" s="1">
        <v>0</v>
      </c>
      <c r="H81" s="1">
        <v>30</v>
      </c>
      <c r="I81" s="1">
        <v>30</v>
      </c>
      <c r="J81" s="1" t="str">
        <f t="shared" si="4"/>
        <v>MATCH</v>
      </c>
      <c r="K81" s="1">
        <f t="shared" si="5"/>
        <v>30</v>
      </c>
      <c r="L81" s="1">
        <f t="shared" si="6"/>
        <v>40</v>
      </c>
      <c r="M81" s="1">
        <f t="shared" si="7"/>
        <v>0</v>
      </c>
    </row>
    <row r="82" spans="1:13" x14ac:dyDescent="0.25">
      <c r="A82" s="1" t="s">
        <v>101</v>
      </c>
      <c r="B82" s="1">
        <v>170</v>
      </c>
      <c r="C82" s="1">
        <v>260</v>
      </c>
      <c r="D82" s="1">
        <v>420</v>
      </c>
      <c r="E82" s="1">
        <v>410</v>
      </c>
      <c r="F82" s="1">
        <v>140</v>
      </c>
      <c r="G82" s="1">
        <v>50</v>
      </c>
      <c r="H82" s="1">
        <v>200</v>
      </c>
      <c r="I82" s="1">
        <v>170</v>
      </c>
      <c r="J82" s="1" t="str">
        <f t="shared" si="4"/>
        <v>NO MATCH</v>
      </c>
      <c r="K82" s="1">
        <f t="shared" si="5"/>
        <v>310</v>
      </c>
      <c r="L82" s="1">
        <f t="shared" si="6"/>
        <v>420</v>
      </c>
      <c r="M82" s="1">
        <f t="shared" si="7"/>
        <v>50</v>
      </c>
    </row>
    <row r="83" spans="1:13" x14ac:dyDescent="0.25">
      <c r="A83" s="1" t="s">
        <v>102</v>
      </c>
      <c r="B83" s="1">
        <v>470</v>
      </c>
      <c r="C83" s="1">
        <v>650</v>
      </c>
      <c r="D83" s="1">
        <v>1100</v>
      </c>
      <c r="E83" s="1">
        <v>1200</v>
      </c>
      <c r="F83" s="1">
        <v>410</v>
      </c>
      <c r="G83" s="1">
        <v>110</v>
      </c>
      <c r="H83" s="1">
        <v>520</v>
      </c>
      <c r="I83" s="1">
        <v>580</v>
      </c>
      <c r="J83" s="1" t="str">
        <f t="shared" si="4"/>
        <v>NO MATCH</v>
      </c>
      <c r="K83" s="1">
        <f t="shared" si="5"/>
        <v>810</v>
      </c>
      <c r="L83" s="1">
        <f t="shared" si="6"/>
        <v>1200</v>
      </c>
      <c r="M83" s="1">
        <f t="shared" si="7"/>
        <v>110</v>
      </c>
    </row>
    <row r="84" spans="1:13" x14ac:dyDescent="0.25">
      <c r="A84" s="1" t="s">
        <v>103</v>
      </c>
      <c r="B84" s="1">
        <v>890</v>
      </c>
      <c r="C84" s="1">
        <v>1300</v>
      </c>
      <c r="D84" s="1">
        <v>2200</v>
      </c>
      <c r="E84" s="1">
        <v>2600</v>
      </c>
      <c r="F84" s="1">
        <v>860</v>
      </c>
      <c r="G84" s="1">
        <v>-390</v>
      </c>
      <c r="H84" s="1">
        <v>470</v>
      </c>
      <c r="I84" s="1">
        <v>880</v>
      </c>
      <c r="J84" s="1" t="str">
        <f t="shared" si="4"/>
        <v>NO MATCH</v>
      </c>
      <c r="K84" s="1">
        <f t="shared" si="5"/>
        <v>1335</v>
      </c>
      <c r="L84" s="1">
        <f t="shared" si="6"/>
        <v>2600</v>
      </c>
      <c r="M84" s="1">
        <f t="shared" si="7"/>
        <v>-390</v>
      </c>
    </row>
    <row r="85" spans="1:13" x14ac:dyDescent="0.25">
      <c r="A85" s="1" t="s">
        <v>104</v>
      </c>
      <c r="B85" s="1">
        <v>-850</v>
      </c>
      <c r="C85" s="1">
        <v>1500</v>
      </c>
      <c r="D85" s="1">
        <v>650</v>
      </c>
      <c r="E85" s="1">
        <v>770</v>
      </c>
      <c r="F85" s="1">
        <v>100</v>
      </c>
      <c r="G85" s="1">
        <v>70</v>
      </c>
      <c r="H85" s="1">
        <v>180</v>
      </c>
      <c r="I85" s="1">
        <v>430</v>
      </c>
      <c r="J85" s="1" t="str">
        <f t="shared" si="4"/>
        <v>NO MATCH</v>
      </c>
      <c r="K85" s="1">
        <f t="shared" si="5"/>
        <v>415</v>
      </c>
      <c r="L85" s="1">
        <f t="shared" si="6"/>
        <v>1500</v>
      </c>
      <c r="M85" s="1">
        <f t="shared" si="7"/>
        <v>-850</v>
      </c>
    </row>
    <row r="86" spans="1:13" x14ac:dyDescent="0.25">
      <c r="A86" s="1" t="s">
        <v>105</v>
      </c>
      <c r="B86" s="1">
        <v>20</v>
      </c>
      <c r="C86" s="1">
        <v>150</v>
      </c>
      <c r="D86" s="1">
        <v>170</v>
      </c>
      <c r="E86" s="1">
        <v>250</v>
      </c>
      <c r="F86" s="1">
        <v>-10</v>
      </c>
      <c r="G86" s="1">
        <v>0</v>
      </c>
      <c r="H86" s="1">
        <v>0</v>
      </c>
      <c r="I86" s="1">
        <v>70</v>
      </c>
      <c r="J86" s="1" t="str">
        <f t="shared" si="4"/>
        <v>NO MATCH</v>
      </c>
      <c r="K86" s="1">
        <f t="shared" si="5"/>
        <v>85</v>
      </c>
      <c r="L86" s="1">
        <f t="shared" si="6"/>
        <v>250</v>
      </c>
      <c r="M86" s="1">
        <f t="shared" si="7"/>
        <v>-10</v>
      </c>
    </row>
    <row r="87" spans="1:13" x14ac:dyDescent="0.25">
      <c r="A87" s="1" t="s">
        <v>106</v>
      </c>
      <c r="B87" s="1">
        <v>-80</v>
      </c>
      <c r="C87" s="1">
        <v>370</v>
      </c>
      <c r="D87" s="1">
        <v>290</v>
      </c>
      <c r="E87" s="1">
        <v>520</v>
      </c>
      <c r="F87" s="1">
        <v>-180</v>
      </c>
      <c r="G87" s="1">
        <v>30</v>
      </c>
      <c r="H87" s="1">
        <v>-140</v>
      </c>
      <c r="I87" s="1">
        <v>30</v>
      </c>
      <c r="J87" s="1" t="str">
        <f t="shared" si="4"/>
        <v>NO MATCH</v>
      </c>
      <c r="K87" s="1">
        <f t="shared" si="5"/>
        <v>75</v>
      </c>
      <c r="L87" s="1">
        <f t="shared" si="6"/>
        <v>520</v>
      </c>
      <c r="M87" s="1">
        <f t="shared" si="7"/>
        <v>-180</v>
      </c>
    </row>
    <row r="88" spans="1:13" x14ac:dyDescent="0.25">
      <c r="A88" s="1" t="s">
        <v>107</v>
      </c>
      <c r="B88" s="1">
        <v>30</v>
      </c>
      <c r="C88" s="1">
        <v>140</v>
      </c>
      <c r="D88" s="1">
        <v>170</v>
      </c>
      <c r="E88" s="1">
        <v>150</v>
      </c>
      <c r="F88" s="1">
        <v>20</v>
      </c>
      <c r="G88" s="1">
        <v>10</v>
      </c>
      <c r="H88" s="1">
        <v>40</v>
      </c>
      <c r="I88" s="1">
        <v>30</v>
      </c>
      <c r="J88" s="1" t="str">
        <f t="shared" si="4"/>
        <v>NO MATCH</v>
      </c>
      <c r="K88" s="1">
        <f t="shared" si="5"/>
        <v>105</v>
      </c>
      <c r="L88" s="1">
        <f t="shared" si="6"/>
        <v>170</v>
      </c>
      <c r="M88" s="1">
        <f t="shared" si="7"/>
        <v>10</v>
      </c>
    </row>
    <row r="89" spans="1:13" x14ac:dyDescent="0.25">
      <c r="A89" s="1" t="s">
        <v>108</v>
      </c>
      <c r="B89" s="1">
        <v>-190</v>
      </c>
      <c r="C89" s="1">
        <v>760</v>
      </c>
      <c r="D89" s="1">
        <v>570</v>
      </c>
      <c r="E89" s="1">
        <v>590</v>
      </c>
      <c r="F89" s="1">
        <v>-260</v>
      </c>
      <c r="G89" s="1">
        <v>70</v>
      </c>
      <c r="H89" s="1">
        <v>-190</v>
      </c>
      <c r="I89" s="1">
        <v>-180</v>
      </c>
      <c r="J89" s="1" t="str">
        <f t="shared" si="4"/>
        <v>NO MATCH</v>
      </c>
      <c r="K89" s="1">
        <f t="shared" si="5"/>
        <v>190</v>
      </c>
      <c r="L89" s="1">
        <f t="shared" si="6"/>
        <v>760</v>
      </c>
      <c r="M89" s="1">
        <f t="shared" si="7"/>
        <v>-260</v>
      </c>
    </row>
    <row r="90" spans="1:13" x14ac:dyDescent="0.25">
      <c r="A90" s="1" t="s">
        <v>109</v>
      </c>
      <c r="B90" s="1">
        <v>0</v>
      </c>
      <c r="C90" s="1">
        <v>84800</v>
      </c>
      <c r="D90" s="1">
        <v>84800</v>
      </c>
      <c r="E90" s="1">
        <v>111000</v>
      </c>
      <c r="F90" s="1">
        <v>0</v>
      </c>
      <c r="G90" s="1">
        <v>4700</v>
      </c>
      <c r="H90" s="1">
        <v>4700</v>
      </c>
      <c r="I90" s="1">
        <v>32400</v>
      </c>
      <c r="J90" s="1" t="str">
        <f t="shared" si="4"/>
        <v>MATCH</v>
      </c>
      <c r="K90" s="1">
        <f t="shared" si="5"/>
        <v>44750</v>
      </c>
      <c r="L90" s="1">
        <f t="shared" si="6"/>
        <v>111000</v>
      </c>
      <c r="M90" s="1">
        <f t="shared" si="7"/>
        <v>0</v>
      </c>
    </row>
    <row r="91" spans="1:13" x14ac:dyDescent="0.25">
      <c r="A91" s="1" t="s">
        <v>110</v>
      </c>
      <c r="B91" s="1"/>
      <c r="C91" s="1"/>
      <c r="D91" s="1">
        <v>4600</v>
      </c>
      <c r="E91" s="1">
        <v>5200</v>
      </c>
      <c r="F91" s="1"/>
      <c r="G91" s="1"/>
      <c r="H91" s="1">
        <v>3000</v>
      </c>
      <c r="I91" s="1">
        <v>3600</v>
      </c>
      <c r="J91" s="1" t="str">
        <f t="shared" si="4"/>
        <v>MATCH</v>
      </c>
      <c r="K91" s="1">
        <f t="shared" si="5"/>
        <v>3800</v>
      </c>
      <c r="L91" s="1">
        <f t="shared" si="6"/>
        <v>5200</v>
      </c>
      <c r="M91" s="1">
        <f t="shared" si="7"/>
        <v>3000</v>
      </c>
    </row>
    <row r="92" spans="1:13" x14ac:dyDescent="0.25">
      <c r="A92" s="1" t="s">
        <v>111</v>
      </c>
      <c r="B92" s="1"/>
      <c r="C92" s="1"/>
      <c r="D92" s="1">
        <v>22600</v>
      </c>
      <c r="E92" s="1">
        <v>35600</v>
      </c>
      <c r="F92" s="1"/>
      <c r="G92" s="1"/>
      <c r="H92" s="1">
        <v>-14200</v>
      </c>
      <c r="I92" s="1">
        <v>-1300</v>
      </c>
      <c r="J92" s="1" t="str">
        <f t="shared" si="4"/>
        <v>MATCH</v>
      </c>
      <c r="K92" s="1">
        <f t="shared" si="5"/>
        <v>4200</v>
      </c>
      <c r="L92" s="1">
        <f t="shared" si="6"/>
        <v>35600</v>
      </c>
      <c r="M92" s="1">
        <f t="shared" si="7"/>
        <v>-14200</v>
      </c>
    </row>
    <row r="93" spans="1:13" x14ac:dyDescent="0.25">
      <c r="A93" s="1" t="s">
        <v>112</v>
      </c>
      <c r="B93" s="1"/>
      <c r="C93" s="1"/>
      <c r="D93" s="1">
        <v>10800</v>
      </c>
      <c r="E93" s="1">
        <v>13600</v>
      </c>
      <c r="F93" s="1"/>
      <c r="G93" s="1"/>
      <c r="H93" s="1">
        <v>3600</v>
      </c>
      <c r="I93" s="1">
        <v>6700</v>
      </c>
      <c r="J93" s="1" t="str">
        <f t="shared" si="4"/>
        <v>MATCH</v>
      </c>
      <c r="K93" s="1">
        <f t="shared" si="5"/>
        <v>7200</v>
      </c>
      <c r="L93" s="1">
        <f t="shared" si="6"/>
        <v>13600</v>
      </c>
      <c r="M93" s="1">
        <f t="shared" si="7"/>
        <v>3600</v>
      </c>
    </row>
    <row r="94" spans="1:13" x14ac:dyDescent="0.25">
      <c r="A94" s="1" t="s">
        <v>113</v>
      </c>
      <c r="B94" s="1"/>
      <c r="C94" s="1"/>
      <c r="D94" s="1">
        <v>8700</v>
      </c>
      <c r="E94" s="1">
        <v>10200</v>
      </c>
      <c r="F94" s="1"/>
      <c r="G94" s="1"/>
      <c r="H94" s="1">
        <v>3200</v>
      </c>
      <c r="I94" s="1">
        <v>4900</v>
      </c>
      <c r="J94" s="1" t="str">
        <f t="shared" si="4"/>
        <v>MATCH</v>
      </c>
      <c r="K94" s="1">
        <f t="shared" si="5"/>
        <v>5950</v>
      </c>
      <c r="L94" s="1">
        <f t="shared" si="6"/>
        <v>10200</v>
      </c>
      <c r="M94" s="1">
        <f t="shared" si="7"/>
        <v>3200</v>
      </c>
    </row>
    <row r="95" spans="1:13" x14ac:dyDescent="0.25">
      <c r="A95" s="1" t="s">
        <v>114</v>
      </c>
      <c r="B95" s="1"/>
      <c r="C95" s="1"/>
      <c r="D95" s="1">
        <v>640</v>
      </c>
      <c r="E95" s="1">
        <v>890</v>
      </c>
      <c r="F95" s="1"/>
      <c r="G95" s="1"/>
      <c r="H95" s="1">
        <v>40</v>
      </c>
      <c r="I95" s="1">
        <v>330</v>
      </c>
      <c r="J95" s="1" t="str">
        <f t="shared" si="4"/>
        <v>MATCH</v>
      </c>
      <c r="K95" s="1">
        <f t="shared" si="5"/>
        <v>340</v>
      </c>
      <c r="L95" s="1">
        <f t="shared" si="6"/>
        <v>890</v>
      </c>
      <c r="M95" s="1">
        <f t="shared" si="7"/>
        <v>40</v>
      </c>
    </row>
    <row r="96" spans="1:13" x14ac:dyDescent="0.25">
      <c r="A96" s="1" t="s">
        <v>115</v>
      </c>
      <c r="B96" s="1"/>
      <c r="C96" s="1"/>
      <c r="D96" s="1">
        <v>4200</v>
      </c>
      <c r="E96" s="1">
        <v>4800</v>
      </c>
      <c r="F96" s="1"/>
      <c r="G96" s="1"/>
      <c r="H96" s="1">
        <v>1200</v>
      </c>
      <c r="I96" s="1">
        <v>1800</v>
      </c>
      <c r="J96" s="1" t="str">
        <f t="shared" si="4"/>
        <v>MATCH</v>
      </c>
      <c r="K96" s="1">
        <f t="shared" si="5"/>
        <v>2700</v>
      </c>
      <c r="L96" s="1">
        <f t="shared" si="6"/>
        <v>4800</v>
      </c>
      <c r="M96" s="1">
        <f t="shared" si="7"/>
        <v>1200</v>
      </c>
    </row>
    <row r="97" spans="1:13" x14ac:dyDescent="0.25">
      <c r="A97" s="1" t="s">
        <v>116</v>
      </c>
      <c r="B97" s="1"/>
      <c r="C97" s="1"/>
      <c r="D97" s="1">
        <v>1800</v>
      </c>
      <c r="E97" s="1">
        <v>2200</v>
      </c>
      <c r="F97" s="1"/>
      <c r="G97" s="1"/>
      <c r="H97" s="1">
        <v>630</v>
      </c>
      <c r="I97" s="1">
        <v>1200</v>
      </c>
      <c r="J97" s="1" t="str">
        <f t="shared" si="4"/>
        <v>MATCH</v>
      </c>
      <c r="K97" s="1">
        <f t="shared" si="5"/>
        <v>1215</v>
      </c>
      <c r="L97" s="1">
        <f t="shared" si="6"/>
        <v>2200</v>
      </c>
      <c r="M97" s="1">
        <f t="shared" si="7"/>
        <v>630</v>
      </c>
    </row>
    <row r="98" spans="1:13" x14ac:dyDescent="0.25">
      <c r="A98" s="1" t="s">
        <v>117</v>
      </c>
      <c r="B98" s="1"/>
      <c r="C98" s="1"/>
      <c r="D98" s="1">
        <v>3100</v>
      </c>
      <c r="E98" s="1">
        <v>3900</v>
      </c>
      <c r="F98" s="1"/>
      <c r="G98" s="1"/>
      <c r="H98" s="1">
        <v>1100</v>
      </c>
      <c r="I98" s="1">
        <v>2000</v>
      </c>
      <c r="J98" s="1" t="str">
        <f t="shared" si="4"/>
        <v>MATCH</v>
      </c>
      <c r="K98" s="1">
        <f t="shared" si="5"/>
        <v>2100</v>
      </c>
      <c r="L98" s="1">
        <f t="shared" si="6"/>
        <v>3900</v>
      </c>
      <c r="M98" s="1">
        <f t="shared" si="7"/>
        <v>1100</v>
      </c>
    </row>
    <row r="99" spans="1:13" x14ac:dyDescent="0.25">
      <c r="A99" s="1" t="s">
        <v>118</v>
      </c>
      <c r="B99" s="1"/>
      <c r="C99" s="1"/>
      <c r="D99" s="1">
        <v>7900</v>
      </c>
      <c r="E99" s="1">
        <v>10400</v>
      </c>
      <c r="F99" s="1"/>
      <c r="G99" s="1"/>
      <c r="H99" s="1">
        <v>1300</v>
      </c>
      <c r="I99" s="1">
        <v>4000</v>
      </c>
      <c r="J99" s="1" t="str">
        <f t="shared" si="4"/>
        <v>MATCH</v>
      </c>
      <c r="K99" s="1">
        <f t="shared" si="5"/>
        <v>4600</v>
      </c>
      <c r="L99" s="1">
        <f t="shared" si="6"/>
        <v>10400</v>
      </c>
      <c r="M99" s="1">
        <f t="shared" si="7"/>
        <v>1300</v>
      </c>
    </row>
    <row r="100" spans="1:13" x14ac:dyDescent="0.25">
      <c r="A100" s="1" t="s">
        <v>119</v>
      </c>
      <c r="B100" s="1"/>
      <c r="C100" s="1"/>
      <c r="D100" s="1">
        <v>2000</v>
      </c>
      <c r="E100" s="1">
        <v>2100</v>
      </c>
      <c r="F100" s="1"/>
      <c r="G100" s="1"/>
      <c r="H100" s="1">
        <v>720</v>
      </c>
      <c r="I100" s="1">
        <v>870</v>
      </c>
      <c r="J100" s="1" t="str">
        <f t="shared" si="4"/>
        <v>MATCH</v>
      </c>
      <c r="K100" s="1">
        <f t="shared" si="5"/>
        <v>1360</v>
      </c>
      <c r="L100" s="1">
        <f t="shared" si="6"/>
        <v>2100</v>
      </c>
      <c r="M100" s="1">
        <f t="shared" si="7"/>
        <v>720</v>
      </c>
    </row>
    <row r="101" spans="1:13" x14ac:dyDescent="0.25">
      <c r="A101" s="1" t="s">
        <v>120</v>
      </c>
      <c r="B101" s="1"/>
      <c r="C101" s="1"/>
      <c r="D101" s="1">
        <v>1200</v>
      </c>
      <c r="E101" s="1">
        <v>1300</v>
      </c>
      <c r="F101" s="1"/>
      <c r="G101" s="1"/>
      <c r="H101" s="1">
        <v>0</v>
      </c>
      <c r="I101" s="1">
        <v>40</v>
      </c>
      <c r="J101" s="1" t="str">
        <f t="shared" si="4"/>
        <v>MATCH</v>
      </c>
      <c r="K101" s="1">
        <f t="shared" si="5"/>
        <v>600</v>
      </c>
      <c r="L101" s="1">
        <f t="shared" si="6"/>
        <v>1300</v>
      </c>
      <c r="M101" s="1">
        <f t="shared" si="7"/>
        <v>0</v>
      </c>
    </row>
    <row r="102" spans="1:13" x14ac:dyDescent="0.25">
      <c r="A102" s="1" t="s">
        <v>121</v>
      </c>
      <c r="B102" s="1"/>
      <c r="C102" s="1"/>
      <c r="D102" s="1">
        <v>1600</v>
      </c>
      <c r="E102" s="1">
        <v>1700</v>
      </c>
      <c r="F102" s="1"/>
      <c r="G102" s="1"/>
      <c r="H102" s="1">
        <v>410</v>
      </c>
      <c r="I102" s="1">
        <v>510</v>
      </c>
      <c r="J102" s="1" t="str">
        <f t="shared" si="4"/>
        <v>MATCH</v>
      </c>
      <c r="K102" s="1">
        <f t="shared" si="5"/>
        <v>1005</v>
      </c>
      <c r="L102" s="1">
        <f t="shared" si="6"/>
        <v>1700</v>
      </c>
      <c r="M102" s="1">
        <f t="shared" si="7"/>
        <v>410</v>
      </c>
    </row>
    <row r="103" spans="1:13" x14ac:dyDescent="0.25">
      <c r="A103" s="1" t="s">
        <v>122</v>
      </c>
      <c r="B103" s="1"/>
      <c r="C103" s="1"/>
      <c r="D103" s="1">
        <v>250</v>
      </c>
      <c r="E103" s="1">
        <v>310</v>
      </c>
      <c r="F103" s="1"/>
      <c r="G103" s="1"/>
      <c r="H103" s="1">
        <v>-130</v>
      </c>
      <c r="I103" s="1">
        <v>-80</v>
      </c>
      <c r="J103" s="1" t="str">
        <f t="shared" si="4"/>
        <v>MATCH</v>
      </c>
      <c r="K103" s="1">
        <f t="shared" si="5"/>
        <v>60</v>
      </c>
      <c r="L103" s="1">
        <f t="shared" si="6"/>
        <v>310</v>
      </c>
      <c r="M103" s="1">
        <f t="shared" si="7"/>
        <v>-130</v>
      </c>
    </row>
    <row r="104" spans="1:13" x14ac:dyDescent="0.25">
      <c r="A104" s="1" t="s">
        <v>123</v>
      </c>
      <c r="B104" s="1"/>
      <c r="C104" s="1"/>
      <c r="D104" s="1">
        <v>9900</v>
      </c>
      <c r="E104" s="1">
        <v>12400</v>
      </c>
      <c r="F104" s="1"/>
      <c r="G104" s="1"/>
      <c r="H104" s="1">
        <v>2800</v>
      </c>
      <c r="I104" s="1">
        <v>5700</v>
      </c>
      <c r="J104" s="1" t="str">
        <f t="shared" si="4"/>
        <v>MATCH</v>
      </c>
      <c r="K104" s="1">
        <f t="shared" si="5"/>
        <v>6350</v>
      </c>
      <c r="L104" s="1">
        <f t="shared" si="6"/>
        <v>12400</v>
      </c>
      <c r="M104" s="1">
        <f t="shared" si="7"/>
        <v>2800</v>
      </c>
    </row>
    <row r="105" spans="1:13" x14ac:dyDescent="0.25">
      <c r="A105" s="1" t="s">
        <v>124</v>
      </c>
      <c r="B105" s="1"/>
      <c r="C105" s="1"/>
      <c r="D105" s="1">
        <v>4600</v>
      </c>
      <c r="E105" s="1">
        <v>5200</v>
      </c>
      <c r="F105" s="1"/>
      <c r="G105" s="1"/>
      <c r="H105" s="1">
        <v>1300</v>
      </c>
      <c r="I105" s="1">
        <v>2100</v>
      </c>
      <c r="J105" s="1" t="str">
        <f t="shared" si="4"/>
        <v>MATCH</v>
      </c>
      <c r="K105" s="1">
        <f t="shared" si="5"/>
        <v>2950</v>
      </c>
      <c r="L105" s="1">
        <f t="shared" si="6"/>
        <v>5200</v>
      </c>
      <c r="M105" s="1">
        <f t="shared" si="7"/>
        <v>1300</v>
      </c>
    </row>
    <row r="106" spans="1:13" x14ac:dyDescent="0.25">
      <c r="A106" s="1" t="s">
        <v>125</v>
      </c>
      <c r="B106" s="1"/>
      <c r="C106" s="1"/>
      <c r="D106" s="1">
        <v>1000</v>
      </c>
      <c r="E106" s="1">
        <v>1300</v>
      </c>
      <c r="F106" s="1"/>
      <c r="G106" s="1"/>
      <c r="H106" s="1">
        <v>-290</v>
      </c>
      <c r="I106" s="1">
        <v>-120</v>
      </c>
      <c r="J106" s="1" t="str">
        <f t="shared" si="4"/>
        <v>MATCH</v>
      </c>
      <c r="K106" s="1">
        <f t="shared" si="5"/>
        <v>355</v>
      </c>
      <c r="L106" s="1">
        <f t="shared" si="6"/>
        <v>1300</v>
      </c>
      <c r="M106" s="1">
        <f t="shared" si="7"/>
        <v>-290</v>
      </c>
    </row>
    <row r="107" spans="1:13" x14ac:dyDescent="0.25">
      <c r="A107" s="1" t="s">
        <v>126</v>
      </c>
      <c r="B107" s="1"/>
      <c r="C107" s="1"/>
      <c r="D107" s="1">
        <v>64300</v>
      </c>
      <c r="E107" s="1">
        <v>86800</v>
      </c>
      <c r="F107" s="1"/>
      <c r="G107" s="1"/>
      <c r="H107" s="1">
        <v>-180</v>
      </c>
      <c r="I107" s="1">
        <v>23400</v>
      </c>
      <c r="J107" s="1" t="str">
        <f t="shared" si="4"/>
        <v>MATCH</v>
      </c>
      <c r="K107" s="1">
        <f t="shared" si="5"/>
        <v>32060</v>
      </c>
      <c r="L107" s="1">
        <f t="shared" si="6"/>
        <v>86800</v>
      </c>
      <c r="M107" s="1">
        <f t="shared" si="7"/>
        <v>-180</v>
      </c>
    </row>
    <row r="108" spans="1:13" x14ac:dyDescent="0.25">
      <c r="A108" s="1" t="s">
        <v>127</v>
      </c>
      <c r="B108" s="1"/>
      <c r="C108" s="1"/>
      <c r="D108" s="1">
        <v>20600</v>
      </c>
      <c r="E108" s="1">
        <v>24200</v>
      </c>
      <c r="F108" s="1"/>
      <c r="G108" s="1"/>
      <c r="H108" s="1">
        <v>4900</v>
      </c>
      <c r="I108" s="1">
        <v>9000</v>
      </c>
      <c r="J108" s="1" t="str">
        <f t="shared" si="4"/>
        <v>MATCH</v>
      </c>
      <c r="K108" s="1">
        <f t="shared" si="5"/>
        <v>12750</v>
      </c>
      <c r="L108" s="1">
        <f t="shared" si="6"/>
        <v>24200</v>
      </c>
      <c r="M108" s="1">
        <f t="shared" si="7"/>
        <v>4900</v>
      </c>
    </row>
    <row r="109" spans="1:13" x14ac:dyDescent="0.25">
      <c r="A109" s="1" t="s">
        <v>109</v>
      </c>
      <c r="B109" s="1"/>
      <c r="C109" s="1"/>
      <c r="D109" s="1">
        <v>84800</v>
      </c>
      <c r="E109" s="1">
        <v>111000</v>
      </c>
      <c r="F109" s="1"/>
      <c r="G109" s="1"/>
      <c r="H109" s="1">
        <v>4700</v>
      </c>
      <c r="I109" s="1">
        <v>32400</v>
      </c>
      <c r="J109" s="1" t="str">
        <f t="shared" si="4"/>
        <v>MATCH</v>
      </c>
      <c r="K109" s="1">
        <f t="shared" si="5"/>
        <v>44750</v>
      </c>
      <c r="L109" s="1">
        <f t="shared" si="6"/>
        <v>111000</v>
      </c>
      <c r="M109" s="1">
        <f t="shared" si="7"/>
        <v>4700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6BFB-5834-4F5F-8B9A-1AF1787BFF1D}">
  <dimension ref="A1:S51"/>
  <sheetViews>
    <sheetView workbookViewId="0">
      <selection activeCell="S13" sqref="S13"/>
    </sheetView>
  </sheetViews>
  <sheetFormatPr defaultRowHeight="15" x14ac:dyDescent="0.25"/>
  <cols>
    <col min="1" max="1" width="6.85546875" customWidth="1"/>
    <col min="2" max="2" width="7.7109375" customWidth="1"/>
    <col min="3" max="3" width="10.28515625" customWidth="1"/>
    <col min="4" max="4" width="12.85546875" customWidth="1"/>
    <col min="5" max="5" width="12.7109375" customWidth="1"/>
    <col min="6" max="7" width="7.7109375" customWidth="1"/>
    <col min="8" max="8" width="11.42578125" customWidth="1"/>
    <col min="9" max="9" width="10.85546875" customWidth="1"/>
    <col min="12" max="12" width="11.7109375" customWidth="1"/>
    <col min="13" max="13" width="12.42578125" customWidth="1"/>
    <col min="14" max="14" width="14" customWidth="1"/>
    <col min="16" max="16" width="10.28515625" customWidth="1"/>
    <col min="17" max="18" width="10.7109375" customWidth="1"/>
  </cols>
  <sheetData>
    <row r="1" spans="1:19" x14ac:dyDescent="0.25">
      <c r="A1" s="5" t="s">
        <v>219</v>
      </c>
      <c r="B1" s="5" t="s">
        <v>424</v>
      </c>
      <c r="C1" s="5" t="s">
        <v>218</v>
      </c>
      <c r="D1" s="5" t="s">
        <v>276</v>
      </c>
      <c r="E1" s="5" t="s">
        <v>273</v>
      </c>
      <c r="F1" s="5" t="s">
        <v>220</v>
      </c>
      <c r="G1" s="5" t="s">
        <v>221</v>
      </c>
      <c r="H1" s="5" t="s">
        <v>222</v>
      </c>
      <c r="I1" s="5" t="s">
        <v>282</v>
      </c>
      <c r="J1" s="5" t="s">
        <v>137</v>
      </c>
      <c r="K1" s="5" t="s">
        <v>274</v>
      </c>
      <c r="L1" s="5" t="s">
        <v>275</v>
      </c>
      <c r="M1" s="5" t="s">
        <v>277</v>
      </c>
      <c r="N1" s="5" t="s">
        <v>278</v>
      </c>
      <c r="O1" s="5" t="s">
        <v>279</v>
      </c>
      <c r="P1" s="5" t="s">
        <v>280</v>
      </c>
      <c r="Q1" s="5" t="s">
        <v>281</v>
      </c>
      <c r="R1" s="73" t="s">
        <v>425</v>
      </c>
      <c r="S1" s="73"/>
    </row>
    <row r="2" spans="1:19" x14ac:dyDescent="0.25">
      <c r="A2">
        <v>1</v>
      </c>
      <c r="B2">
        <v>181</v>
      </c>
      <c r="C2" t="s">
        <v>223</v>
      </c>
      <c r="D2">
        <v>20</v>
      </c>
      <c r="E2">
        <v>66</v>
      </c>
      <c r="F2">
        <v>69</v>
      </c>
      <c r="G2">
        <v>62</v>
      </c>
      <c r="H2">
        <v>70</v>
      </c>
      <c r="I2">
        <f>SUM(E2:H2)</f>
        <v>267</v>
      </c>
      <c r="J2">
        <f>AVERAGE(E2:H2)</f>
        <v>66.75</v>
      </c>
      <c r="K2" t="str">
        <f>_xlfn.IFS(J2&gt;65,"A+",J2&gt;55,"A",J2&gt;45,"B",J2&lt;44,"C")</f>
        <v>A+</v>
      </c>
      <c r="L2" t="str">
        <f>IF(K2="A+","100%","50%")</f>
        <v>100%</v>
      </c>
      <c r="M2" t="str">
        <f>IF(D2&lt;18,"MINOR","ADULT")</f>
        <v>ADULT</v>
      </c>
      <c r="N2" t="str">
        <f>IF(J2&gt;55,"TEST EASY","TEST HARD")</f>
        <v>TEST EASY</v>
      </c>
      <c r="O2" t="str">
        <f>_xlfn.IFS(J2&gt;60," Excellent",J2&gt;40,"Good",J2&lt;40," Failed")</f>
        <v xml:space="preserve"> Excellent</v>
      </c>
      <c r="P2" t="str">
        <f>IF(MIN(E2:H2)&lt;40,"FAIL","PASS")</f>
        <v>PASS</v>
      </c>
      <c r="Q2" t="str">
        <f>IF(MAX(H2:H51)&gt;69,"PASS","FAIL")</f>
        <v>PASS</v>
      </c>
      <c r="R2" s="72" t="s">
        <v>421</v>
      </c>
      <c r="S2" s="72"/>
    </row>
    <row r="3" spans="1:19" x14ac:dyDescent="0.25">
      <c r="A3">
        <v>2</v>
      </c>
      <c r="B3">
        <v>182</v>
      </c>
      <c r="C3" t="s">
        <v>224</v>
      </c>
      <c r="D3">
        <v>20</v>
      </c>
      <c r="E3">
        <v>68</v>
      </c>
      <c r="F3">
        <v>68</v>
      </c>
      <c r="G3">
        <v>63</v>
      </c>
      <c r="H3">
        <v>65</v>
      </c>
      <c r="I3">
        <f t="shared" ref="I3:I51" si="0">SUM(E3:H3)</f>
        <v>264</v>
      </c>
      <c r="J3">
        <f t="shared" ref="J3:J51" si="1">AVERAGE(E3:H3)</f>
        <v>66</v>
      </c>
      <c r="K3" t="str">
        <f t="shared" ref="K3:K51" si="2">_xlfn.IFS(J3&gt;65,"A+",J3&gt;55,"A",J3&gt;45,"B",J3&lt;44,"C")</f>
        <v>A+</v>
      </c>
      <c r="L3" t="str">
        <f t="shared" ref="L3:L51" si="3">IF(K3="A+","100%","50%")</f>
        <v>100%</v>
      </c>
      <c r="M3" t="str">
        <f t="shared" ref="M3:M51" si="4">IF(D3&lt;18,"MINOR","ADULT")</f>
        <v>ADULT</v>
      </c>
      <c r="N3" t="str">
        <f t="shared" ref="N3:N51" si="5">IF(J3&gt;55,"TEST EASY","TEST HARD")</f>
        <v>TEST EASY</v>
      </c>
      <c r="O3" t="str">
        <f t="shared" ref="O3:O51" si="6">_xlfn.IFS(J3&gt;60," Excellent",J3&gt;40,"Good",J3&lt;40," Failed")</f>
        <v xml:space="preserve"> Excellent</v>
      </c>
      <c r="P3" t="str">
        <f t="shared" ref="P3:P51" si="7">IF(MIN(E3:H3)&lt;40,"FAIL","PASS")</f>
        <v>PASS</v>
      </c>
      <c r="R3" s="39">
        <v>190</v>
      </c>
      <c r="S3" s="39" t="str">
        <f>VLOOKUP(R3,B1:C51,2,TRUE)</f>
        <v>EKTA</v>
      </c>
    </row>
    <row r="4" spans="1:19" x14ac:dyDescent="0.25">
      <c r="A4">
        <v>3</v>
      </c>
      <c r="B4">
        <v>183</v>
      </c>
      <c r="C4" t="s">
        <v>225</v>
      </c>
      <c r="D4">
        <v>20</v>
      </c>
      <c r="E4">
        <v>65</v>
      </c>
      <c r="F4">
        <v>66</v>
      </c>
      <c r="G4">
        <v>69</v>
      </c>
      <c r="H4">
        <v>61</v>
      </c>
      <c r="I4">
        <f t="shared" si="0"/>
        <v>261</v>
      </c>
      <c r="J4">
        <f t="shared" si="1"/>
        <v>65.25</v>
      </c>
      <c r="K4" t="str">
        <f t="shared" si="2"/>
        <v>A+</v>
      </c>
      <c r="L4" t="str">
        <f t="shared" si="3"/>
        <v>100%</v>
      </c>
      <c r="M4" t="str">
        <f t="shared" si="4"/>
        <v>ADULT</v>
      </c>
      <c r="N4" t="str">
        <f t="shared" si="5"/>
        <v>TEST EASY</v>
      </c>
      <c r="O4" t="str">
        <f t="shared" si="6"/>
        <v xml:space="preserve"> Excellent</v>
      </c>
      <c r="P4" t="str">
        <f t="shared" si="7"/>
        <v>PASS</v>
      </c>
      <c r="R4" s="39">
        <v>212</v>
      </c>
      <c r="S4" s="39" t="str">
        <f t="shared" ref="S4:S5" si="8">VLOOKUP(R4,B2:C52,2,TRUE)</f>
        <v>RASHI</v>
      </c>
    </row>
    <row r="5" spans="1:19" x14ac:dyDescent="0.25">
      <c r="A5">
        <v>4</v>
      </c>
      <c r="B5">
        <v>184</v>
      </c>
      <c r="C5" t="s">
        <v>226</v>
      </c>
      <c r="D5">
        <v>27</v>
      </c>
      <c r="E5">
        <v>55</v>
      </c>
      <c r="F5">
        <v>66</v>
      </c>
      <c r="G5">
        <v>53</v>
      </c>
      <c r="H5">
        <v>40</v>
      </c>
      <c r="I5">
        <f t="shared" si="0"/>
        <v>214</v>
      </c>
      <c r="J5">
        <f t="shared" si="1"/>
        <v>53.5</v>
      </c>
      <c r="K5" t="str">
        <f t="shared" si="2"/>
        <v>B</v>
      </c>
      <c r="L5" t="str">
        <f t="shared" si="3"/>
        <v>50%</v>
      </c>
      <c r="M5" t="str">
        <f t="shared" si="4"/>
        <v>ADULT</v>
      </c>
      <c r="N5" t="str">
        <f t="shared" si="5"/>
        <v>TEST HARD</v>
      </c>
      <c r="O5" t="str">
        <f t="shared" si="6"/>
        <v>Good</v>
      </c>
      <c r="P5" t="str">
        <f t="shared" si="7"/>
        <v>PASS</v>
      </c>
      <c r="R5" s="39">
        <v>226</v>
      </c>
      <c r="S5" s="39" t="str">
        <f t="shared" si="8"/>
        <v>NAYAN</v>
      </c>
    </row>
    <row r="6" spans="1:19" x14ac:dyDescent="0.25">
      <c r="A6">
        <v>5</v>
      </c>
      <c r="B6">
        <v>185</v>
      </c>
      <c r="C6" t="s">
        <v>227</v>
      </c>
      <c r="D6">
        <v>12</v>
      </c>
      <c r="E6">
        <v>69</v>
      </c>
      <c r="F6">
        <v>60</v>
      </c>
      <c r="G6">
        <v>61</v>
      </c>
      <c r="H6">
        <v>45</v>
      </c>
      <c r="I6">
        <f t="shared" si="0"/>
        <v>235</v>
      </c>
      <c r="J6">
        <f t="shared" si="1"/>
        <v>58.75</v>
      </c>
      <c r="K6" t="str">
        <f t="shared" si="2"/>
        <v>A</v>
      </c>
      <c r="L6" t="str">
        <f t="shared" si="3"/>
        <v>50%</v>
      </c>
      <c r="M6" t="str">
        <f t="shared" si="4"/>
        <v>MINOR</v>
      </c>
      <c r="N6" t="str">
        <f t="shared" si="5"/>
        <v>TEST EASY</v>
      </c>
      <c r="O6" t="str">
        <f t="shared" si="6"/>
        <v>Good</v>
      </c>
      <c r="P6" t="str">
        <f t="shared" si="7"/>
        <v>PASS</v>
      </c>
    </row>
    <row r="7" spans="1:19" x14ac:dyDescent="0.25">
      <c r="A7">
        <v>6</v>
      </c>
      <c r="B7">
        <v>186</v>
      </c>
      <c r="C7" t="s">
        <v>228</v>
      </c>
      <c r="D7">
        <v>18</v>
      </c>
      <c r="E7">
        <v>63</v>
      </c>
      <c r="F7">
        <v>58</v>
      </c>
      <c r="G7">
        <v>52</v>
      </c>
      <c r="H7">
        <v>49</v>
      </c>
      <c r="I7">
        <f t="shared" si="0"/>
        <v>222</v>
      </c>
      <c r="J7">
        <f t="shared" si="1"/>
        <v>55.5</v>
      </c>
      <c r="K7" t="str">
        <f t="shared" si="2"/>
        <v>A</v>
      </c>
      <c r="L7" t="str">
        <f t="shared" si="3"/>
        <v>50%</v>
      </c>
      <c r="M7" t="str">
        <f t="shared" si="4"/>
        <v>ADULT</v>
      </c>
      <c r="N7" t="str">
        <f t="shared" si="5"/>
        <v>TEST EASY</v>
      </c>
      <c r="O7" t="str">
        <f t="shared" si="6"/>
        <v>Good</v>
      </c>
      <c r="P7" t="str">
        <f t="shared" si="7"/>
        <v>PASS</v>
      </c>
    </row>
    <row r="8" spans="1:19" x14ac:dyDescent="0.25">
      <c r="A8">
        <v>7</v>
      </c>
      <c r="B8">
        <v>187</v>
      </c>
      <c r="C8" t="s">
        <v>229</v>
      </c>
      <c r="D8">
        <v>16</v>
      </c>
      <c r="E8">
        <v>60</v>
      </c>
      <c r="F8">
        <v>53</v>
      </c>
      <c r="G8">
        <v>46</v>
      </c>
      <c r="H8">
        <v>44</v>
      </c>
      <c r="I8">
        <f t="shared" si="0"/>
        <v>203</v>
      </c>
      <c r="J8">
        <f t="shared" si="1"/>
        <v>50.75</v>
      </c>
      <c r="K8" t="str">
        <f t="shared" si="2"/>
        <v>B</v>
      </c>
      <c r="L8" t="str">
        <f t="shared" si="3"/>
        <v>50%</v>
      </c>
      <c r="M8" t="str">
        <f t="shared" si="4"/>
        <v>MINOR</v>
      </c>
      <c r="N8" t="str">
        <f t="shared" si="5"/>
        <v>TEST HARD</v>
      </c>
      <c r="O8" t="str">
        <f t="shared" si="6"/>
        <v>Good</v>
      </c>
      <c r="P8" t="str">
        <f t="shared" si="7"/>
        <v>PASS</v>
      </c>
    </row>
    <row r="9" spans="1:19" x14ac:dyDescent="0.25">
      <c r="A9">
        <v>8</v>
      </c>
      <c r="B9">
        <v>188</v>
      </c>
      <c r="C9" t="s">
        <v>230</v>
      </c>
      <c r="D9">
        <v>25</v>
      </c>
      <c r="E9">
        <v>58</v>
      </c>
      <c r="F9">
        <v>63</v>
      </c>
      <c r="G9">
        <v>60</v>
      </c>
      <c r="H9">
        <v>45</v>
      </c>
      <c r="I9">
        <f t="shared" si="0"/>
        <v>226</v>
      </c>
      <c r="J9">
        <f t="shared" si="1"/>
        <v>56.5</v>
      </c>
      <c r="K9" t="str">
        <f t="shared" si="2"/>
        <v>A</v>
      </c>
      <c r="L9" t="str">
        <f t="shared" si="3"/>
        <v>50%</v>
      </c>
      <c r="M9" t="str">
        <f t="shared" si="4"/>
        <v>ADULT</v>
      </c>
      <c r="N9" t="str">
        <f t="shared" si="5"/>
        <v>TEST EASY</v>
      </c>
      <c r="O9" t="str">
        <f t="shared" si="6"/>
        <v>Good</v>
      </c>
      <c r="P9" t="str">
        <f t="shared" si="7"/>
        <v>PASS</v>
      </c>
    </row>
    <row r="10" spans="1:19" x14ac:dyDescent="0.25">
      <c r="A10">
        <v>9</v>
      </c>
      <c r="B10">
        <v>189</v>
      </c>
      <c r="C10" t="s">
        <v>231</v>
      </c>
      <c r="D10">
        <v>14</v>
      </c>
      <c r="E10">
        <v>53</v>
      </c>
      <c r="F10">
        <v>59</v>
      </c>
      <c r="G10">
        <v>49</v>
      </c>
      <c r="H10">
        <v>58</v>
      </c>
      <c r="I10">
        <f t="shared" si="0"/>
        <v>219</v>
      </c>
      <c r="J10">
        <f t="shared" si="1"/>
        <v>54.75</v>
      </c>
      <c r="K10" t="str">
        <f t="shared" si="2"/>
        <v>B</v>
      </c>
      <c r="L10" t="str">
        <f t="shared" si="3"/>
        <v>50%</v>
      </c>
      <c r="M10" t="str">
        <f t="shared" si="4"/>
        <v>MINOR</v>
      </c>
      <c r="N10" t="str">
        <f t="shared" si="5"/>
        <v>TEST HARD</v>
      </c>
      <c r="O10" t="str">
        <f t="shared" si="6"/>
        <v>Good</v>
      </c>
      <c r="P10" t="str">
        <f t="shared" si="7"/>
        <v>PASS</v>
      </c>
    </row>
    <row r="11" spans="1:19" x14ac:dyDescent="0.25">
      <c r="A11">
        <v>10</v>
      </c>
      <c r="B11">
        <v>190</v>
      </c>
      <c r="C11" t="s">
        <v>232</v>
      </c>
      <c r="D11">
        <v>19</v>
      </c>
      <c r="E11">
        <v>51</v>
      </c>
      <c r="F11">
        <v>49</v>
      </c>
      <c r="G11">
        <v>54</v>
      </c>
      <c r="H11">
        <v>66</v>
      </c>
      <c r="I11">
        <f t="shared" si="0"/>
        <v>220</v>
      </c>
      <c r="J11">
        <f t="shared" si="1"/>
        <v>55</v>
      </c>
      <c r="K11" t="str">
        <f t="shared" si="2"/>
        <v>B</v>
      </c>
      <c r="L11" t="str">
        <f t="shared" si="3"/>
        <v>50%</v>
      </c>
      <c r="M11" t="str">
        <f t="shared" si="4"/>
        <v>ADULT</v>
      </c>
      <c r="N11" t="str">
        <f t="shared" si="5"/>
        <v>TEST HARD</v>
      </c>
      <c r="O11" t="str">
        <f t="shared" si="6"/>
        <v>Good</v>
      </c>
      <c r="P11" t="str">
        <f t="shared" si="7"/>
        <v>PASS</v>
      </c>
    </row>
    <row r="12" spans="1:19" x14ac:dyDescent="0.25">
      <c r="A12">
        <v>11</v>
      </c>
      <c r="B12">
        <v>191</v>
      </c>
      <c r="C12" t="s">
        <v>233</v>
      </c>
      <c r="D12">
        <v>18</v>
      </c>
      <c r="E12">
        <v>49</v>
      </c>
      <c r="F12">
        <v>61</v>
      </c>
      <c r="G12">
        <v>59</v>
      </c>
      <c r="H12">
        <v>53</v>
      </c>
      <c r="I12">
        <f t="shared" si="0"/>
        <v>222</v>
      </c>
      <c r="J12">
        <f t="shared" si="1"/>
        <v>55.5</v>
      </c>
      <c r="K12" t="str">
        <f t="shared" si="2"/>
        <v>A</v>
      </c>
      <c r="L12" t="str">
        <f t="shared" si="3"/>
        <v>50%</v>
      </c>
      <c r="M12" t="str">
        <f t="shared" si="4"/>
        <v>ADULT</v>
      </c>
      <c r="N12" t="str">
        <f t="shared" si="5"/>
        <v>TEST EASY</v>
      </c>
      <c r="O12" t="str">
        <f t="shared" si="6"/>
        <v>Good</v>
      </c>
      <c r="P12" t="str">
        <f t="shared" si="7"/>
        <v>PASS</v>
      </c>
    </row>
    <row r="13" spans="1:19" x14ac:dyDescent="0.25">
      <c r="A13">
        <v>12</v>
      </c>
      <c r="B13">
        <v>192</v>
      </c>
      <c r="C13" t="s">
        <v>234</v>
      </c>
      <c r="D13">
        <v>17</v>
      </c>
      <c r="E13">
        <v>43</v>
      </c>
      <c r="F13">
        <v>65</v>
      </c>
      <c r="G13">
        <v>63</v>
      </c>
      <c r="H13">
        <v>45</v>
      </c>
      <c r="I13">
        <f t="shared" si="0"/>
        <v>216</v>
      </c>
      <c r="J13">
        <f t="shared" si="1"/>
        <v>54</v>
      </c>
      <c r="K13" t="str">
        <f t="shared" si="2"/>
        <v>B</v>
      </c>
      <c r="L13" t="str">
        <f t="shared" si="3"/>
        <v>50%</v>
      </c>
      <c r="M13" t="str">
        <f t="shared" si="4"/>
        <v>MINOR</v>
      </c>
      <c r="N13" t="str">
        <f t="shared" si="5"/>
        <v>TEST HARD</v>
      </c>
      <c r="O13" t="str">
        <f t="shared" si="6"/>
        <v>Good</v>
      </c>
      <c r="P13" t="str">
        <f t="shared" si="7"/>
        <v>PASS</v>
      </c>
    </row>
    <row r="14" spans="1:19" x14ac:dyDescent="0.25">
      <c r="A14">
        <v>13</v>
      </c>
      <c r="B14">
        <v>193</v>
      </c>
      <c r="C14" t="s">
        <v>235</v>
      </c>
      <c r="D14">
        <v>16</v>
      </c>
      <c r="E14">
        <v>67</v>
      </c>
      <c r="F14">
        <v>64</v>
      </c>
      <c r="G14">
        <v>65</v>
      </c>
      <c r="H14">
        <v>60</v>
      </c>
      <c r="I14">
        <f t="shared" si="0"/>
        <v>256</v>
      </c>
      <c r="J14">
        <f t="shared" si="1"/>
        <v>64</v>
      </c>
      <c r="K14" t="str">
        <f t="shared" si="2"/>
        <v>A</v>
      </c>
      <c r="L14" t="str">
        <f t="shared" si="3"/>
        <v>50%</v>
      </c>
      <c r="M14" t="str">
        <f t="shared" si="4"/>
        <v>MINOR</v>
      </c>
      <c r="N14" t="str">
        <f t="shared" si="5"/>
        <v>TEST EASY</v>
      </c>
      <c r="O14" t="str">
        <f t="shared" si="6"/>
        <v xml:space="preserve"> Excellent</v>
      </c>
      <c r="P14" t="str">
        <f t="shared" si="7"/>
        <v>PASS</v>
      </c>
    </row>
    <row r="15" spans="1:19" x14ac:dyDescent="0.25">
      <c r="A15">
        <v>14</v>
      </c>
      <c r="B15">
        <v>194</v>
      </c>
      <c r="C15" t="s">
        <v>236</v>
      </c>
      <c r="D15">
        <v>15</v>
      </c>
      <c r="E15">
        <v>62</v>
      </c>
      <c r="F15">
        <v>53</v>
      </c>
      <c r="G15">
        <v>59</v>
      </c>
      <c r="H15">
        <v>56</v>
      </c>
      <c r="I15">
        <f t="shared" si="0"/>
        <v>230</v>
      </c>
      <c r="J15">
        <f t="shared" si="1"/>
        <v>57.5</v>
      </c>
      <c r="K15" t="str">
        <f t="shared" si="2"/>
        <v>A</v>
      </c>
      <c r="L15" t="str">
        <f t="shared" si="3"/>
        <v>50%</v>
      </c>
      <c r="M15" t="str">
        <f t="shared" si="4"/>
        <v>MINOR</v>
      </c>
      <c r="N15" t="str">
        <f t="shared" si="5"/>
        <v>TEST EASY</v>
      </c>
      <c r="O15" t="str">
        <f t="shared" si="6"/>
        <v>Good</v>
      </c>
      <c r="P15" t="str">
        <f t="shared" si="7"/>
        <v>PASS</v>
      </c>
    </row>
    <row r="16" spans="1:19" x14ac:dyDescent="0.25">
      <c r="A16">
        <v>15</v>
      </c>
      <c r="B16">
        <v>195</v>
      </c>
      <c r="C16" t="s">
        <v>237</v>
      </c>
      <c r="D16">
        <v>23</v>
      </c>
      <c r="E16">
        <v>68</v>
      </c>
      <c r="F16">
        <v>46</v>
      </c>
      <c r="G16">
        <v>60</v>
      </c>
      <c r="H16">
        <v>57</v>
      </c>
      <c r="I16">
        <f t="shared" si="0"/>
        <v>231</v>
      </c>
      <c r="J16">
        <f t="shared" si="1"/>
        <v>57.75</v>
      </c>
      <c r="K16" t="str">
        <f t="shared" si="2"/>
        <v>A</v>
      </c>
      <c r="L16" t="str">
        <f t="shared" si="3"/>
        <v>50%</v>
      </c>
      <c r="M16" t="str">
        <f t="shared" si="4"/>
        <v>ADULT</v>
      </c>
      <c r="N16" t="str">
        <f t="shared" si="5"/>
        <v>TEST EASY</v>
      </c>
      <c r="O16" t="str">
        <f t="shared" si="6"/>
        <v>Good</v>
      </c>
      <c r="P16" t="str">
        <f t="shared" si="7"/>
        <v>PASS</v>
      </c>
    </row>
    <row r="17" spans="1:16" x14ac:dyDescent="0.25">
      <c r="A17">
        <v>16</v>
      </c>
      <c r="B17">
        <v>196</v>
      </c>
      <c r="C17" t="s">
        <v>238</v>
      </c>
      <c r="D17">
        <v>21</v>
      </c>
      <c r="E17">
        <v>45</v>
      </c>
      <c r="F17">
        <v>58</v>
      </c>
      <c r="G17">
        <v>56</v>
      </c>
      <c r="H17">
        <v>63</v>
      </c>
      <c r="I17">
        <f t="shared" si="0"/>
        <v>222</v>
      </c>
      <c r="J17">
        <f t="shared" si="1"/>
        <v>55.5</v>
      </c>
      <c r="K17" t="str">
        <f t="shared" si="2"/>
        <v>A</v>
      </c>
      <c r="L17" t="str">
        <f t="shared" si="3"/>
        <v>50%</v>
      </c>
      <c r="M17" t="str">
        <f t="shared" si="4"/>
        <v>ADULT</v>
      </c>
      <c r="N17" t="str">
        <f t="shared" si="5"/>
        <v>TEST EASY</v>
      </c>
      <c r="O17" t="str">
        <f t="shared" si="6"/>
        <v>Good</v>
      </c>
      <c r="P17" t="str">
        <f t="shared" si="7"/>
        <v>PASS</v>
      </c>
    </row>
    <row r="18" spans="1:16" x14ac:dyDescent="0.25">
      <c r="A18">
        <v>17</v>
      </c>
      <c r="B18">
        <v>197</v>
      </c>
      <c r="C18" t="s">
        <v>239</v>
      </c>
      <c r="D18">
        <v>20</v>
      </c>
      <c r="E18">
        <v>30</v>
      </c>
      <c r="F18">
        <v>65</v>
      </c>
      <c r="G18">
        <v>49</v>
      </c>
      <c r="H18">
        <v>53</v>
      </c>
      <c r="I18">
        <f t="shared" si="0"/>
        <v>197</v>
      </c>
      <c r="J18">
        <f t="shared" si="1"/>
        <v>49.25</v>
      </c>
      <c r="K18" t="str">
        <f t="shared" si="2"/>
        <v>B</v>
      </c>
      <c r="L18" t="str">
        <f t="shared" si="3"/>
        <v>50%</v>
      </c>
      <c r="M18" t="str">
        <f t="shared" si="4"/>
        <v>ADULT</v>
      </c>
      <c r="N18" t="str">
        <f t="shared" si="5"/>
        <v>TEST HARD</v>
      </c>
      <c r="O18" t="str">
        <f t="shared" si="6"/>
        <v>Good</v>
      </c>
      <c r="P18" t="str">
        <f t="shared" si="7"/>
        <v>FAIL</v>
      </c>
    </row>
    <row r="19" spans="1:16" x14ac:dyDescent="0.25">
      <c r="A19">
        <v>18</v>
      </c>
      <c r="B19">
        <v>198</v>
      </c>
      <c r="C19" t="s">
        <v>240</v>
      </c>
      <c r="D19">
        <v>25</v>
      </c>
      <c r="E19">
        <v>35</v>
      </c>
      <c r="F19">
        <v>53</v>
      </c>
      <c r="G19">
        <v>51</v>
      </c>
      <c r="H19">
        <v>45</v>
      </c>
      <c r="I19">
        <f t="shared" si="0"/>
        <v>184</v>
      </c>
      <c r="J19">
        <f t="shared" si="1"/>
        <v>46</v>
      </c>
      <c r="K19" t="str">
        <f t="shared" si="2"/>
        <v>B</v>
      </c>
      <c r="L19" t="str">
        <f t="shared" si="3"/>
        <v>50%</v>
      </c>
      <c r="M19" t="str">
        <f t="shared" si="4"/>
        <v>ADULT</v>
      </c>
      <c r="N19" t="str">
        <f t="shared" si="5"/>
        <v>TEST HARD</v>
      </c>
      <c r="O19" t="str">
        <f t="shared" si="6"/>
        <v>Good</v>
      </c>
      <c r="P19" t="str">
        <f t="shared" si="7"/>
        <v>FAIL</v>
      </c>
    </row>
    <row r="20" spans="1:16" x14ac:dyDescent="0.25">
      <c r="A20">
        <v>19</v>
      </c>
      <c r="B20">
        <v>199</v>
      </c>
      <c r="C20" t="s">
        <v>241</v>
      </c>
      <c r="D20">
        <v>16</v>
      </c>
      <c r="E20">
        <v>40</v>
      </c>
      <c r="F20">
        <v>45</v>
      </c>
      <c r="G20">
        <v>56</v>
      </c>
      <c r="H20">
        <v>59</v>
      </c>
      <c r="I20">
        <f t="shared" si="0"/>
        <v>200</v>
      </c>
      <c r="J20">
        <f t="shared" si="1"/>
        <v>50</v>
      </c>
      <c r="K20" t="str">
        <f t="shared" si="2"/>
        <v>B</v>
      </c>
      <c r="L20" t="str">
        <f t="shared" si="3"/>
        <v>50%</v>
      </c>
      <c r="M20" t="str">
        <f t="shared" si="4"/>
        <v>MINOR</v>
      </c>
      <c r="N20" t="str">
        <f t="shared" si="5"/>
        <v>TEST HARD</v>
      </c>
      <c r="O20" t="str">
        <f t="shared" si="6"/>
        <v>Good</v>
      </c>
      <c r="P20" t="str">
        <f t="shared" si="7"/>
        <v>PASS</v>
      </c>
    </row>
    <row r="21" spans="1:16" x14ac:dyDescent="0.25">
      <c r="A21">
        <v>20</v>
      </c>
      <c r="B21">
        <v>200</v>
      </c>
      <c r="C21" t="s">
        <v>242</v>
      </c>
      <c r="D21">
        <v>26</v>
      </c>
      <c r="E21">
        <v>41</v>
      </c>
      <c r="F21">
        <v>59</v>
      </c>
      <c r="G21">
        <v>52</v>
      </c>
      <c r="H21">
        <v>53</v>
      </c>
      <c r="I21">
        <f t="shared" si="0"/>
        <v>205</v>
      </c>
      <c r="J21">
        <f t="shared" si="1"/>
        <v>51.25</v>
      </c>
      <c r="K21" t="str">
        <f t="shared" si="2"/>
        <v>B</v>
      </c>
      <c r="L21" t="str">
        <f t="shared" si="3"/>
        <v>50%</v>
      </c>
      <c r="M21" t="str">
        <f t="shared" si="4"/>
        <v>ADULT</v>
      </c>
      <c r="N21" t="str">
        <f t="shared" si="5"/>
        <v>TEST HARD</v>
      </c>
      <c r="O21" t="str">
        <f t="shared" si="6"/>
        <v>Good</v>
      </c>
      <c r="P21" t="str">
        <f t="shared" si="7"/>
        <v>PASS</v>
      </c>
    </row>
    <row r="22" spans="1:16" x14ac:dyDescent="0.25">
      <c r="A22">
        <v>21</v>
      </c>
      <c r="B22">
        <v>201</v>
      </c>
      <c r="C22" t="s">
        <v>243</v>
      </c>
      <c r="D22">
        <v>25</v>
      </c>
      <c r="E22">
        <v>26</v>
      </c>
      <c r="F22">
        <v>35</v>
      </c>
      <c r="G22">
        <v>39</v>
      </c>
      <c r="H22">
        <v>45</v>
      </c>
      <c r="I22">
        <f t="shared" si="0"/>
        <v>145</v>
      </c>
      <c r="J22">
        <f t="shared" si="1"/>
        <v>36.25</v>
      </c>
      <c r="K22" t="str">
        <f t="shared" si="2"/>
        <v>C</v>
      </c>
      <c r="L22" t="str">
        <f t="shared" si="3"/>
        <v>50%</v>
      </c>
      <c r="M22" t="str">
        <f t="shared" si="4"/>
        <v>ADULT</v>
      </c>
      <c r="N22" t="str">
        <f t="shared" si="5"/>
        <v>TEST HARD</v>
      </c>
      <c r="O22" t="str">
        <f t="shared" si="6"/>
        <v xml:space="preserve"> Failed</v>
      </c>
      <c r="P22" t="str">
        <f>IF(MIN(E22:H22)&lt;40,"FAIL","PASS")</f>
        <v>FAIL</v>
      </c>
    </row>
    <row r="23" spans="1:16" x14ac:dyDescent="0.25">
      <c r="A23">
        <v>22</v>
      </c>
      <c r="B23">
        <v>202</v>
      </c>
      <c r="C23" t="s">
        <v>244</v>
      </c>
      <c r="D23">
        <v>15</v>
      </c>
      <c r="E23">
        <v>56</v>
      </c>
      <c r="F23">
        <v>59</v>
      </c>
      <c r="G23">
        <v>69</v>
      </c>
      <c r="H23">
        <v>46</v>
      </c>
      <c r="I23">
        <f t="shared" si="0"/>
        <v>230</v>
      </c>
      <c r="J23">
        <f t="shared" si="1"/>
        <v>57.5</v>
      </c>
      <c r="K23" t="str">
        <f t="shared" si="2"/>
        <v>A</v>
      </c>
      <c r="L23" t="str">
        <f t="shared" si="3"/>
        <v>50%</v>
      </c>
      <c r="M23" t="str">
        <f t="shared" si="4"/>
        <v>MINOR</v>
      </c>
      <c r="N23" t="str">
        <f t="shared" si="5"/>
        <v>TEST EASY</v>
      </c>
      <c r="O23" t="str">
        <f t="shared" si="6"/>
        <v>Good</v>
      </c>
      <c r="P23" t="str">
        <f t="shared" si="7"/>
        <v>PASS</v>
      </c>
    </row>
    <row r="24" spans="1:16" x14ac:dyDescent="0.25">
      <c r="A24">
        <v>23</v>
      </c>
      <c r="B24">
        <v>203</v>
      </c>
      <c r="C24" t="s">
        <v>245</v>
      </c>
      <c r="D24">
        <v>14</v>
      </c>
      <c r="E24">
        <v>53</v>
      </c>
      <c r="F24">
        <v>36</v>
      </c>
      <c r="G24">
        <v>45</v>
      </c>
      <c r="H24">
        <v>59</v>
      </c>
      <c r="I24">
        <f t="shared" si="0"/>
        <v>193</v>
      </c>
      <c r="J24">
        <f t="shared" si="1"/>
        <v>48.25</v>
      </c>
      <c r="K24" t="str">
        <f t="shared" si="2"/>
        <v>B</v>
      </c>
      <c r="L24" t="str">
        <f t="shared" si="3"/>
        <v>50%</v>
      </c>
      <c r="M24" t="str">
        <f t="shared" si="4"/>
        <v>MINOR</v>
      </c>
      <c r="N24" t="str">
        <f t="shared" si="5"/>
        <v>TEST HARD</v>
      </c>
      <c r="O24" t="str">
        <f t="shared" si="6"/>
        <v>Good</v>
      </c>
      <c r="P24" t="str">
        <f t="shared" si="7"/>
        <v>FAIL</v>
      </c>
    </row>
    <row r="25" spans="1:16" x14ac:dyDescent="0.25">
      <c r="A25">
        <v>24</v>
      </c>
      <c r="B25">
        <v>204</v>
      </c>
      <c r="C25" t="s">
        <v>246</v>
      </c>
      <c r="D25">
        <v>16</v>
      </c>
      <c r="E25">
        <v>50</v>
      </c>
      <c r="F25">
        <v>45</v>
      </c>
      <c r="G25">
        <v>56</v>
      </c>
      <c r="H25">
        <v>53</v>
      </c>
      <c r="I25">
        <f t="shared" si="0"/>
        <v>204</v>
      </c>
      <c r="J25">
        <f t="shared" si="1"/>
        <v>51</v>
      </c>
      <c r="K25" t="str">
        <f t="shared" si="2"/>
        <v>B</v>
      </c>
      <c r="L25" t="str">
        <f t="shared" si="3"/>
        <v>50%</v>
      </c>
      <c r="M25" t="str">
        <f t="shared" si="4"/>
        <v>MINOR</v>
      </c>
      <c r="N25" t="str">
        <f t="shared" si="5"/>
        <v>TEST HARD</v>
      </c>
      <c r="O25" t="str">
        <f t="shared" si="6"/>
        <v>Good</v>
      </c>
      <c r="P25" t="str">
        <f t="shared" si="7"/>
        <v>PASS</v>
      </c>
    </row>
    <row r="26" spans="1:16" x14ac:dyDescent="0.25">
      <c r="A26">
        <v>25</v>
      </c>
      <c r="B26">
        <v>205</v>
      </c>
      <c r="C26" t="s">
        <v>247</v>
      </c>
      <c r="D26">
        <v>18</v>
      </c>
      <c r="E26">
        <v>49</v>
      </c>
      <c r="F26">
        <v>66</v>
      </c>
      <c r="G26">
        <v>62</v>
      </c>
      <c r="H26">
        <v>49</v>
      </c>
      <c r="I26">
        <f t="shared" si="0"/>
        <v>226</v>
      </c>
      <c r="J26">
        <f t="shared" si="1"/>
        <v>56.5</v>
      </c>
      <c r="K26" t="str">
        <f t="shared" si="2"/>
        <v>A</v>
      </c>
      <c r="L26" t="str">
        <f t="shared" si="3"/>
        <v>50%</v>
      </c>
      <c r="M26" t="str">
        <f t="shared" si="4"/>
        <v>ADULT</v>
      </c>
      <c r="N26" t="str">
        <f t="shared" si="5"/>
        <v>TEST EASY</v>
      </c>
      <c r="O26" t="str">
        <f t="shared" si="6"/>
        <v>Good</v>
      </c>
      <c r="P26" t="str">
        <f t="shared" si="7"/>
        <v>PASS</v>
      </c>
    </row>
    <row r="27" spans="1:16" x14ac:dyDescent="0.25">
      <c r="A27">
        <v>26</v>
      </c>
      <c r="B27">
        <v>206</v>
      </c>
      <c r="C27" t="s">
        <v>248</v>
      </c>
      <c r="D27">
        <v>19</v>
      </c>
      <c r="E27">
        <v>59</v>
      </c>
      <c r="F27">
        <v>60</v>
      </c>
      <c r="G27">
        <v>59</v>
      </c>
      <c r="H27">
        <v>46</v>
      </c>
      <c r="I27">
        <f t="shared" si="0"/>
        <v>224</v>
      </c>
      <c r="J27">
        <f t="shared" si="1"/>
        <v>56</v>
      </c>
      <c r="K27" t="str">
        <f t="shared" si="2"/>
        <v>A</v>
      </c>
      <c r="L27" t="str">
        <f t="shared" si="3"/>
        <v>50%</v>
      </c>
      <c r="M27" t="str">
        <f t="shared" si="4"/>
        <v>ADULT</v>
      </c>
      <c r="N27" t="str">
        <f t="shared" si="5"/>
        <v>TEST EASY</v>
      </c>
      <c r="O27" t="str">
        <f t="shared" si="6"/>
        <v>Good</v>
      </c>
      <c r="P27" t="str">
        <f t="shared" si="7"/>
        <v>PASS</v>
      </c>
    </row>
    <row r="28" spans="1:16" x14ac:dyDescent="0.25">
      <c r="A28">
        <v>27</v>
      </c>
      <c r="B28">
        <v>207</v>
      </c>
      <c r="C28" t="s">
        <v>249</v>
      </c>
      <c r="D28">
        <v>12</v>
      </c>
      <c r="E28">
        <v>65</v>
      </c>
      <c r="F28">
        <v>56</v>
      </c>
      <c r="G28">
        <v>59</v>
      </c>
      <c r="H28">
        <v>63</v>
      </c>
      <c r="I28">
        <f t="shared" si="0"/>
        <v>243</v>
      </c>
      <c r="J28">
        <f t="shared" si="1"/>
        <v>60.75</v>
      </c>
      <c r="K28" t="str">
        <f t="shared" si="2"/>
        <v>A</v>
      </c>
      <c r="L28" t="str">
        <f t="shared" si="3"/>
        <v>50%</v>
      </c>
      <c r="M28" t="str">
        <f t="shared" si="4"/>
        <v>MINOR</v>
      </c>
      <c r="N28" t="str">
        <f t="shared" si="5"/>
        <v>TEST EASY</v>
      </c>
      <c r="O28" t="str">
        <f t="shared" si="6"/>
        <v xml:space="preserve"> Excellent</v>
      </c>
      <c r="P28" t="str">
        <f t="shared" si="7"/>
        <v>PASS</v>
      </c>
    </row>
    <row r="29" spans="1:16" x14ac:dyDescent="0.25">
      <c r="A29">
        <v>28</v>
      </c>
      <c r="B29">
        <v>208</v>
      </c>
      <c r="C29" t="s">
        <v>250</v>
      </c>
      <c r="D29">
        <v>13</v>
      </c>
      <c r="E29">
        <v>62</v>
      </c>
      <c r="F29">
        <v>53</v>
      </c>
      <c r="G29">
        <v>56</v>
      </c>
      <c r="H29">
        <v>69</v>
      </c>
      <c r="I29">
        <f t="shared" si="0"/>
        <v>240</v>
      </c>
      <c r="J29">
        <f t="shared" si="1"/>
        <v>60</v>
      </c>
      <c r="K29" t="str">
        <f t="shared" si="2"/>
        <v>A</v>
      </c>
      <c r="L29" t="str">
        <f t="shared" si="3"/>
        <v>50%</v>
      </c>
      <c r="M29" t="str">
        <f t="shared" si="4"/>
        <v>MINOR</v>
      </c>
      <c r="N29" t="str">
        <f t="shared" si="5"/>
        <v>TEST EASY</v>
      </c>
      <c r="O29" t="str">
        <f t="shared" si="6"/>
        <v>Good</v>
      </c>
      <c r="P29" t="str">
        <f>IF(MIN(E29:H29)&lt;40,"FAIL","PASS")</f>
        <v>PASS</v>
      </c>
    </row>
    <row r="30" spans="1:16" x14ac:dyDescent="0.25">
      <c r="A30">
        <v>29</v>
      </c>
      <c r="B30">
        <v>209</v>
      </c>
      <c r="C30" t="s">
        <v>251</v>
      </c>
      <c r="D30">
        <v>14</v>
      </c>
      <c r="E30">
        <v>56</v>
      </c>
      <c r="F30">
        <v>66</v>
      </c>
      <c r="G30">
        <v>64</v>
      </c>
      <c r="H30">
        <v>44</v>
      </c>
      <c r="I30">
        <f t="shared" si="0"/>
        <v>230</v>
      </c>
      <c r="J30">
        <f t="shared" si="1"/>
        <v>57.5</v>
      </c>
      <c r="K30" t="str">
        <f t="shared" si="2"/>
        <v>A</v>
      </c>
      <c r="L30" t="str">
        <f t="shared" si="3"/>
        <v>50%</v>
      </c>
      <c r="M30" t="str">
        <f t="shared" si="4"/>
        <v>MINOR</v>
      </c>
      <c r="N30" t="str">
        <f t="shared" si="5"/>
        <v>TEST EASY</v>
      </c>
      <c r="O30" t="str">
        <f t="shared" si="6"/>
        <v>Good</v>
      </c>
      <c r="P30" t="str">
        <f t="shared" si="7"/>
        <v>PASS</v>
      </c>
    </row>
    <row r="31" spans="1:16" x14ac:dyDescent="0.25">
      <c r="A31">
        <v>30</v>
      </c>
      <c r="B31">
        <v>210</v>
      </c>
      <c r="C31" t="s">
        <v>252</v>
      </c>
      <c r="D31">
        <v>16</v>
      </c>
      <c r="E31">
        <v>61</v>
      </c>
      <c r="F31">
        <v>60</v>
      </c>
      <c r="G31">
        <v>36</v>
      </c>
      <c r="H31">
        <v>59</v>
      </c>
      <c r="I31">
        <f t="shared" si="0"/>
        <v>216</v>
      </c>
      <c r="J31">
        <f t="shared" si="1"/>
        <v>54</v>
      </c>
      <c r="K31" t="str">
        <f t="shared" si="2"/>
        <v>B</v>
      </c>
      <c r="L31" t="str">
        <f t="shared" si="3"/>
        <v>50%</v>
      </c>
      <c r="M31" t="str">
        <f t="shared" si="4"/>
        <v>MINOR</v>
      </c>
      <c r="N31" t="str">
        <f t="shared" si="5"/>
        <v>TEST HARD</v>
      </c>
      <c r="O31" t="str">
        <f t="shared" si="6"/>
        <v>Good</v>
      </c>
      <c r="P31" t="str">
        <f t="shared" si="7"/>
        <v>FAIL</v>
      </c>
    </row>
    <row r="32" spans="1:16" x14ac:dyDescent="0.25">
      <c r="A32">
        <v>31</v>
      </c>
      <c r="B32">
        <v>211</v>
      </c>
      <c r="C32" t="s">
        <v>253</v>
      </c>
      <c r="D32">
        <v>15</v>
      </c>
      <c r="E32">
        <v>52</v>
      </c>
      <c r="F32">
        <v>56</v>
      </c>
      <c r="G32">
        <v>45</v>
      </c>
      <c r="H32">
        <v>63</v>
      </c>
      <c r="I32">
        <f t="shared" si="0"/>
        <v>216</v>
      </c>
      <c r="J32">
        <f t="shared" si="1"/>
        <v>54</v>
      </c>
      <c r="K32" t="str">
        <f t="shared" si="2"/>
        <v>B</v>
      </c>
      <c r="L32" t="str">
        <f t="shared" si="3"/>
        <v>50%</v>
      </c>
      <c r="M32" t="str">
        <f t="shared" si="4"/>
        <v>MINOR</v>
      </c>
      <c r="N32" t="str">
        <f t="shared" si="5"/>
        <v>TEST HARD</v>
      </c>
      <c r="O32" t="str">
        <f t="shared" si="6"/>
        <v>Good</v>
      </c>
      <c r="P32" t="str">
        <f t="shared" si="7"/>
        <v>PASS</v>
      </c>
    </row>
    <row r="33" spans="1:16" x14ac:dyDescent="0.25">
      <c r="A33">
        <v>32</v>
      </c>
      <c r="B33">
        <v>212</v>
      </c>
      <c r="C33" t="s">
        <v>254</v>
      </c>
      <c r="D33">
        <v>13</v>
      </c>
      <c r="E33">
        <v>49</v>
      </c>
      <c r="F33">
        <v>51</v>
      </c>
      <c r="G33">
        <v>62</v>
      </c>
      <c r="H33">
        <v>60</v>
      </c>
      <c r="I33">
        <f t="shared" si="0"/>
        <v>222</v>
      </c>
      <c r="J33">
        <f t="shared" si="1"/>
        <v>55.5</v>
      </c>
      <c r="K33" t="str">
        <f t="shared" si="2"/>
        <v>A</v>
      </c>
      <c r="L33" t="str">
        <f t="shared" si="3"/>
        <v>50%</v>
      </c>
      <c r="M33" t="str">
        <f t="shared" si="4"/>
        <v>MINOR</v>
      </c>
      <c r="N33" t="str">
        <f t="shared" si="5"/>
        <v>TEST EASY</v>
      </c>
      <c r="O33" t="str">
        <f t="shared" si="6"/>
        <v>Good</v>
      </c>
      <c r="P33" t="str">
        <f t="shared" si="7"/>
        <v>PASS</v>
      </c>
    </row>
    <row r="34" spans="1:16" x14ac:dyDescent="0.25">
      <c r="A34">
        <v>33</v>
      </c>
      <c r="B34">
        <v>213</v>
      </c>
      <c r="C34" t="s">
        <v>255</v>
      </c>
      <c r="D34">
        <v>18</v>
      </c>
      <c r="E34">
        <v>60</v>
      </c>
      <c r="F34">
        <v>59</v>
      </c>
      <c r="G34">
        <v>56</v>
      </c>
      <c r="H34">
        <v>48</v>
      </c>
      <c r="I34">
        <f t="shared" si="0"/>
        <v>223</v>
      </c>
      <c r="J34">
        <f t="shared" si="1"/>
        <v>55.75</v>
      </c>
      <c r="K34" t="str">
        <f t="shared" si="2"/>
        <v>A</v>
      </c>
      <c r="L34" t="str">
        <f t="shared" si="3"/>
        <v>50%</v>
      </c>
      <c r="M34" t="str">
        <f t="shared" si="4"/>
        <v>ADULT</v>
      </c>
      <c r="N34" t="str">
        <f t="shared" si="5"/>
        <v>TEST EASY</v>
      </c>
      <c r="O34" t="str">
        <f t="shared" si="6"/>
        <v>Good</v>
      </c>
      <c r="P34" t="str">
        <f t="shared" si="7"/>
        <v>PASS</v>
      </c>
    </row>
    <row r="35" spans="1:16" x14ac:dyDescent="0.25">
      <c r="A35">
        <v>34</v>
      </c>
      <c r="B35">
        <v>214</v>
      </c>
      <c r="C35" t="s">
        <v>256</v>
      </c>
      <c r="D35">
        <v>19</v>
      </c>
      <c r="E35">
        <v>63</v>
      </c>
      <c r="F35">
        <v>43</v>
      </c>
      <c r="G35">
        <v>56</v>
      </c>
      <c r="H35">
        <v>47</v>
      </c>
      <c r="I35">
        <f t="shared" si="0"/>
        <v>209</v>
      </c>
      <c r="J35">
        <f t="shared" si="1"/>
        <v>52.25</v>
      </c>
      <c r="K35" t="str">
        <f t="shared" si="2"/>
        <v>B</v>
      </c>
      <c r="L35" t="str">
        <f t="shared" si="3"/>
        <v>50%</v>
      </c>
      <c r="M35" t="str">
        <f t="shared" si="4"/>
        <v>ADULT</v>
      </c>
      <c r="N35" t="str">
        <f t="shared" si="5"/>
        <v>TEST HARD</v>
      </c>
      <c r="O35" t="str">
        <f t="shared" si="6"/>
        <v>Good</v>
      </c>
      <c r="P35" t="str">
        <f>IF(MIN(E35:H35)&lt;40,"FAIL","PASS")</f>
        <v>PASS</v>
      </c>
    </row>
    <row r="36" spans="1:16" x14ac:dyDescent="0.25">
      <c r="A36">
        <v>35</v>
      </c>
      <c r="B36">
        <v>215</v>
      </c>
      <c r="C36" t="s">
        <v>257</v>
      </c>
      <c r="D36">
        <v>10</v>
      </c>
      <c r="E36">
        <v>56</v>
      </c>
      <c r="F36">
        <v>49</v>
      </c>
      <c r="G36">
        <v>46</v>
      </c>
      <c r="H36">
        <v>61</v>
      </c>
      <c r="I36">
        <f t="shared" si="0"/>
        <v>212</v>
      </c>
      <c r="J36">
        <f t="shared" si="1"/>
        <v>53</v>
      </c>
      <c r="K36" t="str">
        <f t="shared" si="2"/>
        <v>B</v>
      </c>
      <c r="L36" t="str">
        <f t="shared" si="3"/>
        <v>50%</v>
      </c>
      <c r="M36" t="str">
        <f t="shared" si="4"/>
        <v>MINOR</v>
      </c>
      <c r="N36" t="str">
        <f t="shared" si="5"/>
        <v>TEST HARD</v>
      </c>
      <c r="O36" t="str">
        <f t="shared" si="6"/>
        <v>Good</v>
      </c>
      <c r="P36" t="str">
        <f t="shared" si="7"/>
        <v>PASS</v>
      </c>
    </row>
    <row r="37" spans="1:16" x14ac:dyDescent="0.25">
      <c r="A37">
        <v>36</v>
      </c>
      <c r="B37">
        <v>216</v>
      </c>
      <c r="C37" t="s">
        <v>258</v>
      </c>
      <c r="D37">
        <v>11</v>
      </c>
      <c r="E37">
        <v>53</v>
      </c>
      <c r="F37">
        <v>46</v>
      </c>
      <c r="G37">
        <v>56</v>
      </c>
      <c r="H37">
        <v>62</v>
      </c>
      <c r="I37">
        <f t="shared" si="0"/>
        <v>217</v>
      </c>
      <c r="J37">
        <f t="shared" si="1"/>
        <v>54.25</v>
      </c>
      <c r="K37" t="str">
        <f t="shared" si="2"/>
        <v>B</v>
      </c>
      <c r="L37" t="str">
        <f t="shared" si="3"/>
        <v>50%</v>
      </c>
      <c r="M37" t="str">
        <f t="shared" si="4"/>
        <v>MINOR</v>
      </c>
      <c r="N37" t="str">
        <f t="shared" si="5"/>
        <v>TEST HARD</v>
      </c>
      <c r="O37" t="str">
        <f t="shared" si="6"/>
        <v>Good</v>
      </c>
      <c r="P37" t="str">
        <f t="shared" si="7"/>
        <v>PASS</v>
      </c>
    </row>
    <row r="38" spans="1:16" x14ac:dyDescent="0.25">
      <c r="A38">
        <v>37</v>
      </c>
      <c r="B38">
        <v>217</v>
      </c>
      <c r="C38" t="s">
        <v>259</v>
      </c>
      <c r="D38">
        <v>16</v>
      </c>
      <c r="E38">
        <v>52</v>
      </c>
      <c r="F38">
        <v>56</v>
      </c>
      <c r="G38">
        <v>50</v>
      </c>
      <c r="H38">
        <v>49</v>
      </c>
      <c r="I38">
        <f t="shared" si="0"/>
        <v>207</v>
      </c>
      <c r="J38">
        <f t="shared" si="1"/>
        <v>51.75</v>
      </c>
      <c r="K38" t="str">
        <f t="shared" si="2"/>
        <v>B</v>
      </c>
      <c r="L38" t="str">
        <f t="shared" si="3"/>
        <v>50%</v>
      </c>
      <c r="M38" t="str">
        <f t="shared" si="4"/>
        <v>MINOR</v>
      </c>
      <c r="N38" t="str">
        <f t="shared" si="5"/>
        <v>TEST HARD</v>
      </c>
      <c r="O38" t="str">
        <f t="shared" si="6"/>
        <v>Good</v>
      </c>
      <c r="P38" t="str">
        <f>IF(MIN(E38:H38)&lt;40,"FAIL","PASS")</f>
        <v>PASS</v>
      </c>
    </row>
    <row r="39" spans="1:16" x14ac:dyDescent="0.25">
      <c r="A39">
        <v>38</v>
      </c>
      <c r="B39">
        <v>218</v>
      </c>
      <c r="C39" t="s">
        <v>260</v>
      </c>
      <c r="D39">
        <v>15</v>
      </c>
      <c r="E39">
        <v>51</v>
      </c>
      <c r="F39">
        <v>43</v>
      </c>
      <c r="G39">
        <v>48</v>
      </c>
      <c r="H39">
        <v>46</v>
      </c>
      <c r="I39">
        <f t="shared" si="0"/>
        <v>188</v>
      </c>
      <c r="J39">
        <f t="shared" si="1"/>
        <v>47</v>
      </c>
      <c r="K39" t="str">
        <f t="shared" si="2"/>
        <v>B</v>
      </c>
      <c r="L39" t="str">
        <f t="shared" si="3"/>
        <v>50%</v>
      </c>
      <c r="M39" t="str">
        <f t="shared" si="4"/>
        <v>MINOR</v>
      </c>
      <c r="N39" t="str">
        <f t="shared" si="5"/>
        <v>TEST HARD</v>
      </c>
      <c r="O39" t="str">
        <f t="shared" si="6"/>
        <v>Good</v>
      </c>
      <c r="P39" t="str">
        <f t="shared" si="7"/>
        <v>PASS</v>
      </c>
    </row>
    <row r="40" spans="1:16" x14ac:dyDescent="0.25">
      <c r="A40">
        <v>39</v>
      </c>
      <c r="B40">
        <v>219</v>
      </c>
      <c r="C40" t="s">
        <v>261</v>
      </c>
      <c r="D40">
        <v>17</v>
      </c>
      <c r="E40">
        <v>50</v>
      </c>
      <c r="F40">
        <v>49</v>
      </c>
      <c r="G40">
        <v>46</v>
      </c>
      <c r="H40">
        <v>48</v>
      </c>
      <c r="I40">
        <f t="shared" si="0"/>
        <v>193</v>
      </c>
      <c r="J40">
        <f t="shared" si="1"/>
        <v>48.25</v>
      </c>
      <c r="K40" t="str">
        <f t="shared" si="2"/>
        <v>B</v>
      </c>
      <c r="L40" t="str">
        <f t="shared" si="3"/>
        <v>50%</v>
      </c>
      <c r="M40" t="str">
        <f t="shared" si="4"/>
        <v>MINOR</v>
      </c>
      <c r="N40" t="str">
        <f t="shared" si="5"/>
        <v>TEST HARD</v>
      </c>
      <c r="O40" t="str">
        <f t="shared" si="6"/>
        <v>Good</v>
      </c>
      <c r="P40" t="str">
        <f t="shared" si="7"/>
        <v>PASS</v>
      </c>
    </row>
    <row r="41" spans="1:16" x14ac:dyDescent="0.25">
      <c r="A41">
        <v>40</v>
      </c>
      <c r="B41">
        <v>220</v>
      </c>
      <c r="C41" t="s">
        <v>262</v>
      </c>
      <c r="D41">
        <v>19</v>
      </c>
      <c r="E41">
        <v>59</v>
      </c>
      <c r="F41">
        <v>48</v>
      </c>
      <c r="G41">
        <v>44</v>
      </c>
      <c r="H41">
        <v>43</v>
      </c>
      <c r="I41">
        <f t="shared" si="0"/>
        <v>194</v>
      </c>
      <c r="J41">
        <f t="shared" si="1"/>
        <v>48.5</v>
      </c>
      <c r="K41" t="str">
        <f t="shared" si="2"/>
        <v>B</v>
      </c>
      <c r="L41" t="str">
        <f t="shared" si="3"/>
        <v>50%</v>
      </c>
      <c r="M41" t="str">
        <f t="shared" si="4"/>
        <v>ADULT</v>
      </c>
      <c r="N41" t="str">
        <f t="shared" si="5"/>
        <v>TEST HARD</v>
      </c>
      <c r="O41" t="str">
        <f t="shared" si="6"/>
        <v>Good</v>
      </c>
      <c r="P41" t="str">
        <f t="shared" si="7"/>
        <v>PASS</v>
      </c>
    </row>
    <row r="42" spans="1:16" x14ac:dyDescent="0.25">
      <c r="A42">
        <v>41</v>
      </c>
      <c r="B42">
        <v>221</v>
      </c>
      <c r="C42" t="s">
        <v>263</v>
      </c>
      <c r="D42">
        <v>12</v>
      </c>
      <c r="E42">
        <v>53</v>
      </c>
      <c r="F42">
        <v>59</v>
      </c>
      <c r="G42">
        <v>56</v>
      </c>
      <c r="H42">
        <v>66</v>
      </c>
      <c r="I42">
        <f t="shared" si="0"/>
        <v>234</v>
      </c>
      <c r="J42">
        <f t="shared" si="1"/>
        <v>58.5</v>
      </c>
      <c r="K42" t="str">
        <f t="shared" si="2"/>
        <v>A</v>
      </c>
      <c r="L42" t="str">
        <f t="shared" si="3"/>
        <v>50%</v>
      </c>
      <c r="M42" t="str">
        <f t="shared" si="4"/>
        <v>MINOR</v>
      </c>
      <c r="N42" t="str">
        <f t="shared" si="5"/>
        <v>TEST EASY</v>
      </c>
      <c r="O42" t="str">
        <f t="shared" si="6"/>
        <v>Good</v>
      </c>
      <c r="P42" t="str">
        <f t="shared" si="7"/>
        <v>PASS</v>
      </c>
    </row>
    <row r="43" spans="1:16" x14ac:dyDescent="0.25">
      <c r="A43">
        <v>42</v>
      </c>
      <c r="B43">
        <v>222</v>
      </c>
      <c r="C43" t="s">
        <v>264</v>
      </c>
      <c r="D43">
        <v>12</v>
      </c>
      <c r="E43">
        <v>56</v>
      </c>
      <c r="F43">
        <v>43</v>
      </c>
      <c r="G43">
        <v>70</v>
      </c>
      <c r="H43">
        <v>69</v>
      </c>
      <c r="I43">
        <f t="shared" si="0"/>
        <v>238</v>
      </c>
      <c r="J43">
        <f t="shared" si="1"/>
        <v>59.5</v>
      </c>
      <c r="K43" t="str">
        <f t="shared" si="2"/>
        <v>A</v>
      </c>
      <c r="L43" t="str">
        <f t="shared" si="3"/>
        <v>50%</v>
      </c>
      <c r="M43" t="str">
        <f t="shared" si="4"/>
        <v>MINOR</v>
      </c>
      <c r="N43" t="str">
        <f t="shared" si="5"/>
        <v>TEST EASY</v>
      </c>
      <c r="O43" t="str">
        <f t="shared" si="6"/>
        <v>Good</v>
      </c>
      <c r="P43" t="str">
        <f t="shared" si="7"/>
        <v>PASS</v>
      </c>
    </row>
    <row r="44" spans="1:16" x14ac:dyDescent="0.25">
      <c r="A44">
        <v>43</v>
      </c>
      <c r="B44">
        <v>223</v>
      </c>
      <c r="C44" t="s">
        <v>265</v>
      </c>
      <c r="D44">
        <v>13</v>
      </c>
      <c r="E44">
        <v>52</v>
      </c>
      <c r="F44">
        <v>40</v>
      </c>
      <c r="G44">
        <v>66</v>
      </c>
      <c r="H44">
        <v>69</v>
      </c>
      <c r="I44">
        <f t="shared" si="0"/>
        <v>227</v>
      </c>
      <c r="J44">
        <f t="shared" si="1"/>
        <v>56.75</v>
      </c>
      <c r="K44" t="str">
        <f t="shared" si="2"/>
        <v>A</v>
      </c>
      <c r="L44" t="str">
        <f t="shared" si="3"/>
        <v>50%</v>
      </c>
      <c r="M44" t="str">
        <f t="shared" si="4"/>
        <v>MINOR</v>
      </c>
      <c r="N44" t="str">
        <f t="shared" si="5"/>
        <v>TEST EASY</v>
      </c>
      <c r="O44" t="str">
        <f t="shared" si="6"/>
        <v>Good</v>
      </c>
      <c r="P44" t="str">
        <f t="shared" si="7"/>
        <v>PASS</v>
      </c>
    </row>
    <row r="45" spans="1:16" x14ac:dyDescent="0.25">
      <c r="A45">
        <v>44</v>
      </c>
      <c r="B45">
        <v>224</v>
      </c>
      <c r="C45" t="s">
        <v>266</v>
      </c>
      <c r="D45">
        <v>16</v>
      </c>
      <c r="E45">
        <v>51</v>
      </c>
      <c r="F45">
        <v>50</v>
      </c>
      <c r="G45">
        <v>45</v>
      </c>
      <c r="H45">
        <v>60</v>
      </c>
      <c r="I45">
        <f t="shared" si="0"/>
        <v>206</v>
      </c>
      <c r="J45">
        <f t="shared" si="1"/>
        <v>51.5</v>
      </c>
      <c r="K45" t="str">
        <f t="shared" si="2"/>
        <v>B</v>
      </c>
      <c r="L45" t="str">
        <f t="shared" si="3"/>
        <v>50%</v>
      </c>
      <c r="M45" t="str">
        <f t="shared" si="4"/>
        <v>MINOR</v>
      </c>
      <c r="N45" t="str">
        <f t="shared" si="5"/>
        <v>TEST HARD</v>
      </c>
      <c r="O45" t="str">
        <f t="shared" si="6"/>
        <v>Good</v>
      </c>
      <c r="P45" t="str">
        <f t="shared" si="7"/>
        <v>PASS</v>
      </c>
    </row>
    <row r="46" spans="1:16" x14ac:dyDescent="0.25">
      <c r="A46">
        <v>45</v>
      </c>
      <c r="B46">
        <v>225</v>
      </c>
      <c r="C46" t="s">
        <v>267</v>
      </c>
      <c r="D46">
        <v>29</v>
      </c>
      <c r="E46">
        <v>53</v>
      </c>
      <c r="F46">
        <v>63</v>
      </c>
      <c r="G46">
        <v>45</v>
      </c>
      <c r="H46">
        <v>59</v>
      </c>
      <c r="I46">
        <f t="shared" si="0"/>
        <v>220</v>
      </c>
      <c r="J46">
        <f t="shared" si="1"/>
        <v>55</v>
      </c>
      <c r="K46" t="str">
        <f t="shared" si="2"/>
        <v>B</v>
      </c>
      <c r="L46" t="str">
        <f t="shared" si="3"/>
        <v>50%</v>
      </c>
      <c r="M46" t="str">
        <f t="shared" si="4"/>
        <v>ADULT</v>
      </c>
      <c r="N46" t="str">
        <f t="shared" si="5"/>
        <v>TEST HARD</v>
      </c>
      <c r="O46" t="str">
        <f t="shared" si="6"/>
        <v>Good</v>
      </c>
      <c r="P46" t="str">
        <f t="shared" si="7"/>
        <v>PASS</v>
      </c>
    </row>
    <row r="47" spans="1:16" x14ac:dyDescent="0.25">
      <c r="A47">
        <v>46</v>
      </c>
      <c r="B47">
        <v>226</v>
      </c>
      <c r="C47" t="s">
        <v>268</v>
      </c>
      <c r="D47">
        <v>15</v>
      </c>
      <c r="E47">
        <v>59</v>
      </c>
      <c r="F47">
        <v>46</v>
      </c>
      <c r="G47">
        <v>49</v>
      </c>
      <c r="H47">
        <v>46</v>
      </c>
      <c r="I47">
        <f t="shared" si="0"/>
        <v>200</v>
      </c>
      <c r="J47">
        <f t="shared" si="1"/>
        <v>50</v>
      </c>
      <c r="K47" t="str">
        <f t="shared" si="2"/>
        <v>B</v>
      </c>
      <c r="L47" t="str">
        <f t="shared" si="3"/>
        <v>50%</v>
      </c>
      <c r="M47" t="str">
        <f t="shared" si="4"/>
        <v>MINOR</v>
      </c>
      <c r="N47" t="str">
        <f t="shared" si="5"/>
        <v>TEST HARD</v>
      </c>
      <c r="O47" t="str">
        <f t="shared" si="6"/>
        <v>Good</v>
      </c>
      <c r="P47" t="str">
        <f t="shared" si="7"/>
        <v>PASS</v>
      </c>
    </row>
    <row r="48" spans="1:16" x14ac:dyDescent="0.25">
      <c r="A48">
        <v>47</v>
      </c>
      <c r="B48">
        <v>227</v>
      </c>
      <c r="C48" t="s">
        <v>269</v>
      </c>
      <c r="D48">
        <v>14</v>
      </c>
      <c r="E48">
        <v>58</v>
      </c>
      <c r="F48">
        <v>48</v>
      </c>
      <c r="G48">
        <v>46</v>
      </c>
      <c r="H48">
        <v>46</v>
      </c>
      <c r="I48">
        <f t="shared" si="0"/>
        <v>198</v>
      </c>
      <c r="J48">
        <f t="shared" si="1"/>
        <v>49.5</v>
      </c>
      <c r="K48" t="str">
        <f t="shared" si="2"/>
        <v>B</v>
      </c>
      <c r="L48" t="str">
        <f t="shared" si="3"/>
        <v>50%</v>
      </c>
      <c r="M48" t="str">
        <f t="shared" si="4"/>
        <v>MINOR</v>
      </c>
      <c r="N48" t="str">
        <f t="shared" si="5"/>
        <v>TEST HARD</v>
      </c>
      <c r="O48" t="str">
        <f t="shared" si="6"/>
        <v>Good</v>
      </c>
      <c r="P48" t="str">
        <f t="shared" si="7"/>
        <v>PASS</v>
      </c>
    </row>
    <row r="49" spans="1:16" x14ac:dyDescent="0.25">
      <c r="A49">
        <v>48</v>
      </c>
      <c r="B49">
        <v>228</v>
      </c>
      <c r="C49" t="s">
        <v>270</v>
      </c>
      <c r="D49">
        <v>17</v>
      </c>
      <c r="E49">
        <v>40</v>
      </c>
      <c r="F49">
        <v>42</v>
      </c>
      <c r="G49">
        <v>44</v>
      </c>
      <c r="H49">
        <v>49</v>
      </c>
      <c r="I49">
        <f t="shared" si="0"/>
        <v>175</v>
      </c>
      <c r="J49">
        <f t="shared" si="1"/>
        <v>43.75</v>
      </c>
      <c r="K49" t="str">
        <f t="shared" si="2"/>
        <v>C</v>
      </c>
      <c r="L49" t="str">
        <f t="shared" si="3"/>
        <v>50%</v>
      </c>
      <c r="M49" t="str">
        <f t="shared" si="4"/>
        <v>MINOR</v>
      </c>
      <c r="N49" t="str">
        <f t="shared" si="5"/>
        <v>TEST HARD</v>
      </c>
      <c r="O49" t="str">
        <f t="shared" si="6"/>
        <v>Good</v>
      </c>
      <c r="P49" t="str">
        <f t="shared" si="7"/>
        <v>PASS</v>
      </c>
    </row>
    <row r="50" spans="1:16" x14ac:dyDescent="0.25">
      <c r="A50">
        <v>49</v>
      </c>
      <c r="B50">
        <v>229</v>
      </c>
      <c r="C50" t="s">
        <v>271</v>
      </c>
      <c r="D50">
        <v>18</v>
      </c>
      <c r="E50">
        <v>52</v>
      </c>
      <c r="F50">
        <v>56</v>
      </c>
      <c r="G50">
        <v>69</v>
      </c>
      <c r="H50">
        <v>60</v>
      </c>
      <c r="I50">
        <f t="shared" si="0"/>
        <v>237</v>
      </c>
      <c r="J50">
        <f t="shared" si="1"/>
        <v>59.25</v>
      </c>
      <c r="K50" t="str">
        <f t="shared" si="2"/>
        <v>A</v>
      </c>
      <c r="L50" t="str">
        <f t="shared" si="3"/>
        <v>50%</v>
      </c>
      <c r="M50" t="str">
        <f t="shared" si="4"/>
        <v>ADULT</v>
      </c>
      <c r="N50" t="str">
        <f t="shared" si="5"/>
        <v>TEST EASY</v>
      </c>
      <c r="O50" t="str">
        <f t="shared" si="6"/>
        <v>Good</v>
      </c>
      <c r="P50" t="str">
        <f t="shared" si="7"/>
        <v>PASS</v>
      </c>
    </row>
    <row r="51" spans="1:16" x14ac:dyDescent="0.25">
      <c r="A51">
        <v>50</v>
      </c>
      <c r="B51">
        <v>230</v>
      </c>
      <c r="C51" t="s">
        <v>272</v>
      </c>
      <c r="D51">
        <v>19</v>
      </c>
      <c r="E51">
        <v>60</v>
      </c>
      <c r="F51">
        <v>59</v>
      </c>
      <c r="G51">
        <v>56</v>
      </c>
      <c r="H51">
        <v>65</v>
      </c>
      <c r="I51">
        <f t="shared" si="0"/>
        <v>240</v>
      </c>
      <c r="J51">
        <f t="shared" si="1"/>
        <v>60</v>
      </c>
      <c r="K51" t="str">
        <f t="shared" si="2"/>
        <v>A</v>
      </c>
      <c r="L51" t="str">
        <f t="shared" si="3"/>
        <v>50%</v>
      </c>
      <c r="M51" t="str">
        <f t="shared" si="4"/>
        <v>ADULT</v>
      </c>
      <c r="N51" t="str">
        <f t="shared" si="5"/>
        <v>TEST EASY</v>
      </c>
      <c r="O51" t="str">
        <f t="shared" si="6"/>
        <v>Good</v>
      </c>
      <c r="P51" t="str">
        <f t="shared" si="7"/>
        <v>PASS</v>
      </c>
    </row>
  </sheetData>
  <mergeCells count="2">
    <mergeCell ref="R2:S2"/>
    <mergeCell ref="R1:S1"/>
  </mergeCells>
  <pageMargins left="0.7" right="0.7" top="0.75" bottom="0.75" header="0.3" footer="0.3"/>
  <pageSetup orientation="portrait" r:id="rId1"/>
  <ignoredErrors>
    <ignoredError sqref="J2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56AC-8252-4014-8065-9D4B3518489E}">
  <dimension ref="A1:Z97"/>
  <sheetViews>
    <sheetView topLeftCell="B1" workbookViewId="0">
      <selection activeCell="F11" sqref="F11"/>
    </sheetView>
  </sheetViews>
  <sheetFormatPr defaultRowHeight="15" x14ac:dyDescent="0.25"/>
  <cols>
    <col min="2" max="2" width="14.7109375" customWidth="1"/>
    <col min="3" max="3" width="12" customWidth="1"/>
    <col min="7" max="7" width="12.140625" customWidth="1"/>
    <col min="8" max="8" width="10.7109375" customWidth="1"/>
    <col min="11" max="11" width="12.42578125" customWidth="1"/>
    <col min="12" max="12" width="11.5703125" customWidth="1"/>
    <col min="22" max="22" width="15.140625" customWidth="1"/>
  </cols>
  <sheetData>
    <row r="1" spans="1:26" ht="15.75" thickBot="1" x14ac:dyDescent="0.3">
      <c r="A1" s="75" t="s">
        <v>296</v>
      </c>
      <c r="B1" s="75"/>
      <c r="C1" s="75"/>
      <c r="D1" s="75"/>
      <c r="E1" s="75"/>
      <c r="G1" s="75" t="s">
        <v>301</v>
      </c>
      <c r="H1" s="74"/>
      <c r="I1" s="74"/>
      <c r="K1" s="75" t="s">
        <v>308</v>
      </c>
      <c r="L1" s="74"/>
      <c r="M1" s="74"/>
      <c r="N1" s="74"/>
      <c r="O1" s="74"/>
      <c r="U1" s="74" t="s">
        <v>421</v>
      </c>
      <c r="V1" s="74"/>
      <c r="W1" s="74"/>
      <c r="X1" s="74"/>
      <c r="Y1" s="74"/>
      <c r="Z1" s="74"/>
    </row>
    <row r="2" spans="1:26" ht="15.75" thickBot="1" x14ac:dyDescent="0.3">
      <c r="A2" s="37"/>
      <c r="B2" s="38"/>
      <c r="C2" s="38"/>
      <c r="D2" s="38"/>
      <c r="E2" s="38"/>
      <c r="G2" s="37"/>
      <c r="H2" s="37"/>
      <c r="I2" s="37"/>
      <c r="K2" s="36"/>
      <c r="L2" s="36"/>
      <c r="M2" s="76" t="s">
        <v>276</v>
      </c>
      <c r="N2" s="77"/>
      <c r="O2" s="78"/>
      <c r="V2" s="23" t="s">
        <v>302</v>
      </c>
      <c r="W2" s="24" t="s">
        <v>309</v>
      </c>
      <c r="X2" s="24" t="s">
        <v>303</v>
      </c>
      <c r="Y2" s="24" t="s">
        <v>304</v>
      </c>
      <c r="Z2" s="26" t="s">
        <v>305</v>
      </c>
    </row>
    <row r="3" spans="1:26" ht="15.75" thickBot="1" x14ac:dyDescent="0.3">
      <c r="B3" s="11" t="s">
        <v>295</v>
      </c>
      <c r="C3" s="11" t="s">
        <v>297</v>
      </c>
      <c r="G3" s="17" t="s">
        <v>299</v>
      </c>
      <c r="H3" s="18" t="s">
        <v>300</v>
      </c>
      <c r="I3" s="10"/>
      <c r="J3" s="39"/>
      <c r="K3" s="60" t="s">
        <v>302</v>
      </c>
      <c r="L3" s="24" t="s">
        <v>309</v>
      </c>
      <c r="M3" s="25" t="s">
        <v>303</v>
      </c>
      <c r="N3" s="25" t="s">
        <v>304</v>
      </c>
      <c r="O3" s="26" t="s">
        <v>305</v>
      </c>
      <c r="P3" s="27"/>
      <c r="Q3" s="27"/>
      <c r="R3" s="27"/>
      <c r="S3" s="27"/>
      <c r="T3" s="27"/>
      <c r="U3" s="62">
        <v>4</v>
      </c>
      <c r="V3" s="8" t="str">
        <f>VLOOKUP(U3,J3:O93,2,TRUE)</f>
        <v>AHMEDABAD</v>
      </c>
      <c r="W3" s="8" t="str">
        <f>VLOOKUP(U3,J3:O93,3,TRUE)</f>
        <v>AREA 4</v>
      </c>
      <c r="X3" s="8">
        <f>VLOOKUP(U3,J3:O93,4,TRUE)</f>
        <v>2092</v>
      </c>
      <c r="Y3" s="8">
        <f>VLOOKUP(U3,J3:O93,5,TRUE)</f>
        <v>2300</v>
      </c>
      <c r="Z3" s="9">
        <f>VLOOKUP(U3,J3:O93,6,TRUE)</f>
        <v>2560</v>
      </c>
    </row>
    <row r="4" spans="1:26" ht="15.75" thickBot="1" x14ac:dyDescent="0.3">
      <c r="B4" s="12" t="s">
        <v>283</v>
      </c>
      <c r="C4" s="12">
        <v>2376</v>
      </c>
      <c r="G4" s="19">
        <v>42005</v>
      </c>
      <c r="H4" s="20">
        <v>436</v>
      </c>
      <c r="I4" s="16"/>
      <c r="J4" s="39">
        <v>1</v>
      </c>
      <c r="K4" s="61" t="s">
        <v>306</v>
      </c>
      <c r="L4" s="13" t="s">
        <v>310</v>
      </c>
      <c r="M4" s="13">
        <v>1378</v>
      </c>
      <c r="N4" s="13">
        <v>1300</v>
      </c>
      <c r="O4" s="13">
        <v>2210</v>
      </c>
      <c r="P4" s="27"/>
      <c r="Q4" s="79" t="s">
        <v>307</v>
      </c>
      <c r="R4" s="80"/>
      <c r="S4" s="81"/>
      <c r="T4" s="27"/>
      <c r="U4" s="31"/>
    </row>
    <row r="5" spans="1:26" ht="15.75" thickBot="1" x14ac:dyDescent="0.3">
      <c r="B5" s="13" t="s">
        <v>284</v>
      </c>
      <c r="C5" s="13">
        <v>2896</v>
      </c>
      <c r="G5" s="19">
        <v>42006</v>
      </c>
      <c r="H5" s="20">
        <v>256.2</v>
      </c>
      <c r="I5" s="16"/>
      <c r="J5" s="39">
        <v>2</v>
      </c>
      <c r="K5" s="61" t="s">
        <v>306</v>
      </c>
      <c r="L5" s="13" t="s">
        <v>311</v>
      </c>
      <c r="M5" s="13">
        <v>333</v>
      </c>
      <c r="N5" s="13">
        <v>2200</v>
      </c>
      <c r="O5" s="13">
        <v>459</v>
      </c>
      <c r="P5" s="27"/>
      <c r="Q5" s="11" t="s">
        <v>303</v>
      </c>
      <c r="R5" s="28" t="s">
        <v>304</v>
      </c>
      <c r="S5" s="11" t="s">
        <v>305</v>
      </c>
      <c r="T5" s="27"/>
      <c r="U5" s="31"/>
    </row>
    <row r="6" spans="1:26" ht="15.75" thickBot="1" x14ac:dyDescent="0.3">
      <c r="B6" s="13" t="s">
        <v>285</v>
      </c>
      <c r="C6" s="13">
        <v>3560</v>
      </c>
      <c r="G6" s="19">
        <v>42007</v>
      </c>
      <c r="H6" s="20">
        <v>680.66</v>
      </c>
      <c r="I6" s="16"/>
      <c r="J6" s="39">
        <v>3</v>
      </c>
      <c r="K6" s="61" t="s">
        <v>306</v>
      </c>
      <c r="L6" s="13" t="s">
        <v>312</v>
      </c>
      <c r="M6" s="13">
        <v>220</v>
      </c>
      <c r="N6" s="13">
        <v>1200</v>
      </c>
      <c r="O6" s="13">
        <v>1063</v>
      </c>
      <c r="P6" s="27"/>
      <c r="Q6" s="29">
        <f>SUM(M4:M93)</f>
        <v>141426</v>
      </c>
      <c r="R6" s="30">
        <f>SUM(N4:N93)</f>
        <v>87180</v>
      </c>
      <c r="S6" s="29">
        <f>SUM(O4:O93)</f>
        <v>95435</v>
      </c>
      <c r="T6" s="27"/>
    </row>
    <row r="7" spans="1:26" x14ac:dyDescent="0.25">
      <c r="B7" s="13" t="s">
        <v>286</v>
      </c>
      <c r="C7" s="13">
        <v>2210</v>
      </c>
      <c r="G7" s="19">
        <v>42008</v>
      </c>
      <c r="H7" s="20">
        <v>720</v>
      </c>
      <c r="I7" s="16"/>
      <c r="J7" s="39">
        <v>4</v>
      </c>
      <c r="K7" s="61" t="s">
        <v>306</v>
      </c>
      <c r="L7" s="13" t="s">
        <v>313</v>
      </c>
      <c r="M7" s="13">
        <v>2092</v>
      </c>
      <c r="N7" s="13">
        <v>2300</v>
      </c>
      <c r="O7" s="13">
        <v>2560</v>
      </c>
      <c r="P7" s="27"/>
      <c r="Q7" s="27"/>
      <c r="R7" s="27"/>
      <c r="S7" s="27"/>
      <c r="T7" s="27"/>
    </row>
    <row r="8" spans="1:26" x14ac:dyDescent="0.25">
      <c r="B8" s="13" t="s">
        <v>287</v>
      </c>
      <c r="C8" s="13">
        <v>1562</v>
      </c>
      <c r="G8" s="19">
        <v>42009</v>
      </c>
      <c r="H8" s="20">
        <v>560.30999999999995</v>
      </c>
      <c r="I8" s="16"/>
      <c r="J8" s="39">
        <v>5</v>
      </c>
      <c r="K8" s="61" t="s">
        <v>306</v>
      </c>
      <c r="L8" s="13" t="s">
        <v>314</v>
      </c>
      <c r="M8" s="13">
        <v>2756</v>
      </c>
      <c r="N8" s="13">
        <v>1400</v>
      </c>
      <c r="O8" s="13">
        <v>1260</v>
      </c>
      <c r="P8" s="27"/>
      <c r="Q8" s="27"/>
      <c r="S8" s="27"/>
      <c r="T8" s="27"/>
    </row>
    <row r="9" spans="1:26" x14ac:dyDescent="0.25">
      <c r="B9" s="13" t="s">
        <v>288</v>
      </c>
      <c r="C9" s="13">
        <v>2050</v>
      </c>
      <c r="G9" s="19">
        <v>42010</v>
      </c>
      <c r="H9" s="20">
        <v>222.2</v>
      </c>
      <c r="I9" s="16"/>
      <c r="J9" s="39">
        <v>6</v>
      </c>
      <c r="K9" s="61" t="s">
        <v>306</v>
      </c>
      <c r="L9" s="13" t="s">
        <v>315</v>
      </c>
      <c r="M9" s="13">
        <v>322</v>
      </c>
      <c r="N9" s="13">
        <v>3400</v>
      </c>
      <c r="O9" s="13">
        <v>259</v>
      </c>
      <c r="P9" s="27"/>
      <c r="Q9" s="27"/>
      <c r="R9" s="27"/>
      <c r="S9" s="27"/>
      <c r="T9" s="27"/>
    </row>
    <row r="10" spans="1:26" x14ac:dyDescent="0.25">
      <c r="B10" s="13" t="s">
        <v>289</v>
      </c>
      <c r="C10" s="13">
        <v>2933</v>
      </c>
      <c r="G10" s="19">
        <v>42011</v>
      </c>
      <c r="H10" s="20">
        <v>339.78</v>
      </c>
      <c r="I10" s="16"/>
      <c r="J10" s="39">
        <v>7</v>
      </c>
      <c r="K10" s="61" t="s">
        <v>306</v>
      </c>
      <c r="L10" s="13" t="s">
        <v>316</v>
      </c>
      <c r="M10" s="13">
        <v>476</v>
      </c>
      <c r="N10" s="13">
        <v>1500</v>
      </c>
      <c r="O10" s="13">
        <v>569</v>
      </c>
      <c r="P10" s="27"/>
      <c r="Q10" s="27"/>
      <c r="R10" s="27"/>
      <c r="S10" s="27"/>
      <c r="T10" s="27"/>
    </row>
    <row r="11" spans="1:26" x14ac:dyDescent="0.25">
      <c r="B11" s="13" t="s">
        <v>290</v>
      </c>
      <c r="C11" s="13">
        <v>3200</v>
      </c>
      <c r="G11" s="19">
        <v>42012</v>
      </c>
      <c r="H11" s="20">
        <v>560.87</v>
      </c>
      <c r="I11" s="16"/>
      <c r="J11" s="39">
        <v>8</v>
      </c>
      <c r="K11" s="61" t="s">
        <v>306</v>
      </c>
      <c r="L11" s="13" t="s">
        <v>317</v>
      </c>
      <c r="M11" s="13">
        <v>292</v>
      </c>
      <c r="N11" s="13">
        <v>1400</v>
      </c>
      <c r="O11" s="13">
        <v>780</v>
      </c>
      <c r="P11" s="27"/>
      <c r="Q11" s="27"/>
      <c r="R11" s="27"/>
      <c r="S11" s="27"/>
      <c r="T11" s="27"/>
    </row>
    <row r="12" spans="1:26" x14ac:dyDescent="0.25">
      <c r="B12" s="13" t="s">
        <v>291</v>
      </c>
      <c r="C12" s="13">
        <v>2980</v>
      </c>
      <c r="G12" s="19">
        <v>42013</v>
      </c>
      <c r="H12" s="20">
        <v>790.43</v>
      </c>
      <c r="I12" s="16"/>
      <c r="J12" s="39">
        <v>9</v>
      </c>
      <c r="K12" s="61" t="s">
        <v>306</v>
      </c>
      <c r="L12" s="13" t="s">
        <v>318</v>
      </c>
      <c r="M12" s="13">
        <v>1980</v>
      </c>
      <c r="N12" s="13">
        <v>1400</v>
      </c>
      <c r="O12" s="13">
        <v>950</v>
      </c>
      <c r="P12" s="27"/>
      <c r="Q12" s="27"/>
      <c r="R12" s="27"/>
      <c r="S12" s="27"/>
      <c r="T12" s="27"/>
    </row>
    <row r="13" spans="1:26" x14ac:dyDescent="0.25">
      <c r="B13" s="13" t="s">
        <v>292</v>
      </c>
      <c r="C13" s="13">
        <v>2650</v>
      </c>
      <c r="G13" s="19">
        <v>42014</v>
      </c>
      <c r="H13" s="20">
        <v>450.32</v>
      </c>
      <c r="I13" s="16"/>
      <c r="J13" s="39">
        <v>10</v>
      </c>
      <c r="K13" s="61" t="s">
        <v>306</v>
      </c>
      <c r="L13" s="13" t="s">
        <v>319</v>
      </c>
      <c r="M13" s="13">
        <v>449</v>
      </c>
      <c r="N13" s="13">
        <v>780</v>
      </c>
      <c r="O13" s="13">
        <v>960</v>
      </c>
      <c r="P13" s="27"/>
      <c r="Q13" s="27"/>
      <c r="R13" s="27"/>
      <c r="S13" s="27"/>
      <c r="T13" s="27"/>
    </row>
    <row r="14" spans="1:26" x14ac:dyDescent="0.25">
      <c r="B14" s="13" t="s">
        <v>293</v>
      </c>
      <c r="C14" s="13">
        <v>3269</v>
      </c>
      <c r="G14" s="19">
        <v>42015</v>
      </c>
      <c r="H14" s="20">
        <v>569.12</v>
      </c>
      <c r="I14" s="16"/>
      <c r="J14" s="39">
        <v>11</v>
      </c>
      <c r="K14" s="61" t="s">
        <v>306</v>
      </c>
      <c r="L14" s="13" t="s">
        <v>320</v>
      </c>
      <c r="M14" s="13">
        <v>962</v>
      </c>
      <c r="N14" s="13">
        <v>1100</v>
      </c>
      <c r="O14" s="13">
        <v>1020</v>
      </c>
      <c r="P14" s="27"/>
      <c r="Q14" s="27"/>
      <c r="R14" s="27"/>
      <c r="S14" s="27"/>
      <c r="T14" s="27"/>
    </row>
    <row r="15" spans="1:26" ht="15.75" thickBot="1" x14ac:dyDescent="0.3">
      <c r="B15" s="14" t="s">
        <v>294</v>
      </c>
      <c r="C15" s="14">
        <v>3598</v>
      </c>
      <c r="G15" s="19">
        <v>42016</v>
      </c>
      <c r="H15" s="20">
        <v>452</v>
      </c>
      <c r="I15" s="16"/>
      <c r="J15" s="39">
        <v>12</v>
      </c>
      <c r="K15" s="61" t="s">
        <v>306</v>
      </c>
      <c r="L15" s="13" t="s">
        <v>321</v>
      </c>
      <c r="M15" s="13">
        <v>823</v>
      </c>
      <c r="N15" s="13">
        <v>500</v>
      </c>
      <c r="O15" s="13">
        <v>1133</v>
      </c>
      <c r="P15" s="27"/>
      <c r="Q15" s="27"/>
      <c r="R15" s="27"/>
      <c r="S15" s="27"/>
      <c r="T15" s="27"/>
    </row>
    <row r="16" spans="1:26" ht="15.75" thickBot="1" x14ac:dyDescent="0.3">
      <c r="B16" s="15" t="s">
        <v>298</v>
      </c>
      <c r="C16" s="63">
        <f>SUM(C4:C15)</f>
        <v>33284</v>
      </c>
      <c r="G16" s="19">
        <v>42017</v>
      </c>
      <c r="H16" s="20">
        <v>1025.1300000000001</v>
      </c>
      <c r="I16" s="16"/>
      <c r="J16" s="39">
        <v>13</v>
      </c>
      <c r="K16" s="61" t="s">
        <v>306</v>
      </c>
      <c r="L16" s="13" t="s">
        <v>322</v>
      </c>
      <c r="M16" s="13">
        <v>2988</v>
      </c>
      <c r="N16" s="13">
        <v>200</v>
      </c>
      <c r="O16" s="13">
        <v>235</v>
      </c>
      <c r="P16" s="27"/>
      <c r="Q16" s="27"/>
      <c r="R16" s="27"/>
      <c r="S16" s="27"/>
      <c r="T16" s="27"/>
    </row>
    <row r="17" spans="7:20" x14ac:dyDescent="0.25">
      <c r="G17" s="19">
        <v>42018</v>
      </c>
      <c r="H17" s="20">
        <v>1265.26</v>
      </c>
      <c r="I17" s="16"/>
      <c r="J17" s="39">
        <v>14</v>
      </c>
      <c r="K17" s="61" t="s">
        <v>306</v>
      </c>
      <c r="L17" s="13" t="s">
        <v>323</v>
      </c>
      <c r="M17" s="13">
        <v>901</v>
      </c>
      <c r="N17" s="13">
        <v>930</v>
      </c>
      <c r="O17" s="13">
        <v>1298</v>
      </c>
      <c r="P17" s="27"/>
      <c r="Q17" s="27"/>
      <c r="R17" s="27"/>
      <c r="S17" s="27"/>
      <c r="T17" s="27"/>
    </row>
    <row r="18" spans="7:20" x14ac:dyDescent="0.25">
      <c r="G18" s="19">
        <v>42019</v>
      </c>
      <c r="H18" s="20">
        <v>780.63</v>
      </c>
      <c r="I18" s="16"/>
      <c r="J18" s="39">
        <v>15</v>
      </c>
      <c r="K18" s="61" t="s">
        <v>306</v>
      </c>
      <c r="L18" s="13" t="s">
        <v>324</v>
      </c>
      <c r="M18" s="13">
        <v>2092</v>
      </c>
      <c r="N18" s="13">
        <v>330</v>
      </c>
      <c r="O18" s="13">
        <v>726</v>
      </c>
      <c r="P18" s="27"/>
      <c r="Q18" s="27"/>
      <c r="R18" s="27"/>
      <c r="S18" s="27"/>
      <c r="T18" s="27"/>
    </row>
    <row r="19" spans="7:20" x14ac:dyDescent="0.25">
      <c r="G19" s="19">
        <v>42020</v>
      </c>
      <c r="H19" s="20">
        <v>356.12</v>
      </c>
      <c r="I19" s="16"/>
      <c r="J19" s="39">
        <v>16</v>
      </c>
      <c r="K19" s="61" t="s">
        <v>306</v>
      </c>
      <c r="L19" s="13" t="s">
        <v>325</v>
      </c>
      <c r="M19" s="13">
        <v>2718</v>
      </c>
      <c r="N19" s="13">
        <v>3300</v>
      </c>
      <c r="O19" s="13">
        <v>1463</v>
      </c>
      <c r="P19" s="27"/>
      <c r="Q19" s="27"/>
      <c r="R19" s="27"/>
      <c r="S19" s="27"/>
      <c r="T19" s="27"/>
    </row>
    <row r="20" spans="7:20" x14ac:dyDescent="0.25">
      <c r="G20" s="19">
        <v>42021</v>
      </c>
      <c r="H20" s="20">
        <v>453</v>
      </c>
      <c r="I20" s="16"/>
      <c r="J20" s="39">
        <v>17</v>
      </c>
      <c r="K20" s="61" t="s">
        <v>306</v>
      </c>
      <c r="L20" s="13" t="s">
        <v>326</v>
      </c>
      <c r="M20" s="13">
        <v>3398</v>
      </c>
      <c r="N20" s="13">
        <v>880</v>
      </c>
      <c r="O20" s="13">
        <v>259</v>
      </c>
      <c r="P20" s="27"/>
      <c r="Q20" s="27"/>
      <c r="R20" s="27"/>
      <c r="S20" s="27"/>
      <c r="T20" s="27"/>
    </row>
    <row r="21" spans="7:20" x14ac:dyDescent="0.25">
      <c r="G21" s="19">
        <v>42022</v>
      </c>
      <c r="H21" s="20">
        <v>469.32</v>
      </c>
      <c r="I21" s="16"/>
      <c r="J21" s="39">
        <v>18</v>
      </c>
      <c r="K21" s="61" t="s">
        <v>306</v>
      </c>
      <c r="L21" s="13" t="s">
        <v>327</v>
      </c>
      <c r="M21" s="13">
        <v>6214</v>
      </c>
      <c r="N21" s="13">
        <v>720</v>
      </c>
      <c r="O21" s="13">
        <v>146</v>
      </c>
      <c r="P21" s="27"/>
      <c r="Q21" s="27"/>
      <c r="R21" s="27"/>
      <c r="S21" s="27"/>
      <c r="T21" s="27"/>
    </row>
    <row r="22" spans="7:20" x14ac:dyDescent="0.25">
      <c r="G22" s="19">
        <v>42023</v>
      </c>
      <c r="H22" s="20">
        <v>512.45000000000005</v>
      </c>
      <c r="I22" s="16"/>
      <c r="J22" s="39">
        <v>19</v>
      </c>
      <c r="K22" s="61" t="s">
        <v>306</v>
      </c>
      <c r="L22" s="13" t="s">
        <v>328</v>
      </c>
      <c r="M22" s="13">
        <v>796</v>
      </c>
      <c r="N22" s="13">
        <v>160</v>
      </c>
      <c r="O22" s="13">
        <v>3256</v>
      </c>
      <c r="P22" s="27"/>
      <c r="Q22" s="27"/>
      <c r="R22" s="27"/>
      <c r="S22" s="27"/>
      <c r="T22" s="27"/>
    </row>
    <row r="23" spans="7:20" x14ac:dyDescent="0.25">
      <c r="G23" s="19">
        <v>42024</v>
      </c>
      <c r="H23" s="20">
        <v>478.96</v>
      </c>
      <c r="I23" s="16"/>
      <c r="J23" s="39">
        <v>20</v>
      </c>
      <c r="K23" s="61" t="s">
        <v>306</v>
      </c>
      <c r="L23" s="13" t="s">
        <v>329</v>
      </c>
      <c r="M23" s="13">
        <v>123</v>
      </c>
      <c r="N23" s="13">
        <v>110</v>
      </c>
      <c r="O23" s="13">
        <v>1499</v>
      </c>
      <c r="P23" s="27"/>
      <c r="Q23" s="27"/>
      <c r="R23" s="27"/>
      <c r="S23" s="27"/>
      <c r="T23" s="27"/>
    </row>
    <row r="24" spans="7:20" x14ac:dyDescent="0.25">
      <c r="G24" s="19">
        <v>42025</v>
      </c>
      <c r="H24" s="20">
        <v>698.45</v>
      </c>
      <c r="I24" s="16"/>
      <c r="J24" s="39">
        <v>21</v>
      </c>
      <c r="K24" s="61" t="s">
        <v>306</v>
      </c>
      <c r="L24" s="13" t="s">
        <v>330</v>
      </c>
      <c r="M24" s="13">
        <v>249</v>
      </c>
      <c r="N24" s="13">
        <v>590</v>
      </c>
      <c r="O24" s="13">
        <v>1255</v>
      </c>
      <c r="P24" s="27"/>
      <c r="Q24" s="27"/>
      <c r="R24" s="27"/>
      <c r="S24" s="27"/>
      <c r="T24" s="27"/>
    </row>
    <row r="25" spans="7:20" x14ac:dyDescent="0.25">
      <c r="G25" s="19">
        <v>42026</v>
      </c>
      <c r="H25" s="20">
        <v>698.12</v>
      </c>
      <c r="I25" s="16"/>
      <c r="J25" s="39">
        <v>22</v>
      </c>
      <c r="K25" s="61" t="s">
        <v>306</v>
      </c>
      <c r="L25" s="13" t="s">
        <v>331</v>
      </c>
      <c r="M25" s="13">
        <v>2092</v>
      </c>
      <c r="N25" s="13">
        <v>1300</v>
      </c>
      <c r="O25" s="13">
        <v>1466</v>
      </c>
      <c r="P25" s="27"/>
      <c r="Q25" s="27"/>
      <c r="R25" s="27"/>
      <c r="S25" s="27"/>
      <c r="T25" s="27"/>
    </row>
    <row r="26" spans="7:20" x14ac:dyDescent="0.25">
      <c r="G26" s="19">
        <v>42027</v>
      </c>
      <c r="H26" s="20">
        <v>568.45000000000005</v>
      </c>
      <c r="I26" s="16"/>
      <c r="J26" s="39">
        <v>23</v>
      </c>
      <c r="K26" s="61" t="s">
        <v>306</v>
      </c>
      <c r="L26" s="13" t="s">
        <v>332</v>
      </c>
      <c r="M26" s="13">
        <v>3093</v>
      </c>
      <c r="N26" s="13">
        <v>3000</v>
      </c>
      <c r="O26" s="13">
        <v>1365</v>
      </c>
      <c r="P26" s="27"/>
      <c r="Q26" s="27"/>
      <c r="R26" s="27"/>
      <c r="S26" s="27"/>
      <c r="T26" s="27"/>
    </row>
    <row r="27" spans="7:20" x14ac:dyDescent="0.25">
      <c r="G27" s="19">
        <v>42028</v>
      </c>
      <c r="H27" s="20">
        <v>145.12</v>
      </c>
      <c r="I27" s="16"/>
      <c r="J27" s="39">
        <v>24</v>
      </c>
      <c r="K27" s="61" t="s">
        <v>306</v>
      </c>
      <c r="L27" s="13" t="s">
        <v>333</v>
      </c>
      <c r="M27" s="13">
        <v>2865</v>
      </c>
      <c r="N27" s="13">
        <v>1500</v>
      </c>
      <c r="O27" s="13">
        <v>1299</v>
      </c>
      <c r="P27" s="27"/>
      <c r="Q27" s="27"/>
      <c r="R27" s="27"/>
      <c r="S27" s="27"/>
      <c r="T27" s="27"/>
    </row>
    <row r="28" spans="7:20" x14ac:dyDescent="0.25">
      <c r="G28" s="19">
        <v>42029</v>
      </c>
      <c r="H28" s="20">
        <v>765.45</v>
      </c>
      <c r="I28" s="16"/>
      <c r="J28" s="39">
        <v>25</v>
      </c>
      <c r="K28" s="61" t="s">
        <v>306</v>
      </c>
      <c r="L28" s="13" t="s">
        <v>334</v>
      </c>
      <c r="M28" s="13">
        <v>4627</v>
      </c>
      <c r="N28" s="13">
        <v>450</v>
      </c>
      <c r="O28" s="13">
        <v>1499</v>
      </c>
      <c r="P28" s="27"/>
      <c r="Q28" s="27"/>
      <c r="R28" s="27"/>
      <c r="S28" s="27"/>
      <c r="T28" s="27"/>
    </row>
    <row r="29" spans="7:20" x14ac:dyDescent="0.25">
      <c r="G29" s="19">
        <v>42030</v>
      </c>
      <c r="H29" s="20">
        <v>453.12</v>
      </c>
      <c r="I29" s="16"/>
      <c r="J29" s="39">
        <v>26</v>
      </c>
      <c r="K29" s="61" t="s">
        <v>306</v>
      </c>
      <c r="L29" s="13" t="s">
        <v>335</v>
      </c>
      <c r="M29" s="13">
        <v>833</v>
      </c>
      <c r="N29" s="13">
        <v>220</v>
      </c>
      <c r="O29" s="13">
        <v>2365</v>
      </c>
      <c r="P29" s="27"/>
      <c r="Q29" s="27"/>
      <c r="R29" s="27"/>
      <c r="S29" s="27"/>
      <c r="T29" s="27"/>
    </row>
    <row r="30" spans="7:20" x14ac:dyDescent="0.25">
      <c r="G30" s="19">
        <v>42031</v>
      </c>
      <c r="H30" s="20">
        <v>478.12</v>
      </c>
      <c r="I30" s="16"/>
      <c r="J30" s="39">
        <v>27</v>
      </c>
      <c r="K30" s="61" t="s">
        <v>306</v>
      </c>
      <c r="L30" s="13" t="s">
        <v>336</v>
      </c>
      <c r="M30" s="13">
        <v>585</v>
      </c>
      <c r="N30" s="13">
        <v>2092</v>
      </c>
      <c r="O30" s="13">
        <v>1450</v>
      </c>
      <c r="P30" s="27"/>
      <c r="Q30" s="27"/>
      <c r="R30" s="27"/>
      <c r="S30" s="27"/>
      <c r="T30" s="27"/>
    </row>
    <row r="31" spans="7:20" x14ac:dyDescent="0.25">
      <c r="G31" s="19">
        <v>42032</v>
      </c>
      <c r="H31" s="20">
        <v>512.36</v>
      </c>
      <c r="I31" s="16"/>
      <c r="J31" s="39">
        <v>28</v>
      </c>
      <c r="K31" s="61" t="s">
        <v>306</v>
      </c>
      <c r="L31" s="13" t="s">
        <v>337</v>
      </c>
      <c r="M31" s="13">
        <v>1108</v>
      </c>
      <c r="N31" s="13">
        <v>2756</v>
      </c>
      <c r="O31" s="13">
        <v>2563</v>
      </c>
      <c r="P31" s="27"/>
      <c r="Q31" s="27"/>
      <c r="R31" s="27"/>
      <c r="S31" s="27"/>
      <c r="T31" s="27"/>
    </row>
    <row r="32" spans="7:20" x14ac:dyDescent="0.25">
      <c r="G32" s="19">
        <v>42033</v>
      </c>
      <c r="H32" s="20">
        <v>458.12</v>
      </c>
      <c r="I32" s="16"/>
      <c r="J32" s="39">
        <v>29</v>
      </c>
      <c r="K32" s="61" t="s">
        <v>306</v>
      </c>
      <c r="L32" s="13" t="s">
        <v>338</v>
      </c>
      <c r="M32" s="13">
        <v>8289</v>
      </c>
      <c r="N32" s="13">
        <v>322</v>
      </c>
      <c r="O32" s="13">
        <v>1400</v>
      </c>
      <c r="P32" s="27"/>
      <c r="Q32" s="27"/>
      <c r="R32" s="27"/>
      <c r="S32" s="27"/>
      <c r="T32" s="27"/>
    </row>
    <row r="33" spans="7:20" x14ac:dyDescent="0.25">
      <c r="G33" s="19">
        <v>42034</v>
      </c>
      <c r="H33" s="20">
        <v>369.56</v>
      </c>
      <c r="I33" s="16"/>
      <c r="J33" s="39">
        <v>30</v>
      </c>
      <c r="K33" s="61" t="s">
        <v>306</v>
      </c>
      <c r="L33" s="13" t="s">
        <v>339</v>
      </c>
      <c r="M33" s="13">
        <v>399</v>
      </c>
      <c r="N33" s="13">
        <v>476</v>
      </c>
      <c r="O33" s="13">
        <v>233</v>
      </c>
      <c r="P33" s="27"/>
      <c r="Q33" s="27"/>
      <c r="R33" s="27"/>
      <c r="S33" s="27"/>
      <c r="T33" s="27"/>
    </row>
    <row r="34" spans="7:20" x14ac:dyDescent="0.25">
      <c r="G34" s="19">
        <v>42035</v>
      </c>
      <c r="H34" s="20">
        <v>458.23</v>
      </c>
      <c r="I34" s="16"/>
      <c r="J34" s="39">
        <v>31</v>
      </c>
      <c r="K34" s="61" t="s">
        <v>306</v>
      </c>
      <c r="L34" s="13" t="s">
        <v>340</v>
      </c>
      <c r="M34" s="13">
        <v>1669</v>
      </c>
      <c r="N34" s="13">
        <v>292</v>
      </c>
      <c r="O34" s="13">
        <v>196</v>
      </c>
      <c r="P34" s="27"/>
      <c r="Q34" s="27"/>
      <c r="R34" s="27"/>
      <c r="S34" s="27"/>
      <c r="T34" s="27"/>
    </row>
    <row r="35" spans="7:20" x14ac:dyDescent="0.25">
      <c r="G35" s="19">
        <v>42036</v>
      </c>
      <c r="H35" s="20">
        <v>475.12</v>
      </c>
      <c r="I35" s="16"/>
      <c r="J35" s="39">
        <v>32</v>
      </c>
      <c r="K35" s="61" t="s">
        <v>306</v>
      </c>
      <c r="L35" s="13" t="s">
        <v>341</v>
      </c>
      <c r="M35" s="13">
        <v>1501</v>
      </c>
      <c r="N35" s="13">
        <v>1980</v>
      </c>
      <c r="O35" s="13">
        <v>2588</v>
      </c>
      <c r="P35" s="27"/>
      <c r="Q35" s="27"/>
      <c r="R35" s="27"/>
      <c r="S35" s="27"/>
      <c r="T35" s="27"/>
    </row>
    <row r="36" spans="7:20" x14ac:dyDescent="0.25">
      <c r="G36" s="19">
        <v>42037</v>
      </c>
      <c r="H36" s="20">
        <v>698.32</v>
      </c>
      <c r="I36" s="16"/>
      <c r="J36" s="39">
        <v>33</v>
      </c>
      <c r="K36" s="61" t="s">
        <v>306</v>
      </c>
      <c r="L36" s="13" t="s">
        <v>342</v>
      </c>
      <c r="M36" s="13">
        <v>104</v>
      </c>
      <c r="N36" s="13">
        <v>449</v>
      </c>
      <c r="O36" s="13">
        <v>630</v>
      </c>
      <c r="P36" s="27"/>
      <c r="Q36" s="27"/>
      <c r="R36" s="27"/>
      <c r="S36" s="27"/>
      <c r="T36" s="27"/>
    </row>
    <row r="37" spans="7:20" x14ac:dyDescent="0.25">
      <c r="G37" s="19">
        <v>42038</v>
      </c>
      <c r="H37" s="20">
        <v>560.75</v>
      </c>
      <c r="I37" s="16"/>
      <c r="J37" s="39">
        <v>34</v>
      </c>
      <c r="K37" s="61" t="s">
        <v>306</v>
      </c>
      <c r="L37" s="13" t="s">
        <v>343</v>
      </c>
      <c r="M37" s="13">
        <v>2092</v>
      </c>
      <c r="N37" s="13">
        <v>962</v>
      </c>
      <c r="O37" s="13">
        <v>712</v>
      </c>
      <c r="P37" s="27"/>
      <c r="Q37" s="27"/>
      <c r="R37" s="27"/>
      <c r="S37" s="27"/>
      <c r="T37" s="27"/>
    </row>
    <row r="38" spans="7:20" x14ac:dyDescent="0.25">
      <c r="G38" s="19">
        <v>42039</v>
      </c>
      <c r="H38" s="20">
        <v>630.12</v>
      </c>
      <c r="I38" s="16"/>
      <c r="J38" s="39">
        <v>35</v>
      </c>
      <c r="K38" s="61" t="s">
        <v>306</v>
      </c>
      <c r="L38" s="13" t="s">
        <v>344</v>
      </c>
      <c r="M38" s="13">
        <v>2924</v>
      </c>
      <c r="N38" s="13">
        <v>823</v>
      </c>
      <c r="O38" s="13">
        <v>951</v>
      </c>
      <c r="P38" s="27"/>
      <c r="Q38" s="27"/>
      <c r="R38" s="27"/>
      <c r="S38" s="27"/>
      <c r="T38" s="27"/>
    </row>
    <row r="39" spans="7:20" x14ac:dyDescent="0.25">
      <c r="G39" s="19">
        <v>42040</v>
      </c>
      <c r="H39" s="20">
        <v>560.48</v>
      </c>
      <c r="I39" s="16"/>
      <c r="J39" s="39">
        <v>36</v>
      </c>
      <c r="K39" s="61" t="s">
        <v>306</v>
      </c>
      <c r="L39" s="13" t="s">
        <v>345</v>
      </c>
      <c r="M39" s="13">
        <v>556</v>
      </c>
      <c r="N39" s="13">
        <v>2988</v>
      </c>
      <c r="O39" s="13">
        <v>469</v>
      </c>
      <c r="P39" s="27"/>
      <c r="Q39" s="27"/>
      <c r="R39" s="27"/>
      <c r="S39" s="27"/>
      <c r="T39" s="27"/>
    </row>
    <row r="40" spans="7:20" x14ac:dyDescent="0.25">
      <c r="G40" s="19">
        <v>42041</v>
      </c>
      <c r="H40" s="20">
        <v>1021.36</v>
      </c>
      <c r="I40" s="16"/>
      <c r="J40" s="39">
        <v>37</v>
      </c>
      <c r="K40" s="61" t="s">
        <v>306</v>
      </c>
      <c r="L40" s="13" t="s">
        <v>346</v>
      </c>
      <c r="M40" s="13">
        <v>2751</v>
      </c>
      <c r="N40" s="13">
        <v>901</v>
      </c>
      <c r="O40" s="13">
        <v>863</v>
      </c>
      <c r="P40" s="27"/>
      <c r="Q40" s="27"/>
      <c r="R40" s="27"/>
      <c r="S40" s="27"/>
      <c r="T40" s="27"/>
    </row>
    <row r="41" spans="7:20" x14ac:dyDescent="0.25">
      <c r="G41" s="19">
        <v>42042</v>
      </c>
      <c r="H41" s="20">
        <v>256.12</v>
      </c>
      <c r="I41" s="16"/>
      <c r="J41" s="39">
        <v>38</v>
      </c>
      <c r="K41" s="61" t="s">
        <v>306</v>
      </c>
      <c r="L41" s="13" t="s">
        <v>347</v>
      </c>
      <c r="M41" s="13">
        <v>2092</v>
      </c>
      <c r="N41" s="13">
        <v>2092</v>
      </c>
      <c r="O41" s="13">
        <v>875</v>
      </c>
      <c r="P41" s="27"/>
      <c r="Q41" s="27"/>
      <c r="R41" s="27"/>
      <c r="S41" s="27"/>
      <c r="T41" s="27"/>
    </row>
    <row r="42" spans="7:20" x14ac:dyDescent="0.25">
      <c r="G42" s="19">
        <v>42043</v>
      </c>
      <c r="H42" s="20">
        <v>153.6</v>
      </c>
      <c r="I42" s="16"/>
      <c r="J42" s="39">
        <v>39</v>
      </c>
      <c r="K42" s="61" t="s">
        <v>306</v>
      </c>
      <c r="L42" s="13" t="s">
        <v>348</v>
      </c>
      <c r="M42" s="13">
        <v>2702</v>
      </c>
      <c r="N42" s="13">
        <v>702</v>
      </c>
      <c r="O42" s="13">
        <v>460</v>
      </c>
      <c r="P42" s="27"/>
      <c r="Q42" s="27"/>
      <c r="R42" s="27"/>
      <c r="S42" s="27"/>
      <c r="T42" s="27"/>
    </row>
    <row r="43" spans="7:20" x14ac:dyDescent="0.25">
      <c r="G43" s="19">
        <v>42044</v>
      </c>
      <c r="H43" s="20">
        <v>145.22999999999999</v>
      </c>
      <c r="I43" s="16"/>
      <c r="J43" s="39">
        <v>40</v>
      </c>
      <c r="K43" s="61" t="s">
        <v>306</v>
      </c>
      <c r="L43" s="13" t="s">
        <v>349</v>
      </c>
      <c r="M43" s="13">
        <v>2435</v>
      </c>
      <c r="N43" s="13">
        <v>888</v>
      </c>
      <c r="O43" s="13">
        <v>259</v>
      </c>
      <c r="P43" s="27"/>
      <c r="Q43" s="27"/>
      <c r="R43" s="27"/>
      <c r="S43" s="27"/>
      <c r="T43" s="27"/>
    </row>
    <row r="44" spans="7:20" x14ac:dyDescent="0.25">
      <c r="G44" s="19">
        <v>42045</v>
      </c>
      <c r="H44" s="20">
        <v>600.25</v>
      </c>
      <c r="I44" s="16"/>
      <c r="J44" s="39">
        <v>41</v>
      </c>
      <c r="K44" s="61" t="s">
        <v>306</v>
      </c>
      <c r="L44" s="13" t="s">
        <v>350</v>
      </c>
      <c r="M44" s="13">
        <v>92</v>
      </c>
      <c r="N44" s="13">
        <v>1346</v>
      </c>
      <c r="O44" s="13">
        <v>143</v>
      </c>
      <c r="P44" s="27"/>
      <c r="Q44" s="27"/>
      <c r="R44" s="27"/>
      <c r="S44" s="27"/>
      <c r="T44" s="27"/>
    </row>
    <row r="45" spans="7:20" x14ac:dyDescent="0.25">
      <c r="G45" s="19">
        <v>42046</v>
      </c>
      <c r="H45" s="20">
        <v>612.78</v>
      </c>
      <c r="I45" s="16"/>
      <c r="J45" s="39">
        <v>42</v>
      </c>
      <c r="K45" s="61" t="s">
        <v>306</v>
      </c>
      <c r="L45" s="13" t="s">
        <v>351</v>
      </c>
      <c r="M45" s="13">
        <v>1000</v>
      </c>
      <c r="N45" s="13">
        <v>150</v>
      </c>
      <c r="O45" s="13">
        <v>259</v>
      </c>
      <c r="P45" s="27"/>
      <c r="Q45" s="27"/>
      <c r="R45" s="27"/>
      <c r="S45" s="27"/>
      <c r="T45" s="27"/>
    </row>
    <row r="46" spans="7:20" x14ac:dyDescent="0.25">
      <c r="G46" s="19">
        <v>42047</v>
      </c>
      <c r="H46" s="20">
        <v>459.12</v>
      </c>
      <c r="I46" s="16"/>
      <c r="J46" s="39">
        <v>43</v>
      </c>
      <c r="K46" s="61" t="s">
        <v>306</v>
      </c>
      <c r="L46" s="13" t="s">
        <v>352</v>
      </c>
      <c r="M46" s="13">
        <v>3941</v>
      </c>
      <c r="N46" s="13">
        <v>1599</v>
      </c>
      <c r="O46" s="13">
        <v>578</v>
      </c>
      <c r="P46" s="27"/>
      <c r="Q46" s="27"/>
      <c r="R46" s="27"/>
      <c r="S46" s="27"/>
      <c r="T46" s="27"/>
    </row>
    <row r="47" spans="7:20" x14ac:dyDescent="0.25">
      <c r="G47" s="19">
        <v>42048</v>
      </c>
      <c r="H47" s="20">
        <v>569.12</v>
      </c>
      <c r="I47" s="16"/>
      <c r="J47" s="39">
        <v>44</v>
      </c>
      <c r="K47" s="61" t="s">
        <v>306</v>
      </c>
      <c r="L47" s="13" t="s">
        <v>353</v>
      </c>
      <c r="M47" s="13">
        <v>474</v>
      </c>
      <c r="N47" s="13">
        <v>264</v>
      </c>
      <c r="O47" s="13">
        <v>146</v>
      </c>
      <c r="P47" s="27"/>
      <c r="Q47" s="27"/>
      <c r="R47" s="27"/>
      <c r="S47" s="27"/>
      <c r="T47" s="27"/>
    </row>
    <row r="48" spans="7:20" x14ac:dyDescent="0.25">
      <c r="G48" s="19">
        <v>42049</v>
      </c>
      <c r="H48" s="20">
        <v>125.12</v>
      </c>
      <c r="I48" s="16"/>
      <c r="J48" s="39">
        <v>45</v>
      </c>
      <c r="K48" s="61" t="s">
        <v>306</v>
      </c>
      <c r="L48" s="13" t="s">
        <v>354</v>
      </c>
      <c r="M48" s="13">
        <v>382</v>
      </c>
      <c r="N48" s="13">
        <v>321</v>
      </c>
      <c r="O48" s="13">
        <v>198</v>
      </c>
      <c r="P48" s="27"/>
      <c r="Q48" s="27"/>
      <c r="R48" s="27"/>
      <c r="S48" s="27"/>
      <c r="T48" s="27"/>
    </row>
    <row r="49" spans="7:20" x14ac:dyDescent="0.25">
      <c r="G49" s="19">
        <v>42050</v>
      </c>
      <c r="H49" s="20">
        <v>369.12</v>
      </c>
      <c r="I49" s="16"/>
      <c r="J49" s="39">
        <v>46</v>
      </c>
      <c r="K49" s="61" t="s">
        <v>306</v>
      </c>
      <c r="L49" s="13" t="s">
        <v>355</v>
      </c>
      <c r="M49" s="13">
        <v>120</v>
      </c>
      <c r="N49" s="13">
        <v>765</v>
      </c>
      <c r="O49" s="13">
        <v>136</v>
      </c>
      <c r="P49" s="27"/>
      <c r="Q49" s="27"/>
      <c r="R49" s="27"/>
      <c r="S49" s="27"/>
      <c r="T49" s="27"/>
    </row>
    <row r="50" spans="7:20" x14ac:dyDescent="0.25">
      <c r="G50" s="19">
        <v>42051</v>
      </c>
      <c r="H50" s="20">
        <v>369.12</v>
      </c>
      <c r="I50" s="16"/>
      <c r="J50" s="39">
        <v>47</v>
      </c>
      <c r="K50" s="61" t="s">
        <v>306</v>
      </c>
      <c r="L50" s="13" t="s">
        <v>356</v>
      </c>
      <c r="M50" s="13">
        <v>7802</v>
      </c>
      <c r="N50" s="13">
        <v>299</v>
      </c>
      <c r="O50" s="13">
        <v>196</v>
      </c>
      <c r="P50" s="27"/>
      <c r="Q50" s="27"/>
      <c r="R50" s="27"/>
      <c r="S50" s="27"/>
      <c r="T50" s="27"/>
    </row>
    <row r="51" spans="7:20" x14ac:dyDescent="0.25">
      <c r="G51" s="19">
        <v>42052</v>
      </c>
      <c r="H51" s="20">
        <v>369.12</v>
      </c>
      <c r="I51" s="16"/>
      <c r="J51" s="39">
        <v>48</v>
      </c>
      <c r="K51" s="61" t="s">
        <v>306</v>
      </c>
      <c r="L51" s="13" t="s">
        <v>357</v>
      </c>
      <c r="M51" s="13">
        <v>4793</v>
      </c>
      <c r="N51" s="13">
        <v>505</v>
      </c>
      <c r="O51" s="13">
        <v>148</v>
      </c>
      <c r="P51" s="27"/>
      <c r="Q51" s="27"/>
      <c r="R51" s="27"/>
      <c r="S51" s="27"/>
      <c r="T51" s="27"/>
    </row>
    <row r="52" spans="7:20" x14ac:dyDescent="0.25">
      <c r="G52" s="19">
        <v>42053</v>
      </c>
      <c r="H52" s="20">
        <v>369.54</v>
      </c>
      <c r="I52" s="16"/>
      <c r="J52" s="39">
        <v>49</v>
      </c>
      <c r="K52" s="61" t="s">
        <v>306</v>
      </c>
      <c r="L52" s="13" t="s">
        <v>358</v>
      </c>
      <c r="M52" s="13">
        <v>7158</v>
      </c>
      <c r="N52" s="13">
        <v>271</v>
      </c>
      <c r="O52" s="13">
        <v>257</v>
      </c>
      <c r="P52" s="27"/>
      <c r="Q52" s="27"/>
      <c r="R52" s="27"/>
      <c r="S52" s="27"/>
      <c r="T52" s="27"/>
    </row>
    <row r="53" spans="7:20" x14ac:dyDescent="0.25">
      <c r="G53" s="19">
        <v>42054</v>
      </c>
      <c r="H53" s="20">
        <v>345.96</v>
      </c>
      <c r="I53" s="16"/>
      <c r="J53" s="39">
        <v>50</v>
      </c>
      <c r="K53" s="61" t="s">
        <v>306</v>
      </c>
      <c r="L53" s="13" t="s">
        <v>359</v>
      </c>
      <c r="M53" s="13">
        <v>682</v>
      </c>
      <c r="N53" s="13">
        <v>890</v>
      </c>
      <c r="O53" s="13">
        <v>139</v>
      </c>
      <c r="P53" s="27"/>
      <c r="Q53" s="27"/>
      <c r="R53" s="27"/>
      <c r="S53" s="27"/>
      <c r="T53" s="27"/>
    </row>
    <row r="54" spans="7:20" x14ac:dyDescent="0.25">
      <c r="G54" s="19">
        <v>42055</v>
      </c>
      <c r="H54" s="20">
        <v>456.12</v>
      </c>
      <c r="I54" s="16"/>
      <c r="J54" s="39">
        <v>51</v>
      </c>
      <c r="K54" s="61" t="s">
        <v>306</v>
      </c>
      <c r="L54" s="13" t="s">
        <v>360</v>
      </c>
      <c r="M54" s="13">
        <v>3610</v>
      </c>
      <c r="N54" s="13">
        <v>1262</v>
      </c>
      <c r="O54" s="13">
        <v>129</v>
      </c>
      <c r="P54" s="27"/>
      <c r="Q54" s="27"/>
      <c r="R54" s="27"/>
      <c r="S54" s="27"/>
      <c r="T54" s="27"/>
    </row>
    <row r="55" spans="7:20" x14ac:dyDescent="0.25">
      <c r="G55" s="19">
        <v>42056</v>
      </c>
      <c r="H55" s="20">
        <v>987.56</v>
      </c>
      <c r="I55" s="16"/>
      <c r="J55" s="39">
        <v>52</v>
      </c>
      <c r="K55" s="61" t="s">
        <v>306</v>
      </c>
      <c r="L55" s="13" t="s">
        <v>361</v>
      </c>
      <c r="M55" s="13">
        <v>961</v>
      </c>
      <c r="N55" s="13">
        <v>3695</v>
      </c>
      <c r="O55" s="13">
        <v>369</v>
      </c>
      <c r="P55" s="27"/>
      <c r="Q55" s="27"/>
      <c r="R55" s="27"/>
      <c r="S55" s="27"/>
      <c r="T55" s="27"/>
    </row>
    <row r="56" spans="7:20" x14ac:dyDescent="0.25">
      <c r="G56" s="19">
        <v>42057</v>
      </c>
      <c r="H56" s="20">
        <v>1456</v>
      </c>
      <c r="I56" s="16"/>
      <c r="J56" s="39">
        <v>53</v>
      </c>
      <c r="K56" s="61" t="s">
        <v>306</v>
      </c>
      <c r="L56" s="13" t="s">
        <v>362</v>
      </c>
      <c r="M56" s="13">
        <v>987</v>
      </c>
      <c r="N56" s="13">
        <v>1456</v>
      </c>
      <c r="O56" s="13">
        <v>189</v>
      </c>
      <c r="P56" s="27"/>
      <c r="Q56" s="27"/>
      <c r="R56" s="27"/>
      <c r="S56" s="27"/>
      <c r="T56" s="27"/>
    </row>
    <row r="57" spans="7:20" x14ac:dyDescent="0.25">
      <c r="G57" s="19">
        <v>42058</v>
      </c>
      <c r="H57" s="20">
        <v>1469.32</v>
      </c>
      <c r="I57" s="16"/>
      <c r="J57" s="39">
        <v>54</v>
      </c>
      <c r="K57" s="61" t="s">
        <v>306</v>
      </c>
      <c r="L57" s="13" t="s">
        <v>363</v>
      </c>
      <c r="M57" s="13">
        <v>2092</v>
      </c>
      <c r="N57" s="13">
        <v>453</v>
      </c>
      <c r="O57" s="13">
        <v>257</v>
      </c>
      <c r="P57" s="27"/>
      <c r="Q57" s="27"/>
      <c r="R57" s="27"/>
      <c r="S57" s="27"/>
      <c r="T57" s="27"/>
    </row>
    <row r="58" spans="7:20" x14ac:dyDescent="0.25">
      <c r="G58" s="19">
        <v>42059</v>
      </c>
      <c r="H58" s="20">
        <v>1459.78</v>
      </c>
      <c r="I58" s="16"/>
      <c r="J58" s="39">
        <v>55</v>
      </c>
      <c r="K58" s="61" t="s">
        <v>306</v>
      </c>
      <c r="L58" s="13" t="s">
        <v>364</v>
      </c>
      <c r="M58" s="13">
        <v>603</v>
      </c>
      <c r="N58" s="13">
        <v>256</v>
      </c>
      <c r="O58" s="13">
        <v>1560</v>
      </c>
      <c r="P58" s="27"/>
      <c r="Q58" s="27"/>
      <c r="R58" s="27"/>
      <c r="S58" s="27"/>
      <c r="T58" s="27"/>
    </row>
    <row r="59" spans="7:20" x14ac:dyDescent="0.25">
      <c r="G59" s="19">
        <v>42060</v>
      </c>
      <c r="H59" s="20">
        <v>369.12</v>
      </c>
      <c r="I59" s="16"/>
      <c r="J59" s="39">
        <v>56</v>
      </c>
      <c r="K59" s="61" t="s">
        <v>306</v>
      </c>
      <c r="L59" s="13" t="s">
        <v>365</v>
      </c>
      <c r="M59" s="13">
        <v>2199</v>
      </c>
      <c r="N59" s="13">
        <v>780</v>
      </c>
      <c r="O59" s="13">
        <v>1493</v>
      </c>
      <c r="P59" s="27"/>
      <c r="Q59" s="27"/>
      <c r="R59" s="27"/>
      <c r="S59" s="27"/>
      <c r="T59" s="27"/>
    </row>
    <row r="60" spans="7:20" x14ac:dyDescent="0.25">
      <c r="G60" s="19">
        <v>42061</v>
      </c>
      <c r="H60" s="20">
        <v>1456</v>
      </c>
      <c r="I60" s="16"/>
      <c r="J60" s="39">
        <v>57</v>
      </c>
      <c r="K60" s="61" t="s">
        <v>306</v>
      </c>
      <c r="L60" s="13" t="s">
        <v>366</v>
      </c>
      <c r="M60" s="13">
        <v>2092</v>
      </c>
      <c r="N60" s="13">
        <v>986</v>
      </c>
      <c r="O60" s="13">
        <v>259</v>
      </c>
      <c r="P60" s="27"/>
      <c r="Q60" s="27"/>
      <c r="R60" s="27"/>
      <c r="S60" s="27"/>
      <c r="T60" s="27"/>
    </row>
    <row r="61" spans="7:20" x14ac:dyDescent="0.25">
      <c r="G61" s="19">
        <v>42062</v>
      </c>
      <c r="H61" s="20">
        <v>1479.36</v>
      </c>
      <c r="I61" s="16"/>
      <c r="J61" s="39">
        <v>58</v>
      </c>
      <c r="K61" s="61" t="s">
        <v>306</v>
      </c>
      <c r="L61" s="13" t="s">
        <v>367</v>
      </c>
      <c r="M61" s="13">
        <v>775</v>
      </c>
      <c r="N61" s="13">
        <v>569</v>
      </c>
      <c r="O61" s="13">
        <v>148</v>
      </c>
      <c r="P61" s="27"/>
      <c r="Q61" s="27"/>
      <c r="R61" s="27"/>
      <c r="S61" s="27"/>
      <c r="T61" s="27"/>
    </row>
    <row r="62" spans="7:20" x14ac:dyDescent="0.25">
      <c r="G62" s="19">
        <v>42063</v>
      </c>
      <c r="H62" s="20">
        <v>1632.14</v>
      </c>
      <c r="I62" s="16"/>
      <c r="J62" s="39">
        <v>59</v>
      </c>
      <c r="K62" s="61" t="s">
        <v>306</v>
      </c>
      <c r="L62" s="13" t="s">
        <v>368</v>
      </c>
      <c r="M62" s="13">
        <v>521</v>
      </c>
      <c r="N62" s="13">
        <v>786</v>
      </c>
      <c r="O62" s="13">
        <v>259</v>
      </c>
      <c r="P62" s="27"/>
      <c r="Q62" s="27"/>
      <c r="R62" s="27"/>
      <c r="S62" s="27"/>
      <c r="T62" s="27"/>
    </row>
    <row r="63" spans="7:20" x14ac:dyDescent="0.25">
      <c r="G63" s="19">
        <v>42064</v>
      </c>
      <c r="H63" s="20">
        <v>436.12</v>
      </c>
      <c r="I63" s="16"/>
      <c r="J63" s="39">
        <v>60</v>
      </c>
      <c r="K63" s="61" t="s">
        <v>306</v>
      </c>
      <c r="L63" s="13" t="s">
        <v>369</v>
      </c>
      <c r="M63" s="13">
        <v>0</v>
      </c>
      <c r="N63" s="13">
        <v>146</v>
      </c>
      <c r="O63" s="13">
        <v>369</v>
      </c>
      <c r="P63" s="27"/>
      <c r="Q63" s="27"/>
      <c r="R63" s="27"/>
      <c r="S63" s="27"/>
      <c r="T63" s="27"/>
    </row>
    <row r="64" spans="7:20" x14ac:dyDescent="0.25">
      <c r="G64" s="19">
        <v>42065</v>
      </c>
      <c r="H64" s="20">
        <v>196.78</v>
      </c>
      <c r="I64" s="16"/>
      <c r="J64" s="39">
        <v>61</v>
      </c>
      <c r="K64" s="61" t="s">
        <v>306</v>
      </c>
      <c r="L64" s="13" t="s">
        <v>370</v>
      </c>
      <c r="M64" s="13">
        <v>431</v>
      </c>
      <c r="N64" s="13">
        <v>365</v>
      </c>
      <c r="O64" s="13">
        <v>2580</v>
      </c>
      <c r="P64" s="27"/>
      <c r="Q64" s="27"/>
      <c r="R64" s="27"/>
      <c r="S64" s="27"/>
      <c r="T64" s="27"/>
    </row>
    <row r="65" spans="7:20" x14ac:dyDescent="0.25">
      <c r="G65" s="19">
        <v>42066</v>
      </c>
      <c r="H65" s="20">
        <v>146.97999999999999</v>
      </c>
      <c r="I65" s="16"/>
      <c r="J65" s="39">
        <v>62</v>
      </c>
      <c r="K65" s="61" t="s">
        <v>306</v>
      </c>
      <c r="L65" s="13" t="s">
        <v>371</v>
      </c>
      <c r="M65" s="13">
        <v>812</v>
      </c>
      <c r="N65" s="13">
        <v>259</v>
      </c>
      <c r="O65" s="13">
        <v>1260</v>
      </c>
      <c r="P65" s="27"/>
      <c r="Q65" s="27"/>
      <c r="R65" s="27"/>
      <c r="S65" s="27"/>
      <c r="T65" s="27"/>
    </row>
    <row r="66" spans="7:20" x14ac:dyDescent="0.25">
      <c r="G66" s="19">
        <v>42067</v>
      </c>
      <c r="H66" s="20">
        <v>789.12</v>
      </c>
      <c r="I66" s="16"/>
      <c r="J66" s="39">
        <v>63</v>
      </c>
      <c r="K66" s="61" t="s">
        <v>306</v>
      </c>
      <c r="L66" s="13" t="s">
        <v>372</v>
      </c>
      <c r="M66" s="13">
        <v>1173</v>
      </c>
      <c r="N66" s="13">
        <v>476</v>
      </c>
      <c r="O66" s="13">
        <v>1278</v>
      </c>
      <c r="P66" s="27"/>
      <c r="Q66" s="27"/>
      <c r="R66" s="27"/>
      <c r="S66" s="27"/>
      <c r="T66" s="27"/>
    </row>
    <row r="67" spans="7:20" x14ac:dyDescent="0.25">
      <c r="G67" s="19">
        <v>42068</v>
      </c>
      <c r="H67" s="20">
        <v>1022.25</v>
      </c>
      <c r="I67" s="16"/>
      <c r="J67" s="39">
        <v>64</v>
      </c>
      <c r="K67" s="61" t="s">
        <v>306</v>
      </c>
      <c r="L67" s="13" t="s">
        <v>373</v>
      </c>
      <c r="M67" s="13">
        <v>1165</v>
      </c>
      <c r="N67" s="13">
        <v>586</v>
      </c>
      <c r="O67" s="13">
        <v>1596</v>
      </c>
      <c r="P67" s="27"/>
      <c r="Q67" s="27"/>
      <c r="R67" s="27"/>
      <c r="S67" s="27"/>
      <c r="T67" s="27"/>
    </row>
    <row r="68" spans="7:20" x14ac:dyDescent="0.25">
      <c r="G68" s="19">
        <v>42069</v>
      </c>
      <c r="H68" s="20">
        <v>1025.46</v>
      </c>
      <c r="I68" s="16"/>
      <c r="J68" s="39">
        <v>65</v>
      </c>
      <c r="K68" s="61" t="s">
        <v>306</v>
      </c>
      <c r="L68" s="13" t="s">
        <v>374</v>
      </c>
      <c r="M68" s="13">
        <v>1860</v>
      </c>
      <c r="N68" s="13">
        <v>256</v>
      </c>
      <c r="O68" s="13">
        <v>1368</v>
      </c>
      <c r="P68" s="27"/>
      <c r="Q68" s="27"/>
      <c r="R68" s="27"/>
      <c r="S68" s="27"/>
      <c r="T68" s="27"/>
    </row>
    <row r="69" spans="7:20" x14ac:dyDescent="0.25">
      <c r="G69" s="19">
        <v>42070</v>
      </c>
      <c r="H69" s="20">
        <v>1236.8900000000001</v>
      </c>
      <c r="I69" s="16"/>
      <c r="J69" s="39">
        <v>66</v>
      </c>
      <c r="K69" s="61" t="s">
        <v>306</v>
      </c>
      <c r="L69" s="13" t="s">
        <v>375</v>
      </c>
      <c r="M69" s="13">
        <v>2217</v>
      </c>
      <c r="N69" s="13">
        <v>365</v>
      </c>
      <c r="O69" s="13">
        <v>1756</v>
      </c>
      <c r="P69" s="27"/>
      <c r="Q69" s="27"/>
      <c r="R69" s="27"/>
      <c r="S69" s="27"/>
      <c r="T69" s="27"/>
    </row>
    <row r="70" spans="7:20" x14ac:dyDescent="0.25">
      <c r="G70" s="19">
        <v>42071</v>
      </c>
      <c r="H70" s="20">
        <v>1489.36</v>
      </c>
      <c r="I70" s="16"/>
      <c r="J70" s="39">
        <v>67</v>
      </c>
      <c r="K70" s="61" t="s">
        <v>306</v>
      </c>
      <c r="L70" s="13" t="s">
        <v>376</v>
      </c>
      <c r="M70" s="13">
        <v>1876</v>
      </c>
      <c r="N70" s="13">
        <v>149</v>
      </c>
      <c r="O70" s="13">
        <v>1258</v>
      </c>
      <c r="P70" s="27"/>
      <c r="Q70" s="27"/>
      <c r="R70" s="27"/>
      <c r="S70" s="27"/>
      <c r="T70" s="27"/>
    </row>
    <row r="71" spans="7:20" x14ac:dyDescent="0.25">
      <c r="G71" s="19">
        <v>42072</v>
      </c>
      <c r="H71" s="20">
        <v>1256.23</v>
      </c>
      <c r="I71" s="16"/>
      <c r="J71" s="39">
        <v>68</v>
      </c>
      <c r="K71" s="61" t="s">
        <v>306</v>
      </c>
      <c r="L71" s="13" t="s">
        <v>377</v>
      </c>
      <c r="M71" s="13">
        <v>271</v>
      </c>
      <c r="N71" s="13">
        <v>256</v>
      </c>
      <c r="O71" s="13">
        <v>1479</v>
      </c>
      <c r="P71" s="27"/>
      <c r="Q71" s="27"/>
      <c r="R71" s="27"/>
      <c r="S71" s="27"/>
      <c r="T71" s="27"/>
    </row>
    <row r="72" spans="7:20" x14ac:dyDescent="0.25">
      <c r="G72" s="19">
        <v>42073</v>
      </c>
      <c r="H72" s="20">
        <v>458.14</v>
      </c>
      <c r="I72" s="16"/>
      <c r="J72" s="39">
        <v>69</v>
      </c>
      <c r="K72" s="61" t="s">
        <v>306</v>
      </c>
      <c r="L72" s="13" t="s">
        <v>378</v>
      </c>
      <c r="M72" s="13">
        <v>1903</v>
      </c>
      <c r="N72" s="13">
        <v>698</v>
      </c>
      <c r="O72" s="13">
        <v>1236</v>
      </c>
      <c r="P72" s="27"/>
      <c r="Q72" s="27"/>
      <c r="R72" s="27"/>
      <c r="S72" s="27"/>
      <c r="T72" s="27"/>
    </row>
    <row r="73" spans="7:20" x14ac:dyDescent="0.25">
      <c r="G73" s="19">
        <v>42074</v>
      </c>
      <c r="H73" s="20">
        <v>780.13</v>
      </c>
      <c r="I73" s="16"/>
      <c r="J73" s="39">
        <v>70</v>
      </c>
      <c r="K73" s="61" t="s">
        <v>306</v>
      </c>
      <c r="L73" s="13" t="s">
        <v>379</v>
      </c>
      <c r="M73" s="13">
        <v>1995</v>
      </c>
      <c r="N73" s="13">
        <v>365</v>
      </c>
      <c r="O73" s="13">
        <v>3650</v>
      </c>
      <c r="P73" s="27"/>
      <c r="Q73" s="27"/>
      <c r="R73" s="27"/>
      <c r="S73" s="27"/>
      <c r="T73" s="27"/>
    </row>
    <row r="74" spans="7:20" x14ac:dyDescent="0.25">
      <c r="G74" s="19">
        <v>42075</v>
      </c>
      <c r="H74" s="20">
        <v>256.12</v>
      </c>
      <c r="I74" s="16"/>
      <c r="J74" s="39">
        <v>71</v>
      </c>
      <c r="K74" s="61" t="s">
        <v>306</v>
      </c>
      <c r="L74" s="13" t="s">
        <v>380</v>
      </c>
      <c r="M74" s="13">
        <v>862</v>
      </c>
      <c r="N74" s="13">
        <v>478</v>
      </c>
      <c r="O74" s="13">
        <v>1288</v>
      </c>
      <c r="P74" s="27"/>
      <c r="Q74" s="27"/>
      <c r="R74" s="27"/>
      <c r="S74" s="27"/>
      <c r="T74" s="27"/>
    </row>
    <row r="75" spans="7:20" x14ac:dyDescent="0.25">
      <c r="G75" s="19">
        <v>42076</v>
      </c>
      <c r="H75" s="20">
        <v>569.12</v>
      </c>
      <c r="I75" s="16"/>
      <c r="J75" s="39">
        <v>72</v>
      </c>
      <c r="K75" s="61" t="s">
        <v>306</v>
      </c>
      <c r="L75" s="13" t="s">
        <v>381</v>
      </c>
      <c r="M75" s="13">
        <v>431</v>
      </c>
      <c r="N75" s="13">
        <v>459</v>
      </c>
      <c r="O75" s="13">
        <v>1278</v>
      </c>
      <c r="P75" s="27"/>
      <c r="Q75" s="27"/>
      <c r="R75" s="27"/>
      <c r="S75" s="27"/>
      <c r="T75" s="27"/>
    </row>
    <row r="76" spans="7:20" x14ac:dyDescent="0.25">
      <c r="G76" s="19">
        <v>42077</v>
      </c>
      <c r="H76" s="20">
        <v>1463.12</v>
      </c>
      <c r="I76" s="16"/>
      <c r="J76" s="39">
        <v>73</v>
      </c>
      <c r="K76" s="61" t="s">
        <v>306</v>
      </c>
      <c r="L76" s="13" t="s">
        <v>382</v>
      </c>
      <c r="M76" s="13">
        <v>520</v>
      </c>
      <c r="N76" s="13">
        <v>568</v>
      </c>
      <c r="O76" s="13">
        <v>1499</v>
      </c>
      <c r="P76" s="27"/>
      <c r="Q76" s="27"/>
      <c r="R76" s="27"/>
      <c r="S76" s="27"/>
      <c r="T76" s="27"/>
    </row>
    <row r="77" spans="7:20" x14ac:dyDescent="0.25">
      <c r="G77" s="19">
        <v>42078</v>
      </c>
      <c r="H77" s="20">
        <v>1233.45</v>
      </c>
      <c r="I77" s="16"/>
      <c r="J77" s="39">
        <v>74</v>
      </c>
      <c r="K77" s="61" t="s">
        <v>306</v>
      </c>
      <c r="L77" s="13" t="s">
        <v>383</v>
      </c>
      <c r="M77" s="13">
        <v>989</v>
      </c>
      <c r="N77" s="13">
        <v>695</v>
      </c>
      <c r="O77" s="13">
        <v>2563</v>
      </c>
      <c r="P77" s="27"/>
      <c r="Q77" s="27"/>
      <c r="R77" s="27"/>
      <c r="S77" s="27"/>
      <c r="T77" s="27"/>
    </row>
    <row r="78" spans="7:20" x14ac:dyDescent="0.25">
      <c r="G78" s="19">
        <v>42079</v>
      </c>
      <c r="H78" s="20">
        <v>456.96</v>
      </c>
      <c r="I78" s="16"/>
      <c r="J78" s="39">
        <v>75</v>
      </c>
      <c r="K78" s="61" t="s">
        <v>306</v>
      </c>
      <c r="L78" s="13" t="s">
        <v>384</v>
      </c>
      <c r="M78" s="13">
        <v>1119</v>
      </c>
      <c r="N78" s="13">
        <v>369</v>
      </c>
      <c r="O78" s="13">
        <v>2013</v>
      </c>
      <c r="P78" s="27"/>
      <c r="Q78" s="27"/>
      <c r="R78" s="27"/>
      <c r="S78" s="27"/>
      <c r="T78" s="27"/>
    </row>
    <row r="79" spans="7:20" x14ac:dyDescent="0.25">
      <c r="G79" s="19">
        <v>42080</v>
      </c>
      <c r="H79" s="20">
        <v>289.98</v>
      </c>
      <c r="I79" s="16"/>
      <c r="J79" s="39">
        <v>76</v>
      </c>
      <c r="K79" s="61" t="s">
        <v>306</v>
      </c>
      <c r="L79" s="13" t="s">
        <v>385</v>
      </c>
      <c r="M79" s="13">
        <v>1046</v>
      </c>
      <c r="N79" s="13">
        <v>486</v>
      </c>
      <c r="O79" s="13">
        <v>2096</v>
      </c>
      <c r="P79" s="27"/>
      <c r="Q79" s="27"/>
      <c r="R79" s="27"/>
      <c r="S79" s="27"/>
      <c r="T79" s="27"/>
    </row>
    <row r="80" spans="7:20" x14ac:dyDescent="0.25">
      <c r="G80" s="19">
        <v>42081</v>
      </c>
      <c r="H80" s="20">
        <v>430.12</v>
      </c>
      <c r="I80" s="16"/>
      <c r="J80" s="39">
        <v>77</v>
      </c>
      <c r="K80" s="61" t="s">
        <v>306</v>
      </c>
      <c r="L80" s="13" t="s">
        <v>386</v>
      </c>
      <c r="M80" s="13">
        <v>304</v>
      </c>
      <c r="N80" s="13">
        <v>598</v>
      </c>
      <c r="O80" s="13">
        <v>0</v>
      </c>
      <c r="P80" s="27"/>
      <c r="Q80" s="27"/>
      <c r="R80" s="27"/>
      <c r="S80" s="27"/>
      <c r="T80" s="27"/>
    </row>
    <row r="81" spans="7:20" x14ac:dyDescent="0.25">
      <c r="G81" s="19">
        <v>42082</v>
      </c>
      <c r="H81" s="20">
        <v>326.58</v>
      </c>
      <c r="I81" s="16"/>
      <c r="J81" s="39">
        <v>78</v>
      </c>
      <c r="K81" s="61" t="s">
        <v>306</v>
      </c>
      <c r="L81" s="13" t="s">
        <v>387</v>
      </c>
      <c r="M81" s="13">
        <v>348</v>
      </c>
      <c r="N81" s="13">
        <v>586</v>
      </c>
      <c r="O81" s="13">
        <v>0</v>
      </c>
      <c r="P81" s="27"/>
      <c r="Q81" s="27"/>
      <c r="R81" s="27"/>
      <c r="S81" s="27"/>
      <c r="T81" s="27"/>
    </row>
    <row r="82" spans="7:20" x14ac:dyDescent="0.25">
      <c r="G82" s="19">
        <v>42083</v>
      </c>
      <c r="H82" s="20">
        <v>389.12</v>
      </c>
      <c r="I82" s="16"/>
      <c r="J82" s="39">
        <v>79</v>
      </c>
      <c r="K82" s="61" t="s">
        <v>306</v>
      </c>
      <c r="L82" s="13" t="s">
        <v>388</v>
      </c>
      <c r="M82" s="13">
        <v>431</v>
      </c>
      <c r="N82" s="13">
        <v>536</v>
      </c>
      <c r="O82" s="13">
        <v>0</v>
      </c>
      <c r="P82" s="27"/>
      <c r="Q82" s="27"/>
      <c r="R82" s="27"/>
      <c r="S82" s="27"/>
      <c r="T82" s="27"/>
    </row>
    <row r="83" spans="7:20" x14ac:dyDescent="0.25">
      <c r="G83" s="19">
        <v>42084</v>
      </c>
      <c r="H83" s="20">
        <v>458.12</v>
      </c>
      <c r="I83" s="16"/>
      <c r="J83" s="39">
        <v>80</v>
      </c>
      <c r="K83" s="61" t="s">
        <v>306</v>
      </c>
      <c r="L83" s="13" t="s">
        <v>389</v>
      </c>
      <c r="M83" s="13">
        <v>702</v>
      </c>
      <c r="N83" s="13">
        <v>250</v>
      </c>
      <c r="O83" s="13">
        <v>0</v>
      </c>
      <c r="P83" s="27"/>
      <c r="Q83" s="27"/>
      <c r="R83" s="27"/>
      <c r="S83" s="27"/>
      <c r="T83" s="27"/>
    </row>
    <row r="84" spans="7:20" x14ac:dyDescent="0.25">
      <c r="G84" s="19">
        <v>42085</v>
      </c>
      <c r="H84" s="20">
        <v>1230</v>
      </c>
      <c r="I84" s="16"/>
      <c r="J84" s="39">
        <v>81</v>
      </c>
      <c r="K84" s="61" t="s">
        <v>306</v>
      </c>
      <c r="L84" s="13" t="s">
        <v>390</v>
      </c>
      <c r="M84" s="13">
        <v>888</v>
      </c>
      <c r="N84" s="13">
        <v>156</v>
      </c>
      <c r="O84" s="13">
        <v>1258</v>
      </c>
      <c r="P84" s="27"/>
      <c r="Q84" s="27"/>
      <c r="R84" s="27"/>
      <c r="S84" s="27"/>
      <c r="T84" s="27"/>
    </row>
    <row r="85" spans="7:20" x14ac:dyDescent="0.25">
      <c r="G85" s="19">
        <v>42086</v>
      </c>
      <c r="H85" s="20">
        <v>123.69</v>
      </c>
      <c r="I85" s="16"/>
      <c r="J85" s="39">
        <v>82</v>
      </c>
      <c r="K85" s="61" t="s">
        <v>306</v>
      </c>
      <c r="L85" s="13" t="s">
        <v>391</v>
      </c>
      <c r="M85" s="13">
        <v>1346</v>
      </c>
      <c r="N85" s="13">
        <v>780</v>
      </c>
      <c r="O85" s="13">
        <v>6903</v>
      </c>
      <c r="P85" s="27"/>
      <c r="Q85" s="27"/>
      <c r="R85" s="27"/>
      <c r="S85" s="27"/>
      <c r="T85" s="27"/>
    </row>
    <row r="86" spans="7:20" x14ac:dyDescent="0.25">
      <c r="G86" s="19">
        <v>42087</v>
      </c>
      <c r="H86" s="20">
        <v>456.78</v>
      </c>
      <c r="I86" s="16"/>
      <c r="J86" s="39">
        <v>83</v>
      </c>
      <c r="K86" s="61" t="s">
        <v>306</v>
      </c>
      <c r="L86" s="13" t="s">
        <v>392</v>
      </c>
      <c r="M86" s="13">
        <v>150</v>
      </c>
      <c r="N86" s="13">
        <v>369</v>
      </c>
      <c r="O86" s="13">
        <v>2560</v>
      </c>
      <c r="P86" s="27"/>
      <c r="Q86" s="27"/>
      <c r="R86" s="27"/>
      <c r="S86" s="27"/>
      <c r="T86" s="27"/>
    </row>
    <row r="87" spans="7:20" x14ac:dyDescent="0.25">
      <c r="G87" s="19">
        <v>42088</v>
      </c>
      <c r="H87" s="20">
        <v>560.12</v>
      </c>
      <c r="I87" s="16"/>
      <c r="J87" s="39">
        <v>84</v>
      </c>
      <c r="K87" s="61" t="s">
        <v>306</v>
      </c>
      <c r="L87" s="13" t="s">
        <v>393</v>
      </c>
      <c r="M87" s="13">
        <v>1599</v>
      </c>
      <c r="N87" s="13">
        <v>496</v>
      </c>
      <c r="O87" s="13">
        <v>130</v>
      </c>
      <c r="P87" s="27"/>
      <c r="Q87" s="27"/>
      <c r="R87" s="27"/>
      <c r="S87" s="27"/>
      <c r="T87" s="27"/>
    </row>
    <row r="88" spans="7:20" x14ac:dyDescent="0.25">
      <c r="G88" s="19">
        <v>42089</v>
      </c>
      <c r="H88" s="20">
        <v>789.12</v>
      </c>
      <c r="I88" s="16"/>
      <c r="J88" s="39">
        <v>85</v>
      </c>
      <c r="K88" s="61" t="s">
        <v>306</v>
      </c>
      <c r="L88" s="13" t="s">
        <v>394</v>
      </c>
      <c r="M88" s="13">
        <v>264</v>
      </c>
      <c r="N88" s="13">
        <v>368</v>
      </c>
      <c r="O88" s="13">
        <v>259</v>
      </c>
      <c r="P88" s="27"/>
      <c r="Q88" s="27"/>
      <c r="R88" s="27"/>
      <c r="S88" s="27"/>
      <c r="T88" s="27"/>
    </row>
    <row r="89" spans="7:20" x14ac:dyDescent="0.25">
      <c r="G89" s="19">
        <v>42090</v>
      </c>
      <c r="H89" s="20">
        <v>256.12</v>
      </c>
      <c r="I89" s="16"/>
      <c r="J89" s="39">
        <v>86</v>
      </c>
      <c r="K89" s="61" t="s">
        <v>306</v>
      </c>
      <c r="L89" s="13" t="s">
        <v>395</v>
      </c>
      <c r="M89" s="13">
        <v>321</v>
      </c>
      <c r="N89" s="13">
        <v>1450</v>
      </c>
      <c r="O89" s="13">
        <v>1469</v>
      </c>
      <c r="P89" s="27"/>
      <c r="Q89" s="27"/>
      <c r="R89" s="27"/>
      <c r="S89" s="27"/>
      <c r="T89" s="27"/>
    </row>
    <row r="90" spans="7:20" x14ac:dyDescent="0.25">
      <c r="G90" s="19">
        <v>42091</v>
      </c>
      <c r="H90" s="20">
        <v>652.12</v>
      </c>
      <c r="I90" s="16"/>
      <c r="J90" s="39">
        <v>87</v>
      </c>
      <c r="K90" s="61" t="s">
        <v>306</v>
      </c>
      <c r="L90" s="13" t="s">
        <v>396</v>
      </c>
      <c r="M90" s="13">
        <v>765</v>
      </c>
      <c r="N90" s="13">
        <v>2260</v>
      </c>
      <c r="O90" s="13">
        <v>1440</v>
      </c>
      <c r="P90" s="27"/>
      <c r="Q90" s="27"/>
      <c r="R90" s="27"/>
      <c r="S90" s="27"/>
      <c r="T90" s="27"/>
    </row>
    <row r="91" spans="7:20" x14ac:dyDescent="0.25">
      <c r="G91" s="19">
        <v>42092</v>
      </c>
      <c r="H91" s="20">
        <v>458.12</v>
      </c>
      <c r="I91" s="16"/>
      <c r="J91" s="39">
        <v>88</v>
      </c>
      <c r="K91" s="61" t="s">
        <v>306</v>
      </c>
      <c r="L91" s="13" t="s">
        <v>397</v>
      </c>
      <c r="M91" s="13">
        <v>299</v>
      </c>
      <c r="N91" s="13">
        <v>1490</v>
      </c>
      <c r="O91" s="13">
        <v>212</v>
      </c>
      <c r="P91" s="27"/>
      <c r="Q91" s="27"/>
      <c r="R91" s="27"/>
      <c r="S91" s="27"/>
      <c r="T91" s="27"/>
    </row>
    <row r="92" spans="7:20" x14ac:dyDescent="0.25">
      <c r="G92" s="19">
        <v>42093</v>
      </c>
      <c r="H92" s="20">
        <v>256.32</v>
      </c>
      <c r="I92" s="16"/>
      <c r="J92" s="39">
        <v>89</v>
      </c>
      <c r="K92" s="61" t="s">
        <v>306</v>
      </c>
      <c r="L92" s="13" t="s">
        <v>398</v>
      </c>
      <c r="M92" s="13">
        <v>505</v>
      </c>
      <c r="N92" s="13">
        <v>369</v>
      </c>
      <c r="O92" s="13">
        <v>411</v>
      </c>
      <c r="P92" s="27"/>
      <c r="Q92" s="27"/>
      <c r="R92" s="27"/>
      <c r="S92" s="27"/>
      <c r="T92" s="27"/>
    </row>
    <row r="93" spans="7:20" x14ac:dyDescent="0.25">
      <c r="G93" s="19">
        <v>42094</v>
      </c>
      <c r="H93" s="20">
        <v>124.56</v>
      </c>
      <c r="I93" s="16"/>
      <c r="J93" s="39">
        <v>90</v>
      </c>
      <c r="K93" s="61" t="s">
        <v>306</v>
      </c>
      <c r="L93" s="13" t="s">
        <v>399</v>
      </c>
      <c r="M93" s="13">
        <v>271</v>
      </c>
      <c r="N93" s="13">
        <v>3950</v>
      </c>
      <c r="O93" s="13">
        <v>360</v>
      </c>
      <c r="P93" s="27"/>
      <c r="Q93" s="27"/>
      <c r="R93" s="27"/>
      <c r="S93" s="27"/>
      <c r="T93" s="27"/>
    </row>
    <row r="94" spans="7:20" ht="15.75" thickBot="1" x14ac:dyDescent="0.3">
      <c r="G94" s="21"/>
      <c r="H94" s="22">
        <f>SUM(H4:H93)</f>
        <v>56056.710000000021</v>
      </c>
      <c r="I94" s="10"/>
      <c r="J94" s="10"/>
      <c r="K94" s="27"/>
      <c r="L94" s="27"/>
      <c r="M94" s="31"/>
      <c r="N94" s="31"/>
      <c r="O94" s="31"/>
      <c r="P94" s="27"/>
      <c r="Q94" s="27"/>
      <c r="R94" s="27"/>
      <c r="S94" s="27"/>
      <c r="T94" s="27"/>
    </row>
    <row r="95" spans="7:20" x14ac:dyDescent="0.25">
      <c r="G95" s="10"/>
      <c r="H95" s="10"/>
      <c r="K95" s="27"/>
      <c r="L95" s="27"/>
      <c r="M95" s="31"/>
      <c r="N95" s="31"/>
      <c r="O95" s="31"/>
      <c r="P95" s="27"/>
      <c r="Q95" s="27"/>
      <c r="R95" s="27"/>
      <c r="S95" s="27"/>
      <c r="T95" s="27"/>
    </row>
    <row r="96" spans="7:20" x14ac:dyDescent="0.25">
      <c r="M96" s="10"/>
      <c r="N96" s="10"/>
      <c r="O96" s="10"/>
    </row>
    <row r="97" spans="13:15" x14ac:dyDescent="0.25">
      <c r="M97" s="10"/>
      <c r="N97" s="10"/>
      <c r="O97" s="10"/>
    </row>
  </sheetData>
  <mergeCells count="6">
    <mergeCell ref="U1:Z1"/>
    <mergeCell ref="A1:E1"/>
    <mergeCell ref="G1:I1"/>
    <mergeCell ref="M2:O2"/>
    <mergeCell ref="Q4:S4"/>
    <mergeCell ref="K1:O1"/>
  </mergeCells>
  <phoneticPr fontId="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C776-F12A-4050-9201-37FCA2E4BF27}">
  <dimension ref="A1:K30"/>
  <sheetViews>
    <sheetView workbookViewId="0">
      <selection activeCell="K3" sqref="K3"/>
    </sheetView>
  </sheetViews>
  <sheetFormatPr defaultRowHeight="15" x14ac:dyDescent="0.25"/>
  <cols>
    <col min="2" max="2" width="15.28515625" customWidth="1"/>
    <col min="3" max="3" width="10.28515625" customWidth="1"/>
    <col min="5" max="5" width="15.140625" customWidth="1"/>
    <col min="6" max="6" width="17.140625" customWidth="1"/>
    <col min="7" max="7" width="9.140625" customWidth="1"/>
    <col min="8" max="8" width="12.7109375" customWidth="1"/>
    <col min="9" max="9" width="15.28515625" customWidth="1"/>
  </cols>
  <sheetData>
    <row r="1" spans="1:11" ht="15.75" thickBot="1" x14ac:dyDescent="0.3">
      <c r="A1" s="82" t="s">
        <v>415</v>
      </c>
      <c r="B1" s="83"/>
      <c r="C1" s="84"/>
      <c r="E1" s="73" t="s">
        <v>423</v>
      </c>
      <c r="F1" s="90"/>
    </row>
    <row r="2" spans="1:11" ht="15.75" thickBot="1" x14ac:dyDescent="0.3">
      <c r="A2" s="40" t="s">
        <v>412</v>
      </c>
      <c r="B2" s="25" t="s">
        <v>413</v>
      </c>
      <c r="C2" s="41" t="s">
        <v>414</v>
      </c>
      <c r="E2" s="57" t="s">
        <v>413</v>
      </c>
      <c r="F2" s="58" t="s">
        <v>422</v>
      </c>
      <c r="H2" s="59" t="s">
        <v>413</v>
      </c>
      <c r="I2" s="59" t="s">
        <v>422</v>
      </c>
    </row>
    <row r="3" spans="1:11" x14ac:dyDescent="0.25">
      <c r="A3" s="12" t="s">
        <v>403</v>
      </c>
      <c r="B3" s="55">
        <v>43101</v>
      </c>
      <c r="C3" s="12">
        <v>60</v>
      </c>
      <c r="E3" s="56">
        <v>44593</v>
      </c>
      <c r="F3" s="1">
        <v>2.4596</v>
      </c>
      <c r="H3" s="56">
        <v>44594</v>
      </c>
      <c r="I3" s="39">
        <f>VLOOKUP(H3,E2:F30,2,TRUE)</f>
        <v>3.4794999999999998</v>
      </c>
      <c r="K3" s="31"/>
    </row>
    <row r="4" spans="1:11" x14ac:dyDescent="0.25">
      <c r="A4" s="13" t="s">
        <v>404</v>
      </c>
      <c r="B4" s="56">
        <v>43102</v>
      </c>
      <c r="C4" s="13">
        <v>35</v>
      </c>
      <c r="E4" s="56">
        <v>44594</v>
      </c>
      <c r="F4" s="1">
        <v>3.4794999999999998</v>
      </c>
      <c r="H4" s="56">
        <v>44607</v>
      </c>
      <c r="I4" s="39">
        <f t="shared" ref="I4:I5" si="0">VLOOKUP(H4,E3:F31,2,TRUE)</f>
        <v>1.9653</v>
      </c>
    </row>
    <row r="5" spans="1:11" x14ac:dyDescent="0.25">
      <c r="A5" s="13" t="s">
        <v>405</v>
      </c>
      <c r="B5" s="56">
        <v>43103</v>
      </c>
      <c r="C5" s="13">
        <v>120</v>
      </c>
      <c r="E5" s="56">
        <v>44595</v>
      </c>
      <c r="F5" s="1">
        <v>1.1246</v>
      </c>
      <c r="H5" s="56">
        <v>44618</v>
      </c>
      <c r="I5" s="39">
        <f t="shared" si="0"/>
        <v>1.8765000000000001</v>
      </c>
    </row>
    <row r="6" spans="1:11" x14ac:dyDescent="0.25">
      <c r="A6" s="13" t="s">
        <v>406</v>
      </c>
      <c r="B6" s="56">
        <v>43132</v>
      </c>
      <c r="C6" s="13">
        <v>43</v>
      </c>
      <c r="E6" s="56">
        <v>44596</v>
      </c>
      <c r="F6" s="1">
        <v>1.9684999999999999</v>
      </c>
    </row>
    <row r="7" spans="1:11" x14ac:dyDescent="0.25">
      <c r="A7" s="13" t="s">
        <v>407</v>
      </c>
      <c r="B7" s="56">
        <v>43133</v>
      </c>
      <c r="C7" s="13">
        <v>65</v>
      </c>
      <c r="E7" s="56">
        <v>44597</v>
      </c>
      <c r="F7" s="1">
        <v>1.4784999999999999</v>
      </c>
    </row>
    <row r="8" spans="1:11" x14ac:dyDescent="0.25">
      <c r="A8" s="13" t="s">
        <v>408</v>
      </c>
      <c r="B8" s="56">
        <v>43134</v>
      </c>
      <c r="C8" s="13">
        <v>150</v>
      </c>
      <c r="E8" s="56">
        <v>44598</v>
      </c>
      <c r="F8" s="1">
        <v>2.1456</v>
      </c>
    </row>
    <row r="9" spans="1:11" x14ac:dyDescent="0.25">
      <c r="A9" s="13" t="s">
        <v>409</v>
      </c>
      <c r="B9" s="56">
        <v>43160</v>
      </c>
      <c r="C9" s="13">
        <v>80</v>
      </c>
      <c r="E9" s="56">
        <v>44599</v>
      </c>
      <c r="F9" s="1">
        <v>2.3698000000000001</v>
      </c>
    </row>
    <row r="10" spans="1:11" x14ac:dyDescent="0.25">
      <c r="A10" s="13" t="s">
        <v>410</v>
      </c>
      <c r="B10" s="56">
        <v>43161</v>
      </c>
      <c r="C10" s="13">
        <v>23</v>
      </c>
      <c r="E10" s="56">
        <v>44600</v>
      </c>
      <c r="F10" s="1">
        <v>2.4788999999999999</v>
      </c>
    </row>
    <row r="11" spans="1:11" x14ac:dyDescent="0.25">
      <c r="A11" s="13" t="s">
        <v>411</v>
      </c>
      <c r="B11" s="56">
        <v>43162</v>
      </c>
      <c r="C11" s="13">
        <v>70</v>
      </c>
      <c r="E11" s="56">
        <v>44601</v>
      </c>
      <c r="F11" s="1">
        <v>1.4896</v>
      </c>
    </row>
    <row r="12" spans="1:11" ht="15.75" thickBot="1" x14ac:dyDescent="0.3">
      <c r="E12" s="56">
        <v>44602</v>
      </c>
      <c r="F12" s="1">
        <v>1.4752000000000001</v>
      </c>
    </row>
    <row r="13" spans="1:11" ht="15.75" thickBot="1" x14ac:dyDescent="0.3">
      <c r="A13" s="85" t="s">
        <v>419</v>
      </c>
      <c r="B13" s="86"/>
      <c r="E13" s="56">
        <v>44603</v>
      </c>
      <c r="F13" s="1">
        <v>1.2563</v>
      </c>
    </row>
    <row r="14" spans="1:11" x14ac:dyDescent="0.25">
      <c r="A14" s="42" t="s">
        <v>416</v>
      </c>
      <c r="B14" s="44">
        <f>AVERAGE(C3:C5)</f>
        <v>71.666666666666671</v>
      </c>
      <c r="E14" s="56">
        <v>44604</v>
      </c>
      <c r="F14" s="1">
        <v>1.4857</v>
      </c>
    </row>
    <row r="15" spans="1:11" x14ac:dyDescent="0.25">
      <c r="A15" s="43" t="s">
        <v>417</v>
      </c>
      <c r="B15" s="45">
        <f>AVERAGE(C6:C8)</f>
        <v>86</v>
      </c>
      <c r="E15" s="56">
        <v>44605</v>
      </c>
      <c r="F15" s="1">
        <v>1.9652000000000001</v>
      </c>
    </row>
    <row r="16" spans="1:11" ht="15.75" thickBot="1" x14ac:dyDescent="0.3">
      <c r="A16" s="21" t="s">
        <v>418</v>
      </c>
      <c r="B16" s="46">
        <f>AVERAGE(C9:C11)</f>
        <v>57.666666666666664</v>
      </c>
      <c r="E16" s="56">
        <v>44606</v>
      </c>
      <c r="F16" s="1">
        <v>1.2386999999999999</v>
      </c>
    </row>
    <row r="17" spans="1:6" ht="15.75" thickBot="1" x14ac:dyDescent="0.3">
      <c r="E17" s="56">
        <v>44607</v>
      </c>
      <c r="F17" s="1">
        <v>1.9653</v>
      </c>
    </row>
    <row r="18" spans="1:6" ht="15.75" thickBot="1" x14ac:dyDescent="0.3">
      <c r="A18" s="85" t="s">
        <v>420</v>
      </c>
      <c r="B18" s="87"/>
      <c r="E18" s="56">
        <v>44608</v>
      </c>
      <c r="F18" s="1">
        <v>2.0001000000000002</v>
      </c>
    </row>
    <row r="19" spans="1:6" ht="15.75" thickBot="1" x14ac:dyDescent="0.3">
      <c r="A19" s="88">
        <f>SUM(C3:C11)/COUNT(C3:C11)</f>
        <v>71.777777777777771</v>
      </c>
      <c r="B19" s="89"/>
      <c r="E19" s="56">
        <v>44609</v>
      </c>
      <c r="F19" s="1">
        <v>1.8236000000000001</v>
      </c>
    </row>
    <row r="20" spans="1:6" x14ac:dyDescent="0.25">
      <c r="E20" s="56">
        <v>44610</v>
      </c>
      <c r="F20" s="1">
        <v>1.7896000000000001</v>
      </c>
    </row>
    <row r="21" spans="1:6" x14ac:dyDescent="0.25">
      <c r="E21" s="56">
        <v>44611</v>
      </c>
      <c r="F21" s="1">
        <v>1.2069000000000001</v>
      </c>
    </row>
    <row r="22" spans="1:6" x14ac:dyDescent="0.25">
      <c r="E22" s="56">
        <v>44612</v>
      </c>
      <c r="F22" s="1">
        <v>1</v>
      </c>
    </row>
    <row r="23" spans="1:6" x14ac:dyDescent="0.25">
      <c r="E23" s="56">
        <v>44613</v>
      </c>
      <c r="F23" s="1">
        <v>1.2596000000000001</v>
      </c>
    </row>
    <row r="24" spans="1:6" x14ac:dyDescent="0.25">
      <c r="E24" s="56">
        <v>44614</v>
      </c>
      <c r="F24" s="1">
        <v>1.5895999999999999</v>
      </c>
    </row>
    <row r="25" spans="1:6" x14ac:dyDescent="0.25">
      <c r="E25" s="56">
        <v>44615</v>
      </c>
      <c r="F25" s="1">
        <v>1.2638</v>
      </c>
    </row>
    <row r="26" spans="1:6" x14ac:dyDescent="0.25">
      <c r="E26" s="56">
        <v>44616</v>
      </c>
      <c r="F26" s="1">
        <v>2.0011999999999999</v>
      </c>
    </row>
    <row r="27" spans="1:6" x14ac:dyDescent="0.25">
      <c r="E27" s="56">
        <v>44617</v>
      </c>
      <c r="F27" s="1">
        <v>1.9998</v>
      </c>
    </row>
    <row r="28" spans="1:6" x14ac:dyDescent="0.25">
      <c r="E28" s="56">
        <v>44618</v>
      </c>
      <c r="F28" s="1">
        <v>1.8765000000000001</v>
      </c>
    </row>
    <row r="29" spans="1:6" x14ac:dyDescent="0.25">
      <c r="E29" s="56">
        <v>44619</v>
      </c>
      <c r="F29" s="1">
        <v>1.4963</v>
      </c>
    </row>
    <row r="30" spans="1:6" x14ac:dyDescent="0.25">
      <c r="E30" s="56">
        <v>44620</v>
      </c>
      <c r="F30" s="1">
        <v>1.4598</v>
      </c>
    </row>
  </sheetData>
  <mergeCells count="5">
    <mergeCell ref="A1:C1"/>
    <mergeCell ref="A13:B13"/>
    <mergeCell ref="A18:B18"/>
    <mergeCell ref="A19:B19"/>
    <mergeCell ref="E1:F1"/>
  </mergeCells>
  <phoneticPr fontId="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E6CC-3E16-4367-BC3E-9450158E67E6}">
  <dimension ref="A1:D103"/>
  <sheetViews>
    <sheetView workbookViewId="0">
      <selection activeCell="J18" sqref="J18"/>
    </sheetView>
  </sheetViews>
  <sheetFormatPr defaultRowHeight="15" x14ac:dyDescent="0.25"/>
  <cols>
    <col min="1" max="4" width="14.7109375" customWidth="1"/>
  </cols>
  <sheetData>
    <row r="1" spans="1:4" x14ac:dyDescent="0.25">
      <c r="A1" s="91" t="s">
        <v>532</v>
      </c>
      <c r="B1" s="91"/>
      <c r="C1" s="91"/>
      <c r="D1" s="91"/>
    </row>
    <row r="2" spans="1:4" x14ac:dyDescent="0.25">
      <c r="A2" s="69" t="s">
        <v>426</v>
      </c>
      <c r="B2" s="69" t="s">
        <v>427</v>
      </c>
      <c r="C2" s="69" t="s">
        <v>428</v>
      </c>
      <c r="D2" s="69" t="s">
        <v>429</v>
      </c>
    </row>
    <row r="3" spans="1:4" x14ac:dyDescent="0.25">
      <c r="A3" s="1">
        <v>1</v>
      </c>
      <c r="B3" s="1" t="s">
        <v>430</v>
      </c>
      <c r="C3" s="66">
        <v>1411750000</v>
      </c>
      <c r="D3" s="67">
        <v>44926</v>
      </c>
    </row>
    <row r="4" spans="1:4" x14ac:dyDescent="0.25">
      <c r="A4" s="1">
        <v>2</v>
      </c>
      <c r="B4" s="1" t="s">
        <v>431</v>
      </c>
      <c r="C4" s="66">
        <v>1392329000</v>
      </c>
      <c r="D4" s="67">
        <v>45108</v>
      </c>
    </row>
    <row r="5" spans="1:4" x14ac:dyDescent="0.25">
      <c r="A5" s="1">
        <v>3</v>
      </c>
      <c r="B5" s="1" t="s">
        <v>432</v>
      </c>
      <c r="C5" s="66">
        <v>335305000</v>
      </c>
      <c r="D5" s="67">
        <v>45163</v>
      </c>
    </row>
    <row r="6" spans="1:4" x14ac:dyDescent="0.25">
      <c r="A6" s="1">
        <v>4</v>
      </c>
      <c r="B6" s="1" t="s">
        <v>433</v>
      </c>
      <c r="C6" s="66">
        <v>277749853</v>
      </c>
      <c r="D6" s="67">
        <v>44926</v>
      </c>
    </row>
    <row r="7" spans="1:4" x14ac:dyDescent="0.25">
      <c r="A7" s="1">
        <v>5</v>
      </c>
      <c r="B7" s="1" t="s">
        <v>434</v>
      </c>
      <c r="C7" s="66">
        <v>241499431</v>
      </c>
      <c r="D7" s="67">
        <v>44986</v>
      </c>
    </row>
    <row r="8" spans="1:4" x14ac:dyDescent="0.25">
      <c r="A8" s="1">
        <v>6</v>
      </c>
      <c r="B8" s="1" t="s">
        <v>435</v>
      </c>
      <c r="C8" s="66">
        <v>216783400</v>
      </c>
      <c r="D8" s="67">
        <v>44641</v>
      </c>
    </row>
    <row r="9" spans="1:4" x14ac:dyDescent="0.25">
      <c r="A9" s="1">
        <v>7</v>
      </c>
      <c r="B9" s="1" t="s">
        <v>436</v>
      </c>
      <c r="C9" s="66">
        <v>203062512</v>
      </c>
      <c r="D9" s="67">
        <v>44774</v>
      </c>
    </row>
    <row r="10" spans="1:4" x14ac:dyDescent="0.25">
      <c r="A10" s="1">
        <v>8</v>
      </c>
      <c r="B10" s="1" t="s">
        <v>437</v>
      </c>
      <c r="C10" s="66">
        <v>169828911</v>
      </c>
      <c r="D10" s="67">
        <v>44726</v>
      </c>
    </row>
    <row r="11" spans="1:4" x14ac:dyDescent="0.25">
      <c r="A11" s="1">
        <v>9</v>
      </c>
      <c r="B11" s="1" t="s">
        <v>438</v>
      </c>
      <c r="C11" s="66">
        <v>146424729</v>
      </c>
      <c r="D11" s="67">
        <v>44927</v>
      </c>
    </row>
    <row r="12" spans="1:4" x14ac:dyDescent="0.25">
      <c r="A12" s="1">
        <v>10</v>
      </c>
      <c r="B12" s="1" t="s">
        <v>439</v>
      </c>
      <c r="C12" s="66">
        <v>129035733</v>
      </c>
      <c r="D12" s="67">
        <v>45016</v>
      </c>
    </row>
    <row r="13" spans="1:4" x14ac:dyDescent="0.25">
      <c r="A13" s="1">
        <v>11</v>
      </c>
      <c r="B13" s="1" t="s">
        <v>440</v>
      </c>
      <c r="C13" s="66">
        <v>124560000</v>
      </c>
      <c r="D13" s="67">
        <v>45108</v>
      </c>
    </row>
    <row r="14" spans="1:4" x14ac:dyDescent="0.25">
      <c r="A14" s="1">
        <v>12</v>
      </c>
      <c r="B14" s="1" t="s">
        <v>441</v>
      </c>
      <c r="C14" s="66">
        <v>110682000</v>
      </c>
      <c r="D14" s="67">
        <v>45163</v>
      </c>
    </row>
    <row r="15" spans="1:4" x14ac:dyDescent="0.25">
      <c r="A15" s="1">
        <v>13</v>
      </c>
      <c r="B15" s="1" t="s">
        <v>442</v>
      </c>
      <c r="C15" s="66">
        <v>105223000</v>
      </c>
      <c r="D15" s="67">
        <v>45163</v>
      </c>
    </row>
    <row r="16" spans="1:4" x14ac:dyDescent="0.25">
      <c r="A16" s="1">
        <v>14</v>
      </c>
      <c r="B16" s="1" t="s">
        <v>443</v>
      </c>
      <c r="C16" s="66">
        <v>105163988</v>
      </c>
      <c r="D16" s="67">
        <v>44743</v>
      </c>
    </row>
    <row r="17" spans="1:4" x14ac:dyDescent="0.25">
      <c r="A17" s="1">
        <v>15</v>
      </c>
      <c r="B17" s="1" t="s">
        <v>444</v>
      </c>
      <c r="C17" s="66">
        <v>100000000</v>
      </c>
      <c r="D17" s="68">
        <v>45017</v>
      </c>
    </row>
    <row r="18" spans="1:4" x14ac:dyDescent="0.25">
      <c r="A18" s="1">
        <v>16</v>
      </c>
      <c r="B18" s="1" t="s">
        <v>445</v>
      </c>
      <c r="C18" s="66">
        <v>95370000</v>
      </c>
      <c r="D18" s="67">
        <v>43647</v>
      </c>
    </row>
    <row r="19" spans="1:4" x14ac:dyDescent="0.25">
      <c r="A19" s="1">
        <v>17</v>
      </c>
      <c r="B19" s="1" t="s">
        <v>446</v>
      </c>
      <c r="C19" s="66">
        <v>85279553</v>
      </c>
      <c r="D19" s="67">
        <v>44926</v>
      </c>
    </row>
    <row r="20" spans="1:4" x14ac:dyDescent="0.25">
      <c r="A20" s="1">
        <v>18</v>
      </c>
      <c r="B20" s="1" t="s">
        <v>447</v>
      </c>
      <c r="C20" s="66">
        <v>85227900</v>
      </c>
      <c r="D20" s="67">
        <v>45163</v>
      </c>
    </row>
    <row r="21" spans="1:4" x14ac:dyDescent="0.25">
      <c r="A21" s="1">
        <v>19</v>
      </c>
      <c r="B21" s="1" t="s">
        <v>448</v>
      </c>
      <c r="C21" s="66">
        <v>84432670</v>
      </c>
      <c r="D21" s="67">
        <v>45016</v>
      </c>
    </row>
    <row r="22" spans="1:4" x14ac:dyDescent="0.25">
      <c r="A22" s="1">
        <v>20</v>
      </c>
      <c r="B22" s="1" t="s">
        <v>449</v>
      </c>
      <c r="C22" s="66">
        <v>68263022</v>
      </c>
      <c r="D22" s="67">
        <v>44378</v>
      </c>
    </row>
    <row r="23" spans="1:4" x14ac:dyDescent="0.25">
      <c r="A23" s="1">
        <v>21</v>
      </c>
      <c r="B23" s="1" t="s">
        <v>450</v>
      </c>
      <c r="C23" s="66">
        <v>68128000</v>
      </c>
      <c r="D23" s="67">
        <v>45108</v>
      </c>
    </row>
    <row r="24" spans="1:4" x14ac:dyDescent="0.25">
      <c r="A24" s="1">
        <v>22</v>
      </c>
      <c r="B24" s="1" t="s">
        <v>451</v>
      </c>
      <c r="C24" s="66">
        <v>67026292</v>
      </c>
      <c r="D24" s="67">
        <v>44377</v>
      </c>
    </row>
    <row r="25" spans="1:4" x14ac:dyDescent="0.25">
      <c r="A25" s="1">
        <v>23</v>
      </c>
      <c r="B25" s="1" t="s">
        <v>452</v>
      </c>
      <c r="C25" s="66">
        <v>61741120</v>
      </c>
      <c r="D25" s="67">
        <v>44796</v>
      </c>
    </row>
    <row r="26" spans="1:4" x14ac:dyDescent="0.25">
      <c r="A26" s="1">
        <v>24</v>
      </c>
      <c r="B26" s="1" t="s">
        <v>453</v>
      </c>
      <c r="C26" s="66">
        <v>60604992</v>
      </c>
      <c r="D26" s="67">
        <v>44743</v>
      </c>
    </row>
    <row r="27" spans="1:4" x14ac:dyDescent="0.25">
      <c r="A27" s="1">
        <v>25</v>
      </c>
      <c r="B27" s="1" t="s">
        <v>454</v>
      </c>
      <c r="C27" s="66">
        <v>58784790</v>
      </c>
      <c r="D27" s="67">
        <v>45077</v>
      </c>
    </row>
    <row r="28" spans="1:4" x14ac:dyDescent="0.25">
      <c r="A28" s="1">
        <v>26</v>
      </c>
      <c r="B28" s="1" t="s">
        <v>455</v>
      </c>
      <c r="C28" s="66">
        <v>55770232</v>
      </c>
      <c r="D28" s="67">
        <v>44743</v>
      </c>
    </row>
    <row r="29" spans="1:4" x14ac:dyDescent="0.25">
      <c r="A29" s="1">
        <v>27</v>
      </c>
      <c r="B29" s="1" t="s">
        <v>456</v>
      </c>
      <c r="C29" s="66">
        <v>52215503</v>
      </c>
      <c r="D29" s="67">
        <v>45107</v>
      </c>
    </row>
    <row r="30" spans="1:4" x14ac:dyDescent="0.25">
      <c r="A30" s="1">
        <v>28</v>
      </c>
      <c r="B30" s="1" t="s">
        <v>457</v>
      </c>
      <c r="C30" s="66">
        <v>51526000</v>
      </c>
      <c r="D30" s="67">
        <v>44927</v>
      </c>
    </row>
    <row r="31" spans="1:4" x14ac:dyDescent="0.25">
      <c r="A31" s="1">
        <v>29</v>
      </c>
      <c r="B31" s="1" t="s">
        <v>458</v>
      </c>
      <c r="C31" s="66">
        <v>51439038</v>
      </c>
      <c r="D31" s="67">
        <v>44926</v>
      </c>
    </row>
    <row r="32" spans="1:4" x14ac:dyDescent="0.25">
      <c r="A32" s="1">
        <v>30</v>
      </c>
      <c r="B32" s="1" t="s">
        <v>459</v>
      </c>
      <c r="C32" s="66">
        <v>48345223</v>
      </c>
      <c r="D32" s="67">
        <v>45108</v>
      </c>
    </row>
    <row r="33" spans="1:4" x14ac:dyDescent="0.25">
      <c r="A33" s="1">
        <v>31</v>
      </c>
      <c r="B33" s="1" t="s">
        <v>460</v>
      </c>
      <c r="C33" s="66">
        <v>46044703</v>
      </c>
      <c r="D33" s="67">
        <v>44699</v>
      </c>
    </row>
    <row r="34" spans="1:4" x14ac:dyDescent="0.25">
      <c r="A34" s="1">
        <v>32</v>
      </c>
      <c r="B34" s="1" t="s">
        <v>461</v>
      </c>
      <c r="C34" s="66">
        <v>45400000</v>
      </c>
      <c r="D34" s="67">
        <v>44562</v>
      </c>
    </row>
    <row r="35" spans="1:4" x14ac:dyDescent="0.25">
      <c r="A35" s="1">
        <v>33</v>
      </c>
      <c r="B35" s="1" t="s">
        <v>462</v>
      </c>
      <c r="C35" s="66">
        <v>43324000</v>
      </c>
      <c r="D35" s="67">
        <v>45108</v>
      </c>
    </row>
    <row r="36" spans="1:4" x14ac:dyDescent="0.25">
      <c r="A36" s="1">
        <v>34</v>
      </c>
      <c r="B36" s="1" t="s">
        <v>463</v>
      </c>
      <c r="C36" s="66">
        <v>42885900</v>
      </c>
      <c r="D36" s="67">
        <v>44378</v>
      </c>
    </row>
    <row r="37" spans="1:4" x14ac:dyDescent="0.25">
      <c r="A37" s="1">
        <v>35</v>
      </c>
      <c r="B37" s="1" t="s">
        <v>464</v>
      </c>
      <c r="C37" s="66">
        <v>41984500</v>
      </c>
      <c r="D37" s="67">
        <v>43282</v>
      </c>
    </row>
    <row r="38" spans="1:4" x14ac:dyDescent="0.25">
      <c r="A38" s="1">
        <v>36</v>
      </c>
      <c r="B38" s="1" t="s">
        <v>465</v>
      </c>
      <c r="C38" s="66">
        <v>41130432</v>
      </c>
      <c r="D38" s="67">
        <v>44593</v>
      </c>
    </row>
    <row r="39" spans="1:4" x14ac:dyDescent="0.25">
      <c r="A39" s="1">
        <v>37</v>
      </c>
      <c r="B39" s="1" t="s">
        <v>466</v>
      </c>
      <c r="C39" s="66">
        <v>40276000</v>
      </c>
      <c r="D39" s="67">
        <v>45163</v>
      </c>
    </row>
    <row r="40" spans="1:4" x14ac:dyDescent="0.25">
      <c r="A40" s="1">
        <v>38</v>
      </c>
      <c r="B40" s="1" t="s">
        <v>467</v>
      </c>
      <c r="C40" s="66">
        <v>37706000</v>
      </c>
      <c r="D40" s="67">
        <v>45077</v>
      </c>
    </row>
    <row r="41" spans="1:4" x14ac:dyDescent="0.25">
      <c r="A41" s="1">
        <v>39</v>
      </c>
      <c r="B41" s="1" t="s">
        <v>468</v>
      </c>
      <c r="C41" s="66">
        <v>37074400</v>
      </c>
      <c r="D41" s="67">
        <v>45163</v>
      </c>
    </row>
    <row r="42" spans="1:4" x14ac:dyDescent="0.25">
      <c r="A42" s="1">
        <v>40</v>
      </c>
      <c r="B42" s="1" t="s">
        <v>469</v>
      </c>
      <c r="C42" s="66">
        <v>36197788</v>
      </c>
      <c r="D42" s="67">
        <v>45017</v>
      </c>
    </row>
    <row r="43" spans="1:4" x14ac:dyDescent="0.25">
      <c r="A43" s="1">
        <v>41</v>
      </c>
      <c r="B43" s="1" t="s">
        <v>470</v>
      </c>
      <c r="C43" s="66">
        <v>34262840</v>
      </c>
      <c r="D43" s="67">
        <v>44927</v>
      </c>
    </row>
    <row r="44" spans="1:4" x14ac:dyDescent="0.25">
      <c r="A44" s="1">
        <v>42</v>
      </c>
      <c r="B44" s="1" t="s">
        <v>471</v>
      </c>
      <c r="C44" s="66">
        <v>33396698</v>
      </c>
      <c r="D44" s="67">
        <v>44743</v>
      </c>
    </row>
    <row r="45" spans="1:4" x14ac:dyDescent="0.25">
      <c r="A45" s="1">
        <v>43</v>
      </c>
      <c r="B45" s="1" t="s">
        <v>472</v>
      </c>
      <c r="C45" s="66">
        <v>33200000</v>
      </c>
      <c r="D45" s="67">
        <v>45153</v>
      </c>
    </row>
    <row r="46" spans="1:4" x14ac:dyDescent="0.25">
      <c r="A46" s="1">
        <v>44</v>
      </c>
      <c r="B46" s="1" t="s">
        <v>473</v>
      </c>
      <c r="C46" s="66">
        <v>33086278</v>
      </c>
      <c r="D46" s="67">
        <v>44742</v>
      </c>
    </row>
    <row r="47" spans="1:4" x14ac:dyDescent="0.25">
      <c r="A47" s="1">
        <v>45</v>
      </c>
      <c r="B47" s="1" t="s">
        <v>474</v>
      </c>
      <c r="C47" s="66">
        <v>32419747</v>
      </c>
      <c r="D47" s="67">
        <v>44743</v>
      </c>
    </row>
    <row r="48" spans="1:4" x14ac:dyDescent="0.25">
      <c r="A48" s="1">
        <v>46</v>
      </c>
      <c r="B48" s="1" t="s">
        <v>475</v>
      </c>
      <c r="C48" s="66">
        <v>32175224</v>
      </c>
      <c r="D48" s="67">
        <v>44691</v>
      </c>
    </row>
    <row r="49" spans="1:4" x14ac:dyDescent="0.25">
      <c r="A49" s="1">
        <v>47</v>
      </c>
      <c r="B49" s="1" t="s">
        <v>476</v>
      </c>
      <c r="C49" s="66">
        <v>31890000</v>
      </c>
      <c r="D49" s="67">
        <v>44743</v>
      </c>
    </row>
    <row r="50" spans="1:4" x14ac:dyDescent="0.25">
      <c r="A50" s="1">
        <v>48</v>
      </c>
      <c r="B50" s="1" t="s">
        <v>477</v>
      </c>
      <c r="C50" s="66">
        <v>30832019</v>
      </c>
      <c r="D50" s="67">
        <v>44374</v>
      </c>
    </row>
    <row r="51" spans="1:4" x14ac:dyDescent="0.25">
      <c r="A51" s="1">
        <v>49</v>
      </c>
      <c r="B51" s="1" t="s">
        <v>478</v>
      </c>
      <c r="C51" s="66">
        <v>29389150</v>
      </c>
      <c r="D51" s="67">
        <v>44544</v>
      </c>
    </row>
    <row r="52" spans="1:4" x14ac:dyDescent="0.25">
      <c r="A52" s="1">
        <v>50</v>
      </c>
      <c r="B52" s="1" t="s">
        <v>479</v>
      </c>
      <c r="C52" s="66">
        <v>29164578</v>
      </c>
      <c r="D52" s="67">
        <v>44525</v>
      </c>
    </row>
    <row r="53" spans="1:4" x14ac:dyDescent="0.25">
      <c r="A53" s="1">
        <v>51</v>
      </c>
      <c r="B53" s="1" t="s">
        <v>480</v>
      </c>
      <c r="C53" s="66">
        <v>28302000</v>
      </c>
      <c r="D53" s="67">
        <v>43646</v>
      </c>
    </row>
    <row r="54" spans="1:4" x14ac:dyDescent="0.25">
      <c r="A54" s="1">
        <v>52</v>
      </c>
      <c r="B54" s="1" t="s">
        <v>481</v>
      </c>
      <c r="C54" s="66">
        <v>26923353</v>
      </c>
      <c r="D54" s="67">
        <v>44378</v>
      </c>
    </row>
    <row r="55" spans="1:4" x14ac:dyDescent="0.25">
      <c r="A55" s="1">
        <v>53</v>
      </c>
      <c r="B55" s="1" t="s">
        <v>482</v>
      </c>
      <c r="C55" s="66">
        <v>26705200</v>
      </c>
      <c r="D55" s="67">
        <v>45163</v>
      </c>
    </row>
    <row r="56" spans="1:4" x14ac:dyDescent="0.25">
      <c r="A56" s="1">
        <v>54</v>
      </c>
      <c r="B56" s="1" t="s">
        <v>483</v>
      </c>
      <c r="C56" s="66">
        <v>25660000</v>
      </c>
      <c r="D56" s="67">
        <v>44378</v>
      </c>
    </row>
    <row r="57" spans="1:4" x14ac:dyDescent="0.25">
      <c r="A57" s="1">
        <v>55</v>
      </c>
      <c r="B57" s="1" t="s">
        <v>484</v>
      </c>
      <c r="C57" s="66">
        <v>24348251</v>
      </c>
      <c r="D57" s="67">
        <v>43647</v>
      </c>
    </row>
    <row r="58" spans="1:4" x14ac:dyDescent="0.25">
      <c r="A58" s="1">
        <v>56</v>
      </c>
      <c r="B58" s="1" t="s">
        <v>485</v>
      </c>
      <c r="C58" s="66">
        <v>24112753</v>
      </c>
      <c r="D58" s="67">
        <v>44378</v>
      </c>
    </row>
    <row r="59" spans="1:4" x14ac:dyDescent="0.25">
      <c r="A59" s="1" t="s">
        <v>486</v>
      </c>
      <c r="B59" s="1" t="s">
        <v>487</v>
      </c>
      <c r="C59" s="66">
        <v>23373283</v>
      </c>
      <c r="D59" s="67">
        <v>45107</v>
      </c>
    </row>
    <row r="60" spans="1:4" x14ac:dyDescent="0.25">
      <c r="A60" s="1">
        <v>57</v>
      </c>
      <c r="B60" s="1" t="s">
        <v>488</v>
      </c>
      <c r="C60" s="66">
        <v>23293699</v>
      </c>
      <c r="D60" s="67">
        <v>45108</v>
      </c>
    </row>
    <row r="61" spans="1:4" x14ac:dyDescent="0.25">
      <c r="A61" s="1">
        <v>58</v>
      </c>
      <c r="B61" s="1" t="s">
        <v>489</v>
      </c>
      <c r="C61" s="66">
        <v>22923000</v>
      </c>
      <c r="D61" s="67">
        <v>44378</v>
      </c>
    </row>
    <row r="62" spans="1:4" x14ac:dyDescent="0.25">
      <c r="A62" s="1">
        <v>59</v>
      </c>
      <c r="B62" s="1" t="s">
        <v>490</v>
      </c>
      <c r="C62" s="66">
        <v>22185654</v>
      </c>
      <c r="D62" s="67">
        <v>44743</v>
      </c>
    </row>
    <row r="63" spans="1:4" x14ac:dyDescent="0.25">
      <c r="A63" s="1">
        <v>60</v>
      </c>
      <c r="B63" s="1" t="s">
        <v>491</v>
      </c>
      <c r="C63" s="66">
        <v>22181000</v>
      </c>
      <c r="D63" s="67">
        <v>44743</v>
      </c>
    </row>
    <row r="64" spans="1:4" x14ac:dyDescent="0.25">
      <c r="A64" s="1">
        <v>61</v>
      </c>
      <c r="B64" s="1" t="s">
        <v>492</v>
      </c>
      <c r="C64" s="66">
        <v>21507723</v>
      </c>
      <c r="D64" s="67">
        <v>44743</v>
      </c>
    </row>
    <row r="65" spans="1:4" x14ac:dyDescent="0.25">
      <c r="A65" s="1">
        <v>62</v>
      </c>
      <c r="B65" s="1" t="s">
        <v>493</v>
      </c>
      <c r="C65" s="66">
        <v>19960889</v>
      </c>
      <c r="D65" s="67">
        <v>45107</v>
      </c>
    </row>
    <row r="66" spans="1:4" x14ac:dyDescent="0.25">
      <c r="A66" s="1">
        <v>63</v>
      </c>
      <c r="B66" s="1" t="s">
        <v>494</v>
      </c>
      <c r="C66" s="66">
        <v>19899377</v>
      </c>
      <c r="D66" s="67">
        <v>45108</v>
      </c>
    </row>
    <row r="67" spans="1:4" x14ac:dyDescent="0.25">
      <c r="A67" s="1">
        <v>64</v>
      </c>
      <c r="B67" s="1" t="s">
        <v>495</v>
      </c>
      <c r="C67" s="66">
        <v>19610769</v>
      </c>
      <c r="D67" s="67">
        <v>44818</v>
      </c>
    </row>
    <row r="68" spans="1:4" x14ac:dyDescent="0.25">
      <c r="A68" s="1">
        <v>65</v>
      </c>
      <c r="B68" s="1" t="s">
        <v>496</v>
      </c>
      <c r="C68" s="66">
        <v>19053815</v>
      </c>
      <c r="D68" s="67">
        <v>44759</v>
      </c>
    </row>
    <row r="69" spans="1:4" x14ac:dyDescent="0.25">
      <c r="A69" s="1">
        <v>66</v>
      </c>
      <c r="B69" s="1" t="s">
        <v>497</v>
      </c>
      <c r="C69" s="66">
        <v>18354600</v>
      </c>
      <c r="D69" s="67">
        <v>45163</v>
      </c>
    </row>
    <row r="70" spans="1:4" x14ac:dyDescent="0.25">
      <c r="A70" s="1">
        <v>67</v>
      </c>
      <c r="B70" s="1" t="s">
        <v>498</v>
      </c>
      <c r="C70" s="66">
        <v>18143379</v>
      </c>
      <c r="D70" s="67">
        <v>45108</v>
      </c>
    </row>
    <row r="71" spans="1:4" x14ac:dyDescent="0.25">
      <c r="A71" s="1">
        <v>68</v>
      </c>
      <c r="B71" s="1" t="s">
        <v>499</v>
      </c>
      <c r="C71" s="66">
        <v>17904300</v>
      </c>
      <c r="D71" s="67">
        <v>45163</v>
      </c>
    </row>
    <row r="72" spans="1:4" x14ac:dyDescent="0.25">
      <c r="A72" s="1">
        <v>69</v>
      </c>
      <c r="B72" s="1" t="s">
        <v>500</v>
      </c>
      <c r="C72" s="66">
        <v>17223497</v>
      </c>
      <c r="D72" s="67">
        <v>44378</v>
      </c>
    </row>
    <row r="73" spans="1:4" x14ac:dyDescent="0.25">
      <c r="A73" s="1">
        <v>70</v>
      </c>
      <c r="B73" s="1" t="s">
        <v>501</v>
      </c>
      <c r="C73" s="66">
        <v>17109746</v>
      </c>
      <c r="D73" s="67">
        <v>44378</v>
      </c>
    </row>
    <row r="74" spans="1:4" x14ac:dyDescent="0.25">
      <c r="A74" s="1">
        <v>71</v>
      </c>
      <c r="B74" s="1" t="s">
        <v>502</v>
      </c>
      <c r="C74" s="66">
        <v>16818391</v>
      </c>
      <c r="D74" s="67">
        <v>44378</v>
      </c>
    </row>
    <row r="75" spans="1:4" x14ac:dyDescent="0.25">
      <c r="A75" s="1">
        <v>72</v>
      </c>
      <c r="B75" s="1" t="s">
        <v>503</v>
      </c>
      <c r="C75" s="66">
        <v>15552211</v>
      </c>
      <c r="D75" s="67">
        <v>43527</v>
      </c>
    </row>
    <row r="76" spans="1:4" x14ac:dyDescent="0.25">
      <c r="A76" s="1">
        <v>73</v>
      </c>
      <c r="B76" s="1" t="s">
        <v>504</v>
      </c>
      <c r="C76" s="66">
        <v>15178979</v>
      </c>
      <c r="D76" s="67">
        <v>44671</v>
      </c>
    </row>
    <row r="77" spans="1:4" x14ac:dyDescent="0.25">
      <c r="A77" s="1">
        <v>74</v>
      </c>
      <c r="B77" s="1" t="s">
        <v>505</v>
      </c>
      <c r="C77" s="66">
        <v>13261638</v>
      </c>
      <c r="D77" s="67">
        <v>44743</v>
      </c>
    </row>
    <row r="78" spans="1:4" x14ac:dyDescent="0.25">
      <c r="A78" s="1">
        <v>75</v>
      </c>
      <c r="B78" s="1" t="s">
        <v>506</v>
      </c>
      <c r="C78" s="66">
        <v>13249924</v>
      </c>
      <c r="D78" s="67">
        <v>44013</v>
      </c>
    </row>
    <row r="79" spans="1:4" x14ac:dyDescent="0.25">
      <c r="A79" s="1">
        <v>76</v>
      </c>
      <c r="B79" s="1" t="s">
        <v>507</v>
      </c>
      <c r="C79" s="66">
        <v>13246394</v>
      </c>
      <c r="D79" s="67">
        <v>44788</v>
      </c>
    </row>
    <row r="80" spans="1:4" x14ac:dyDescent="0.25">
      <c r="A80" s="1">
        <v>77</v>
      </c>
      <c r="B80" s="1" t="s">
        <v>508</v>
      </c>
      <c r="C80" s="66">
        <v>12837740</v>
      </c>
      <c r="D80" s="67">
        <v>44743</v>
      </c>
    </row>
    <row r="81" spans="1:4" x14ac:dyDescent="0.25">
      <c r="A81" s="1">
        <v>78</v>
      </c>
      <c r="B81" s="1" t="s">
        <v>509</v>
      </c>
      <c r="C81" s="66">
        <v>12606998</v>
      </c>
      <c r="D81" s="67">
        <v>45108</v>
      </c>
    </row>
    <row r="82" spans="1:4" x14ac:dyDescent="0.25">
      <c r="A82" s="1">
        <v>79</v>
      </c>
      <c r="B82" s="1" t="s">
        <v>510</v>
      </c>
      <c r="C82" s="66">
        <v>12006031</v>
      </c>
      <c r="D82" s="67">
        <v>44743</v>
      </c>
    </row>
    <row r="83" spans="1:4" x14ac:dyDescent="0.25">
      <c r="A83" s="1">
        <v>80</v>
      </c>
      <c r="B83" s="1" t="s">
        <v>511</v>
      </c>
      <c r="C83" s="66">
        <v>11803588</v>
      </c>
      <c r="D83" s="67">
        <v>44562</v>
      </c>
    </row>
    <row r="84" spans="1:4" x14ac:dyDescent="0.25">
      <c r="A84" s="1">
        <v>81</v>
      </c>
      <c r="B84" s="1" t="s">
        <v>512</v>
      </c>
      <c r="C84" s="66">
        <v>11781559</v>
      </c>
      <c r="D84" s="67">
        <v>44378</v>
      </c>
    </row>
    <row r="85" spans="1:4" x14ac:dyDescent="0.25">
      <c r="A85" s="1">
        <v>82</v>
      </c>
      <c r="B85" s="1" t="s">
        <v>513</v>
      </c>
      <c r="C85" s="66">
        <v>11765225</v>
      </c>
      <c r="D85" s="67">
        <v>45078</v>
      </c>
    </row>
    <row r="86" spans="1:4" x14ac:dyDescent="0.25">
      <c r="A86" s="1">
        <v>83</v>
      </c>
      <c r="B86" s="1" t="s">
        <v>514</v>
      </c>
      <c r="C86" s="66">
        <v>11743017</v>
      </c>
      <c r="D86" s="67">
        <v>44013</v>
      </c>
    </row>
    <row r="87" spans="1:4" x14ac:dyDescent="0.25">
      <c r="A87" s="1">
        <v>84</v>
      </c>
      <c r="B87" s="1" t="s">
        <v>515</v>
      </c>
      <c r="C87" s="66">
        <v>11459000</v>
      </c>
      <c r="D87" s="67">
        <v>45163</v>
      </c>
    </row>
    <row r="88" spans="1:4" x14ac:dyDescent="0.25">
      <c r="A88" s="1">
        <v>85</v>
      </c>
      <c r="B88" s="1" t="s">
        <v>516</v>
      </c>
      <c r="C88" s="66">
        <v>11089511</v>
      </c>
      <c r="D88" s="67">
        <v>44926</v>
      </c>
    </row>
    <row r="89" spans="1:4" x14ac:dyDescent="0.25">
      <c r="A89" s="1">
        <v>86</v>
      </c>
      <c r="B89" s="1" t="s">
        <v>517</v>
      </c>
      <c r="C89" s="66">
        <v>10827529</v>
      </c>
      <c r="D89" s="67">
        <v>44927</v>
      </c>
    </row>
    <row r="90" spans="1:4" x14ac:dyDescent="0.25">
      <c r="A90" s="1">
        <v>87</v>
      </c>
      <c r="B90" s="1" t="s">
        <v>518</v>
      </c>
      <c r="C90" s="66">
        <v>10545310</v>
      </c>
      <c r="D90" s="67">
        <v>45108</v>
      </c>
    </row>
    <row r="91" spans="1:4" x14ac:dyDescent="0.25">
      <c r="A91" s="1">
        <v>88</v>
      </c>
      <c r="B91" s="1" t="s">
        <v>519</v>
      </c>
      <c r="C91" s="66">
        <v>10535535</v>
      </c>
      <c r="D91" s="67">
        <v>44378</v>
      </c>
    </row>
    <row r="92" spans="1:4" x14ac:dyDescent="0.25">
      <c r="A92" s="1">
        <v>89</v>
      </c>
      <c r="B92" s="1" t="s">
        <v>520</v>
      </c>
      <c r="C92" s="66">
        <v>10482487</v>
      </c>
      <c r="D92" s="67">
        <v>44523</v>
      </c>
    </row>
    <row r="93" spans="1:4" x14ac:dyDescent="0.25">
      <c r="A93" s="1">
        <v>90</v>
      </c>
      <c r="B93" s="1" t="s">
        <v>521</v>
      </c>
      <c r="C93" s="66">
        <v>10467366</v>
      </c>
      <c r="D93" s="67">
        <v>44926</v>
      </c>
    </row>
    <row r="94" spans="1:4" x14ac:dyDescent="0.25">
      <c r="A94" s="1">
        <v>91</v>
      </c>
      <c r="B94" s="1" t="s">
        <v>522</v>
      </c>
      <c r="C94" s="66">
        <v>10135373</v>
      </c>
      <c r="D94" s="67">
        <v>44986</v>
      </c>
    </row>
    <row r="95" spans="1:4" x14ac:dyDescent="0.25">
      <c r="A95" s="1">
        <v>92</v>
      </c>
      <c r="B95" s="1" t="s">
        <v>523</v>
      </c>
      <c r="C95" s="66">
        <v>10077600</v>
      </c>
      <c r="D95" s="67">
        <v>44927</v>
      </c>
    </row>
    <row r="96" spans="1:4" x14ac:dyDescent="0.25">
      <c r="A96" s="1">
        <v>93</v>
      </c>
      <c r="B96" s="1" t="s">
        <v>524</v>
      </c>
      <c r="C96" s="66">
        <v>9756300</v>
      </c>
      <c r="D96" s="67">
        <v>45107</v>
      </c>
    </row>
    <row r="97" spans="1:4" x14ac:dyDescent="0.25">
      <c r="A97" s="1">
        <v>94</v>
      </c>
      <c r="B97" s="1" t="s">
        <v>525</v>
      </c>
      <c r="C97" s="66">
        <v>9745149</v>
      </c>
      <c r="D97" s="67">
        <v>45108</v>
      </c>
    </row>
    <row r="98" spans="1:4" x14ac:dyDescent="0.25">
      <c r="A98" s="1">
        <v>95</v>
      </c>
      <c r="B98" s="1" t="s">
        <v>526</v>
      </c>
      <c r="C98" s="66">
        <v>9597085</v>
      </c>
      <c r="D98" s="67">
        <v>44927</v>
      </c>
    </row>
    <row r="99" spans="1:4" x14ac:dyDescent="0.25">
      <c r="A99" s="1">
        <v>96</v>
      </c>
      <c r="B99" s="1" t="s">
        <v>527</v>
      </c>
      <c r="C99" s="66">
        <v>9282410</v>
      </c>
      <c r="D99" s="67">
        <v>44196</v>
      </c>
    </row>
    <row r="100" spans="1:4" x14ac:dyDescent="0.25">
      <c r="A100" s="1">
        <v>97</v>
      </c>
      <c r="B100" s="1" t="s">
        <v>528</v>
      </c>
      <c r="C100" s="66">
        <v>9200617</v>
      </c>
      <c r="D100" s="67">
        <v>44927</v>
      </c>
    </row>
    <row r="101" spans="1:4" x14ac:dyDescent="0.25">
      <c r="A101" s="1">
        <v>98</v>
      </c>
      <c r="B101" s="1" t="s">
        <v>529</v>
      </c>
      <c r="C101" s="66">
        <v>9129652</v>
      </c>
      <c r="D101" s="67">
        <v>45108</v>
      </c>
    </row>
    <row r="102" spans="1:4" x14ac:dyDescent="0.25">
      <c r="A102" s="1">
        <v>99</v>
      </c>
      <c r="B102" s="1" t="s">
        <v>530</v>
      </c>
      <c r="C102" s="66">
        <v>8865270</v>
      </c>
      <c r="D102" s="67">
        <v>45016</v>
      </c>
    </row>
    <row r="103" spans="1:4" x14ac:dyDescent="0.25">
      <c r="A103" s="1">
        <v>100</v>
      </c>
      <c r="B103" s="1" t="s">
        <v>531</v>
      </c>
      <c r="C103" s="66">
        <v>8494260</v>
      </c>
      <c r="D103" s="67">
        <v>44743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DBC3-F649-4790-8322-628AD0D4DA43}">
  <dimension ref="A1:E102"/>
  <sheetViews>
    <sheetView workbookViewId="0">
      <selection activeCell="F7" sqref="F7"/>
    </sheetView>
  </sheetViews>
  <sheetFormatPr defaultRowHeight="15" x14ac:dyDescent="0.25"/>
  <cols>
    <col min="1" max="5" width="14.7109375" customWidth="1"/>
  </cols>
  <sheetData>
    <row r="1" spans="1:5" x14ac:dyDescent="0.25">
      <c r="A1" t="s">
        <v>426</v>
      </c>
      <c r="B1" t="s">
        <v>533</v>
      </c>
      <c r="C1" t="s">
        <v>428</v>
      </c>
      <c r="D1" t="s">
        <v>429</v>
      </c>
      <c r="E1" t="s">
        <v>534</v>
      </c>
    </row>
    <row r="2" spans="1:5" x14ac:dyDescent="0.25">
      <c r="A2">
        <v>1</v>
      </c>
      <c r="B2" t="s">
        <v>430</v>
      </c>
      <c r="C2">
        <v>1411750000</v>
      </c>
      <c r="D2" s="65">
        <v>44926</v>
      </c>
      <c r="E2">
        <v>1411750000</v>
      </c>
    </row>
    <row r="3" spans="1:5" x14ac:dyDescent="0.25">
      <c r="A3">
        <v>2</v>
      </c>
      <c r="B3" t="s">
        <v>431</v>
      </c>
      <c r="C3">
        <v>1392329000</v>
      </c>
      <c r="D3" s="65">
        <v>45108</v>
      </c>
      <c r="E3">
        <v>1392329000</v>
      </c>
    </row>
    <row r="4" spans="1:5" x14ac:dyDescent="0.25">
      <c r="A4">
        <v>3</v>
      </c>
      <c r="B4" t="s">
        <v>432</v>
      </c>
      <c r="C4">
        <v>335305000</v>
      </c>
      <c r="D4" s="65">
        <v>45163</v>
      </c>
      <c r="E4">
        <v>335305000</v>
      </c>
    </row>
    <row r="5" spans="1:5" x14ac:dyDescent="0.25">
      <c r="A5">
        <v>4</v>
      </c>
      <c r="B5" t="s">
        <v>433</v>
      </c>
      <c r="C5">
        <v>277749853</v>
      </c>
      <c r="D5" s="65">
        <v>44926</v>
      </c>
      <c r="E5">
        <v>277749853</v>
      </c>
    </row>
    <row r="6" spans="1:5" x14ac:dyDescent="0.25">
      <c r="A6">
        <v>5</v>
      </c>
      <c r="B6" t="s">
        <v>434</v>
      </c>
      <c r="C6">
        <v>241499431</v>
      </c>
      <c r="D6" s="65">
        <v>44986</v>
      </c>
      <c r="E6">
        <v>241499431</v>
      </c>
    </row>
    <row r="7" spans="1:5" x14ac:dyDescent="0.25">
      <c r="A7">
        <v>6</v>
      </c>
      <c r="B7" t="s">
        <v>435</v>
      </c>
      <c r="C7">
        <v>216783400</v>
      </c>
      <c r="D7" s="65">
        <v>44641</v>
      </c>
      <c r="E7">
        <v>216783400</v>
      </c>
    </row>
    <row r="8" spans="1:5" x14ac:dyDescent="0.25">
      <c r="A8">
        <v>7</v>
      </c>
      <c r="B8" t="s">
        <v>436</v>
      </c>
      <c r="C8">
        <v>203062512</v>
      </c>
      <c r="D8" s="65">
        <v>44774</v>
      </c>
      <c r="E8">
        <v>203062512</v>
      </c>
    </row>
    <row r="9" spans="1:5" x14ac:dyDescent="0.25">
      <c r="A9">
        <v>8</v>
      </c>
      <c r="B9" t="s">
        <v>437</v>
      </c>
      <c r="C9">
        <v>169828911</v>
      </c>
      <c r="D9" s="65">
        <v>44726</v>
      </c>
      <c r="E9">
        <v>169828911</v>
      </c>
    </row>
    <row r="10" spans="1:5" x14ac:dyDescent="0.25">
      <c r="A10">
        <v>9</v>
      </c>
      <c r="B10" t="s">
        <v>438</v>
      </c>
      <c r="C10">
        <v>146424729</v>
      </c>
      <c r="D10" s="65">
        <v>44927</v>
      </c>
      <c r="E10">
        <v>146424729</v>
      </c>
    </row>
    <row r="11" spans="1:5" x14ac:dyDescent="0.25">
      <c r="A11">
        <v>10</v>
      </c>
      <c r="B11" t="s">
        <v>439</v>
      </c>
      <c r="C11">
        <v>129035733</v>
      </c>
      <c r="D11" s="65">
        <v>45016</v>
      </c>
      <c r="E11">
        <v>129035733</v>
      </c>
    </row>
    <row r="12" spans="1:5" x14ac:dyDescent="0.25">
      <c r="A12">
        <v>11</v>
      </c>
      <c r="B12" t="s">
        <v>440</v>
      </c>
      <c r="C12">
        <v>124560000</v>
      </c>
      <c r="D12" s="65">
        <v>45108</v>
      </c>
      <c r="E12">
        <v>124560000</v>
      </c>
    </row>
    <row r="13" spans="1:5" x14ac:dyDescent="0.25">
      <c r="A13">
        <v>12</v>
      </c>
      <c r="B13" t="s">
        <v>441</v>
      </c>
      <c r="C13">
        <v>110682000</v>
      </c>
      <c r="D13" s="65">
        <v>45163</v>
      </c>
      <c r="E13">
        <v>110682000</v>
      </c>
    </row>
    <row r="14" spans="1:5" x14ac:dyDescent="0.25">
      <c r="A14">
        <v>13</v>
      </c>
      <c r="B14" t="s">
        <v>442</v>
      </c>
      <c r="C14">
        <v>105223000</v>
      </c>
      <c r="D14" s="65">
        <v>45163</v>
      </c>
      <c r="E14">
        <v>105223000</v>
      </c>
    </row>
    <row r="15" spans="1:5" x14ac:dyDescent="0.25">
      <c r="A15">
        <v>14</v>
      </c>
      <c r="B15" t="s">
        <v>443</v>
      </c>
      <c r="C15">
        <v>105163988</v>
      </c>
      <c r="D15" s="65">
        <v>44743</v>
      </c>
      <c r="E15">
        <v>105163988</v>
      </c>
    </row>
    <row r="16" spans="1:5" x14ac:dyDescent="0.25">
      <c r="A16">
        <v>15</v>
      </c>
      <c r="B16" t="s">
        <v>444</v>
      </c>
      <c r="C16">
        <v>100000000</v>
      </c>
      <c r="D16" s="65">
        <v>45017</v>
      </c>
      <c r="E16">
        <v>100000000</v>
      </c>
    </row>
    <row r="17" spans="1:5" x14ac:dyDescent="0.25">
      <c r="A17">
        <v>16</v>
      </c>
      <c r="B17" t="s">
        <v>445</v>
      </c>
      <c r="C17">
        <v>95370000</v>
      </c>
      <c r="D17" s="65">
        <v>43647</v>
      </c>
      <c r="E17">
        <v>95370000</v>
      </c>
    </row>
    <row r="18" spans="1:5" x14ac:dyDescent="0.25">
      <c r="A18">
        <v>17</v>
      </c>
      <c r="B18" t="s">
        <v>446</v>
      </c>
      <c r="C18">
        <v>85279553</v>
      </c>
      <c r="D18" s="65">
        <v>44926</v>
      </c>
      <c r="E18">
        <v>85279553</v>
      </c>
    </row>
    <row r="19" spans="1:5" x14ac:dyDescent="0.25">
      <c r="A19">
        <v>18</v>
      </c>
      <c r="B19" t="s">
        <v>447</v>
      </c>
      <c r="C19">
        <v>85227900</v>
      </c>
      <c r="D19" s="65">
        <v>45163</v>
      </c>
      <c r="E19">
        <v>85227900</v>
      </c>
    </row>
    <row r="20" spans="1:5" x14ac:dyDescent="0.25">
      <c r="A20">
        <v>19</v>
      </c>
      <c r="B20" t="s">
        <v>448</v>
      </c>
      <c r="C20">
        <v>84432670</v>
      </c>
      <c r="D20" s="65">
        <v>45016</v>
      </c>
      <c r="E20">
        <v>84432670</v>
      </c>
    </row>
    <row r="21" spans="1:5" x14ac:dyDescent="0.25">
      <c r="A21">
        <v>20</v>
      </c>
      <c r="B21" t="s">
        <v>449</v>
      </c>
      <c r="C21">
        <v>68263022</v>
      </c>
      <c r="D21" s="65">
        <v>44378</v>
      </c>
      <c r="E21">
        <v>68263022</v>
      </c>
    </row>
    <row r="22" spans="1:5" x14ac:dyDescent="0.25">
      <c r="A22">
        <v>21</v>
      </c>
      <c r="B22" t="s">
        <v>450</v>
      </c>
      <c r="C22">
        <v>68128000</v>
      </c>
      <c r="D22" s="65">
        <v>45108</v>
      </c>
      <c r="E22">
        <v>68128000</v>
      </c>
    </row>
    <row r="23" spans="1:5" x14ac:dyDescent="0.25">
      <c r="A23">
        <v>22</v>
      </c>
      <c r="B23" t="s">
        <v>451</v>
      </c>
      <c r="C23">
        <v>67026292</v>
      </c>
      <c r="D23" s="65">
        <v>44377</v>
      </c>
      <c r="E23">
        <v>67026292</v>
      </c>
    </row>
    <row r="24" spans="1:5" x14ac:dyDescent="0.25">
      <c r="A24">
        <v>23</v>
      </c>
      <c r="B24" t="s">
        <v>452</v>
      </c>
      <c r="C24">
        <v>61741120</v>
      </c>
      <c r="D24" s="65">
        <v>44796</v>
      </c>
      <c r="E24">
        <v>61741120</v>
      </c>
    </row>
    <row r="25" spans="1:5" x14ac:dyDescent="0.25">
      <c r="A25">
        <v>24</v>
      </c>
      <c r="B25" t="s">
        <v>453</v>
      </c>
      <c r="C25">
        <v>60604992</v>
      </c>
      <c r="D25" s="65">
        <v>44743</v>
      </c>
      <c r="E25">
        <v>60604992</v>
      </c>
    </row>
    <row r="26" spans="1:5" x14ac:dyDescent="0.25">
      <c r="A26">
        <v>25</v>
      </c>
      <c r="B26" t="s">
        <v>454</v>
      </c>
      <c r="C26">
        <v>58784790</v>
      </c>
      <c r="D26" s="65">
        <v>45077</v>
      </c>
      <c r="E26">
        <v>58784790</v>
      </c>
    </row>
    <row r="27" spans="1:5" x14ac:dyDescent="0.25">
      <c r="A27">
        <v>26</v>
      </c>
      <c r="B27" t="s">
        <v>455</v>
      </c>
      <c r="C27">
        <v>55770232</v>
      </c>
      <c r="D27" s="65">
        <v>44743</v>
      </c>
      <c r="E27">
        <v>55770232</v>
      </c>
    </row>
    <row r="28" spans="1:5" x14ac:dyDescent="0.25">
      <c r="A28">
        <v>27</v>
      </c>
      <c r="B28" t="s">
        <v>456</v>
      </c>
      <c r="C28">
        <v>52215503</v>
      </c>
      <c r="D28" s="65">
        <v>45107</v>
      </c>
      <c r="E28">
        <v>52215503</v>
      </c>
    </row>
    <row r="29" spans="1:5" x14ac:dyDescent="0.25">
      <c r="A29">
        <v>28</v>
      </c>
      <c r="B29" t="s">
        <v>457</v>
      </c>
      <c r="C29">
        <v>51526000</v>
      </c>
      <c r="D29" s="65">
        <v>44927</v>
      </c>
      <c r="E29">
        <v>51526000</v>
      </c>
    </row>
    <row r="30" spans="1:5" x14ac:dyDescent="0.25">
      <c r="A30">
        <v>29</v>
      </c>
      <c r="B30" t="s">
        <v>458</v>
      </c>
      <c r="C30">
        <v>51439038</v>
      </c>
      <c r="D30" s="65">
        <v>44926</v>
      </c>
      <c r="E30">
        <v>51439038</v>
      </c>
    </row>
    <row r="31" spans="1:5" x14ac:dyDescent="0.25">
      <c r="A31">
        <v>30</v>
      </c>
      <c r="B31" t="s">
        <v>459</v>
      </c>
      <c r="C31">
        <v>48345223</v>
      </c>
      <c r="D31" s="65">
        <v>45108</v>
      </c>
      <c r="E31">
        <v>48345223</v>
      </c>
    </row>
    <row r="32" spans="1:5" x14ac:dyDescent="0.25">
      <c r="A32">
        <v>31</v>
      </c>
      <c r="B32" t="s">
        <v>460</v>
      </c>
      <c r="C32">
        <v>46044703</v>
      </c>
      <c r="D32" s="65">
        <v>44699</v>
      </c>
      <c r="E32">
        <v>46044703</v>
      </c>
    </row>
    <row r="33" spans="1:5" x14ac:dyDescent="0.25">
      <c r="A33">
        <v>32</v>
      </c>
      <c r="B33" t="s">
        <v>461</v>
      </c>
      <c r="C33">
        <v>45400000</v>
      </c>
      <c r="D33" s="65">
        <v>44562</v>
      </c>
      <c r="E33">
        <v>45400000</v>
      </c>
    </row>
    <row r="34" spans="1:5" x14ac:dyDescent="0.25">
      <c r="A34">
        <v>33</v>
      </c>
      <c r="B34" t="s">
        <v>462</v>
      </c>
      <c r="C34">
        <v>43324000</v>
      </c>
      <c r="D34" s="65">
        <v>45108</v>
      </c>
      <c r="E34">
        <v>43324000</v>
      </c>
    </row>
    <row r="35" spans="1:5" x14ac:dyDescent="0.25">
      <c r="A35">
        <v>34</v>
      </c>
      <c r="B35" t="s">
        <v>463</v>
      </c>
      <c r="C35">
        <v>42885900</v>
      </c>
      <c r="D35" s="65">
        <v>44378</v>
      </c>
      <c r="E35">
        <v>42885900</v>
      </c>
    </row>
    <row r="36" spans="1:5" x14ac:dyDescent="0.25">
      <c r="A36">
        <v>35</v>
      </c>
      <c r="B36" t="s">
        <v>464</v>
      </c>
      <c r="C36">
        <v>41984500</v>
      </c>
      <c r="D36" s="65">
        <v>43282</v>
      </c>
      <c r="E36">
        <v>41984500</v>
      </c>
    </row>
    <row r="37" spans="1:5" x14ac:dyDescent="0.25">
      <c r="A37">
        <v>36</v>
      </c>
      <c r="B37" t="s">
        <v>465</v>
      </c>
      <c r="C37">
        <v>41130432</v>
      </c>
      <c r="D37" s="65">
        <v>44593</v>
      </c>
      <c r="E37">
        <v>41130432</v>
      </c>
    </row>
    <row r="38" spans="1:5" x14ac:dyDescent="0.25">
      <c r="A38">
        <v>37</v>
      </c>
      <c r="B38" t="s">
        <v>466</v>
      </c>
      <c r="C38">
        <v>40276000</v>
      </c>
      <c r="D38" s="65">
        <v>45163</v>
      </c>
      <c r="E38">
        <v>40276000</v>
      </c>
    </row>
    <row r="39" spans="1:5" x14ac:dyDescent="0.25">
      <c r="A39">
        <v>38</v>
      </c>
      <c r="B39" t="s">
        <v>467</v>
      </c>
      <c r="C39">
        <v>37706000</v>
      </c>
      <c r="D39" s="65">
        <v>45077</v>
      </c>
      <c r="E39">
        <v>37706000</v>
      </c>
    </row>
    <row r="40" spans="1:5" x14ac:dyDescent="0.25">
      <c r="A40">
        <v>39</v>
      </c>
      <c r="B40" t="s">
        <v>468</v>
      </c>
      <c r="C40">
        <v>37074400</v>
      </c>
      <c r="D40" s="65">
        <v>45163</v>
      </c>
      <c r="E40">
        <v>37074400</v>
      </c>
    </row>
    <row r="41" spans="1:5" x14ac:dyDescent="0.25">
      <c r="A41">
        <v>40</v>
      </c>
      <c r="B41" t="s">
        <v>469</v>
      </c>
      <c r="C41">
        <v>36197788</v>
      </c>
      <c r="D41" s="65">
        <v>45017</v>
      </c>
      <c r="E41">
        <v>36197788</v>
      </c>
    </row>
    <row r="42" spans="1:5" x14ac:dyDescent="0.25">
      <c r="A42">
        <v>41</v>
      </c>
      <c r="B42" t="s">
        <v>470</v>
      </c>
      <c r="C42">
        <v>34262840</v>
      </c>
      <c r="D42" s="65">
        <v>44927</v>
      </c>
      <c r="E42">
        <v>34262840</v>
      </c>
    </row>
    <row r="43" spans="1:5" x14ac:dyDescent="0.25">
      <c r="A43">
        <v>42</v>
      </c>
      <c r="B43" t="s">
        <v>471</v>
      </c>
      <c r="C43">
        <v>33396698</v>
      </c>
      <c r="D43" s="65">
        <v>44743</v>
      </c>
      <c r="E43">
        <v>33396698</v>
      </c>
    </row>
    <row r="44" spans="1:5" x14ac:dyDescent="0.25">
      <c r="A44">
        <v>43</v>
      </c>
      <c r="B44" t="s">
        <v>472</v>
      </c>
      <c r="C44">
        <v>33200000</v>
      </c>
      <c r="D44" s="65">
        <v>45153</v>
      </c>
      <c r="E44">
        <v>33200000</v>
      </c>
    </row>
    <row r="45" spans="1:5" x14ac:dyDescent="0.25">
      <c r="A45">
        <v>44</v>
      </c>
      <c r="B45" t="s">
        <v>473</v>
      </c>
      <c r="C45">
        <v>33086278</v>
      </c>
      <c r="D45" s="65">
        <v>44742</v>
      </c>
      <c r="E45">
        <v>33086278</v>
      </c>
    </row>
    <row r="46" spans="1:5" x14ac:dyDescent="0.25">
      <c r="A46">
        <v>45</v>
      </c>
      <c r="B46" t="s">
        <v>474</v>
      </c>
      <c r="C46">
        <v>32419747</v>
      </c>
      <c r="D46" s="65">
        <v>44743</v>
      </c>
      <c r="E46">
        <v>32419747</v>
      </c>
    </row>
    <row r="47" spans="1:5" x14ac:dyDescent="0.25">
      <c r="A47">
        <v>46</v>
      </c>
      <c r="B47" t="s">
        <v>475</v>
      </c>
      <c r="C47">
        <v>32175224</v>
      </c>
      <c r="D47" s="65">
        <v>44691</v>
      </c>
      <c r="E47">
        <v>32175224</v>
      </c>
    </row>
    <row r="48" spans="1:5" x14ac:dyDescent="0.25">
      <c r="A48">
        <v>47</v>
      </c>
      <c r="B48" t="s">
        <v>476</v>
      </c>
      <c r="C48">
        <v>31890000</v>
      </c>
      <c r="D48" s="65">
        <v>44743</v>
      </c>
      <c r="E48">
        <v>31890000</v>
      </c>
    </row>
    <row r="49" spans="1:5" x14ac:dyDescent="0.25">
      <c r="A49">
        <v>48</v>
      </c>
      <c r="B49" t="s">
        <v>477</v>
      </c>
      <c r="C49">
        <v>30832019</v>
      </c>
      <c r="D49" s="65">
        <v>44374</v>
      </c>
      <c r="E49">
        <v>30832019</v>
      </c>
    </row>
    <row r="50" spans="1:5" x14ac:dyDescent="0.25">
      <c r="A50">
        <v>49</v>
      </c>
      <c r="B50" t="s">
        <v>478</v>
      </c>
      <c r="C50">
        <v>29389150</v>
      </c>
      <c r="D50" s="65">
        <v>44544</v>
      </c>
      <c r="E50">
        <v>29389150</v>
      </c>
    </row>
    <row r="51" spans="1:5" x14ac:dyDescent="0.25">
      <c r="A51">
        <v>50</v>
      </c>
      <c r="B51" t="s">
        <v>479</v>
      </c>
      <c r="C51">
        <v>29164578</v>
      </c>
      <c r="D51" s="65">
        <v>44525</v>
      </c>
      <c r="E51">
        <v>29164578</v>
      </c>
    </row>
    <row r="52" spans="1:5" x14ac:dyDescent="0.25">
      <c r="A52">
        <v>51</v>
      </c>
      <c r="B52" t="s">
        <v>480</v>
      </c>
      <c r="C52">
        <v>28302000</v>
      </c>
      <c r="D52" s="65">
        <v>43646</v>
      </c>
      <c r="E52">
        <v>28302000</v>
      </c>
    </row>
    <row r="53" spans="1:5" x14ac:dyDescent="0.25">
      <c r="A53">
        <v>52</v>
      </c>
      <c r="B53" t="s">
        <v>481</v>
      </c>
      <c r="C53">
        <v>26923353</v>
      </c>
      <c r="D53" s="65">
        <v>44378</v>
      </c>
      <c r="E53">
        <v>26923353</v>
      </c>
    </row>
    <row r="54" spans="1:5" x14ac:dyDescent="0.25">
      <c r="A54">
        <v>53</v>
      </c>
      <c r="B54" t="s">
        <v>482</v>
      </c>
      <c r="C54">
        <v>26705200</v>
      </c>
      <c r="D54" s="65">
        <v>45163</v>
      </c>
      <c r="E54">
        <v>26705200</v>
      </c>
    </row>
    <row r="55" spans="1:5" x14ac:dyDescent="0.25">
      <c r="A55">
        <v>54</v>
      </c>
      <c r="B55" t="s">
        <v>483</v>
      </c>
      <c r="C55">
        <v>25660000</v>
      </c>
      <c r="D55" s="65">
        <v>44378</v>
      </c>
      <c r="E55">
        <v>25660000</v>
      </c>
    </row>
    <row r="56" spans="1:5" x14ac:dyDescent="0.25">
      <c r="A56">
        <v>55</v>
      </c>
      <c r="B56" t="s">
        <v>484</v>
      </c>
      <c r="C56">
        <v>24348251</v>
      </c>
      <c r="D56" s="65">
        <v>43647</v>
      </c>
      <c r="E56">
        <v>24348251</v>
      </c>
    </row>
    <row r="57" spans="1:5" x14ac:dyDescent="0.25">
      <c r="A57">
        <v>56</v>
      </c>
      <c r="B57" t="s">
        <v>485</v>
      </c>
      <c r="C57">
        <v>24112753</v>
      </c>
      <c r="D57" s="65">
        <v>44378</v>
      </c>
      <c r="E57">
        <v>24112753</v>
      </c>
    </row>
    <row r="58" spans="1:5" x14ac:dyDescent="0.25">
      <c r="A58" t="s">
        <v>486</v>
      </c>
      <c r="B58" t="s">
        <v>487</v>
      </c>
      <c r="C58">
        <v>23373283</v>
      </c>
      <c r="D58" s="65">
        <v>45107</v>
      </c>
      <c r="E58">
        <v>23373283</v>
      </c>
    </row>
    <row r="59" spans="1:5" x14ac:dyDescent="0.25">
      <c r="A59">
        <v>57</v>
      </c>
      <c r="B59" t="s">
        <v>488</v>
      </c>
      <c r="C59">
        <v>23293699</v>
      </c>
      <c r="D59" s="65">
        <v>45108</v>
      </c>
      <c r="E59">
        <v>23293699</v>
      </c>
    </row>
    <row r="60" spans="1:5" x14ac:dyDescent="0.25">
      <c r="A60">
        <v>58</v>
      </c>
      <c r="B60" t="s">
        <v>489</v>
      </c>
      <c r="C60">
        <v>22923000</v>
      </c>
      <c r="D60" s="65">
        <v>44378</v>
      </c>
      <c r="E60">
        <v>22923000</v>
      </c>
    </row>
    <row r="61" spans="1:5" x14ac:dyDescent="0.25">
      <c r="A61">
        <v>59</v>
      </c>
      <c r="B61" t="s">
        <v>490</v>
      </c>
      <c r="C61">
        <v>22185654</v>
      </c>
      <c r="D61" s="65">
        <v>44743</v>
      </c>
      <c r="E61">
        <v>22185654</v>
      </c>
    </row>
    <row r="62" spans="1:5" x14ac:dyDescent="0.25">
      <c r="A62">
        <v>60</v>
      </c>
      <c r="B62" t="s">
        <v>491</v>
      </c>
      <c r="C62">
        <v>22181000</v>
      </c>
      <c r="D62" s="65">
        <v>44743</v>
      </c>
      <c r="E62">
        <v>22181000</v>
      </c>
    </row>
    <row r="63" spans="1:5" x14ac:dyDescent="0.25">
      <c r="A63">
        <v>61</v>
      </c>
      <c r="B63" t="s">
        <v>492</v>
      </c>
      <c r="C63">
        <v>21507723</v>
      </c>
      <c r="D63" s="65">
        <v>44743</v>
      </c>
      <c r="E63">
        <v>21507723</v>
      </c>
    </row>
    <row r="64" spans="1:5" x14ac:dyDescent="0.25">
      <c r="A64">
        <v>62</v>
      </c>
      <c r="B64" t="s">
        <v>493</v>
      </c>
      <c r="C64">
        <v>19960889</v>
      </c>
      <c r="D64" s="65">
        <v>45107</v>
      </c>
      <c r="E64">
        <v>19960889</v>
      </c>
    </row>
    <row r="65" spans="1:5" x14ac:dyDescent="0.25">
      <c r="A65">
        <v>63</v>
      </c>
      <c r="B65" t="s">
        <v>494</v>
      </c>
      <c r="C65">
        <v>19899377</v>
      </c>
      <c r="D65" s="65">
        <v>45108</v>
      </c>
      <c r="E65">
        <v>19899377</v>
      </c>
    </row>
    <row r="66" spans="1:5" x14ac:dyDescent="0.25">
      <c r="A66">
        <v>64</v>
      </c>
      <c r="B66" t="s">
        <v>495</v>
      </c>
      <c r="C66">
        <v>19610769</v>
      </c>
      <c r="D66" s="65">
        <v>44818</v>
      </c>
      <c r="E66">
        <v>19610769</v>
      </c>
    </row>
    <row r="67" spans="1:5" x14ac:dyDescent="0.25">
      <c r="A67">
        <v>65</v>
      </c>
      <c r="B67" t="s">
        <v>496</v>
      </c>
      <c r="C67">
        <v>19053815</v>
      </c>
      <c r="D67" s="65">
        <v>44759</v>
      </c>
      <c r="E67">
        <v>19053815</v>
      </c>
    </row>
    <row r="68" spans="1:5" x14ac:dyDescent="0.25">
      <c r="A68">
        <v>66</v>
      </c>
      <c r="B68" t="s">
        <v>497</v>
      </c>
      <c r="C68">
        <v>18354600</v>
      </c>
      <c r="D68" s="65">
        <v>45163</v>
      </c>
      <c r="E68">
        <v>18354600</v>
      </c>
    </row>
    <row r="69" spans="1:5" x14ac:dyDescent="0.25">
      <c r="A69">
        <v>67</v>
      </c>
      <c r="B69" t="s">
        <v>498</v>
      </c>
      <c r="C69">
        <v>18143379</v>
      </c>
      <c r="D69" s="65">
        <v>45108</v>
      </c>
      <c r="E69">
        <v>18143379</v>
      </c>
    </row>
    <row r="70" spans="1:5" x14ac:dyDescent="0.25">
      <c r="A70">
        <v>68</v>
      </c>
      <c r="B70" t="s">
        <v>499</v>
      </c>
      <c r="C70">
        <v>17904300</v>
      </c>
      <c r="D70" s="65">
        <v>45163</v>
      </c>
      <c r="E70">
        <v>17904300</v>
      </c>
    </row>
    <row r="71" spans="1:5" x14ac:dyDescent="0.25">
      <c r="A71">
        <v>69</v>
      </c>
      <c r="B71" t="s">
        <v>500</v>
      </c>
      <c r="C71">
        <v>17223497</v>
      </c>
      <c r="D71" s="65">
        <v>44378</v>
      </c>
      <c r="E71">
        <v>17223497</v>
      </c>
    </row>
    <row r="72" spans="1:5" x14ac:dyDescent="0.25">
      <c r="A72">
        <v>70</v>
      </c>
      <c r="B72" t="s">
        <v>501</v>
      </c>
      <c r="C72">
        <v>17109746</v>
      </c>
      <c r="D72" s="65">
        <v>44378</v>
      </c>
      <c r="E72">
        <v>17109746</v>
      </c>
    </row>
    <row r="73" spans="1:5" x14ac:dyDescent="0.25">
      <c r="A73">
        <v>71</v>
      </c>
      <c r="B73" t="s">
        <v>502</v>
      </c>
      <c r="C73">
        <v>16818391</v>
      </c>
      <c r="D73" s="65">
        <v>44378</v>
      </c>
      <c r="E73">
        <v>16818391</v>
      </c>
    </row>
    <row r="74" spans="1:5" x14ac:dyDescent="0.25">
      <c r="A74">
        <v>72</v>
      </c>
      <c r="B74" t="s">
        <v>503</v>
      </c>
      <c r="C74">
        <v>15552211</v>
      </c>
      <c r="D74" s="65">
        <v>43527</v>
      </c>
      <c r="E74">
        <v>15552211</v>
      </c>
    </row>
    <row r="75" spans="1:5" x14ac:dyDescent="0.25">
      <c r="A75">
        <v>73</v>
      </c>
      <c r="B75" t="s">
        <v>504</v>
      </c>
      <c r="C75">
        <v>15178979</v>
      </c>
      <c r="D75" s="65">
        <v>44671</v>
      </c>
      <c r="E75">
        <v>15178979</v>
      </c>
    </row>
    <row r="76" spans="1:5" x14ac:dyDescent="0.25">
      <c r="A76">
        <v>74</v>
      </c>
      <c r="B76" t="s">
        <v>505</v>
      </c>
      <c r="C76">
        <v>13261638</v>
      </c>
      <c r="D76" s="65">
        <v>44743</v>
      </c>
      <c r="E76">
        <v>13261638</v>
      </c>
    </row>
    <row r="77" spans="1:5" x14ac:dyDescent="0.25">
      <c r="A77">
        <v>75</v>
      </c>
      <c r="B77" t="s">
        <v>506</v>
      </c>
      <c r="C77">
        <v>13249924</v>
      </c>
      <c r="D77" s="65">
        <v>44013</v>
      </c>
      <c r="E77">
        <v>13249924</v>
      </c>
    </row>
    <row r="78" spans="1:5" x14ac:dyDescent="0.25">
      <c r="A78">
        <v>76</v>
      </c>
      <c r="B78" t="s">
        <v>507</v>
      </c>
      <c r="C78">
        <v>13246394</v>
      </c>
      <c r="D78" s="65">
        <v>44788</v>
      </c>
      <c r="E78">
        <v>13246394</v>
      </c>
    </row>
    <row r="79" spans="1:5" x14ac:dyDescent="0.25">
      <c r="A79">
        <v>77</v>
      </c>
      <c r="B79" t="s">
        <v>508</v>
      </c>
      <c r="C79">
        <v>12837740</v>
      </c>
      <c r="D79" s="65">
        <v>44743</v>
      </c>
      <c r="E79">
        <v>12837740</v>
      </c>
    </row>
    <row r="80" spans="1:5" x14ac:dyDescent="0.25">
      <c r="A80">
        <v>78</v>
      </c>
      <c r="B80" t="s">
        <v>509</v>
      </c>
      <c r="C80">
        <v>12606998</v>
      </c>
      <c r="D80" s="65">
        <v>45108</v>
      </c>
      <c r="E80">
        <v>12606998</v>
      </c>
    </row>
    <row r="81" spans="1:5" x14ac:dyDescent="0.25">
      <c r="A81">
        <v>79</v>
      </c>
      <c r="B81" t="s">
        <v>510</v>
      </c>
      <c r="C81">
        <v>12006031</v>
      </c>
      <c r="D81" s="65">
        <v>44743</v>
      </c>
      <c r="E81">
        <v>12006031</v>
      </c>
    </row>
    <row r="82" spans="1:5" x14ac:dyDescent="0.25">
      <c r="A82">
        <v>80</v>
      </c>
      <c r="B82" t="s">
        <v>511</v>
      </c>
      <c r="C82">
        <v>11803588</v>
      </c>
      <c r="D82" s="65">
        <v>44562</v>
      </c>
      <c r="E82">
        <v>11803588</v>
      </c>
    </row>
    <row r="83" spans="1:5" x14ac:dyDescent="0.25">
      <c r="A83">
        <v>81</v>
      </c>
      <c r="B83" t="s">
        <v>512</v>
      </c>
      <c r="C83">
        <v>11781559</v>
      </c>
      <c r="D83" s="65">
        <v>44378</v>
      </c>
      <c r="E83">
        <v>11781559</v>
      </c>
    </row>
    <row r="84" spans="1:5" x14ac:dyDescent="0.25">
      <c r="A84">
        <v>82</v>
      </c>
      <c r="B84" t="s">
        <v>513</v>
      </c>
      <c r="C84">
        <v>11765225</v>
      </c>
      <c r="D84" s="65">
        <v>45078</v>
      </c>
      <c r="E84">
        <v>11765225</v>
      </c>
    </row>
    <row r="85" spans="1:5" x14ac:dyDescent="0.25">
      <c r="A85">
        <v>83</v>
      </c>
      <c r="B85" t="s">
        <v>514</v>
      </c>
      <c r="C85">
        <v>11743017</v>
      </c>
      <c r="D85" s="65">
        <v>44013</v>
      </c>
      <c r="E85">
        <v>11743017</v>
      </c>
    </row>
    <row r="86" spans="1:5" x14ac:dyDescent="0.25">
      <c r="A86">
        <v>84</v>
      </c>
      <c r="B86" t="s">
        <v>515</v>
      </c>
      <c r="C86">
        <v>11459000</v>
      </c>
      <c r="D86" s="65">
        <v>45163</v>
      </c>
      <c r="E86">
        <v>11459000</v>
      </c>
    </row>
    <row r="87" spans="1:5" x14ac:dyDescent="0.25">
      <c r="A87">
        <v>85</v>
      </c>
      <c r="B87" t="s">
        <v>516</v>
      </c>
      <c r="C87">
        <v>11089511</v>
      </c>
      <c r="D87" s="65">
        <v>44926</v>
      </c>
      <c r="E87">
        <v>11089511</v>
      </c>
    </row>
    <row r="88" spans="1:5" x14ac:dyDescent="0.25">
      <c r="A88">
        <v>86</v>
      </c>
      <c r="B88" t="s">
        <v>517</v>
      </c>
      <c r="C88">
        <v>10827529</v>
      </c>
      <c r="D88" s="65">
        <v>44927</v>
      </c>
      <c r="E88">
        <v>10827529</v>
      </c>
    </row>
    <row r="89" spans="1:5" x14ac:dyDescent="0.25">
      <c r="A89">
        <v>87</v>
      </c>
      <c r="B89" t="s">
        <v>518</v>
      </c>
      <c r="C89">
        <v>10545310</v>
      </c>
      <c r="D89" s="65">
        <v>45108</v>
      </c>
      <c r="E89">
        <v>10545310</v>
      </c>
    </row>
    <row r="90" spans="1:5" x14ac:dyDescent="0.25">
      <c r="A90">
        <v>88</v>
      </c>
      <c r="B90" t="s">
        <v>519</v>
      </c>
      <c r="C90">
        <v>10535535</v>
      </c>
      <c r="D90" s="65">
        <v>44378</v>
      </c>
      <c r="E90">
        <v>10535535</v>
      </c>
    </row>
    <row r="91" spans="1:5" x14ac:dyDescent="0.25">
      <c r="A91">
        <v>89</v>
      </c>
      <c r="B91" t="s">
        <v>520</v>
      </c>
      <c r="C91">
        <v>10482487</v>
      </c>
      <c r="D91" s="65">
        <v>44523</v>
      </c>
      <c r="E91">
        <v>10482487</v>
      </c>
    </row>
    <row r="92" spans="1:5" x14ac:dyDescent="0.25">
      <c r="A92">
        <v>90</v>
      </c>
      <c r="B92" t="s">
        <v>521</v>
      </c>
      <c r="C92">
        <v>10467366</v>
      </c>
      <c r="D92" s="65">
        <v>44926</v>
      </c>
      <c r="E92">
        <v>10467366</v>
      </c>
    </row>
    <row r="93" spans="1:5" x14ac:dyDescent="0.25">
      <c r="A93">
        <v>91</v>
      </c>
      <c r="B93" t="s">
        <v>522</v>
      </c>
      <c r="C93">
        <v>10135373</v>
      </c>
      <c r="D93" s="65">
        <v>44986</v>
      </c>
      <c r="E93">
        <v>10135373</v>
      </c>
    </row>
    <row r="94" spans="1:5" x14ac:dyDescent="0.25">
      <c r="A94">
        <v>92</v>
      </c>
      <c r="B94" t="s">
        <v>523</v>
      </c>
      <c r="C94">
        <v>10077600</v>
      </c>
      <c r="D94" s="65">
        <v>44927</v>
      </c>
      <c r="E94">
        <v>10077600</v>
      </c>
    </row>
    <row r="95" spans="1:5" x14ac:dyDescent="0.25">
      <c r="A95">
        <v>93</v>
      </c>
      <c r="B95" t="s">
        <v>524</v>
      </c>
      <c r="C95">
        <v>9756300</v>
      </c>
      <c r="D95" s="65">
        <v>45107</v>
      </c>
      <c r="E95">
        <v>9756300</v>
      </c>
    </row>
    <row r="96" spans="1:5" x14ac:dyDescent="0.25">
      <c r="A96">
        <v>94</v>
      </c>
      <c r="B96" t="s">
        <v>525</v>
      </c>
      <c r="C96">
        <v>9745149</v>
      </c>
      <c r="D96" s="65">
        <v>45108</v>
      </c>
      <c r="E96">
        <v>9745149</v>
      </c>
    </row>
    <row r="97" spans="1:5" x14ac:dyDescent="0.25">
      <c r="A97">
        <v>95</v>
      </c>
      <c r="B97" t="s">
        <v>526</v>
      </c>
      <c r="C97">
        <v>9597085</v>
      </c>
      <c r="D97" s="65">
        <v>44927</v>
      </c>
      <c r="E97">
        <v>9597085</v>
      </c>
    </row>
    <row r="98" spans="1:5" x14ac:dyDescent="0.25">
      <c r="A98">
        <v>96</v>
      </c>
      <c r="B98" t="s">
        <v>527</v>
      </c>
      <c r="C98">
        <v>9282410</v>
      </c>
      <c r="D98" s="65">
        <v>44196</v>
      </c>
      <c r="E98">
        <v>9282410</v>
      </c>
    </row>
    <row r="99" spans="1:5" x14ac:dyDescent="0.25">
      <c r="A99">
        <v>97</v>
      </c>
      <c r="B99" t="s">
        <v>528</v>
      </c>
      <c r="C99">
        <v>9200617</v>
      </c>
      <c r="D99" s="65">
        <v>44927</v>
      </c>
      <c r="E99">
        <v>9200617</v>
      </c>
    </row>
    <row r="100" spans="1:5" x14ac:dyDescent="0.25">
      <c r="A100">
        <v>98</v>
      </c>
      <c r="B100" t="s">
        <v>529</v>
      </c>
      <c r="C100">
        <v>9129652</v>
      </c>
      <c r="D100" s="65">
        <v>45108</v>
      </c>
      <c r="E100">
        <v>9129652</v>
      </c>
    </row>
    <row r="101" spans="1:5" x14ac:dyDescent="0.25">
      <c r="A101">
        <v>99</v>
      </c>
      <c r="B101" t="s">
        <v>530</v>
      </c>
      <c r="C101">
        <v>8865270</v>
      </c>
      <c r="D101" s="65">
        <v>45016</v>
      </c>
      <c r="E101">
        <v>8865270</v>
      </c>
    </row>
    <row r="102" spans="1:5" x14ac:dyDescent="0.25">
      <c r="A102">
        <v>100</v>
      </c>
      <c r="B102" t="s">
        <v>531</v>
      </c>
      <c r="C102">
        <v>8494260</v>
      </c>
      <c r="D102" s="65">
        <v>44743</v>
      </c>
      <c r="E102">
        <v>8494260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m A a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B J g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Y B p X n 9 o J N u A B A A B K B w A A E w A c A E Z v c m 1 1 b G F z L 1 N l Y 3 R p b 2 4 x L m 0 g o h g A K K A U A A A A A A A A A A A A A A A A A A A A A A A A A A A A v Z V N b + I w E I b v S P w H y 7 2 A l E Y y u + o F c U D Q V S t V g E q q H h A H N 0 y 3 q I 6 N H G c F i v j v t e P Q O B 9 k x a p b L g 4 z k 5 n H 7 / C K G E K 1 F R w t 7 U m G 3 U 6 3 E 7 9 R C R s U 0 B c G A z R C D F S 3 g / R n K R I Z g o 7 c 7 k N g / i S R E r h 6 F v L 9 R Y j 3 X j 9 d z W g E I 2 z f x O v j a i K 4 0 i V r z z a 4 w p M 3 y n + b 5 o c d Y N 0 p K / U D S X n 8 K m Q 0 E S y J u E n G P T v N S 1 O 8 m C + e H s b B / X y G p u N g j O a / 0 P P 8 8 W G K P a R 0 K a L 8 c P R Q i u 3 b 5 B R W s F d O f N B c / s M N H / u f p A s p I q E 0 6 h 3 Q D c i 4 o M 0 z e b x X u Z S H V n n B m L F l S B m V 8 U j J B N b 9 R h X I X 2 R o I D G a z I R f v 0 / C l T z U r r 8 Q u 4 R R s 1 + d u u f q 5 q d v W m e 5 K V V w e m G j n 9 U 2 A l e F 2 7 2 S N D T D s 8 p z q F U V S M a Y N z d H o P v 6 5 s G Z 5 c 6 Z w h m x b a L Q u g J 0 f l + k Z W H V a Z f u b H D x z s j / X J o W s t v Z 8 m b S m q X J P 1 u a f J 2 l v + n n e 5 n R y j 5 O G 4 R u 4 3 H G P g L X q m 1 Q b o 5 i s E 2 0 e a Z Q A Y e 4 5 J B k x 7 Y h V Z 9 t H Y + c U j b R q w P o b l Z x c 6 B r H d 8 d s M s b i T / N v C Z R 8 N Y h v N R t 2 c Z L 2 o H L B J q 0 p L P z r Q m / d F t y X u 8 G q O w P p t a 8 P J H g i s V q E 4 c f U E s B A i 0 A F A A C A A g A E m A a V 1 G 5 z J K l A A A A 9 g A A A B I A A A A A A A A A A A A A A A A A A A A A A E N v b m Z p Z y 9 Q Y W N r Y W d l L n h t b F B L A Q I t A B Q A A g A I A B J g G l c P y u m r p A A A A O k A A A A T A A A A A A A A A A A A A A A A A P E A A A B b Q 2 9 u d G V u d F 9 U e X B l c 1 0 u e G 1 s U E s B A i 0 A F A A C A A g A E m A a V 5 / a C T b g A Q A A S g c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k A A A A A A A A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A 6 M T Q u M D M 1 O T Y 0 M F o i I C 8 + P E V u d H J 5 I F R 5 c G U 9 I k Z p b G x D b 2 x 1 b W 5 U e X B l c y I g V m F s d W U 9 I n N B Q V l E Q 1 E 9 P S I g L z 4 8 R W 5 0 c n k g V H l w Z T 0 i R m l s b E N v b H V t b k 5 h b W V z I i B W Y W x 1 Z T 0 i c 1 s m c X V v d D t O b y 4 m c X V v d D s s J n F 1 b 3 Q 7 Q 2 9 1 b n R y e S Z x d W 9 0 O y w m c X V v d D t Q b 3 B 1 b G F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m 8 u L D B 9 J n F 1 b 3 Q 7 L C Z x d W 9 0 O 1 N l Y 3 R p b 2 4 x L 1 R h Y m x l M i 9 B d X R v U m V t b 3 Z l Z E N v b H V t b n M x L n t D b 3 V u d H J 5 L D F 9 J n F 1 b 3 Q 7 L C Z x d W 9 0 O 1 N l Y 3 R p b 2 4 x L 1 R h Y m x l M i 9 B d X R v U m V t b 3 Z l Z E N v b H V t b n M x L n t Q b 3 B 1 b G F 0 a W 9 u L D J 9 J n F 1 b 3 Q 7 L C Z x d W 9 0 O 1 N l Y 3 R p b 2 4 x L 1 R h Y m x l M i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b y 4 s M H 0 m c X V v d D s s J n F 1 b 3 Q 7 U 2 V j d G l v b j E v V G F i b G U y L 0 F 1 d G 9 S Z W 1 v d m V k Q 2 9 s d W 1 u c z E u e 0 N v d W 5 0 c n k s M X 0 m c X V v d D s s J n F 1 b 3 Q 7 U 2 V j d G l v b j E v V G F i b G U y L 0 F 1 d G 9 S Z W 1 v d m V k Q 2 9 s d W 1 u c z E u e 1 B v c H V s Y X R p b 2 4 s M n 0 m c X V v d D s s J n F 1 b 3 Q 7 U 2 V j d G l v b j E v V G F i b G U y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E 6 M z U u N D A 1 N D Q 5 O V o i I C 8 + P E V u d H J 5 I F R 5 c G U 9 I k Z p b G x D b 2 x 1 b W 5 U e X B l c y I g V m F s d W U 9 I n N B Q V l E Q 1 F N P S I g L z 4 8 R W 5 0 c n k g V H l w Z T 0 i R m l s b E N v b H V t b k 5 h b W V z I i B W Y W x 1 Z T 0 i c 1 s m c X V v d D t O b y 4 m c X V v d D s s J n F 1 b 3 Q 7 Y y Z x d W 9 0 O y w m c X V v d D t Q b 3 B 1 b G F 0 a W 9 u J n F 1 b 3 Q 7 L C Z x d W 9 0 O 0 R h d G U m c X V v d D s s J n F 1 b 3 Q 7 U G 9 w d W x h d G l v b i A x J n F 1 b 3 Q 7 X S I g L z 4 8 R W 5 0 c n k g V H l w Z T 0 i R m l s b F N 0 Y X R 1 c y I g V m F s d W U 9 I n N D b 2 1 w b G V 0 Z S I g L z 4 8 R W 5 0 c n k g V H l w Z T 0 i U X V l c n l J R C I g V m F s d W U 9 I n N j Z T g y Y W F k Y y 0 2 Y z N k L T R m Z T E t O T h m Z S 1 h Z D d l M z A 3 Z j k 2 N j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y 4 s M H 0 m c X V v d D s s J n F 1 b 3 Q 7 U 2 V j d G l v b j E v V G F i b G U x L 0 F 1 d G 9 S Z W 1 v d m V k Q 2 9 s d W 1 u c z E u e 2 M s M X 0 m c X V v d D s s J n F 1 b 3 Q 7 U 2 V j d G l v b j E v V G F i b G U x L 0 F 1 d G 9 S Z W 1 v d m V k Q 2 9 s d W 1 u c z E u e 1 B v c H V s Y X R p b 2 4 s M n 0 m c X V v d D s s J n F 1 b 3 Q 7 U 2 V j d G l v b j E v V G F i b G U x L 0 F 1 d G 9 S Z W 1 v d m V k Q 2 9 s d W 1 u c z E u e 0 R h d G U s M 3 0 m c X V v d D s s J n F 1 b 3 Q 7 U 2 V j d G l v b j E v V G F i b G U x L 0 F 1 d G 9 S Z W 1 v d m V k Q 2 9 s d W 1 u c z E u e 1 B v c H V s Y X R p b 2 4 g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m 8 u L D B 9 J n F 1 b 3 Q 7 L C Z x d W 9 0 O 1 N l Y 3 R p b 2 4 x L 1 R h Y m x l M S 9 B d X R v U m V t b 3 Z l Z E N v b H V t b n M x L n t j L D F 9 J n F 1 b 3 Q 7 L C Z x d W 9 0 O 1 N l Y 3 R p b 2 4 x L 1 R h Y m x l M S 9 B d X R v U m V t b 3 Z l Z E N v b H V t b n M x L n t Q b 3 B 1 b G F 0 a W 9 u L D J 9 J n F 1 b 3 Q 7 L C Z x d W 9 0 O 1 N l Y 3 R p b 2 4 x L 1 R h Y m x l M S 9 B d X R v U m V t b 3 Z l Z E N v b H V t b n M x L n t E Y X R l L D N 9 J n F 1 b 3 Q 7 L C Z x d W 9 0 O 1 N l Y 3 R p b 2 4 x L 1 R h Y m x l M S 9 B d X R v U m V t b 3 Z l Z E N v b H V t b n M x L n t Q b 3 B 1 b G F 0 a W 9 u I D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j X U 8 J f e N D j m a 1 U q x C t J c A A A A A A g A A A A A A E G Y A A A A B A A A g A A A A a T m 8 6 J u / V F l u I F 5 K H n l 6 R d 6 U B X K t 7 + d c n 4 6 8 m a t l d X Y A A A A A D o A A A A A C A A A g A A A A m e Y e 5 X / i 6 n r C m E 6 6 N d m U a 9 J T 6 M 9 / 7 T j D R k k p x 3 Z K g I t Q A A A A K h J v D F i W 7 p k t S H A J C P a x 5 Y Z p 7 O 5 R z p a d 0 R / j q i + 4 l 7 F / f G r b T d 9 7 z n A C V R N y C d d U / i G D 8 2 H P Y d 4 C E L N n G P A i H q z v n m v Z b + T Q 8 y l q d k a / h l N A A A A A w I k r 8 b B m y w v d + b 8 K h S c E S I 6 R L M i H E E v B Z W U g B x M p M H r V m R 6 7 b d w F + I m 0 Q d u W J h d o I h g Y c o + K q N s k 2 V Y + 3 y e R v Q = = < / D a t a M a s h u p > 
</file>

<file path=customXml/itemProps1.xml><?xml version="1.0" encoding="utf-8"?>
<ds:datastoreItem xmlns:ds="http://schemas.openxmlformats.org/officeDocument/2006/customXml" ds:itemID="{08478AD6-6737-4CA2-A846-1B7E4852F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Q-3,5,6</vt:lpstr>
      <vt:lpstr>Q-1,19,20,4</vt:lpstr>
      <vt:lpstr>Q-8,12</vt:lpstr>
      <vt:lpstr>Q-7,10,9,14,15,13,14,11,22</vt:lpstr>
      <vt:lpstr>Q-16,17,18,23</vt:lpstr>
      <vt:lpstr>Q-2,21</vt:lpstr>
      <vt:lpstr>Q-24</vt:lpstr>
      <vt:lpstr>Q-25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2023-12-29T15:26:22Z</dcterms:modified>
</cp:coreProperties>
</file>