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Work\QUANT\Financial Engineering\Financial-Engineering\Financial Mathematics\"/>
    </mc:Choice>
  </mc:AlternateContent>
  <xr:revisionPtr revIDLastSave="0" documentId="13_ncr:1_{106690D4-DE8E-4014-99B2-503F7588FFBC}" xr6:coauthVersionLast="47" xr6:coauthVersionMax="47" xr10:uidLastSave="{00000000-0000-0000-0000-000000000000}"/>
  <bookViews>
    <workbookView xWindow="-120" yWindow="-120" windowWidth="29040" windowHeight="15840" tabRatio="651" activeTab="3" xr2:uid="{00000000-000D-0000-FFFF-FFFF00000000}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2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6" l="1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C15" i="16" s="1"/>
  <c r="D14" i="16" s="1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 s="1"/>
  <c r="K25" i="15"/>
  <c r="J25" i="15"/>
  <c r="I25" i="15"/>
  <c r="H25" i="15"/>
  <c r="G25" i="15"/>
  <c r="F25" i="15"/>
  <c r="E25" i="15"/>
  <c r="D25" i="15"/>
  <c r="C25" i="15"/>
  <c r="D43" i="15" s="1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 s="1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66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 s="1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 s="1"/>
  <c r="K63" i="15" s="1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 s="1"/>
  <c r="K62" i="15" s="1"/>
  <c r="J63" i="15" s="1"/>
  <c r="I64" i="15" s="1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 s="1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 s="1"/>
  <c r="C66" i="14"/>
  <c r="D65" i="14"/>
  <c r="C65" i="14"/>
  <c r="E64" i="14"/>
  <c r="D64" i="14"/>
  <c r="C64" i="14"/>
  <c r="F63" i="14"/>
  <c r="E63" i="14"/>
  <c r="D63" i="14"/>
  <c r="C63" i="14"/>
  <c r="L20" i="14"/>
  <c r="L62" i="14" s="1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 s="1"/>
  <c r="K59" i="14" s="1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 s="1"/>
  <c r="K25" i="14"/>
  <c r="B8" i="14"/>
  <c r="J25" i="14"/>
  <c r="I25" i="14"/>
  <c r="H25" i="14"/>
  <c r="G25" i="14"/>
  <c r="F25" i="14"/>
  <c r="E25" i="14"/>
  <c r="D25" i="14"/>
  <c r="C25" i="14"/>
  <c r="D43" i="14" s="1"/>
  <c r="D24" i="14"/>
  <c r="E23" i="14"/>
  <c r="F22" i="14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 s="1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 s="1"/>
  <c r="K65" i="14" s="1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K63" i="14" s="1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 s="1"/>
  <c r="K61" i="14" s="1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4" i="15"/>
  <c r="J64" i="15"/>
  <c r="D44" i="15"/>
  <c r="K60" i="14"/>
  <c r="J61" i="14" s="1"/>
  <c r="D44" i="14"/>
  <c r="D47" i="15"/>
  <c r="D48" i="15" s="1"/>
  <c r="D50" i="15" s="1"/>
  <c r="E44" i="15"/>
  <c r="E44" i="14"/>
  <c r="F44" i="14"/>
  <c r="G44" i="14" s="1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6" i="13"/>
  <c r="D16" i="13" s="1"/>
  <c r="C15" i="13"/>
  <c r="D15" i="13" s="1"/>
  <c r="E15" i="13" s="1"/>
  <c r="F15" i="13" s="1"/>
  <c r="G15" i="13" s="1"/>
  <c r="G28" i="13" s="1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/>
  <c r="D16" i="12" s="1"/>
  <c r="E16" i="12" s="1"/>
  <c r="C14" i="12"/>
  <c r="D13" i="12"/>
  <c r="C13" i="12"/>
  <c r="E12" i="12"/>
  <c r="D12" i="12"/>
  <c r="C12" i="12"/>
  <c r="F11" i="12"/>
  <c r="E11" i="12"/>
  <c r="D11" i="12"/>
  <c r="C11" i="12"/>
  <c r="B6" i="12"/>
  <c r="D14" i="13"/>
  <c r="E14" i="13" s="1"/>
  <c r="F14" i="13" s="1"/>
  <c r="C15" i="12"/>
  <c r="C23" i="9"/>
  <c r="C24" i="9"/>
  <c r="C25" i="9"/>
  <c r="C26" i="9"/>
  <c r="C27" i="9"/>
  <c r="B16" i="9"/>
  <c r="C15" i="9" s="1"/>
  <c r="D14" i="9" s="1"/>
  <c r="D23" i="9"/>
  <c r="E23" i="9"/>
  <c r="F23" i="9"/>
  <c r="G23" i="9"/>
  <c r="D24" i="9"/>
  <c r="E24" i="9"/>
  <c r="F24" i="9"/>
  <c r="D25" i="9"/>
  <c r="E25" i="9"/>
  <c r="D26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K60" i="7" s="1"/>
  <c r="L18" i="7"/>
  <c r="L60" i="7"/>
  <c r="J19" i="7"/>
  <c r="K19" i="7"/>
  <c r="L19" i="7"/>
  <c r="L61" i="7"/>
  <c r="I20" i="7"/>
  <c r="J20" i="7"/>
  <c r="J62" i="7" s="1"/>
  <c r="K20" i="7"/>
  <c r="L20" i="7"/>
  <c r="L62" i="7"/>
  <c r="H21" i="7"/>
  <c r="I21" i="7"/>
  <c r="J21" i="7"/>
  <c r="K21" i="7"/>
  <c r="L21" i="7"/>
  <c r="L63" i="7" s="1"/>
  <c r="G22" i="7"/>
  <c r="H22" i="7"/>
  <c r="I22" i="7"/>
  <c r="J22" i="7"/>
  <c r="K22" i="7"/>
  <c r="L22" i="7"/>
  <c r="L64" i="7"/>
  <c r="K65" i="7" s="1"/>
  <c r="F23" i="7"/>
  <c r="G23" i="7"/>
  <c r="H23" i="7"/>
  <c r="I23" i="7"/>
  <c r="J23" i="7"/>
  <c r="K23" i="7"/>
  <c r="L23" i="7"/>
  <c r="L65" i="7"/>
  <c r="K66" i="7" s="1"/>
  <c r="E24" i="7"/>
  <c r="F24" i="7"/>
  <c r="G24" i="7"/>
  <c r="H24" i="7"/>
  <c r="I24" i="7"/>
  <c r="J24" i="7"/>
  <c r="K24" i="7"/>
  <c r="L24" i="7"/>
  <c r="L66" i="7" s="1"/>
  <c r="K67" i="7" s="1"/>
  <c r="D24" i="7"/>
  <c r="E25" i="7"/>
  <c r="F25" i="7"/>
  <c r="G25" i="7"/>
  <c r="H25" i="7"/>
  <c r="I25" i="7"/>
  <c r="J25" i="7"/>
  <c r="K25" i="7"/>
  <c r="L25" i="7"/>
  <c r="L67" i="7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/>
  <c r="M15" i="7"/>
  <c r="N32" i="7"/>
  <c r="D44" i="7"/>
  <c r="E44" i="7"/>
  <c r="M16" i="7"/>
  <c r="M17" i="7"/>
  <c r="M18" i="7"/>
  <c r="M19" i="7"/>
  <c r="M20" i="7"/>
  <c r="M21" i="7"/>
  <c r="M22" i="7"/>
  <c r="M23" i="7"/>
  <c r="M24" i="7"/>
  <c r="M25" i="7"/>
  <c r="B16" i="8"/>
  <c r="C16" i="8"/>
  <c r="D16" i="8" s="1"/>
  <c r="E16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47" i="7" s="1"/>
  <c r="E48" i="7" s="1"/>
  <c r="E50" i="7" s="1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K62" i="7"/>
  <c r="E43" i="7"/>
  <c r="F42" i="7" s="1"/>
  <c r="K59" i="7"/>
  <c r="C15" i="8"/>
  <c r="D14" i="8" s="1"/>
  <c r="F44" i="7"/>
  <c r="K61" i="7"/>
  <c r="F41" i="7"/>
  <c r="G40" i="7" s="1"/>
  <c r="H39" i="7" s="1"/>
  <c r="I38" i="7"/>
  <c r="J37" i="7" s="1"/>
  <c r="K36" i="7" s="1"/>
  <c r="L35" i="7" s="1"/>
  <c r="F43" i="7"/>
  <c r="G43" i="7"/>
  <c r="G44" i="7"/>
  <c r="H44" i="7"/>
  <c r="I44" i="7"/>
  <c r="J44" i="7"/>
  <c r="K44" i="7" s="1"/>
  <c r="E43" i="14" l="1"/>
  <c r="E42" i="14"/>
  <c r="D47" i="14"/>
  <c r="D48" i="14" s="1"/>
  <c r="D50" i="14" s="1"/>
  <c r="K63" i="7"/>
  <c r="K64" i="7"/>
  <c r="J65" i="7" s="1"/>
  <c r="J60" i="7"/>
  <c r="I61" i="7" s="1"/>
  <c r="H62" i="7" s="1"/>
  <c r="J61" i="7"/>
  <c r="I62" i="7" s="1"/>
  <c r="K67" i="14"/>
  <c r="G42" i="7"/>
  <c r="G41" i="7"/>
  <c r="H40" i="7" s="1"/>
  <c r="I39" i="7" s="1"/>
  <c r="D47" i="7"/>
  <c r="D48" i="7" s="1"/>
  <c r="D50" i="7" s="1"/>
  <c r="J67" i="7"/>
  <c r="F44" i="15"/>
  <c r="J60" i="14"/>
  <c r="I61" i="14" s="1"/>
  <c r="J66" i="7"/>
  <c r="I67" i="7" s="1"/>
  <c r="K61" i="15"/>
  <c r="J62" i="15" s="1"/>
  <c r="I63" i="15" s="1"/>
  <c r="H64" i="15" s="1"/>
  <c r="M34" i="7"/>
  <c r="N33" i="7" s="1"/>
  <c r="O32" i="7" s="1"/>
  <c r="L44" i="7"/>
  <c r="K65" i="15"/>
  <c r="J66" i="15" s="1"/>
  <c r="K67" i="15"/>
  <c r="J67" i="15" s="1"/>
  <c r="D14" i="12"/>
  <c r="E13" i="12" s="1"/>
  <c r="D15" i="12"/>
  <c r="E15" i="12" s="1"/>
  <c r="N15" i="12" s="1"/>
  <c r="F47" i="7"/>
  <c r="F48" i="7" s="1"/>
  <c r="F50" i="7" s="1"/>
  <c r="C28" i="9"/>
  <c r="C33" i="9" s="1"/>
  <c r="C34" i="9" s="1"/>
  <c r="C29" i="9"/>
  <c r="C16" i="9"/>
  <c r="D16" i="9" s="1"/>
  <c r="E16" i="9" s="1"/>
  <c r="F16" i="9" s="1"/>
  <c r="G16" i="9" s="1"/>
  <c r="H42" i="7"/>
  <c r="H43" i="7"/>
  <c r="H44" i="14"/>
  <c r="J61" i="15"/>
  <c r="I62" i="15" s="1"/>
  <c r="H63" i="15" s="1"/>
  <c r="G64" i="15" s="1"/>
  <c r="K64" i="14"/>
  <c r="J64" i="14" s="1"/>
  <c r="K62" i="14"/>
  <c r="J63" i="14" s="1"/>
  <c r="K66" i="14"/>
  <c r="J67" i="14" s="1"/>
  <c r="K59" i="15"/>
  <c r="K60" i="15"/>
  <c r="E43" i="15"/>
  <c r="E42" i="15"/>
  <c r="F41" i="15" s="1"/>
  <c r="D15" i="8"/>
  <c r="E15" i="8" s="1"/>
  <c r="E25" i="8" s="1"/>
  <c r="C16" i="16"/>
  <c r="D16" i="16" s="1"/>
  <c r="E16" i="16" s="1"/>
  <c r="F16" i="16" s="1"/>
  <c r="G16" i="16" s="1"/>
  <c r="G29" i="16" s="1"/>
  <c r="E13" i="13"/>
  <c r="F13" i="13" s="1"/>
  <c r="G13" i="13" s="1"/>
  <c r="G26" i="13" s="1"/>
  <c r="E13" i="8"/>
  <c r="F13" i="8" s="1"/>
  <c r="G13" i="8" s="1"/>
  <c r="E14" i="8"/>
  <c r="E24" i="8" s="1"/>
  <c r="E36" i="8" s="1"/>
  <c r="D15" i="16"/>
  <c r="E15" i="16" s="1"/>
  <c r="F15" i="16" s="1"/>
  <c r="G15" i="16" s="1"/>
  <c r="G28" i="16" s="1"/>
  <c r="D27" i="9"/>
  <c r="E26" i="9" s="1"/>
  <c r="N16" i="12"/>
  <c r="F16" i="12"/>
  <c r="G16" i="12" s="1"/>
  <c r="G30" i="12" s="1"/>
  <c r="E14" i="16"/>
  <c r="F14" i="16" s="1"/>
  <c r="G14" i="16" s="1"/>
  <c r="G27" i="16" s="1"/>
  <c r="E13" i="16"/>
  <c r="F16" i="8"/>
  <c r="G16" i="8" s="1"/>
  <c r="E26" i="8"/>
  <c r="E38" i="8" s="1"/>
  <c r="G14" i="13"/>
  <c r="G27" i="13" s="1"/>
  <c r="F28" i="13" s="1"/>
  <c r="E14" i="9"/>
  <c r="F14" i="9" s="1"/>
  <c r="G14" i="9" s="1"/>
  <c r="E13" i="9"/>
  <c r="E16" i="13"/>
  <c r="D15" i="9"/>
  <c r="E15" i="9" s="1"/>
  <c r="F15" i="9" s="1"/>
  <c r="G15" i="9" s="1"/>
  <c r="F13" i="12" l="1"/>
  <c r="G13" i="12" s="1"/>
  <c r="G27" i="12" s="1"/>
  <c r="N13" i="12"/>
  <c r="F12" i="13"/>
  <c r="F15" i="12"/>
  <c r="G15" i="12" s="1"/>
  <c r="G29" i="12" s="1"/>
  <c r="F30" i="12" s="1"/>
  <c r="F42" i="12" s="1"/>
  <c r="F12" i="8"/>
  <c r="G11" i="8" s="1"/>
  <c r="F15" i="8"/>
  <c r="G15" i="8" s="1"/>
  <c r="F14" i="8"/>
  <c r="G14" i="8" s="1"/>
  <c r="F25" i="9"/>
  <c r="F29" i="16"/>
  <c r="D25" i="8"/>
  <c r="E14" i="12"/>
  <c r="N14" i="12" s="1"/>
  <c r="M15" i="12" s="1"/>
  <c r="D28" i="9"/>
  <c r="E27" i="9" s="1"/>
  <c r="I65" i="14"/>
  <c r="I64" i="14"/>
  <c r="M16" i="12"/>
  <c r="E47" i="15"/>
  <c r="E48" i="15" s="1"/>
  <c r="E50" i="15" s="1"/>
  <c r="F41" i="14"/>
  <c r="E47" i="14"/>
  <c r="E48" i="14" s="1"/>
  <c r="E50" i="14" s="1"/>
  <c r="D29" i="9"/>
  <c r="E29" i="9" s="1"/>
  <c r="G47" i="7"/>
  <c r="G48" i="7" s="1"/>
  <c r="G50" i="7" s="1"/>
  <c r="F43" i="14"/>
  <c r="F42" i="14"/>
  <c r="G41" i="14" s="1"/>
  <c r="G40" i="15"/>
  <c r="J65" i="15"/>
  <c r="I67" i="15"/>
  <c r="F42" i="15"/>
  <c r="G41" i="15" s="1"/>
  <c r="H40" i="15" s="1"/>
  <c r="J62" i="14"/>
  <c r="M44" i="7"/>
  <c r="G44" i="15"/>
  <c r="H41" i="7"/>
  <c r="I40" i="7" s="1"/>
  <c r="J39" i="7" s="1"/>
  <c r="J65" i="14"/>
  <c r="I66" i="7"/>
  <c r="H67" i="7" s="1"/>
  <c r="J38" i="7"/>
  <c r="J60" i="15"/>
  <c r="I61" i="15" s="1"/>
  <c r="H62" i="15" s="1"/>
  <c r="G63" i="15" s="1"/>
  <c r="F64" i="15" s="1"/>
  <c r="I44" i="14"/>
  <c r="F43" i="15"/>
  <c r="G42" i="15" s="1"/>
  <c r="H41" i="15" s="1"/>
  <c r="I40" i="15" s="1"/>
  <c r="J64" i="7"/>
  <c r="I65" i="7" s="1"/>
  <c r="H66" i="7" s="1"/>
  <c r="G67" i="7" s="1"/>
  <c r="J63" i="7"/>
  <c r="I42" i="7"/>
  <c r="I43" i="7"/>
  <c r="P31" i="7"/>
  <c r="J66" i="14"/>
  <c r="I67" i="14" s="1"/>
  <c r="F28" i="16"/>
  <c r="E23" i="8"/>
  <c r="E35" i="8" s="1"/>
  <c r="F12" i="12"/>
  <c r="F27" i="13"/>
  <c r="E28" i="13" s="1"/>
  <c r="E40" i="13" s="1"/>
  <c r="D26" i="8"/>
  <c r="E37" i="8"/>
  <c r="F12" i="9"/>
  <c r="F13" i="9"/>
  <c r="G13" i="9" s="1"/>
  <c r="F16" i="13"/>
  <c r="F12" i="16"/>
  <c r="F13" i="16"/>
  <c r="G13" i="16" s="1"/>
  <c r="G26" i="16" s="1"/>
  <c r="F27" i="16" s="1"/>
  <c r="G11" i="13" l="1"/>
  <c r="G24" i="13" s="1"/>
  <c r="G12" i="13"/>
  <c r="G25" i="13" s="1"/>
  <c r="F26" i="13" s="1"/>
  <c r="E27" i="13" s="1"/>
  <c r="D28" i="13" s="1"/>
  <c r="G12" i="8"/>
  <c r="E28" i="9"/>
  <c r="F27" i="9" s="1"/>
  <c r="M14" i="12"/>
  <c r="L15" i="12" s="1"/>
  <c r="E29" i="16"/>
  <c r="D33" i="9"/>
  <c r="D34" i="9" s="1"/>
  <c r="F14" i="12"/>
  <c r="G14" i="12" s="1"/>
  <c r="G28" i="12" s="1"/>
  <c r="F29" i="12" s="1"/>
  <c r="F41" i="12" s="1"/>
  <c r="C26" i="8"/>
  <c r="D37" i="8"/>
  <c r="N36" i="8"/>
  <c r="I64" i="7"/>
  <c r="H65" i="7" s="1"/>
  <c r="G66" i="7" s="1"/>
  <c r="F67" i="7" s="1"/>
  <c r="I63" i="7"/>
  <c r="G42" i="14"/>
  <c r="H41" i="14" s="1"/>
  <c r="G43" i="14"/>
  <c r="G40" i="14"/>
  <c r="H40" i="14" s="1"/>
  <c r="F47" i="14"/>
  <c r="F48" i="14" s="1"/>
  <c r="F50" i="14" s="1"/>
  <c r="O42" i="12"/>
  <c r="L16" i="12"/>
  <c r="K37" i="7"/>
  <c r="I63" i="14"/>
  <c r="H64" i="14" s="1"/>
  <c r="I62" i="14"/>
  <c r="I66" i="14"/>
  <c r="H67" i="14" s="1"/>
  <c r="K38" i="7"/>
  <c r="L37" i="7" s="1"/>
  <c r="H47" i="7"/>
  <c r="H48" i="7" s="1"/>
  <c r="H50" i="7" s="1"/>
  <c r="E28" i="16"/>
  <c r="Q30" i="7"/>
  <c r="G43" i="15"/>
  <c r="H42" i="15" s="1"/>
  <c r="I41" i="15" s="1"/>
  <c r="J40" i="15" s="1"/>
  <c r="F47" i="15"/>
  <c r="F48" i="15" s="1"/>
  <c r="F50" i="15" s="1"/>
  <c r="J44" i="14"/>
  <c r="I66" i="15"/>
  <c r="H67" i="15" s="1"/>
  <c r="I65" i="15"/>
  <c r="H43" i="15"/>
  <c r="I42" i="15" s="1"/>
  <c r="J41" i="15" s="1"/>
  <c r="K40" i="15" s="1"/>
  <c r="H44" i="15"/>
  <c r="H65" i="14"/>
  <c r="D24" i="8"/>
  <c r="J42" i="7"/>
  <c r="J43" i="7"/>
  <c r="H39" i="15"/>
  <c r="I39" i="15" s="1"/>
  <c r="G47" i="15"/>
  <c r="G48" i="15" s="1"/>
  <c r="G50" i="15" s="1"/>
  <c r="I41" i="7"/>
  <c r="J40" i="7" s="1"/>
  <c r="K39" i="7" s="1"/>
  <c r="N44" i="7"/>
  <c r="H66" i="14"/>
  <c r="G67" i="14" s="1"/>
  <c r="G11" i="12"/>
  <c r="G25" i="12" s="1"/>
  <c r="G12" i="12"/>
  <c r="G26" i="12" s="1"/>
  <c r="F27" i="12" s="1"/>
  <c r="F39" i="12" s="1"/>
  <c r="G12" i="16"/>
  <c r="G25" i="16" s="1"/>
  <c r="F26" i="16" s="1"/>
  <c r="E27" i="16" s="1"/>
  <c r="G11" i="16"/>
  <c r="G24" i="16" s="1"/>
  <c r="G16" i="13"/>
  <c r="G29" i="13" s="1"/>
  <c r="F29" i="13" s="1"/>
  <c r="E29" i="13" s="1"/>
  <c r="F26" i="9"/>
  <c r="F29" i="9"/>
  <c r="G12" i="9"/>
  <c r="G11" i="9"/>
  <c r="N37" i="8"/>
  <c r="D38" i="8"/>
  <c r="G24" i="9"/>
  <c r="F25" i="13" l="1"/>
  <c r="E26" i="13" s="1"/>
  <c r="E38" i="13" s="1"/>
  <c r="E30" i="12"/>
  <c r="E42" i="12"/>
  <c r="K16" i="12"/>
  <c r="N35" i="8"/>
  <c r="M36" i="8" s="1"/>
  <c r="D36" i="8"/>
  <c r="M37" i="8"/>
  <c r="E39" i="13"/>
  <c r="D40" i="13" s="1"/>
  <c r="C38" i="8"/>
  <c r="F28" i="9"/>
  <c r="G27" i="9" s="1"/>
  <c r="E33" i="9"/>
  <c r="E34" i="9" s="1"/>
  <c r="O41" i="12"/>
  <c r="N42" i="12" s="1"/>
  <c r="F28" i="12"/>
  <c r="F40" i="12" s="1"/>
  <c r="D29" i="16"/>
  <c r="C25" i="8"/>
  <c r="B26" i="8" s="1"/>
  <c r="D28" i="16"/>
  <c r="O39" i="12"/>
  <c r="G26" i="9"/>
  <c r="J39" i="15"/>
  <c r="I40" i="14"/>
  <c r="J41" i="7"/>
  <c r="K40" i="7" s="1"/>
  <c r="L39" i="7" s="1"/>
  <c r="G66" i="14"/>
  <c r="F67" i="14" s="1"/>
  <c r="I47" i="7"/>
  <c r="I48" i="7" s="1"/>
  <c r="I50" i="7" s="1"/>
  <c r="L38" i="7"/>
  <c r="M37" i="7" s="1"/>
  <c r="I43" i="15"/>
  <c r="J42" i="15" s="1"/>
  <c r="K41" i="15" s="1"/>
  <c r="L40" i="15" s="1"/>
  <c r="I44" i="15"/>
  <c r="K39" i="15"/>
  <c r="H64" i="7"/>
  <c r="G65" i="7" s="1"/>
  <c r="F66" i="7" s="1"/>
  <c r="E67" i="7" s="1"/>
  <c r="H63" i="7"/>
  <c r="I38" i="15"/>
  <c r="H47" i="15"/>
  <c r="H48" i="15" s="1"/>
  <c r="H50" i="15" s="1"/>
  <c r="H66" i="15"/>
  <c r="G67" i="15" s="1"/>
  <c r="H65" i="15"/>
  <c r="H63" i="14"/>
  <c r="G64" i="14" s="1"/>
  <c r="H62" i="14"/>
  <c r="G63" i="14" s="1"/>
  <c r="F64" i="14" s="1"/>
  <c r="K42" i="7"/>
  <c r="L41" i="7" s="1"/>
  <c r="M40" i="7" s="1"/>
  <c r="N39" i="7" s="1"/>
  <c r="K43" i="7"/>
  <c r="G65" i="14"/>
  <c r="F66" i="14" s="1"/>
  <c r="E67" i="14" s="1"/>
  <c r="K41" i="7"/>
  <c r="L40" i="7" s="1"/>
  <c r="M39" i="7" s="1"/>
  <c r="J47" i="7"/>
  <c r="J48" i="7" s="1"/>
  <c r="J50" i="7" s="1"/>
  <c r="H39" i="14"/>
  <c r="G47" i="14"/>
  <c r="G48" i="14" s="1"/>
  <c r="G50" i="14" s="1"/>
  <c r="O44" i="7"/>
  <c r="K44" i="14"/>
  <c r="L36" i="7"/>
  <c r="K47" i="7"/>
  <c r="K48" i="7" s="1"/>
  <c r="K50" i="7" s="1"/>
  <c r="H42" i="14"/>
  <c r="I41" i="14" s="1"/>
  <c r="J40" i="14" s="1"/>
  <c r="H43" i="14"/>
  <c r="F26" i="12"/>
  <c r="F25" i="16"/>
  <c r="E26" i="16" s="1"/>
  <c r="D27" i="16" s="1"/>
  <c r="E41" i="13"/>
  <c r="D41" i="13" s="1"/>
  <c r="D29" i="13"/>
  <c r="C29" i="13" s="1"/>
  <c r="H23" i="9"/>
  <c r="G29" i="9"/>
  <c r="G25" i="9"/>
  <c r="H24" i="9" s="1"/>
  <c r="D39" i="13" l="1"/>
  <c r="C40" i="13" s="1"/>
  <c r="O38" i="12"/>
  <c r="N39" i="12" s="1"/>
  <c r="E28" i="12"/>
  <c r="F38" i="12"/>
  <c r="E39" i="12" s="1"/>
  <c r="F33" i="9"/>
  <c r="F34" i="9" s="1"/>
  <c r="G28" i="9"/>
  <c r="G33" i="9" s="1"/>
  <c r="G34" i="9" s="1"/>
  <c r="L37" i="8"/>
  <c r="D27" i="13"/>
  <c r="C28" i="13" s="1"/>
  <c r="B29" i="13" s="1"/>
  <c r="C41" i="13"/>
  <c r="C37" i="8"/>
  <c r="B38" i="8" s="1"/>
  <c r="E29" i="12"/>
  <c r="D30" i="12" s="1"/>
  <c r="O40" i="12"/>
  <c r="N41" i="12" s="1"/>
  <c r="M42" i="12" s="1"/>
  <c r="C28" i="16"/>
  <c r="H26" i="9"/>
  <c r="C29" i="16"/>
  <c r="E27" i="12"/>
  <c r="I38" i="14"/>
  <c r="H47" i="14"/>
  <c r="H48" i="14" s="1"/>
  <c r="H50" i="14" s="1"/>
  <c r="G66" i="15"/>
  <c r="F67" i="15" s="1"/>
  <c r="G65" i="15"/>
  <c r="M35" i="7"/>
  <c r="J43" i="15"/>
  <c r="K42" i="15" s="1"/>
  <c r="L41" i="15" s="1"/>
  <c r="M40" i="15" s="1"/>
  <c r="J44" i="15"/>
  <c r="M36" i="7"/>
  <c r="N35" i="7" s="1"/>
  <c r="L44" i="14"/>
  <c r="I39" i="14"/>
  <c r="J38" i="14" s="1"/>
  <c r="L42" i="7"/>
  <c r="M41" i="7" s="1"/>
  <c r="N40" i="7" s="1"/>
  <c r="O39" i="7" s="1"/>
  <c r="L43" i="7"/>
  <c r="J37" i="15"/>
  <c r="I47" i="15"/>
  <c r="I48" i="15" s="1"/>
  <c r="I50" i="15" s="1"/>
  <c r="P44" i="7"/>
  <c r="L39" i="15"/>
  <c r="K38" i="15"/>
  <c r="I42" i="14"/>
  <c r="J41" i="14" s="1"/>
  <c r="K40" i="14" s="1"/>
  <c r="I43" i="14"/>
  <c r="F65" i="14"/>
  <c r="E66" i="14" s="1"/>
  <c r="D67" i="14" s="1"/>
  <c r="G64" i="7"/>
  <c r="F65" i="7" s="1"/>
  <c r="E66" i="7" s="1"/>
  <c r="D67" i="7" s="1"/>
  <c r="G63" i="7"/>
  <c r="F64" i="7" s="1"/>
  <c r="E65" i="7" s="1"/>
  <c r="D66" i="7" s="1"/>
  <c r="C67" i="7" s="1"/>
  <c r="M38" i="7"/>
  <c r="N37" i="7" s="1"/>
  <c r="J38" i="15"/>
  <c r="H29" i="9"/>
  <c r="H25" i="9"/>
  <c r="D28" i="12" l="1"/>
  <c r="E41" i="12"/>
  <c r="D42" i="12" s="1"/>
  <c r="H28" i="9"/>
  <c r="H27" i="9"/>
  <c r="B41" i="13"/>
  <c r="N40" i="12"/>
  <c r="M41" i="12" s="1"/>
  <c r="L42" i="12" s="1"/>
  <c r="B29" i="16"/>
  <c r="D29" i="12"/>
  <c r="C30" i="12" s="1"/>
  <c r="E40" i="12"/>
  <c r="D40" i="12" s="1"/>
  <c r="N34" i="7"/>
  <c r="K37" i="15"/>
  <c r="N36" i="7"/>
  <c r="O35" i="7" s="1"/>
  <c r="P34" i="7" s="1"/>
  <c r="M44" i="14"/>
  <c r="J39" i="14"/>
  <c r="L37" i="15"/>
  <c r="L38" i="15"/>
  <c r="M37" i="15" s="1"/>
  <c r="O34" i="7"/>
  <c r="F66" i="15"/>
  <c r="E67" i="15" s="1"/>
  <c r="F65" i="15"/>
  <c r="E65" i="14"/>
  <c r="D66" i="14" s="1"/>
  <c r="C67" i="14" s="1"/>
  <c r="M42" i="7"/>
  <c r="N41" i="7" s="1"/>
  <c r="O40" i="7" s="1"/>
  <c r="P39" i="7" s="1"/>
  <c r="M43" i="7"/>
  <c r="K43" i="15"/>
  <c r="L42" i="15" s="1"/>
  <c r="M41" i="15" s="1"/>
  <c r="N40" i="15" s="1"/>
  <c r="K44" i="15"/>
  <c r="K36" i="15"/>
  <c r="J47" i="15"/>
  <c r="J48" i="15" s="1"/>
  <c r="J50" i="15" s="1"/>
  <c r="M38" i="15"/>
  <c r="N37" i="15" s="1"/>
  <c r="K37" i="14"/>
  <c r="N38" i="7"/>
  <c r="Q44" i="7"/>
  <c r="J42" i="14"/>
  <c r="K41" i="14" s="1"/>
  <c r="L40" i="14" s="1"/>
  <c r="J43" i="14"/>
  <c r="M39" i="15"/>
  <c r="N38" i="15" s="1"/>
  <c r="O37" i="15" s="1"/>
  <c r="L47" i="7"/>
  <c r="L48" i="7" s="1"/>
  <c r="L50" i="7" s="1"/>
  <c r="J37" i="14"/>
  <c r="I47" i="14"/>
  <c r="I48" i="14" s="1"/>
  <c r="I50" i="14" s="1"/>
  <c r="H33" i="9" l="1"/>
  <c r="H34" i="9" s="1"/>
  <c r="M40" i="12"/>
  <c r="L41" i="12" s="1"/>
  <c r="K42" i="12" s="1"/>
  <c r="L44" i="12" s="1"/>
  <c r="C29" i="12"/>
  <c r="B30" i="12" s="1"/>
  <c r="D41" i="12"/>
  <c r="C42" i="12" s="1"/>
  <c r="K38" i="14"/>
  <c r="L37" i="14" s="1"/>
  <c r="K39" i="14"/>
  <c r="K42" i="14"/>
  <c r="L41" i="14" s="1"/>
  <c r="M40" i="14" s="1"/>
  <c r="K43" i="14"/>
  <c r="N39" i="15"/>
  <c r="O38" i="15" s="1"/>
  <c r="P37" i="15" s="1"/>
  <c r="E66" i="15"/>
  <c r="D67" i="15" s="1"/>
  <c r="E65" i="15"/>
  <c r="D66" i="15" s="1"/>
  <c r="C67" i="15" s="1"/>
  <c r="N44" i="14"/>
  <c r="L35" i="15"/>
  <c r="K47" i="15"/>
  <c r="K48" i="15" s="1"/>
  <c r="K50" i="15" s="1"/>
  <c r="L36" i="15"/>
  <c r="L43" i="15"/>
  <c r="M42" i="15" s="1"/>
  <c r="N41" i="15" s="1"/>
  <c r="O40" i="15" s="1"/>
  <c r="L44" i="15"/>
  <c r="M47" i="7"/>
  <c r="M48" i="7" s="1"/>
  <c r="M50" i="7" s="1"/>
  <c r="O39" i="15"/>
  <c r="P38" i="15" s="1"/>
  <c r="Q37" i="15" s="1"/>
  <c r="M36" i="15"/>
  <c r="N36" i="15" s="1"/>
  <c r="O33" i="7"/>
  <c r="K36" i="14"/>
  <c r="L36" i="14" s="1"/>
  <c r="J47" i="14"/>
  <c r="J48" i="14" s="1"/>
  <c r="J50" i="14" s="1"/>
  <c r="O37" i="7"/>
  <c r="P36" i="7" s="1"/>
  <c r="Q35" i="7" s="1"/>
  <c r="O38" i="7"/>
  <c r="N42" i="7"/>
  <c r="O41" i="7" s="1"/>
  <c r="P40" i="7" s="1"/>
  <c r="Q39" i="7" s="1"/>
  <c r="N43" i="7"/>
  <c r="O36" i="7"/>
  <c r="P35" i="7" s="1"/>
  <c r="Q34" i="7" s="1"/>
  <c r="C41" i="12" l="1"/>
  <c r="B42" i="12" s="1"/>
  <c r="C44" i="12" s="1"/>
  <c r="O36" i="15"/>
  <c r="P37" i="7"/>
  <c r="Q36" i="7" s="1"/>
  <c r="P38" i="7"/>
  <c r="L38" i="14"/>
  <c r="M37" i="14" s="1"/>
  <c r="N36" i="14" s="1"/>
  <c r="L39" i="14"/>
  <c r="M43" i="15"/>
  <c r="N42" i="15" s="1"/>
  <c r="O41" i="15" s="1"/>
  <c r="P40" i="15" s="1"/>
  <c r="M44" i="15"/>
  <c r="O44" i="14"/>
  <c r="M36" i="14"/>
  <c r="P39" i="15"/>
  <c r="Q38" i="15" s="1"/>
  <c r="N47" i="7"/>
  <c r="N48" i="7" s="1"/>
  <c r="N50" i="7" s="1"/>
  <c r="M35" i="15"/>
  <c r="N34" i="15" s="1"/>
  <c r="M34" i="15"/>
  <c r="L47" i="15"/>
  <c r="L48" i="15" s="1"/>
  <c r="L50" i="15" s="1"/>
  <c r="L35" i="14"/>
  <c r="K47" i="14"/>
  <c r="K48" i="14" s="1"/>
  <c r="K50" i="14" s="1"/>
  <c r="P32" i="7"/>
  <c r="O47" i="7"/>
  <c r="O48" i="7" s="1"/>
  <c r="O50" i="7" s="1"/>
  <c r="P33" i="7"/>
  <c r="L42" i="14"/>
  <c r="M41" i="14" s="1"/>
  <c r="N40" i="14" s="1"/>
  <c r="L43" i="14"/>
  <c r="O42" i="7"/>
  <c r="P41" i="7" s="1"/>
  <c r="Q40" i="7" s="1"/>
  <c r="O43" i="7"/>
  <c r="M38" i="14" l="1"/>
  <c r="N37" i="14" s="1"/>
  <c r="O36" i="14" s="1"/>
  <c r="M39" i="14"/>
  <c r="Q31" i="7"/>
  <c r="N35" i="14"/>
  <c r="O34" i="14" s="1"/>
  <c r="Q37" i="7"/>
  <c r="Q38" i="7"/>
  <c r="Q32" i="7"/>
  <c r="Q33" i="7"/>
  <c r="N35" i="15"/>
  <c r="P44" i="14"/>
  <c r="P42" i="7"/>
  <c r="Q41" i="7" s="1"/>
  <c r="P43" i="7"/>
  <c r="L47" i="14"/>
  <c r="L48" i="14" s="1"/>
  <c r="L50" i="14" s="1"/>
  <c r="M34" i="14"/>
  <c r="M35" i="14"/>
  <c r="N34" i="14" s="1"/>
  <c r="N44" i="15"/>
  <c r="N43" i="15"/>
  <c r="O42" i="15" s="1"/>
  <c r="P41" i="15" s="1"/>
  <c r="Q40" i="15" s="1"/>
  <c r="P36" i="15"/>
  <c r="M42" i="14"/>
  <c r="N41" i="14" s="1"/>
  <c r="O40" i="14" s="1"/>
  <c r="M43" i="14"/>
  <c r="N33" i="15"/>
  <c r="M47" i="15"/>
  <c r="M48" i="15" s="1"/>
  <c r="M50" i="15" s="1"/>
  <c r="Q39" i="15"/>
  <c r="Q42" i="7" l="1"/>
  <c r="Q43" i="7"/>
  <c r="P47" i="7"/>
  <c r="P48" i="7" s="1"/>
  <c r="P50" i="7" s="1"/>
  <c r="Q44" i="14"/>
  <c r="Q47" i="7"/>
  <c r="Q48" i="7" s="1"/>
  <c r="Q50" i="7" s="1"/>
  <c r="D51" i="7" s="1"/>
  <c r="Q36" i="15"/>
  <c r="O44" i="15"/>
  <c r="O43" i="15"/>
  <c r="P42" i="15" s="1"/>
  <c r="Q41" i="15" s="1"/>
  <c r="O34" i="15"/>
  <c r="O35" i="15"/>
  <c r="N38" i="14"/>
  <c r="O37" i="14" s="1"/>
  <c r="P36" i="14" s="1"/>
  <c r="N39" i="14"/>
  <c r="O32" i="15"/>
  <c r="N47" i="15"/>
  <c r="N48" i="15" s="1"/>
  <c r="N50" i="15" s="1"/>
  <c r="N42" i="14"/>
  <c r="O41" i="14" s="1"/>
  <c r="P40" i="14" s="1"/>
  <c r="N43" i="14"/>
  <c r="M47" i="14"/>
  <c r="M48" i="14" s="1"/>
  <c r="M50" i="14" s="1"/>
  <c r="N33" i="14"/>
  <c r="O35" i="14"/>
  <c r="P34" i="14" s="1"/>
  <c r="O33" i="15"/>
  <c r="P32" i="15" s="1"/>
  <c r="O32" i="14" l="1"/>
  <c r="N47" i="14"/>
  <c r="N48" i="14" s="1"/>
  <c r="N50" i="14" s="1"/>
  <c r="O33" i="14"/>
  <c r="O38" i="14"/>
  <c r="P37" i="14" s="1"/>
  <c r="Q36" i="14" s="1"/>
  <c r="O39" i="14"/>
  <c r="P34" i="15"/>
  <c r="P35" i="15"/>
  <c r="P35" i="14"/>
  <c r="Q34" i="14" s="1"/>
  <c r="O42" i="14"/>
  <c r="P41" i="14" s="1"/>
  <c r="Q40" i="14" s="1"/>
  <c r="O43" i="14"/>
  <c r="P33" i="15"/>
  <c r="Q32" i="15" s="1"/>
  <c r="P31" i="15"/>
  <c r="Q31" i="15" s="1"/>
  <c r="O47" i="15"/>
  <c r="O48" i="15" s="1"/>
  <c r="O50" i="15" s="1"/>
  <c r="P43" i="15"/>
  <c r="Q42" i="15" s="1"/>
  <c r="P44" i="15"/>
  <c r="Q35" i="14" l="1"/>
  <c r="P38" i="14"/>
  <c r="Q37" i="14" s="1"/>
  <c r="P39" i="14"/>
  <c r="P32" i="14"/>
  <c r="Q31" i="14" s="1"/>
  <c r="P33" i="14"/>
  <c r="P47" i="15"/>
  <c r="P48" i="15" s="1"/>
  <c r="P50" i="15" s="1"/>
  <c r="Q30" i="15"/>
  <c r="P42" i="14"/>
  <c r="Q41" i="14" s="1"/>
  <c r="P43" i="14"/>
  <c r="Q44" i="15"/>
  <c r="Q43" i="15"/>
  <c r="Q34" i="15"/>
  <c r="Q35" i="15"/>
  <c r="P31" i="14"/>
  <c r="O47" i="14"/>
  <c r="O48" i="14" s="1"/>
  <c r="O50" i="14" s="1"/>
  <c r="Q33" i="15"/>
  <c r="Q47" i="15" l="1"/>
  <c r="Q48" i="15" s="1"/>
  <c r="Q50" i="15" s="1"/>
  <c r="D51" i="15" s="1"/>
  <c r="P47" i="14"/>
  <c r="P48" i="14" s="1"/>
  <c r="P50" i="14" s="1"/>
  <c r="Q30" i="14"/>
  <c r="Q32" i="14"/>
  <c r="Q33" i="14"/>
  <c r="Q38" i="14"/>
  <c r="Q39" i="14"/>
  <c r="Q42" i="14"/>
  <c r="Q43" i="14"/>
  <c r="Q47" i="14" l="1"/>
  <c r="Q48" i="14" s="1"/>
  <c r="Q50" i="14" s="1"/>
  <c r="D5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<sst xmlns="http://schemas.openxmlformats.org/spreadsheetml/2006/main" count="153" uniqueCount="53">
  <si>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</si>
  <si>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</si>
  <si>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</si>
  <si>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</si>
  <si>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</si>
  <si>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</si>
  <si>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</si>
  <si>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</si>
  <si>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</si>
  <si>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</si>
  <si>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</si>
  <si>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</si>
  <si>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</si>
  <si>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</si>
  <si>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</si>
  <si>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</si>
  <si>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</si>
  <si>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</si>
  <si>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</si>
  <si>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</si>
  <si>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</si>
  <si>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</si>
  <si>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</si>
  <si>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</si>
  <si>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</si>
  <si>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</si>
  <si>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</si>
  <si>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</si>
  <si>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</si>
  <si>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</si>
  <si>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</si>
  <si>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</si>
  <si>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</si>
  <si>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</si>
  <si>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</si>
  <si>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</si>
  <si>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</si>
  <si>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</si>
  <si>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</si>
  <si>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</si>
  <si>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</si>
  <si>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</si>
  <si>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</si>
  <si>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</si>
  <si>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</si>
  <si>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</si>
  <si>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</si>
  <si>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</si>
  <si>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</si>
  <si>
    <t>PUT : -1</t>
  </si>
  <si>
    <t>CALL : 1</t>
  </si>
  <si>
    <t>In swaption, cash flows are at end of maturity, no coupons in between.</t>
  </si>
  <si>
    <t>In Swaps, cash flow is rate - c(strike), discounted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</si>
</sst>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Q46"/>
  <sheetViews>
    <sheetView showGridLines="0" topLeftCell="A34" zoomScale="205" zoomScaleNormal="205" zoomScalePageLayoutView="175" workbookViewId="0">
      <selection activeCell="B37" sqref="B37"/>
    </sheetView>
  </sheetViews>
  <sheetFormatPr defaultColWidth="8.83203125" defaultRowHeight="12.75" x14ac:dyDescent="0.2"/>
  <cols>
    <col min="1" max="1" width="12.1640625" bestFit="1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.5" thickBot="1" x14ac:dyDescent="0.25">
      <c r="A1" s="115" t="s">
        <v>35</v>
      </c>
      <c r="B1" s="114"/>
      <c r="E1" s="1"/>
    </row>
    <row r="2" spans="1:11" x14ac:dyDescent="0.2">
      <c r="A2" s="25" t="s">
        <v>2</v>
      </c>
      <c r="B2" s="38">
        <v>0.06</v>
      </c>
    </row>
    <row r="3" spans="1:11" x14ac:dyDescent="0.2">
      <c r="A3" s="26" t="s">
        <v>3</v>
      </c>
      <c r="B3" s="34">
        <v>1.25</v>
      </c>
    </row>
    <row r="4" spans="1:11" x14ac:dyDescent="0.2">
      <c r="A4" s="26" t="s">
        <v>4</v>
      </c>
      <c r="B4" s="35">
        <v>0.9</v>
      </c>
    </row>
    <row r="5" spans="1:11" x14ac:dyDescent="0.2">
      <c r="A5" s="26" t="s">
        <v>5</v>
      </c>
      <c r="B5" s="36">
        <v>0.5</v>
      </c>
      <c r="F5" s="1"/>
    </row>
    <row r="6" spans="1:11" ht="13.5" thickBot="1" x14ac:dyDescent="0.25">
      <c r="A6" s="27" t="s">
        <v>6</v>
      </c>
      <c r="B6" s="37">
        <f>1-B5</f>
        <v>0.5</v>
      </c>
    </row>
    <row r="7" spans="1:11" x14ac:dyDescent="0.2">
      <c r="C7" s="7"/>
      <c r="D7" s="7"/>
      <c r="E7" s="7"/>
      <c r="F7" s="7"/>
      <c r="G7" s="7"/>
      <c r="H7" s="7"/>
      <c r="I7" s="7"/>
      <c r="J7" s="7"/>
      <c r="K7" s="7"/>
    </row>
    <row r="8" spans="1:11" ht="13.5" thickBot="1" x14ac:dyDescent="0.25">
      <c r="A8" s="10"/>
      <c r="B8" s="10"/>
      <c r="C8" s="10"/>
      <c r="D8" s="10"/>
      <c r="E8" s="10"/>
      <c r="F8" s="10"/>
      <c r="G8" s="10"/>
    </row>
    <row r="9" spans="1:11" ht="13.5" thickBot="1" x14ac:dyDescent="0.25">
      <c r="A9" s="116" t="s">
        <v>32</v>
      </c>
      <c r="B9" s="117"/>
      <c r="C9" s="61"/>
      <c r="D9" s="61"/>
      <c r="E9" s="61"/>
      <c r="F9" s="61"/>
      <c r="G9" s="62"/>
    </row>
    <row r="10" spans="1:11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3.5" thickBot="1" x14ac:dyDescent="0.25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 x14ac:dyDescent="0.2">
      <c r="C17" s="7"/>
      <c r="D17" s="7"/>
      <c r="E17" s="7"/>
      <c r="F17" s="7"/>
      <c r="G17" s="7"/>
      <c r="H17" s="7"/>
      <c r="I17" s="7"/>
      <c r="J17" s="7"/>
      <c r="K17" s="7"/>
    </row>
    <row r="18" spans="1:17" ht="13.5" thickBot="1" x14ac:dyDescent="0.25">
      <c r="A18" s="1"/>
      <c r="J18" s="1"/>
    </row>
    <row r="19" spans="1:17" ht="13.5" thickBot="1" x14ac:dyDescent="0.25">
      <c r="A19" s="118" t="s">
        <v>39</v>
      </c>
      <c r="B19" s="119"/>
      <c r="C19" s="12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2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2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2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2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2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2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2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2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3.5" thickBot="1" x14ac:dyDescent="0.25">
      <c r="A28" s="48"/>
      <c r="B28" s="50"/>
      <c r="C28" s="57"/>
      <c r="D28" s="50"/>
      <c r="E28" s="50"/>
      <c r="F28" s="50"/>
      <c r="G28" s="50"/>
      <c r="H28" s="50"/>
      <c r="I28" s="50"/>
      <c r="J28" s="50"/>
      <c r="L28" s="50"/>
      <c r="M28" s="50"/>
      <c r="N28" s="50"/>
      <c r="O28" s="50"/>
      <c r="P28" s="24"/>
    </row>
    <row r="29" spans="1:17" ht="13.5" thickBot="1" x14ac:dyDescent="0.25">
      <c r="A29" s="113" t="s">
        <v>1</v>
      </c>
      <c r="B29" s="114"/>
      <c r="C29" s="57"/>
      <c r="D29" s="50"/>
      <c r="E29" s="50"/>
      <c r="F29" s="50"/>
      <c r="G29" s="50"/>
      <c r="H29" s="50"/>
      <c r="I29" s="50"/>
      <c r="J29" s="50"/>
      <c r="K29" s="113" t="s">
        <v>0</v>
      </c>
      <c r="L29" s="114"/>
      <c r="M29" s="50"/>
      <c r="N29" s="50"/>
      <c r="O29" s="50"/>
      <c r="P29" s="24"/>
    </row>
    <row r="30" spans="1:17" x14ac:dyDescent="0.2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2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3.5" thickBot="1" x14ac:dyDescent="0.25">
      <c r="A32" s="30" t="s">
        <v>8</v>
      </c>
      <c r="B32" s="33">
        <v>-1</v>
      </c>
      <c r="C32" s="143" t="s">
        <v>49</v>
      </c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143" t="s">
        <v>50</v>
      </c>
      <c r="N32" s="50"/>
      <c r="O32" s="50"/>
      <c r="P32" s="24"/>
    </row>
    <row r="33" spans="1:16" x14ac:dyDescent="0.2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2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2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 x14ac:dyDescent="0.2">
      <c r="A36" s="48">
        <v>2</v>
      </c>
      <c r="B36" s="49" t="str">
        <f t="shared" si="2"/>
        <v/>
      </c>
      <c r="C36" s="49" t="str">
        <f t="shared" si="2"/>
        <v/>
      </c>
      <c r="D36" s="49">
        <f ca="1">IF($A36 &lt;=D$34, MAX($B$32*(D24-$B$31), ( $B$5*E35 + $B$6*E36   )/(1+D14 )),"")</f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ca="1">IF($A25 &lt;= M$34, ($B$5*N35 + $B$6*N36  )/(1+C15),"")</f>
        <v>1.5580720606962342</v>
      </c>
      <c r="N36" s="49">
        <f ca="1">MAX(0,$L$32*(D25-$L$31))</f>
        <v>3.3498549304969032</v>
      </c>
      <c r="O36" s="50"/>
      <c r="P36" s="24"/>
    </row>
    <row r="37" spans="1:16" x14ac:dyDescent="0.2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ca="1">IF($A26 &lt;= L$34, ($B$5*M36 + $B$6*M37  )/(1+B16),"")</f>
        <v>2.9694744531806512</v>
      </c>
      <c r="M37" s="23">
        <f ca="1">IF($A26 &lt;= M$34, ($B$5*N36 + $B$6*N37  )/(1+C16),"")</f>
        <v>4.7372137800467469</v>
      </c>
      <c r="N37" s="49">
        <f ca="1">MAX(0,$L$32*(D26-$L$31))</f>
        <v>6.6361917178416405</v>
      </c>
      <c r="O37" s="50"/>
      <c r="P37" s="24"/>
    </row>
    <row r="38" spans="1:16" ht="13.5" thickBot="1" x14ac:dyDescent="0.25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2">
      <c r="B39" s="5"/>
      <c r="C39" s="5"/>
      <c r="D39" s="2"/>
      <c r="E39" s="5"/>
    </row>
    <row r="40" spans="1:16" x14ac:dyDescent="0.2">
      <c r="B40" s="5"/>
      <c r="C40" s="5"/>
      <c r="D40" s="2"/>
      <c r="E40" s="5"/>
      <c r="H40" s="12"/>
    </row>
    <row r="43" spans="1:16" x14ac:dyDescent="0.2">
      <c r="B43" s="6" t="s">
        <v>7</v>
      </c>
      <c r="C43" s="3"/>
      <c r="D43" s="6"/>
      <c r="E43" s="6"/>
      <c r="F43" s="6"/>
      <c r="G43" s="6"/>
    </row>
    <row r="46" spans="1:16" x14ac:dyDescent="0.2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51"/>
  <sheetViews>
    <sheetView showGridLines="0" topLeftCell="A28" zoomScale="190" zoomScaleNormal="190" zoomScalePageLayoutView="160" workbookViewId="0">
      <selection activeCell="N40" sqref="N40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.5" thickBot="1" x14ac:dyDescent="0.25">
      <c r="A1" s="115" t="s">
        <v>35</v>
      </c>
      <c r="B1" s="114"/>
      <c r="E1" s="1"/>
    </row>
    <row r="2" spans="1:16" x14ac:dyDescent="0.2">
      <c r="A2" s="25" t="s">
        <v>2</v>
      </c>
      <c r="B2" s="38">
        <v>0.06</v>
      </c>
    </row>
    <row r="3" spans="1:16" x14ac:dyDescent="0.2">
      <c r="A3" s="26" t="s">
        <v>3</v>
      </c>
      <c r="B3" s="34">
        <v>1.25</v>
      </c>
    </row>
    <row r="4" spans="1:16" x14ac:dyDescent="0.2">
      <c r="A4" s="26" t="s">
        <v>4</v>
      </c>
      <c r="B4" s="35">
        <v>0.9</v>
      </c>
    </row>
    <row r="5" spans="1:16" x14ac:dyDescent="0.2">
      <c r="A5" s="26" t="s">
        <v>5</v>
      </c>
      <c r="B5" s="36">
        <v>0.5</v>
      </c>
      <c r="F5" s="1"/>
    </row>
    <row r="6" spans="1:16" ht="13.5" thickBot="1" x14ac:dyDescent="0.25">
      <c r="A6" s="27" t="s">
        <v>6</v>
      </c>
      <c r="B6" s="37">
        <f>1-B5</f>
        <v>0.5</v>
      </c>
    </row>
    <row r="7" spans="1:16" x14ac:dyDescent="0.2">
      <c r="C7" s="7"/>
      <c r="D7" s="7"/>
      <c r="E7" s="7"/>
      <c r="F7" s="7"/>
      <c r="G7" s="7"/>
      <c r="H7" s="7"/>
      <c r="I7" s="7"/>
      <c r="J7" s="7"/>
      <c r="K7" s="7"/>
    </row>
    <row r="8" spans="1:16" ht="13.5" thickBot="1" x14ac:dyDescent="0.25">
      <c r="A8" s="10"/>
      <c r="B8" s="10"/>
      <c r="C8" s="10"/>
      <c r="D8" s="10"/>
      <c r="E8" s="10"/>
      <c r="F8" s="10"/>
      <c r="G8" s="10"/>
    </row>
    <row r="9" spans="1:16" ht="13.5" thickBot="1" x14ac:dyDescent="0.25">
      <c r="A9" s="116" t="s">
        <v>32</v>
      </c>
      <c r="B9" s="117"/>
      <c r="C9" s="61"/>
      <c r="D9" s="61"/>
      <c r="E9" s="61"/>
      <c r="F9" s="61"/>
      <c r="G9" s="61"/>
      <c r="H9" s="47"/>
      <c r="J9" s="118" t="s">
        <v>39</v>
      </c>
      <c r="K9" s="125"/>
      <c r="L9" s="126"/>
      <c r="M9" s="46"/>
      <c r="N9" s="46"/>
      <c r="O9" s="46"/>
      <c r="P9" s="47"/>
    </row>
    <row r="10" spans="1:16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ca="1">IF($J13 &lt;=N$10,($B$5*O12 + $B$6*O13)/(1+E13), "")</f>
        <v>89.510489510489506</v>
      </c>
      <c r="O13" s="49">
        <v>100</v>
      </c>
      <c r="P13" s="104"/>
    </row>
    <row r="14" spans="1:16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ca="1">IF($J16 &lt;=K$10,($B$5*L15 + $B$6*L16)/(1+B16), "")</f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 x14ac:dyDescent="0.2">
      <c r="A18" s="1"/>
      <c r="H18" s="7"/>
      <c r="I18" s="7"/>
      <c r="J18" s="7"/>
      <c r="K18" s="7"/>
    </row>
    <row r="19" spans="1:17" x14ac:dyDescent="0.2">
      <c r="B19" s="5"/>
      <c r="C19" s="5"/>
      <c r="D19" s="2"/>
      <c r="E19" s="5"/>
    </row>
    <row r="20" spans="1:17" ht="13.5" thickBot="1" x14ac:dyDescent="0.25">
      <c r="B20" s="5"/>
      <c r="C20" s="5"/>
      <c r="D20" s="2"/>
      <c r="E20" s="5"/>
    </row>
    <row r="21" spans="1:17" ht="13.5" thickBot="1" x14ac:dyDescent="0.25">
      <c r="A21" s="118" t="s">
        <v>38</v>
      </c>
      <c r="B21" s="119"/>
      <c r="C21" s="12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 x14ac:dyDescent="0.2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 x14ac:dyDescent="0.2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 x14ac:dyDescent="0.2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 x14ac:dyDescent="0.2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 x14ac:dyDescent="0.2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 x14ac:dyDescent="0.2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 x14ac:dyDescent="0.2">
      <c r="A30" s="48">
        <v>0</v>
      </c>
      <c r="B30" s="22">
        <f ca="1">IF($A30 &lt;=B$23, 100*$B$34  + ( $B$5 *C29   +   $B$6*C30  )/(1+B16),"")</f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3.5" thickBot="1" x14ac:dyDescent="0.25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3.5" thickBot="1" x14ac:dyDescent="0.25">
      <c r="A33" s="121" t="s">
        <v>9</v>
      </c>
      <c r="B33" s="122"/>
      <c r="C33" s="52"/>
      <c r="D33" s="50"/>
      <c r="E33" s="50"/>
      <c r="F33" s="50"/>
      <c r="G33" s="50"/>
      <c r="H33" s="50"/>
      <c r="I33" s="50"/>
      <c r="J33" s="121" t="s">
        <v>11</v>
      </c>
      <c r="K33" s="122"/>
      <c r="L33" s="52"/>
      <c r="M33" s="50"/>
      <c r="N33" s="50"/>
      <c r="O33" s="50"/>
      <c r="P33" s="24"/>
    </row>
    <row r="34" spans="1:16" x14ac:dyDescent="0.2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3.5" thickBot="1" x14ac:dyDescent="0.25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 x14ac:dyDescent="0.2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 x14ac:dyDescent="0.2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 x14ac:dyDescent="0.2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 x14ac:dyDescent="0.2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ca="1">IF($A39 &lt;=E$37,  ( $B$5 *F38   +   $B$6*F39  )/(1+E13),"")</f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ca="1">IF($A39 &lt;=N$37,  ( $B$5 *O38   +   $B$6*O39  ),"")</f>
        <v>95.049112799932928</v>
      </c>
      <c r="O39" s="22">
        <f ca="1">IF($J39 &lt;=O$37, F27-100*$K$34,"")</f>
        <v>98.442863793628831</v>
      </c>
      <c r="P39" s="24"/>
    </row>
    <row r="40" spans="1:16" x14ac:dyDescent="0.2">
      <c r="A40" s="48">
        <v>2</v>
      </c>
      <c r="B40" s="22" t="str">
        <f t="shared" si="3"/>
        <v/>
      </c>
      <c r="C40" s="22" t="str">
        <f t="shared" si="3"/>
        <v/>
      </c>
      <c r="D40" s="22">
        <f ca="1">IF($A40 &lt;=D$37,  ( $B$5 *E39   +   $B$6*E40  )/(1+D14),"")</f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 x14ac:dyDescent="0.2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ca="1">IF($A41 &lt;=E$37,  ( $B$5 *F40   +   $B$6*F41  )/(1+E15),"")</f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 x14ac:dyDescent="0.2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3.5" thickBot="1" x14ac:dyDescent="0.25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3.5" thickBot="1" x14ac:dyDescent="0.25">
      <c r="A44" s="123" t="s">
        <v>36</v>
      </c>
      <c r="B44" s="124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4" t="s">
        <v>44</v>
      </c>
      <c r="K44" s="124"/>
      <c r="L44" s="39">
        <f ca="1">K42</f>
        <v>103.22201887112544</v>
      </c>
      <c r="M44" s="56"/>
      <c r="N44" s="56"/>
      <c r="O44" s="56"/>
      <c r="P44" s="60"/>
    </row>
    <row r="47" spans="1:16" x14ac:dyDescent="0.2">
      <c r="B47" s="6"/>
      <c r="C47" s="6"/>
      <c r="D47" s="6"/>
      <c r="E47" s="6"/>
      <c r="F47" s="6"/>
      <c r="G47" s="6"/>
    </row>
    <row r="48" spans="1:16" x14ac:dyDescent="0.2">
      <c r="B48" s="6" t="s">
        <v>7</v>
      </c>
      <c r="C48" s="3"/>
      <c r="D48" s="6"/>
      <c r="E48" s="6"/>
      <c r="F48" s="6"/>
      <c r="G48" s="6"/>
    </row>
    <row r="51" spans="1:1" x14ac:dyDescent="0.2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topLeftCell="A10" zoomScale="130" zoomScaleNormal="130" zoomScalePageLayoutView="190" workbookViewId="0">
      <selection activeCell="F14" sqref="F14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15" t="s">
        <v>35</v>
      </c>
      <c r="B1" s="114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27" t="s">
        <v>22</v>
      </c>
      <c r="B20" s="128"/>
      <c r="C20" s="108">
        <v>0.02</v>
      </c>
      <c r="D20" s="2"/>
      <c r="E20" s="5"/>
    </row>
    <row r="21" spans="1:17" ht="13.5" thickBot="1" x14ac:dyDescent="0.25">
      <c r="A21" s="127" t="s">
        <v>48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 x14ac:dyDescent="0.2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 x14ac:dyDescent="0.2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 x14ac:dyDescent="0.2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 x14ac:dyDescent="0.2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 x14ac:dyDescent="0.2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3.5" thickBot="1" x14ac:dyDescent="0.25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42"/>
  <sheetViews>
    <sheetView showGridLines="0" tabSelected="1" topLeftCell="A19" zoomScale="220" zoomScaleNormal="220" zoomScalePageLayoutView="190" workbookViewId="0">
      <selection activeCell="I34" sqref="I34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15" t="s">
        <v>35</v>
      </c>
      <c r="B1" s="114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  <c r="G19" s="145" t="s">
        <v>52</v>
      </c>
      <c r="H19" s="145"/>
      <c r="I19" s="145"/>
      <c r="J19" s="145"/>
      <c r="K19" s="145"/>
      <c r="L19" s="12"/>
    </row>
    <row r="20" spans="1:17" ht="13.5" thickBot="1" x14ac:dyDescent="0.25">
      <c r="A20" s="127" t="s">
        <v>22</v>
      </c>
      <c r="B20" s="128"/>
      <c r="C20" s="108">
        <v>0.05</v>
      </c>
      <c r="D20" s="2"/>
      <c r="E20" s="5"/>
    </row>
    <row r="21" spans="1:17" ht="13.5" thickBot="1" x14ac:dyDescent="0.25">
      <c r="A21" s="127" t="s">
        <v>45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ca="1">(G11-$C$20)/(1+G11)</f>
        <v>0.11250515889393314</v>
      </c>
      <c r="H24" s="106"/>
      <c r="Q24" s="50"/>
    </row>
    <row r="25" spans="1:17" x14ac:dyDescent="0.2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ca="1">IF($A25 &lt;=F$23,  ((F12-$C$20)+$B$5*G24 + $B$6*G25 )/(1+F12 ),"")</f>
        <v>0.16475480487418007</v>
      </c>
      <c r="G25" s="21">
        <f t="shared" ref="G24:G29" ca="1" si="2">(G12-$C$20)/(1+G12)</f>
        <v>7.2303710094909407E-2</v>
      </c>
      <c r="H25" s="106"/>
      <c r="Q25" s="50"/>
    </row>
    <row r="26" spans="1:17" x14ac:dyDescent="0.2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 x14ac:dyDescent="0.2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 x14ac:dyDescent="0.2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 x14ac:dyDescent="0.2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3.5" thickBot="1" x14ac:dyDescent="0.25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  <row r="32" spans="1:17" x14ac:dyDescent="0.2">
      <c r="G32" s="144" t="s">
        <v>51</v>
      </c>
      <c r="H32" s="144"/>
      <c r="I32" s="144"/>
      <c r="J32" s="144"/>
      <c r="K32" s="144"/>
      <c r="L32" s="144"/>
    </row>
    <row r="33" spans="1:6" ht="13.5" thickBot="1" x14ac:dyDescent="0.25"/>
    <row r="34" spans="1:6" ht="13.5" thickBot="1" x14ac:dyDescent="0.25">
      <c r="A34" s="127" t="s">
        <v>46</v>
      </c>
      <c r="B34" s="129"/>
      <c r="C34" s="107">
        <v>0</v>
      </c>
      <c r="D34" s="2"/>
      <c r="E34" s="5"/>
    </row>
    <row r="35" spans="1:6" ht="13.5" thickBot="1" x14ac:dyDescent="0.25">
      <c r="A35" s="127" t="s">
        <v>47</v>
      </c>
      <c r="B35" s="129"/>
      <c r="C35" s="130"/>
      <c r="D35" s="44"/>
      <c r="E35" s="45"/>
      <c r="F35" s="47"/>
    </row>
    <row r="36" spans="1:6" x14ac:dyDescent="0.2">
      <c r="A36" s="48"/>
      <c r="B36" s="49"/>
      <c r="C36" s="49"/>
      <c r="D36" s="23"/>
      <c r="E36" s="49"/>
      <c r="F36" s="24"/>
    </row>
    <row r="37" spans="1:6" x14ac:dyDescent="0.2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 x14ac:dyDescent="0.2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2">
      <c r="A39" s="48">
        <v>2</v>
      </c>
      <c r="B39" s="21" t="str">
        <f t="shared" si="3"/>
        <v/>
      </c>
      <c r="C39" s="21" t="str">
        <f t="shared" si="3"/>
        <v/>
      </c>
      <c r="D39" s="21">
        <f ca="1">IF($A39 &lt;=D$37,  ($B$5*E38 + $B$6*E39 )/(1+D14 ),"")</f>
        <v>0.12860895555048427</v>
      </c>
      <c r="E39" s="21">
        <f t="shared" ref="E39:E41" ca="1" si="4">MAX(E27,0)</f>
        <v>0.10205787894775988</v>
      </c>
      <c r="F39" s="24"/>
    </row>
    <row r="40" spans="1:6" x14ac:dyDescent="0.2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 x14ac:dyDescent="0.2">
      <c r="A41" s="48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3.5" thickBot="1" x14ac:dyDescent="0.25">
      <c r="A42" s="53"/>
      <c r="B42" s="56"/>
      <c r="C42" s="56"/>
      <c r="D42" s="56"/>
      <c r="E42" s="56"/>
      <c r="F42" s="60"/>
    </row>
  </sheetData>
  <mergeCells count="8">
    <mergeCell ref="G32:L32"/>
    <mergeCell ref="G19:K19"/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34"/>
  <sheetViews>
    <sheetView showGridLines="0" zoomScaleNormal="100" zoomScalePageLayoutView="205" workbookViewId="0">
      <selection activeCell="F34" sqref="F34"/>
    </sheetView>
  </sheetViews>
  <sheetFormatPr defaultColWidth="8.83203125" defaultRowHeight="12.75" x14ac:dyDescent="0.2"/>
  <cols>
    <col min="1" max="1" width="18.33203125" bestFit="1" customWidth="1"/>
  </cols>
  <sheetData>
    <row r="1" spans="1:8" ht="13.5" thickBot="1" x14ac:dyDescent="0.25">
      <c r="A1" s="115" t="s">
        <v>35</v>
      </c>
      <c r="B1" s="114"/>
      <c r="C1" s="1"/>
    </row>
    <row r="2" spans="1:8" x14ac:dyDescent="0.2">
      <c r="A2" s="25" t="s">
        <v>2</v>
      </c>
      <c r="B2" s="38">
        <v>0.06</v>
      </c>
    </row>
    <row r="3" spans="1:8" x14ac:dyDescent="0.2">
      <c r="A3" s="26" t="s">
        <v>3</v>
      </c>
      <c r="B3" s="34">
        <v>1.25</v>
      </c>
    </row>
    <row r="4" spans="1:8" x14ac:dyDescent="0.2">
      <c r="A4" s="26" t="s">
        <v>4</v>
      </c>
      <c r="B4" s="35">
        <v>0.9</v>
      </c>
    </row>
    <row r="5" spans="1:8" x14ac:dyDescent="0.2">
      <c r="A5" s="26" t="s">
        <v>5</v>
      </c>
      <c r="B5" s="36">
        <v>0.5</v>
      </c>
    </row>
    <row r="6" spans="1:8" ht="13.5" thickBot="1" x14ac:dyDescent="0.25">
      <c r="A6" s="27" t="s">
        <v>6</v>
      </c>
      <c r="B6" s="37">
        <f>1-B5</f>
        <v>0.5</v>
      </c>
    </row>
    <row r="7" spans="1:8" x14ac:dyDescent="0.2">
      <c r="C7" s="7"/>
      <c r="D7" s="7"/>
      <c r="E7" s="7"/>
      <c r="F7" s="7"/>
      <c r="G7" s="7"/>
      <c r="H7" s="7"/>
    </row>
    <row r="8" spans="1:8" ht="13.5" thickBot="1" x14ac:dyDescent="0.25"/>
    <row r="9" spans="1:8" ht="13.5" thickBot="1" x14ac:dyDescent="0.25">
      <c r="A9" s="116" t="s">
        <v>32</v>
      </c>
      <c r="B9" s="117"/>
      <c r="C9" s="61"/>
      <c r="D9" s="61"/>
      <c r="E9" s="61"/>
      <c r="F9" s="61"/>
      <c r="G9" s="61"/>
      <c r="H9" s="47"/>
    </row>
    <row r="10" spans="1:8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3.5" thickBot="1" x14ac:dyDescent="0.25">
      <c r="A17" s="53"/>
      <c r="B17" s="56"/>
      <c r="C17" s="56"/>
      <c r="D17" s="56"/>
      <c r="E17" s="56"/>
      <c r="F17" s="56"/>
      <c r="G17" s="56"/>
      <c r="H17" s="60"/>
    </row>
    <row r="20" spans="1:9" ht="13.5" thickBot="1" x14ac:dyDescent="0.25"/>
    <row r="21" spans="1:9" ht="13.5" thickBot="1" x14ac:dyDescent="0.25">
      <c r="A21" s="116" t="s">
        <v>13</v>
      </c>
      <c r="B21" s="117"/>
      <c r="C21" s="46"/>
      <c r="D21" s="46"/>
      <c r="E21" s="46"/>
      <c r="F21" s="46"/>
      <c r="G21" s="46"/>
      <c r="H21" s="46"/>
      <c r="I21" s="47"/>
    </row>
    <row r="22" spans="1:9" x14ac:dyDescent="0.2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2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2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2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2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2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2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2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.5" thickBot="1" x14ac:dyDescent="0.25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3.5" thickBot="1" x14ac:dyDescent="0.25"/>
    <row r="33" spans="1:8" ht="13.5" thickBot="1" x14ac:dyDescent="0.25">
      <c r="A33" s="116" t="s">
        <v>40</v>
      </c>
      <c r="B33" s="117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3.5" thickBot="1" x14ac:dyDescent="0.25">
      <c r="A34" s="116" t="s">
        <v>14</v>
      </c>
      <c r="B34" s="117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115"/>
  <sheetViews>
    <sheetView showGridLines="0" topLeftCell="A6" zoomScaleNormal="100" zoomScalePageLayoutView="130" workbookViewId="0">
      <selection activeCell="F17" sqref="F17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3.5" thickBot="1" x14ac:dyDescent="0.25"/>
    <row r="3" spans="1:16" x14ac:dyDescent="0.2">
      <c r="A3" s="134" t="s">
        <v>15</v>
      </c>
      <c r="B3" s="135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3.5" thickBot="1" x14ac:dyDescent="0.25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38" t="s">
        <v>16</v>
      </c>
      <c r="B5" s="139"/>
      <c r="C5" s="100">
        <v>5</v>
      </c>
      <c r="D5" s="101">
        <v>5</v>
      </c>
      <c r="E5" s="101">
        <v>5</v>
      </c>
      <c r="F5" s="101">
        <v>5</v>
      </c>
      <c r="G5" s="101">
        <v>5</v>
      </c>
      <c r="H5" s="101">
        <v>5</v>
      </c>
      <c r="I5" s="101">
        <v>5</v>
      </c>
      <c r="J5" s="101">
        <v>5</v>
      </c>
      <c r="K5" s="101">
        <v>5</v>
      </c>
      <c r="L5" s="101">
        <v>5</v>
      </c>
      <c r="M5" s="101">
        <v>5</v>
      </c>
      <c r="N5" s="101">
        <v>5</v>
      </c>
      <c r="O5" s="101">
        <v>5</v>
      </c>
      <c r="P5" s="102">
        <v>5</v>
      </c>
    </row>
    <row r="6" spans="1:16" x14ac:dyDescent="0.2">
      <c r="A6" s="81" t="s">
        <v>18</v>
      </c>
      <c r="B6" s="31">
        <v>5.0000000000000001E-3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2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2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.5" thickBot="1" x14ac:dyDescent="0.25"/>
    <row r="28" spans="1:17" ht="13.5" thickBot="1" x14ac:dyDescent="0.25">
      <c r="A28" s="131" t="s">
        <v>13</v>
      </c>
      <c r="B28" s="132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2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2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2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2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2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2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2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2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2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2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2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2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2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2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.5" thickBot="1" x14ac:dyDescent="0.25"/>
    <row r="47" spans="1:17" ht="13.5" thickBot="1" x14ac:dyDescent="0.25">
      <c r="A47" s="131" t="s">
        <v>41</v>
      </c>
      <c r="B47" s="133"/>
      <c r="C47" s="132"/>
      <c r="D47" s="92">
        <f>SUM(D30:D44)</f>
        <v>0.95238095238095233</v>
      </c>
      <c r="E47" s="93">
        <f>SUM(E30:E44)</f>
        <v>0.9069212541907149</v>
      </c>
      <c r="F47" s="93">
        <f t="shared" ref="F47:Q47" si="17">SUM(F30:F44)</f>
        <v>0.8635281897426127</v>
      </c>
      <c r="G47" s="93">
        <f t="shared" si="17"/>
        <v>0.8221127852924901</v>
      </c>
      <c r="H47" s="93">
        <f t="shared" si="17"/>
        <v>0.78258966845931099</v>
      </c>
      <c r="I47" s="93">
        <f t="shared" si="17"/>
        <v>0.74487693249511799</v>
      </c>
      <c r="J47" s="93">
        <f t="shared" si="17"/>
        <v>0.7088960052538974</v>
      </c>
      <c r="K47" s="93">
        <f t="shared" si="17"/>
        <v>0.67457152271294385</v>
      </c>
      <c r="L47" s="93">
        <f t="shared" si="17"/>
        <v>0.64183120690428952</v>
      </c>
      <c r="M47" s="93">
        <f t="shared" si="17"/>
        <v>0.61060574811764257</v>
      </c>
      <c r="N47" s="93">
        <f t="shared" si="17"/>
        <v>0.58082869124007031</v>
      </c>
      <c r="O47" s="93">
        <f t="shared" si="17"/>
        <v>0.55243632610137328</v>
      </c>
      <c r="P47" s="93">
        <f t="shared" si="17"/>
        <v>0.52536758169771991</v>
      </c>
      <c r="Q47" s="94">
        <f t="shared" si="17"/>
        <v>0.49956392416965845</v>
      </c>
    </row>
    <row r="48" spans="1:17" ht="13.5" thickBot="1" x14ac:dyDescent="0.25">
      <c r="A48" s="131" t="s">
        <v>42</v>
      </c>
      <c r="B48" s="133"/>
      <c r="C48" s="132"/>
      <c r="D48" s="89">
        <f>100*((1/D47)^(1/D29)-1)</f>
        <v>5.0000000000000044</v>
      </c>
      <c r="E48" s="90">
        <f t="shared" ref="E48:Q48" si="18">100*((1/E47)^(1/E29)-1)</f>
        <v>5.006264716495834</v>
      </c>
      <c r="F48" s="90">
        <f t="shared" si="18"/>
        <v>5.0125392715468786</v>
      </c>
      <c r="G48" s="90">
        <f t="shared" si="18"/>
        <v>5.0188236793180074</v>
      </c>
      <c r="H48" s="90">
        <f t="shared" si="18"/>
        <v>5.0251179539794188</v>
      </c>
      <c r="I48" s="90">
        <f t="shared" si="18"/>
        <v>5.0314221097065515</v>
      </c>
      <c r="J48" s="90">
        <f t="shared" si="18"/>
        <v>5.0377361606800175</v>
      </c>
      <c r="K48" s="90">
        <f t="shared" si="18"/>
        <v>5.044060121085403</v>
      </c>
      <c r="L48" s="90">
        <f t="shared" si="18"/>
        <v>5.0503940051133345</v>
      </c>
      <c r="M48" s="90">
        <f t="shared" si="18"/>
        <v>5.0567378269592567</v>
      </c>
      <c r="N48" s="90">
        <f t="shared" si="18"/>
        <v>5.0630916008234106</v>
      </c>
      <c r="O48" s="90">
        <f t="shared" si="18"/>
        <v>5.069455340910678</v>
      </c>
      <c r="P48" s="90">
        <f t="shared" si="18"/>
        <v>5.0758290614305368</v>
      </c>
      <c r="Q48" s="91">
        <f t="shared" si="18"/>
        <v>5.0822127765969949</v>
      </c>
    </row>
    <row r="49" spans="1:17" ht="13.5" thickBot="1" x14ac:dyDescent="0.25"/>
    <row r="50" spans="1:17" ht="13.5" thickBot="1" x14ac:dyDescent="0.25">
      <c r="A50" s="131" t="s">
        <v>20</v>
      </c>
      <c r="B50" s="133"/>
      <c r="C50" s="132"/>
      <c r="D50" s="86">
        <f t="shared" ref="D50:Q50" si="19">(D48-C4)^2</f>
        <v>5.2899999999999787</v>
      </c>
      <c r="E50" s="87">
        <f t="shared" si="19"/>
        <v>6.8316121322346035</v>
      </c>
      <c r="F50" s="87">
        <f t="shared" si="19"/>
        <v>9.532413749740277</v>
      </c>
      <c r="G50" s="87">
        <f t="shared" si="19"/>
        <v>11.772970943608811</v>
      </c>
      <c r="H50" s="87">
        <f t="shared" si="19"/>
        <v>17.429640098184986</v>
      </c>
      <c r="I50" s="87">
        <f t="shared" si="19"/>
        <v>21.238990170901619</v>
      </c>
      <c r="J50" s="87">
        <f t="shared" si="19"/>
        <v>25.829405732459481</v>
      </c>
      <c r="K50" s="87">
        <f t="shared" si="19"/>
        <v>29.224185974439159</v>
      </c>
      <c r="L50" s="87">
        <f t="shared" si="19"/>
        <v>32.485508496948015</v>
      </c>
      <c r="M50" s="87">
        <f t="shared" si="19"/>
        <v>37.985800613634915</v>
      </c>
      <c r="N50" s="87">
        <f t="shared" si="19"/>
        <v>42.079980579307794</v>
      </c>
      <c r="O50" s="87">
        <f t="shared" si="19"/>
        <v>46.929962126177237</v>
      </c>
      <c r="P50" s="87">
        <f t="shared" si="19"/>
        <v>50.753811561957697</v>
      </c>
      <c r="Q50" s="88">
        <f t="shared" si="19"/>
        <v>52.385563891255785</v>
      </c>
    </row>
    <row r="51" spans="1:17" ht="13.5" thickBot="1" x14ac:dyDescent="0.25">
      <c r="A51" s="131" t="s">
        <v>19</v>
      </c>
      <c r="B51" s="133"/>
      <c r="C51" s="132"/>
      <c r="D51" s="85">
        <f>SUM(D50:Q50)</f>
        <v>389.76984607085041</v>
      </c>
    </row>
    <row r="55" spans="1:17" ht="13.5" thickBot="1" x14ac:dyDescent="0.25"/>
    <row r="56" spans="1:17" ht="13.5" thickBot="1" x14ac:dyDescent="0.25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3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2">
      <c r="A70" s="13" t="s">
        <v>22</v>
      </c>
      <c r="B70" s="11"/>
      <c r="C70" s="18">
        <v>0.11650000000000001</v>
      </c>
      <c r="D70" s="13" t="s">
        <v>30</v>
      </c>
    </row>
    <row r="71" spans="1:16" x14ac:dyDescent="0.2">
      <c r="A71" s="13" t="s">
        <v>23</v>
      </c>
      <c r="C71" s="19">
        <v>2</v>
      </c>
      <c r="D71" s="13" t="s">
        <v>26</v>
      </c>
    </row>
    <row r="72" spans="1:16" x14ac:dyDescent="0.2">
      <c r="A72" s="13" t="s">
        <v>24</v>
      </c>
      <c r="C72" s="14">
        <v>10</v>
      </c>
      <c r="D72" s="13" t="s">
        <v>27</v>
      </c>
    </row>
    <row r="73" spans="1:16" x14ac:dyDescent="0.2">
      <c r="A73" s="13" t="s">
        <v>25</v>
      </c>
      <c r="C73" s="15">
        <v>0</v>
      </c>
      <c r="D73" s="13" t="s">
        <v>31</v>
      </c>
    </row>
    <row r="74" spans="1:16" x14ac:dyDescent="0.2">
      <c r="A74" s="13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31" workbookViewId="0">
      <selection activeCell="H71" sqref="H71"/>
    </sheetView>
  </sheetViews>
  <sheetFormatPr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3.5" thickBot="1" x14ac:dyDescent="0.25"/>
    <row r="3" spans="1:16" x14ac:dyDescent="0.2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 x14ac:dyDescent="0.25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38" t="s">
        <v>16</v>
      </c>
      <c r="B5" s="139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 x14ac:dyDescent="0.2">
      <c r="A6" s="81" t="s">
        <v>18</v>
      </c>
      <c r="B6" s="109">
        <v>5.0000000000000001E-3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2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2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.5" thickBot="1" x14ac:dyDescent="0.25"/>
    <row r="28" spans="1:17" ht="13.5" thickBot="1" x14ac:dyDescent="0.25">
      <c r="A28" s="131" t="s">
        <v>13</v>
      </c>
      <c r="B28" s="132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2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2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.5" thickBot="1" x14ac:dyDescent="0.25"/>
    <row r="47" spans="1:17" ht="13.5" thickBot="1" x14ac:dyDescent="0.25">
      <c r="A47" s="131" t="s">
        <v>41</v>
      </c>
      <c r="B47" s="133"/>
      <c r="C47" s="132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3.5" thickBot="1" x14ac:dyDescent="0.25">
      <c r="A48" s="131" t="s">
        <v>42</v>
      </c>
      <c r="B48" s="133"/>
      <c r="C48" s="132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3.5" thickBot="1" x14ac:dyDescent="0.25"/>
    <row r="50" spans="1:17" ht="13.5" thickBot="1" x14ac:dyDescent="0.25">
      <c r="A50" s="131" t="s">
        <v>20</v>
      </c>
      <c r="B50" s="133"/>
      <c r="C50" s="132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3.5" thickBot="1" x14ac:dyDescent="0.25">
      <c r="A51" s="131" t="s">
        <v>19</v>
      </c>
      <c r="B51" s="133"/>
      <c r="C51" s="132"/>
      <c r="D51" s="85">
        <f>SUM(D50:Q50)</f>
        <v>8.8775717191072872E-11</v>
      </c>
    </row>
    <row r="55" spans="1:17" ht="13.5" thickBot="1" x14ac:dyDescent="0.25"/>
    <row r="56" spans="1:17" ht="13.5" thickBot="1" x14ac:dyDescent="0.25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topLeftCell="A31" workbookViewId="0">
      <selection activeCell="D51" sqref="D51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3.5" thickBot="1" x14ac:dyDescent="0.25"/>
    <row r="3" spans="1:16" x14ac:dyDescent="0.2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 x14ac:dyDescent="0.25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38" t="s">
        <v>16</v>
      </c>
      <c r="B5" s="139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 x14ac:dyDescent="0.2">
      <c r="A6" s="81" t="s">
        <v>18</v>
      </c>
      <c r="B6" s="109">
        <v>0.01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2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2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 x14ac:dyDescent="0.25"/>
    <row r="28" spans="1:17" ht="13.5" thickBot="1" x14ac:dyDescent="0.25">
      <c r="A28" s="131" t="s">
        <v>13</v>
      </c>
      <c r="B28" s="132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2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2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 x14ac:dyDescent="0.25"/>
    <row r="47" spans="1:17" ht="13.5" thickBot="1" x14ac:dyDescent="0.25">
      <c r="A47" s="131" t="s">
        <v>41</v>
      </c>
      <c r="B47" s="133"/>
      <c r="C47" s="132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3.5" thickBot="1" x14ac:dyDescent="0.25">
      <c r="A48" s="131" t="s">
        <v>42</v>
      </c>
      <c r="B48" s="133"/>
      <c r="C48" s="132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3.5" thickBot="1" x14ac:dyDescent="0.25"/>
    <row r="50" spans="1:17" ht="13.5" thickBot="1" x14ac:dyDescent="0.25">
      <c r="A50" s="131" t="s">
        <v>20</v>
      </c>
      <c r="B50" s="133"/>
      <c r="C50" s="132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3.5" thickBot="1" x14ac:dyDescent="0.25">
      <c r="A51" s="131" t="s">
        <v>19</v>
      </c>
      <c r="B51" s="133"/>
      <c r="C51" s="132"/>
      <c r="D51" s="85">
        <f>SUM(D50:Q50)</f>
        <v>3.6711969394737879E-8</v>
      </c>
    </row>
    <row r="55" spans="1:17" ht="13.5" thickBot="1" x14ac:dyDescent="0.25"/>
    <row r="56" spans="1:17" ht="13.5" thickBot="1" x14ac:dyDescent="0.25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BDT!Print_Area</vt:lpstr>
      <vt:lpstr>'BDT_b=.005'!Print_Area</vt:lpstr>
      <vt:lpstr>'BDT_b=.01'!Print_Area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kakad</cp:lastModifiedBy>
  <cp:lastPrinted>2004-05-18T03:27:22Z</cp:lastPrinted>
  <dcterms:created xsi:type="dcterms:W3CDTF">2000-07-13T16:13:54Z</dcterms:created>
  <dcterms:modified xsi:type="dcterms:W3CDTF">2022-10-04T09:55:19Z</dcterms:modified>
</cp:coreProperties>
</file>