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MongoDB\Costs\"/>
    </mc:Choice>
  </mc:AlternateContent>
  <xr:revisionPtr revIDLastSave="0" documentId="13_ncr:1_{3C6E4436-4F25-4695-9076-0A46ED5F86B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TA" sheetId="1" r:id="rId1"/>
    <sheet name="Formu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2" i="1" l="1"/>
  <c r="O31" i="1"/>
  <c r="O15" i="1"/>
  <c r="O18" i="1"/>
  <c r="J27" i="1"/>
  <c r="I15" i="1"/>
  <c r="E27" i="1"/>
  <c r="C27" i="1"/>
  <c r="F15" i="1"/>
  <c r="D15" i="1"/>
  <c r="O49" i="1" l="1"/>
  <c r="O51" i="1" s="1"/>
  <c r="Q21" i="1"/>
  <c r="O21" i="1"/>
</calcChain>
</file>

<file path=xl/sharedStrings.xml><?xml version="1.0" encoding="utf-8"?>
<sst xmlns="http://schemas.openxmlformats.org/spreadsheetml/2006/main" count="136" uniqueCount="64">
  <si>
    <t>embedding_A_in_B</t>
  </si>
  <si>
    <t>embedding_B_in_A</t>
  </si>
  <si>
    <t>referencing_A_in_B</t>
  </si>
  <si>
    <t>referencing_B_in_A</t>
  </si>
  <si>
    <t>A</t>
  </si>
  <si>
    <t>B</t>
  </si>
  <si>
    <t>Da inserire</t>
  </si>
  <si>
    <t>Index</t>
  </si>
  <si>
    <t>NR</t>
  </si>
  <si>
    <t>Calcola NL</t>
  </si>
  <si>
    <t>len documento</t>
  </si>
  <si>
    <t>len(t)</t>
  </si>
  <si>
    <t>NK -&gt;</t>
  </si>
  <si>
    <t>bytes</t>
  </si>
  <si>
    <t>len collezione</t>
  </si>
  <si>
    <t>D</t>
  </si>
  <si>
    <t>NR -&gt;</t>
  </si>
  <si>
    <t>len        indice</t>
  </si>
  <si>
    <t>A4</t>
  </si>
  <si>
    <t>D -&gt;</t>
  </si>
  <si>
    <t>NK</t>
  </si>
  <si>
    <t>NL ==&gt;</t>
  </si>
  <si>
    <t>A5</t>
  </si>
  <si>
    <t>Calcola g</t>
  </si>
  <si>
    <t xml:space="preserve">g ==&gt; </t>
  </si>
  <si>
    <t>A6</t>
  </si>
  <si>
    <t xml:space="preserve">Calcola h </t>
  </si>
  <si>
    <t>tra</t>
  </si>
  <si>
    <t>e</t>
  </si>
  <si>
    <t>h ==&gt;</t>
  </si>
  <si>
    <t>Collezione Esterna (aggregate)</t>
  </si>
  <si>
    <t>B4</t>
  </si>
  <si>
    <t>len(t) -&gt;</t>
  </si>
  <si>
    <t>B5</t>
  </si>
  <si>
    <t>NP ==&gt;</t>
  </si>
  <si>
    <t>B6</t>
  </si>
  <si>
    <t>Collezione Interna</t>
  </si>
  <si>
    <t>FAK</t>
  </si>
  <si>
    <t>FBK</t>
  </si>
  <si>
    <t xml:space="preserve">!!!! NOTA nei join </t>
  </si>
  <si>
    <t>si usa come tabella esterna A o B !!!!!!</t>
  </si>
  <si>
    <t>Costo join con indice</t>
  </si>
  <si>
    <t>es. A6 = x</t>
  </si>
  <si>
    <t>costo(s)</t>
  </si>
  <si>
    <t>Total</t>
  </si>
  <si>
    <t>select A.*
from A
where Ax='val'</t>
  </si>
  <si>
    <t>select B.*
from B
where Bx='val'</t>
  </si>
  <si>
    <t xml:space="preserve">select A.*, B.*
from A join B on (A.AK=B.AK)
where Ax='val'
</t>
  </si>
  <si>
    <t>select A.*, B.*
from A join B on (A.AK=B.BK)
where Bx='val</t>
  </si>
  <si>
    <t>refBA</t>
  </si>
  <si>
    <t xml:space="preserve"> refBA |  B</t>
  </si>
  <si>
    <t>B|refBA</t>
  </si>
  <si>
    <t>refBA | refAB</t>
  </si>
  <si>
    <t>refAB</t>
  </si>
  <si>
    <t>refAB | A</t>
  </si>
  <si>
    <t>embBA</t>
  </si>
  <si>
    <t>embAB</t>
  </si>
  <si>
    <t>Legenda</t>
  </si>
  <si>
    <t>tab interna | tabella esterna</t>
  </si>
  <si>
    <t>Il foglio ha come esempio iI calcolo del join su A5 di refAB</t>
  </si>
  <si>
    <t xml:space="preserve">le tuple expected </t>
  </si>
  <si>
    <t>KEY</t>
  </si>
  <si>
    <t>len       KEY</t>
  </si>
  <si>
    <t>10947133.44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</si>
</sst>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9"/>
      <color rgb="FF444444"/>
      <name val="Roboto"/>
    </font>
  </fonts>
  <fills count="1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0000"/>
        <bgColor rgb="FFBF0041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  <fill>
      <patternFill patternType="solid">
        <fgColor rgb="FFBF0041"/>
        <bgColor rgb="FF800080"/>
      </patternFill>
    </fill>
    <fill>
      <patternFill patternType="solid">
        <fgColor rgb="FF92D050"/>
        <bgColor rgb="FFC0C0C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0041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/>
    <xf numFmtId="0" fontId="0" fillId="0" borderId="0" xfId="0" applyFont="1" applyAlignment="1">
      <alignment horizontal="center" vertical="center"/>
    </xf>
    <xf numFmtId="0" fontId="0" fillId="0" borderId="0" xfId="0"/>
    <xf numFmtId="11" fontId="0" fillId="0" borderId="0" xfId="0" applyNumberFormat="1"/>
    <xf numFmtId="11" fontId="0" fillId="0" borderId="0" xfId="0" applyNumberFormat="1"/>
    <xf numFmtId="0" fontId="3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8" borderId="0" xfId="0" applyNumberFormat="1" applyFill="1"/>
    <xf numFmtId="0" fontId="2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3" fillId="7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0" xfId="0" applyFont="1"/>
    <xf numFmtId="0" fontId="2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0" fillId="12" borderId="0" xfId="0" applyFill="1"/>
    <xf numFmtId="0" fontId="0" fillId="13" borderId="0" xfId="0" applyFill="1"/>
    <xf numFmtId="0" fontId="2" fillId="0" borderId="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11" fontId="0" fillId="0" borderId="0" xfId="0" applyNumberFormat="1" applyFill="1"/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zoomScale="81" zoomScaleNormal="81" workbookViewId="0">
      <selection activeCell="F5" sqref="F5"/>
    </sheetView>
  </sheetViews>
  <sheetFormatPr defaultColWidth="8.5703125" defaultRowHeight="15" x14ac:dyDescent="0.25"/>
  <cols>
    <col min="1" max="1" width="11.42578125" style="1" customWidth="1"/>
    <col min="2" max="2" width="12.85546875" style="1" customWidth="1"/>
    <col min="3" max="4" width="20.28515625" customWidth="1"/>
    <col min="5" max="5" width="18.7109375" customWidth="1"/>
    <col min="6" max="6" width="19.5703125" customWidth="1"/>
    <col min="7" max="10" width="17" customWidth="1"/>
    <col min="13" max="13" width="18.5703125" customWidth="1"/>
    <col min="15" max="15" width="9.42578125" customWidth="1"/>
    <col min="17" max="17" width="10" customWidth="1"/>
    <col min="18" max="18" width="12.42578125" customWidth="1"/>
  </cols>
  <sheetData>
    <row r="1" spans="1:18" x14ac:dyDescent="0.25">
      <c r="A1" s="2">
        <v>100000</v>
      </c>
      <c r="B1" s="2">
        <v>1.0000000000000001E+106</v>
      </c>
    </row>
    <row r="2" spans="1:18" ht="29.25" customHeight="1" x14ac:dyDescent="0.25">
      <c r="A2" s="3"/>
      <c r="C2" s="4" t="s">
        <v>0</v>
      </c>
      <c r="D2" s="5" t="s">
        <v>1</v>
      </c>
      <c r="E2" s="6" t="s">
        <v>2</v>
      </c>
      <c r="F2" s="7" t="s">
        <v>3</v>
      </c>
      <c r="G2" s="8"/>
      <c r="H2" s="8"/>
      <c r="I2" s="9" t="s">
        <v>4</v>
      </c>
      <c r="J2" s="10" t="s">
        <v>5</v>
      </c>
      <c r="Q2" s="11"/>
      <c r="R2" s="12" t="s">
        <v>6</v>
      </c>
    </row>
    <row r="3" spans="1:18" s="13" customFormat="1" ht="14.25" customHeight="1" x14ac:dyDescent="0.25">
      <c r="A3" s="3"/>
      <c r="B3" s="1"/>
      <c r="C3" s="4"/>
      <c r="D3" s="5"/>
      <c r="E3" s="6"/>
      <c r="F3" s="7"/>
      <c r="G3" s="8"/>
      <c r="H3" s="8"/>
      <c r="I3" s="9"/>
      <c r="J3" s="10"/>
      <c r="Q3" s="11"/>
      <c r="R3" s="12"/>
    </row>
    <row r="4" spans="1:18" s="13" customFormat="1" ht="14.25" customHeight="1" x14ac:dyDescent="0.25">
      <c r="A4" s="3"/>
      <c r="B4" s="1"/>
      <c r="C4" s="40"/>
      <c r="D4" s="41"/>
      <c r="E4" s="42"/>
      <c r="F4" s="41"/>
      <c r="G4" s="41"/>
      <c r="H4" s="41"/>
      <c r="I4" s="42"/>
      <c r="J4" s="42"/>
      <c r="Q4" s="11"/>
      <c r="R4" s="12"/>
    </row>
    <row r="5" spans="1:18" s="13" customFormat="1" ht="29.25" customHeight="1" x14ac:dyDescent="0.35">
      <c r="A5" s="3" t="s">
        <v>62</v>
      </c>
      <c r="B5" s="43" t="s">
        <v>61</v>
      </c>
      <c r="C5" s="40"/>
      <c r="D5" s="41"/>
      <c r="E5" s="42" t="s">
        <v>63</v>
      </c>
      <c r="F5" s="50">
        <v>1024000</v>
      </c>
      <c r="G5" s="41"/>
      <c r="H5" s="41"/>
      <c r="I5" s="13">
        <v>983040</v>
      </c>
      <c r="J5" s="13">
        <v>10842275.84</v>
      </c>
      <c r="L5" s="17"/>
      <c r="Q5" s="11"/>
      <c r="R5" s="12"/>
    </row>
    <row r="6" spans="1:18" x14ac:dyDescent="0.25">
      <c r="G6" s="13"/>
      <c r="H6" s="13"/>
      <c r="I6" s="20" t="s">
        <v>13</v>
      </c>
      <c r="J6" s="20" t="s">
        <v>13</v>
      </c>
      <c r="M6" s="39" t="s">
        <v>7</v>
      </c>
      <c r="N6" s="39"/>
    </row>
    <row r="7" spans="1:18" x14ac:dyDescent="0.25">
      <c r="B7" s="1" t="s">
        <v>8</v>
      </c>
      <c r="C7" s="14">
        <v>1000000</v>
      </c>
      <c r="D7" s="14">
        <v>100000</v>
      </c>
      <c r="E7" s="14">
        <v>1000000</v>
      </c>
      <c r="F7" s="14">
        <v>100000</v>
      </c>
      <c r="G7" s="15"/>
      <c r="H7" s="15"/>
      <c r="I7" s="14">
        <v>100000</v>
      </c>
      <c r="J7" s="14">
        <v>1000000</v>
      </c>
    </row>
    <row r="8" spans="1:18" x14ac:dyDescent="0.25">
      <c r="C8" s="14"/>
      <c r="F8" s="16"/>
      <c r="G8" s="17"/>
      <c r="H8" s="17"/>
      <c r="L8" s="1"/>
      <c r="M8" t="s">
        <v>9</v>
      </c>
    </row>
    <row r="9" spans="1:18" ht="30" x14ac:dyDescent="0.25">
      <c r="A9" s="3" t="s">
        <v>10</v>
      </c>
      <c r="B9" s="1" t="s">
        <v>11</v>
      </c>
      <c r="C9">
        <v>2150.4</v>
      </c>
      <c r="D9">
        <v>11776</v>
      </c>
      <c r="E9">
        <v>1085.44</v>
      </c>
      <c r="F9">
        <v>1157.1199999999999</v>
      </c>
      <c r="G9" s="13"/>
      <c r="H9" s="13"/>
      <c r="I9">
        <v>1085.44</v>
      </c>
      <c r="J9" s="18">
        <v>1095.68</v>
      </c>
      <c r="L9" s="12"/>
      <c r="M9" s="19"/>
      <c r="N9" t="s">
        <v>12</v>
      </c>
      <c r="O9" s="11">
        <v>100</v>
      </c>
    </row>
    <row r="10" spans="1:18" x14ac:dyDescent="0.25">
      <c r="C10" s="20" t="s">
        <v>13</v>
      </c>
      <c r="D10" s="20" t="s">
        <v>13</v>
      </c>
      <c r="E10" s="20" t="s">
        <v>13</v>
      </c>
      <c r="F10" s="20" t="s">
        <v>13</v>
      </c>
      <c r="G10" s="21"/>
      <c r="H10" s="21"/>
      <c r="I10" s="20" t="s">
        <v>13</v>
      </c>
      <c r="J10" s="20" t="s">
        <v>13</v>
      </c>
    </row>
    <row r="11" spans="1:18" ht="29.25" customHeight="1" x14ac:dyDescent="0.25">
      <c r="A11" s="3" t="s">
        <v>14</v>
      </c>
      <c r="B11" s="1" t="s">
        <v>15</v>
      </c>
      <c r="C11">
        <v>2158221066.2399998</v>
      </c>
      <c r="D11">
        <v>1181116006.4000001</v>
      </c>
      <c r="E11">
        <v>1084479242.24</v>
      </c>
      <c r="F11">
        <v>115804733.44</v>
      </c>
      <c r="G11" s="13"/>
      <c r="H11" s="13"/>
      <c r="I11">
        <v>108800245.76000001</v>
      </c>
      <c r="J11">
        <v>1095216660.48</v>
      </c>
      <c r="N11" t="s">
        <v>16</v>
      </c>
      <c r="O11" s="22">
        <v>100000</v>
      </c>
    </row>
    <row r="12" spans="1:18" x14ac:dyDescent="0.25">
      <c r="C12" s="20" t="s">
        <v>13</v>
      </c>
      <c r="D12" s="20" t="s">
        <v>13</v>
      </c>
      <c r="E12" s="20" t="s">
        <v>13</v>
      </c>
      <c r="F12" s="20" t="s">
        <v>13</v>
      </c>
      <c r="G12" s="21"/>
      <c r="H12" s="21"/>
      <c r="I12" s="20" t="s">
        <v>13</v>
      </c>
      <c r="J12" s="20" t="s">
        <v>13</v>
      </c>
    </row>
    <row r="13" spans="1:18" ht="30" x14ac:dyDescent="0.25">
      <c r="A13" s="3" t="s">
        <v>17</v>
      </c>
      <c r="B13" s="23" t="s">
        <v>18</v>
      </c>
      <c r="C13" s="24"/>
      <c r="D13">
        <v>602112</v>
      </c>
      <c r="E13" s="25"/>
      <c r="F13">
        <v>602112</v>
      </c>
      <c r="G13" s="13"/>
      <c r="H13" s="13"/>
      <c r="I13">
        <v>610304</v>
      </c>
      <c r="J13" s="26"/>
      <c r="N13" t="s">
        <v>19</v>
      </c>
      <c r="O13" s="11">
        <v>565248</v>
      </c>
    </row>
    <row r="14" spans="1:18" x14ac:dyDescent="0.25">
      <c r="A14" s="3"/>
      <c r="B14" s="23"/>
      <c r="C14" s="24"/>
      <c r="D14" s="20" t="s">
        <v>13</v>
      </c>
      <c r="E14" s="25"/>
      <c r="F14" s="20" t="s">
        <v>13</v>
      </c>
      <c r="G14" s="21"/>
      <c r="H14" s="21"/>
      <c r="I14" s="20" t="s">
        <v>13</v>
      </c>
      <c r="J14" s="27"/>
    </row>
    <row r="15" spans="1:18" x14ac:dyDescent="0.25">
      <c r="A15" s="3" t="s">
        <v>20</v>
      </c>
      <c r="B15" s="23" t="s">
        <v>18</v>
      </c>
      <c r="C15" s="24"/>
      <c r="D15" s="15">
        <f>A1/10</f>
        <v>10000</v>
      </c>
      <c r="E15" s="25"/>
      <c r="F15" s="15">
        <f>A1/10</f>
        <v>10000</v>
      </c>
      <c r="G15" s="13"/>
      <c r="H15" s="13"/>
      <c r="I15">
        <f>QUOTIENT($A1,10)</f>
        <v>10000</v>
      </c>
      <c r="J15" s="26"/>
      <c r="N15" t="s">
        <v>21</v>
      </c>
      <c r="O15" s="15">
        <f>ROUNDUP((O9 * 4 + O11 * 4)/ (O13 * 0.69),0)</f>
        <v>2</v>
      </c>
    </row>
    <row r="16" spans="1:18" x14ac:dyDescent="0.25">
      <c r="B16" s="23"/>
      <c r="C16" s="24"/>
      <c r="E16" s="25"/>
      <c r="G16" s="13"/>
      <c r="H16" s="13"/>
      <c r="J16" s="26"/>
    </row>
    <row r="17" spans="1:19" ht="30" x14ac:dyDescent="0.25">
      <c r="A17" s="3" t="s">
        <v>17</v>
      </c>
      <c r="B17" s="23" t="s">
        <v>22</v>
      </c>
      <c r="C17" s="24"/>
      <c r="D17">
        <v>565248</v>
      </c>
      <c r="E17" s="25"/>
      <c r="F17">
        <v>565248</v>
      </c>
      <c r="G17" s="13"/>
      <c r="H17" s="13"/>
      <c r="I17">
        <v>569344</v>
      </c>
      <c r="J17" s="26"/>
    </row>
    <row r="18" spans="1:19" x14ac:dyDescent="0.25">
      <c r="A18" s="3"/>
      <c r="B18" s="23"/>
      <c r="C18" s="24"/>
      <c r="D18" s="20" t="s">
        <v>13</v>
      </c>
      <c r="E18" s="25"/>
      <c r="F18" s="20" t="s">
        <v>13</v>
      </c>
      <c r="G18" s="21"/>
      <c r="H18" s="21"/>
      <c r="I18" s="20" t="s">
        <v>13</v>
      </c>
      <c r="J18" s="26"/>
      <c r="M18" t="s">
        <v>23</v>
      </c>
      <c r="N18" t="s">
        <v>24</v>
      </c>
      <c r="O18">
        <f>ROUNDDOWN((O13 - 4)/16,0)</f>
        <v>35327</v>
      </c>
    </row>
    <row r="19" spans="1:19" x14ac:dyDescent="0.25">
      <c r="A19" s="3" t="s">
        <v>20</v>
      </c>
      <c r="B19" s="23" t="s">
        <v>22</v>
      </c>
      <c r="C19" s="24"/>
      <c r="D19">
        <v>100</v>
      </c>
      <c r="E19" s="25"/>
      <c r="F19">
        <v>100</v>
      </c>
      <c r="G19" s="13"/>
      <c r="H19" s="13"/>
      <c r="I19">
        <v>100</v>
      </c>
      <c r="J19" s="26"/>
    </row>
    <row r="20" spans="1:19" x14ac:dyDescent="0.25">
      <c r="B20" s="23"/>
      <c r="C20" s="24"/>
      <c r="E20" s="25"/>
      <c r="G20" s="13"/>
      <c r="H20" s="13"/>
      <c r="J20" s="26"/>
    </row>
    <row r="21" spans="1:19" ht="30" x14ac:dyDescent="0.25">
      <c r="A21" s="3" t="s">
        <v>17</v>
      </c>
      <c r="B21" s="23" t="s">
        <v>25</v>
      </c>
      <c r="C21" s="24"/>
      <c r="D21">
        <v>462848</v>
      </c>
      <c r="E21" s="25"/>
      <c r="F21">
        <v>462848</v>
      </c>
      <c r="G21" s="13"/>
      <c r="H21" s="13"/>
      <c r="I21">
        <v>462848</v>
      </c>
      <c r="J21" s="26"/>
      <c r="M21" t="s">
        <v>26</v>
      </c>
      <c r="N21" t="s">
        <v>27</v>
      </c>
      <c r="O21">
        <f>ROUNDUP(LOG(O15,2*O18+1) + 1,0)</f>
        <v>2</v>
      </c>
      <c r="P21" t="s">
        <v>28</v>
      </c>
      <c r="Q21" s="15">
        <f>SUM(ROUNDDOWN(LOG(O15/2,O18+1),1), 2)</f>
        <v>2</v>
      </c>
      <c r="R21" t="s">
        <v>29</v>
      </c>
      <c r="S21" s="38">
        <v>2</v>
      </c>
    </row>
    <row r="22" spans="1:19" x14ac:dyDescent="0.25">
      <c r="A22" s="3"/>
      <c r="B22" s="23"/>
      <c r="C22" s="24"/>
      <c r="D22" s="20" t="s">
        <v>13</v>
      </c>
      <c r="E22" s="25"/>
      <c r="F22" s="20" t="s">
        <v>13</v>
      </c>
      <c r="G22" s="21"/>
      <c r="H22" s="21"/>
      <c r="I22" s="20" t="s">
        <v>13</v>
      </c>
      <c r="J22" s="26"/>
    </row>
    <row r="23" spans="1:19" x14ac:dyDescent="0.25">
      <c r="A23" s="3" t="s">
        <v>20</v>
      </c>
      <c r="B23" s="23" t="s">
        <v>25</v>
      </c>
      <c r="C23" s="24"/>
      <c r="D23">
        <v>10</v>
      </c>
      <c r="E23" s="25"/>
      <c r="F23">
        <v>10</v>
      </c>
      <c r="G23" s="13"/>
      <c r="H23" s="13"/>
      <c r="I23">
        <v>10</v>
      </c>
      <c r="J23" s="26"/>
      <c r="M23" s="39" t="s">
        <v>30</v>
      </c>
      <c r="N23" s="39"/>
      <c r="O23" s="39"/>
    </row>
    <row r="24" spans="1:19" x14ac:dyDescent="0.25">
      <c r="G24" s="13"/>
      <c r="H24" s="13"/>
    </row>
    <row r="25" spans="1:19" ht="30" x14ac:dyDescent="0.25">
      <c r="A25" s="3" t="s">
        <v>17</v>
      </c>
      <c r="B25" s="23" t="s">
        <v>31</v>
      </c>
      <c r="C25">
        <v>6826229.7599999998</v>
      </c>
      <c r="D25" s="28"/>
      <c r="E25">
        <v>6826229.7599999998</v>
      </c>
      <c r="F25" s="29"/>
      <c r="G25" s="13"/>
      <c r="H25" s="13"/>
      <c r="I25" s="30"/>
      <c r="J25">
        <v>6826229.7599999998</v>
      </c>
      <c r="N25" t="s">
        <v>16</v>
      </c>
      <c r="O25" s="22">
        <v>1000000</v>
      </c>
    </row>
    <row r="26" spans="1:19" x14ac:dyDescent="0.25">
      <c r="A26" s="3"/>
      <c r="B26" s="23"/>
      <c r="C26" s="20" t="s">
        <v>13</v>
      </c>
      <c r="D26" s="28"/>
      <c r="E26" s="20" t="s">
        <v>13</v>
      </c>
      <c r="F26" s="29"/>
      <c r="G26" s="13"/>
      <c r="H26" s="13"/>
      <c r="I26" s="30"/>
      <c r="J26" s="20" t="s">
        <v>13</v>
      </c>
    </row>
    <row r="27" spans="1:19" x14ac:dyDescent="0.25">
      <c r="A27" s="3" t="s">
        <v>20</v>
      </c>
      <c r="B27" s="23" t="s">
        <v>31</v>
      </c>
      <c r="C27" s="15">
        <f>B1/10</f>
        <v>1.0000000000000001E+105</v>
      </c>
      <c r="D27" s="28"/>
      <c r="E27" s="15">
        <f>B1/10</f>
        <v>1.0000000000000001E+105</v>
      </c>
      <c r="F27" s="29"/>
      <c r="G27" s="13"/>
      <c r="H27" s="13"/>
      <c r="I27" s="30"/>
      <c r="J27" s="15">
        <f>B1/10</f>
        <v>1.0000000000000001E+105</v>
      </c>
      <c r="N27" t="s">
        <v>32</v>
      </c>
      <c r="O27" s="11">
        <v>1085.44</v>
      </c>
    </row>
    <row r="28" spans="1:19" x14ac:dyDescent="0.25">
      <c r="B28" s="23"/>
      <c r="D28" s="28"/>
      <c r="F28" s="29"/>
      <c r="G28" s="13"/>
      <c r="H28" s="13"/>
      <c r="I28" s="30"/>
    </row>
    <row r="29" spans="1:19" ht="30" x14ac:dyDescent="0.25">
      <c r="A29" s="3" t="s">
        <v>17</v>
      </c>
      <c r="B29" s="23" t="s">
        <v>33</v>
      </c>
      <c r="C29">
        <v>6186598.4000000004</v>
      </c>
      <c r="D29" s="28"/>
      <c r="E29">
        <v>6186598.4000000004</v>
      </c>
      <c r="F29" s="29"/>
      <c r="G29" s="13"/>
      <c r="H29" s="13"/>
      <c r="I29" s="30"/>
      <c r="J29">
        <v>6186598.4000000004</v>
      </c>
      <c r="N29" t="s">
        <v>19</v>
      </c>
      <c r="O29" s="11">
        <v>1084479242.24</v>
      </c>
    </row>
    <row r="30" spans="1:19" x14ac:dyDescent="0.25">
      <c r="A30" s="3"/>
      <c r="B30" s="23"/>
      <c r="C30" s="20" t="s">
        <v>13</v>
      </c>
      <c r="D30" s="28"/>
      <c r="E30" s="20" t="s">
        <v>13</v>
      </c>
      <c r="F30" s="29"/>
      <c r="G30" s="13"/>
      <c r="H30" s="13"/>
      <c r="I30" s="30"/>
      <c r="J30" s="20" t="s">
        <v>13</v>
      </c>
    </row>
    <row r="31" spans="1:19" x14ac:dyDescent="0.25">
      <c r="A31" s="3" t="s">
        <v>20</v>
      </c>
      <c r="B31" s="23" t="s">
        <v>33</v>
      </c>
      <c r="C31">
        <v>100</v>
      </c>
      <c r="D31" s="28"/>
      <c r="E31">
        <v>100</v>
      </c>
      <c r="F31" s="29"/>
      <c r="G31" s="13"/>
      <c r="H31" s="13"/>
      <c r="I31" s="30"/>
      <c r="J31" s="31">
        <v>100</v>
      </c>
      <c r="N31" t="s">
        <v>34</v>
      </c>
      <c r="O31">
        <f>ROUNDUP((O25*O27)/(O29 * 0.69),0)</f>
        <v>2</v>
      </c>
    </row>
    <row r="32" spans="1:19" x14ac:dyDescent="0.25">
      <c r="B32" s="23"/>
      <c r="D32" s="28"/>
      <c r="F32" s="29"/>
      <c r="G32" s="13"/>
      <c r="H32" s="13"/>
      <c r="I32" s="30"/>
    </row>
    <row r="33" spans="1:19" ht="30" x14ac:dyDescent="0.25">
      <c r="A33" s="3" t="s">
        <v>17</v>
      </c>
      <c r="B33" s="23" t="s">
        <v>35</v>
      </c>
      <c r="C33">
        <v>5127536.6399999997</v>
      </c>
      <c r="D33" s="28"/>
      <c r="E33">
        <v>5127536.6399999997</v>
      </c>
      <c r="F33" s="29"/>
      <c r="G33" s="13"/>
      <c r="H33" s="13"/>
      <c r="I33" s="30"/>
      <c r="J33">
        <v>5127536.6399999997</v>
      </c>
    </row>
    <row r="34" spans="1:19" x14ac:dyDescent="0.25">
      <c r="A34" s="3"/>
      <c r="B34" s="23"/>
      <c r="C34" s="20" t="s">
        <v>13</v>
      </c>
      <c r="D34" s="28"/>
      <c r="E34" s="20" t="s">
        <v>13</v>
      </c>
      <c r="F34" s="29"/>
      <c r="G34" s="13"/>
      <c r="H34" s="13"/>
      <c r="I34" s="30"/>
      <c r="J34" s="20" t="s">
        <v>13</v>
      </c>
      <c r="M34" s="39" t="s">
        <v>36</v>
      </c>
      <c r="N34" s="39"/>
      <c r="O34" s="39"/>
    </row>
    <row r="35" spans="1:19" x14ac:dyDescent="0.25">
      <c r="A35" s="3" t="s">
        <v>20</v>
      </c>
      <c r="B35" s="23" t="s">
        <v>35</v>
      </c>
      <c r="C35">
        <v>10</v>
      </c>
      <c r="D35" s="28"/>
      <c r="E35">
        <v>10</v>
      </c>
      <c r="F35" s="29"/>
      <c r="G35" s="13"/>
      <c r="H35" s="13"/>
      <c r="I35" s="30"/>
      <c r="J35">
        <v>10</v>
      </c>
    </row>
    <row r="36" spans="1:19" x14ac:dyDescent="0.25">
      <c r="G36" s="44"/>
      <c r="H36" s="45"/>
      <c r="I36" s="46"/>
      <c r="J36" s="46"/>
      <c r="N36" t="s">
        <v>16</v>
      </c>
      <c r="O36" s="22">
        <v>100000</v>
      </c>
    </row>
    <row r="37" spans="1:19" x14ac:dyDescent="0.25">
      <c r="A37"/>
      <c r="B37"/>
      <c r="C37" s="3" t="s">
        <v>17</v>
      </c>
      <c r="D37" s="23" t="s">
        <v>37</v>
      </c>
      <c r="E37">
        <v>4299161.5999999996</v>
      </c>
      <c r="G37" s="44"/>
      <c r="H37" s="45"/>
      <c r="I37" s="46"/>
      <c r="J37" s="46"/>
    </row>
    <row r="38" spans="1:19" x14ac:dyDescent="0.25">
      <c r="A38"/>
      <c r="B38"/>
      <c r="C38" s="3"/>
      <c r="D38" s="23"/>
      <c r="G38" s="44"/>
      <c r="H38" s="45"/>
      <c r="I38" s="47"/>
      <c r="J38" s="46"/>
      <c r="N38" t="s">
        <v>32</v>
      </c>
      <c r="O38" s="11">
        <v>1157.1199999999999</v>
      </c>
    </row>
    <row r="39" spans="1:19" x14ac:dyDescent="0.25">
      <c r="A39"/>
      <c r="B39"/>
      <c r="C39" s="3" t="s">
        <v>20</v>
      </c>
      <c r="D39" s="23" t="s">
        <v>37</v>
      </c>
      <c r="E39" s="14">
        <v>1000000</v>
      </c>
      <c r="F39" s="32"/>
      <c r="G39" s="48"/>
      <c r="H39" s="48"/>
      <c r="I39" s="49"/>
      <c r="J39" s="46"/>
    </row>
    <row r="40" spans="1:19" x14ac:dyDescent="0.25">
      <c r="A40"/>
      <c r="B40"/>
      <c r="C40" s="1"/>
      <c r="D40" s="1"/>
      <c r="G40" s="44"/>
      <c r="H40" s="45"/>
      <c r="I40" s="46"/>
      <c r="J40" s="46"/>
      <c r="N40" t="s">
        <v>19</v>
      </c>
      <c r="O40" s="11">
        <v>115804733.44</v>
      </c>
    </row>
    <row r="41" spans="1:19" x14ac:dyDescent="0.25">
      <c r="A41"/>
      <c r="B41"/>
      <c r="C41" s="3" t="s">
        <v>17</v>
      </c>
      <c r="D41" s="23" t="s">
        <v>38</v>
      </c>
      <c r="E41">
        <v>364544</v>
      </c>
      <c r="G41" s="44"/>
      <c r="H41" s="45"/>
      <c r="I41" s="46"/>
      <c r="J41" s="46"/>
    </row>
    <row r="42" spans="1:19" x14ac:dyDescent="0.25">
      <c r="A42"/>
      <c r="B42"/>
      <c r="C42" s="3"/>
      <c r="D42" s="23"/>
      <c r="F42" s="16"/>
      <c r="G42" s="44"/>
      <c r="H42" s="45"/>
      <c r="I42" s="46"/>
      <c r="J42" s="47"/>
      <c r="N42" t="s">
        <v>34</v>
      </c>
      <c r="O42">
        <f>ROUNDUP((O36*O38)/(O40 * 0.69),0)</f>
        <v>2</v>
      </c>
    </row>
    <row r="43" spans="1:19" x14ac:dyDescent="0.25">
      <c r="A43"/>
      <c r="B43"/>
      <c r="C43" s="3" t="s">
        <v>20</v>
      </c>
      <c r="D43" s="23" t="s">
        <v>38</v>
      </c>
      <c r="E43" s="14">
        <v>100000</v>
      </c>
      <c r="G43" s="46"/>
      <c r="H43" s="46"/>
      <c r="I43" s="46"/>
      <c r="J43" s="49"/>
    </row>
    <row r="45" spans="1:19" x14ac:dyDescent="0.25">
      <c r="A45" s="3"/>
      <c r="D45" t="s">
        <v>39</v>
      </c>
      <c r="E45" s="14" t="s">
        <v>40</v>
      </c>
      <c r="F45" s="14"/>
      <c r="G45" s="14"/>
      <c r="H45" s="14"/>
      <c r="M45" s="39" t="s">
        <v>41</v>
      </c>
      <c r="N45" s="39"/>
      <c r="O45" s="39"/>
      <c r="Q45" t="s">
        <v>60</v>
      </c>
    </row>
    <row r="46" spans="1:19" x14ac:dyDescent="0.25">
      <c r="R46" t="s">
        <v>42</v>
      </c>
      <c r="S46">
        <v>10</v>
      </c>
    </row>
    <row r="47" spans="1:19" x14ac:dyDescent="0.25">
      <c r="A47" s="3"/>
      <c r="B47" s="23"/>
      <c r="D47" t="s">
        <v>59</v>
      </c>
      <c r="N47" t="s">
        <v>12</v>
      </c>
      <c r="O47" s="11">
        <v>100</v>
      </c>
      <c r="S47" s="33"/>
    </row>
    <row r="48" spans="1:19" x14ac:dyDescent="0.25">
      <c r="B48" s="23"/>
    </row>
    <row r="49" spans="1:18" x14ac:dyDescent="0.25">
      <c r="A49" s="3"/>
      <c r="B49" s="23"/>
      <c r="N49" t="s">
        <v>43</v>
      </c>
      <c r="O49">
        <f>SUM(S21 - 1,QUOTIENT(1,O47) * O15, POWER(O9, -1) * O42)</f>
        <v>1.02</v>
      </c>
    </row>
    <row r="50" spans="1:18" x14ac:dyDescent="0.25">
      <c r="B50" s="23"/>
      <c r="R50" s="17"/>
    </row>
    <row r="51" spans="1:18" x14ac:dyDescent="0.25">
      <c r="A51" s="3"/>
      <c r="B51" s="23"/>
      <c r="N51" t="s">
        <v>44</v>
      </c>
      <c r="O51" s="33">
        <f>SUM(O31, O47 * O49)</f>
        <v>104</v>
      </c>
    </row>
    <row r="53" spans="1:18" x14ac:dyDescent="0.25">
      <c r="A53" s="3"/>
      <c r="B53" s="23"/>
    </row>
    <row r="54" spans="1:18" x14ac:dyDescent="0.25">
      <c r="B54" s="23"/>
    </row>
    <row r="55" spans="1:18" x14ac:dyDescent="0.25">
      <c r="A55" s="3"/>
      <c r="B55" s="23"/>
    </row>
    <row r="56" spans="1:18" x14ac:dyDescent="0.25">
      <c r="B56" s="23"/>
    </row>
    <row r="57" spans="1:18" x14ac:dyDescent="0.25">
      <c r="A57" s="3"/>
      <c r="B57" s="23"/>
    </row>
    <row r="61" spans="1:18" x14ac:dyDescent="0.25">
      <c r="A61" s="3"/>
      <c r="C61" s="32"/>
      <c r="D61" s="32"/>
      <c r="E61" s="32"/>
      <c r="F61" s="32"/>
      <c r="G61" s="32"/>
      <c r="H61" s="32"/>
    </row>
    <row r="63" spans="1:18" x14ac:dyDescent="0.25">
      <c r="C63" s="14"/>
      <c r="D63" s="14"/>
      <c r="E63" s="14"/>
      <c r="F63" s="14"/>
      <c r="G63" s="14"/>
      <c r="H63" s="14"/>
    </row>
    <row r="64" spans="1:18" x14ac:dyDescent="0.25">
      <c r="C64" s="14"/>
      <c r="F64" s="16"/>
      <c r="G64" s="16"/>
      <c r="H64" s="16"/>
    </row>
    <row r="65" spans="1:2" x14ac:dyDescent="0.25">
      <c r="A65" s="3"/>
    </row>
    <row r="67" spans="1:2" x14ac:dyDescent="0.25">
      <c r="A67" s="3"/>
    </row>
    <row r="69" spans="1:2" x14ac:dyDescent="0.25">
      <c r="A69" s="3"/>
      <c r="B69" s="23"/>
    </row>
    <row r="70" spans="1:2" x14ac:dyDescent="0.25">
      <c r="B70" s="23"/>
    </row>
    <row r="71" spans="1:2" x14ac:dyDescent="0.25">
      <c r="A71" s="3"/>
      <c r="B71" s="23"/>
    </row>
    <row r="72" spans="1:2" x14ac:dyDescent="0.25">
      <c r="B72" s="23"/>
    </row>
    <row r="73" spans="1:2" x14ac:dyDescent="0.25">
      <c r="A73" s="3"/>
      <c r="B73" s="23"/>
    </row>
    <row r="75" spans="1:2" x14ac:dyDescent="0.25">
      <c r="A75" s="3"/>
      <c r="B75" s="23"/>
    </row>
    <row r="76" spans="1:2" x14ac:dyDescent="0.25">
      <c r="B76" s="23"/>
    </row>
    <row r="77" spans="1:2" x14ac:dyDescent="0.25">
      <c r="A77" s="3"/>
      <c r="B77" s="23"/>
    </row>
    <row r="78" spans="1:2" x14ac:dyDescent="0.25">
      <c r="B78" s="23"/>
    </row>
    <row r="79" spans="1:2" x14ac:dyDescent="0.25">
      <c r="A79" s="3"/>
      <c r="B79" s="23"/>
    </row>
  </sheetData>
  <mergeCells count="4">
    <mergeCell ref="M6:N6"/>
    <mergeCell ref="M23:O23"/>
    <mergeCell ref="M34:O34"/>
    <mergeCell ref="M45:O45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zoomScaleNormal="100" workbookViewId="0">
      <selection activeCell="H8" sqref="H8"/>
    </sheetView>
  </sheetViews>
  <sheetFormatPr defaultColWidth="8.5703125" defaultRowHeight="15" x14ac:dyDescent="0.25"/>
  <cols>
    <col min="2" max="2" width="19.28515625" customWidth="1"/>
    <col min="4" max="4" width="17.42578125" customWidth="1"/>
    <col min="6" max="6" width="17.42578125" style="13" customWidth="1"/>
    <col min="8" max="8" width="17.42578125" style="13" customWidth="1"/>
    <col min="10" max="10" width="17.42578125" style="13" customWidth="1"/>
  </cols>
  <sheetData>
    <row r="1" spans="2:17" ht="60.75" customHeight="1" x14ac:dyDescent="0.25">
      <c r="D1" s="19" t="s">
        <v>45</v>
      </c>
      <c r="F1" s="19" t="s">
        <v>46</v>
      </c>
      <c r="H1" s="19" t="s">
        <v>47</v>
      </c>
      <c r="J1" s="19" t="s">
        <v>48</v>
      </c>
    </row>
    <row r="3" spans="2:17" x14ac:dyDescent="0.25">
      <c r="N3" s="37" t="s">
        <v>57</v>
      </c>
      <c r="O3" s="37"/>
      <c r="P3" s="37"/>
      <c r="Q3" s="37"/>
    </row>
    <row r="4" spans="2:17" x14ac:dyDescent="0.25">
      <c r="B4" s="4" t="s">
        <v>0</v>
      </c>
      <c r="D4" t="s">
        <v>56</v>
      </c>
      <c r="F4" s="13" t="s">
        <v>56</v>
      </c>
      <c r="H4" s="13" t="s">
        <v>56</v>
      </c>
      <c r="J4" s="13" t="s">
        <v>56</v>
      </c>
      <c r="N4" s="37"/>
      <c r="O4" s="37"/>
      <c r="P4" s="37"/>
      <c r="Q4" s="37"/>
    </row>
    <row r="5" spans="2:17" x14ac:dyDescent="0.25">
      <c r="B5" s="36"/>
      <c r="N5" s="37"/>
      <c r="O5" s="37" t="s">
        <v>58</v>
      </c>
      <c r="P5" s="37"/>
      <c r="Q5" s="37"/>
    </row>
    <row r="6" spans="2:17" x14ac:dyDescent="0.25">
      <c r="B6" s="5" t="s">
        <v>1</v>
      </c>
      <c r="D6" t="s">
        <v>55</v>
      </c>
      <c r="F6" s="13" t="s">
        <v>55</v>
      </c>
      <c r="H6" s="13" t="s">
        <v>55</v>
      </c>
      <c r="J6" s="13" t="s">
        <v>55</v>
      </c>
      <c r="N6" s="37"/>
      <c r="O6" s="37"/>
      <c r="P6" s="37"/>
      <c r="Q6" s="37"/>
    </row>
    <row r="7" spans="2:17" x14ac:dyDescent="0.25">
      <c r="B7" s="35"/>
    </row>
    <row r="8" spans="2:17" x14ac:dyDescent="0.25">
      <c r="B8" s="6" t="s">
        <v>2</v>
      </c>
      <c r="D8" t="s">
        <v>4</v>
      </c>
      <c r="F8" s="13" t="s">
        <v>53</v>
      </c>
      <c r="H8" s="13" t="s">
        <v>52</v>
      </c>
      <c r="J8" s="13" t="s">
        <v>54</v>
      </c>
      <c r="P8" s="17"/>
    </row>
    <row r="9" spans="2:17" x14ac:dyDescent="0.25">
      <c r="B9" s="34"/>
    </row>
    <row r="10" spans="2:17" x14ac:dyDescent="0.25">
      <c r="B10" s="7" t="s">
        <v>3</v>
      </c>
      <c r="D10" t="s">
        <v>49</v>
      </c>
      <c r="F10" s="13" t="s">
        <v>5</v>
      </c>
      <c r="G10" s="13"/>
      <c r="H10" s="13" t="s">
        <v>50</v>
      </c>
      <c r="J10" s="13" t="s">
        <v>51</v>
      </c>
    </row>
    <row r="16" spans="2:17" x14ac:dyDescent="0.25">
      <c r="I16" s="17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Santoro</dc:creator>
  <dc:description/>
  <cp:lastModifiedBy>Matteo Santoro</cp:lastModifiedBy>
  <cp:revision>10</cp:revision>
  <dcterms:created xsi:type="dcterms:W3CDTF">2015-06-05T18:19:34Z</dcterms:created>
  <dcterms:modified xsi:type="dcterms:W3CDTF">2022-07-22T22:47:26Z</dcterms:modified>
  <dc:language>en-US</dc:language>
</cp:coreProperties>
</file>