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pedu-my.sharepoint.com/personal/mitchelg_up_edu/Documents/Teaching/2022 Spring/BUS 491/Assignments/Project 1 &amp; 2 - Designing Logic/"/>
    </mc:Choice>
  </mc:AlternateContent>
  <xr:revisionPtr revIDLastSave="26" documentId="11_A0F68B909BB4C278916D0D394153F8AE9BC360DB" xr6:coauthVersionLast="47" xr6:coauthVersionMax="47" xr10:uidLastSave="{9686F6A3-4B34-4754-8D8E-5710578E87F9}"/>
  <bookViews>
    <workbookView xWindow="-110" yWindow="-110" windowWidth="25820" windowHeight="14020" activeTab="1" xr2:uid="{00000000-000D-0000-FFFF-FFFF00000000}"/>
  </bookViews>
  <sheets>
    <sheet name="Single Server" sheetId="2" r:id="rId1"/>
    <sheet name="M-M-c" sheetId="1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D13" i="1" s="1"/>
  <c r="D12" i="1"/>
  <c r="C12" i="1"/>
  <c r="C11" i="1"/>
  <c r="D11" i="1" s="1"/>
  <c r="C10" i="1"/>
  <c r="D10" i="1" s="1"/>
  <c r="D8" i="1" a="1"/>
  <c r="D9" i="1" a="1"/>
  <c r="D7" i="1" a="1"/>
  <c r="B18" i="1" a="1"/>
  <c r="C7" i="1" a="1"/>
  <c r="C9" i="1"/>
  <c r="C6" i="1" a="1"/>
  <c r="C8" i="1"/>
  <c r="D9" i="1" l="1"/>
  <c r="D8" i="1"/>
  <c r="D7" i="1"/>
  <c r="C6" i="1"/>
  <c r="C7" i="1"/>
  <c r="B18" i="1"/>
  <c r="B10" i="2"/>
  <c r="B11" i="2" s="1"/>
  <c r="B3" i="2"/>
  <c r="C6" i="2" a="1"/>
  <c r="D6" i="2" a="1"/>
  <c r="B6" i="2" a="1"/>
  <c r="D6" i="2" l="1"/>
  <c r="C6" i="2"/>
  <c r="B6" i="2"/>
  <c r="C7" i="2"/>
  <c r="D7" i="2"/>
  <c r="B1" i="1"/>
  <c r="B20" i="1" l="1"/>
  <c r="B22" i="1"/>
  <c r="B23" i="1" s="1"/>
  <c r="E10" i="1"/>
  <c r="E13" i="1"/>
  <c r="E12" i="1"/>
  <c r="E11" i="1"/>
  <c r="E9" i="1"/>
  <c r="B7" i="2"/>
  <c r="B8" i="2"/>
  <c r="B9" i="2" s="1"/>
  <c r="D8" i="2"/>
  <c r="D9" i="2" s="1"/>
  <c r="C8" i="2"/>
  <c r="C9" i="2" s="1"/>
  <c r="B19" i="1" l="1"/>
  <c r="B21" i="1" s="1"/>
  <c r="D16" i="1"/>
  <c r="E7" i="1"/>
  <c r="E8" i="1"/>
  <c r="E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Mitchell, Gary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Mitchell, Gary:</t>
        </r>
        <r>
          <rPr>
            <sz val="9"/>
            <color indexed="81"/>
            <rFont val="Tahoma"/>
            <family val="2"/>
          </rPr>
          <t xml:space="preserve">
Service time and service time standard deviation are inversely related to the service rate. For a service rate mu of 25 customers per hour, the average service time is 0.04 hours. If sigma_s is 0.04, then sigma_s = mu and service time standard deviation is equal to the average service time. This would be the case if the service time distribution is exponential.</t>
        </r>
      </text>
    </comment>
    <comment ref="B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Mitchell, Gary:</t>
        </r>
        <r>
          <rPr>
            <sz val="9"/>
            <color indexed="81"/>
            <rFont val="Tahoma"/>
            <family val="2"/>
          </rPr>
          <t xml:space="preserve">
For single server queues, ro = r, because ro = r/c and c = 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Mitchell, Gary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Mitchell, Gary:</t>
        </r>
        <r>
          <rPr>
            <sz val="9"/>
            <color indexed="81"/>
            <rFont val="Tahoma"/>
            <family val="2"/>
          </rPr>
          <t xml:space="preserve">
To calculate results for an M/M/c FCFS (instead of priority queue), just delete the lamda values for all classes of service other than 1, and set the lamda for class 1 equal to the arrival rate for the system.</t>
        </r>
      </text>
    </comment>
    <comment ref="D1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Mitchell, Gary:</t>
        </r>
        <r>
          <rPr>
            <sz val="9"/>
            <color indexed="81"/>
            <rFont val="Tahoma"/>
            <family val="2"/>
          </rPr>
          <t xml:space="preserve">
This is calculated as the weighted average of the Wqk and should match the aggregate (i.e. whole queue) value calculated at the left.</t>
        </r>
      </text>
    </comment>
    <comment ref="E1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Mitchell, Gary:</t>
        </r>
        <r>
          <rPr>
            <sz val="9"/>
            <color indexed="81"/>
            <rFont val="Tahoma"/>
            <family val="2"/>
          </rPr>
          <t xml:space="preserve">
This is calculated as the total of the Lqk and should match the aggregate (i.e. whole queue) value calculated below left.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<sst xmlns="http://schemas.openxmlformats.org/spreadsheetml/2006/main" count="31" uniqueCount="21">
  <si>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lamda</t>
  </si>
  <si>
    <t>mu</t>
  </si>
  <si>
    <t>k</t>
  </si>
  <si>
    <t>bk</t>
  </si>
  <si>
    <t>Lqk</t>
  </si>
  <si>
    <t>Lq</t>
  </si>
  <si>
    <t>Wq</t>
  </si>
  <si>
    <t>c</t>
  </si>
  <si>
    <t>L</t>
  </si>
  <si>
    <t>W</t>
  </si>
  <si>
    <t>r</t>
  </si>
  <si>
    <t>ro</t>
  </si>
  <si>
    <t>M/M/1</t>
  </si>
  <si>
    <t>M/D/1</t>
  </si>
  <si>
    <t>M/G/1</t>
  </si>
  <si>
    <t>sigma_s</t>
  </si>
  <si>
    <t>cust/hr</t>
  </si>
  <si>
    <t>Wqk (hrs)</t>
  </si>
  <si>
    <t>Wq (hrs)</t>
  </si>
  <si>
    <t>W (hrs)</t>
  </si>
  <si>
    <t>Aggregate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</si>
</sst>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ry\Dropbox\Microsoft%20Add-ins\UPOM%20Functions%202020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tchelg\Dropbox\Microsoft%20Add-ins\UPOM%20Functions%202020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UPOM Functions 2020"/>
    </sheetNames>
    <definedNames>
      <definedName name="LqForMd1"/>
      <definedName name="LqForMg1"/>
      <definedName name="LqForMMC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kMMQueue"/>
      <definedName name="LqForMMC"/>
      <definedName name="WqByClassMMQueu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6" sqref="C6"/>
    </sheetView>
  </sheetViews>
  <sheetFormatPr defaultRowHeight="14.5" x14ac:dyDescent="0.35"/>
  <cols>
    <col min="2" max="4" width="8.81640625" style="1"/>
  </cols>
  <sheetData>
    <row r="1" spans="1:4" x14ac:dyDescent="0.35">
      <c r="A1" t="s">
        <v>0</v>
      </c>
      <c r="B1" s="5">
        <v>20</v>
      </c>
    </row>
    <row r="2" spans="1:4" x14ac:dyDescent="0.35">
      <c r="A2" t="s">
        <v>1</v>
      </c>
      <c r="B2" s="5">
        <v>25</v>
      </c>
    </row>
    <row r="3" spans="1:4" x14ac:dyDescent="0.35">
      <c r="A3" t="s">
        <v>15</v>
      </c>
      <c r="B3" s="5">
        <f>1/B2</f>
        <v>0.04</v>
      </c>
    </row>
    <row r="5" spans="1:4" x14ac:dyDescent="0.35">
      <c r="B5" s="1" t="s">
        <v>12</v>
      </c>
      <c r="C5" s="1" t="s">
        <v>13</v>
      </c>
      <c r="D5" s="1" t="s">
        <v>14</v>
      </c>
    </row>
    <row r="6" spans="1:4" x14ac:dyDescent="0.35">
      <c r="A6" t="s">
        <v>5</v>
      </c>
      <c r="B6" s="1" cm="1">
        <f t="array" ref="B6">[1]!LqForMMC($B$1,$B$2)</f>
        <v>3.2</v>
      </c>
      <c r="C6" s="1" cm="1">
        <f t="array" ref="C6">[1]!LqForMd1($B$1,$B$2)</f>
        <v>1.6</v>
      </c>
      <c r="D6" s="1" cm="1">
        <f t="array" ref="D6">[1]!LqForMg1($B$1,$B$2,B3)</f>
        <v>3.2000000000000011</v>
      </c>
    </row>
    <row r="7" spans="1:4" x14ac:dyDescent="0.35">
      <c r="A7" t="s">
        <v>8</v>
      </c>
      <c r="B7" s="1">
        <f>B6+$B$1/$B$2</f>
        <v>4</v>
      </c>
      <c r="C7" s="1">
        <f t="shared" ref="C7:D7" si="0">C6+$B$1/$B$2</f>
        <v>2.4000000000000004</v>
      </c>
      <c r="D7" s="1">
        <f t="shared" si="0"/>
        <v>4.0000000000000009</v>
      </c>
    </row>
    <row r="8" spans="1:4" x14ac:dyDescent="0.35">
      <c r="A8" t="s">
        <v>6</v>
      </c>
      <c r="B8" s="1">
        <f>B6/$B$1</f>
        <v>0.16</v>
      </c>
      <c r="C8" s="1">
        <f t="shared" ref="C8:D8" si="1">C6/$B$1</f>
        <v>0.08</v>
      </c>
      <c r="D8" s="1">
        <f t="shared" si="1"/>
        <v>0.16000000000000006</v>
      </c>
    </row>
    <row r="9" spans="1:4" x14ac:dyDescent="0.35">
      <c r="A9" t="s">
        <v>9</v>
      </c>
      <c r="B9" s="1">
        <f>B8+1/$B$2</f>
        <v>0.2</v>
      </c>
      <c r="C9" s="1">
        <f t="shared" ref="C9:D9" si="2">C8+1/$B$2</f>
        <v>0.12</v>
      </c>
      <c r="D9" s="1">
        <f t="shared" si="2"/>
        <v>0.20000000000000007</v>
      </c>
    </row>
    <row r="10" spans="1:4" x14ac:dyDescent="0.35">
      <c r="A10" t="s">
        <v>10</v>
      </c>
      <c r="B10" s="1">
        <f>B1/B2</f>
        <v>0.8</v>
      </c>
    </row>
    <row r="11" spans="1:4" x14ac:dyDescent="0.35">
      <c r="A11" t="s">
        <v>11</v>
      </c>
      <c r="B11" s="1">
        <f>B10</f>
        <v>0.8</v>
      </c>
    </row>
  </sheetData>
  <sheetProtection selectLockedCells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23"/>
  <sheetViews>
    <sheetView tabSelected="1" zoomScale="145" zoomScaleNormal="145" workbookViewId="0">
      <selection activeCell="A17" sqref="A17:B17"/>
    </sheetView>
  </sheetViews>
  <sheetFormatPr defaultRowHeight="14.5" x14ac:dyDescent="0.35"/>
  <sheetData>
    <row r="1" spans="1:5" x14ac:dyDescent="0.35">
      <c r="A1" s="3" t="s">
        <v>0</v>
      </c>
      <c r="B1">
        <f>SUM(B7:B13)</f>
        <v>20</v>
      </c>
      <c r="C1" s="1" t="s">
        <v>16</v>
      </c>
    </row>
    <row r="2" spans="1:5" x14ac:dyDescent="0.35">
      <c r="A2" s="3" t="s">
        <v>1</v>
      </c>
      <c r="B2" s="4">
        <v>25</v>
      </c>
      <c r="C2" s="1" t="s">
        <v>16</v>
      </c>
    </row>
    <row r="3" spans="1:5" x14ac:dyDescent="0.35">
      <c r="A3" s="3" t="s">
        <v>7</v>
      </c>
      <c r="B3" s="4">
        <v>1</v>
      </c>
    </row>
    <row r="5" spans="1:5" x14ac:dyDescent="0.35">
      <c r="A5" s="2" t="s">
        <v>2</v>
      </c>
      <c r="B5" s="2" t="s">
        <v>0</v>
      </c>
      <c r="C5" s="2" t="s">
        <v>3</v>
      </c>
      <c r="D5" s="2" t="s">
        <v>17</v>
      </c>
      <c r="E5" s="2" t="s">
        <v>4</v>
      </c>
    </row>
    <row r="6" spans="1:5" x14ac:dyDescent="0.35">
      <c r="A6" s="2">
        <v>0</v>
      </c>
      <c r="B6" s="1"/>
      <c r="C6" s="1" cm="1">
        <f t="array" ref="C6">[2]!BkMMQueue($B$7:$B$13,$B$2,$B$3,A6)</f>
        <v>1</v>
      </c>
    </row>
    <row r="7" spans="1:5" x14ac:dyDescent="0.35">
      <c r="A7" s="2">
        <v>1</v>
      </c>
      <c r="B7" s="5">
        <v>5</v>
      </c>
      <c r="C7" s="1" cm="1">
        <f t="array" ref="C7">[2]!BkMMQueue($B$7:$B$13,$B$2,$B$3,A7)</f>
        <v>0.8</v>
      </c>
      <c r="D7" s="1" cm="1">
        <f t="array" ref="D7">[2]!WqByClassMMQueue($B$7:$B$13,$B$2,$B$3,A7)</f>
        <v>3.9999999999999994E-2</v>
      </c>
      <c r="E7" s="1">
        <f>D7*B7</f>
        <v>0.19999999999999996</v>
      </c>
    </row>
    <row r="8" spans="1:5" x14ac:dyDescent="0.35">
      <c r="A8" s="2">
        <v>2</v>
      </c>
      <c r="B8" s="5">
        <v>10</v>
      </c>
      <c r="C8" s="1">
        <f>IF(NOT(ISBLANK(B8)),[2]!BkMMQueue($B$7:$B$13,$B$2,$B$3,A8),0)</f>
        <v>0.39999999999999991</v>
      </c>
      <c r="D8" s="1" cm="1">
        <f t="array" ref="D8">[2]!WqByClassMMQueue($B$7:$B$13,$B$2,$B$3,A8)</f>
        <v>0.1</v>
      </c>
      <c r="E8" s="1">
        <f t="shared" ref="E8" si="0">D8*B8</f>
        <v>1</v>
      </c>
    </row>
    <row r="9" spans="1:5" x14ac:dyDescent="0.35">
      <c r="A9" s="2">
        <v>3</v>
      </c>
      <c r="B9" s="5">
        <v>5</v>
      </c>
      <c r="C9" s="1">
        <f>IF(NOT(ISBLANK(B9)),[2]!BkMMQueue($B$7:$B$13,$B$2,$B$3,A9),0)</f>
        <v>0.19999999999999996</v>
      </c>
      <c r="D9" s="1" cm="1">
        <f t="array" ref="D9">[2]!WqByClassMMQueue($B$7:$B$13,$B$2,$B$3,A9)</f>
        <v>0.40000000000000013</v>
      </c>
      <c r="E9" s="1">
        <f t="shared" ref="E9:E13" si="1">D9*B9</f>
        <v>2.0000000000000009</v>
      </c>
    </row>
    <row r="10" spans="1:5" x14ac:dyDescent="0.35">
      <c r="A10" s="2">
        <v>4</v>
      </c>
      <c r="B10" s="5"/>
      <c r="C10" s="1">
        <f>IF(NOT(ISBLANK(B10)),[2]!BkMMQueue($B$7:$B$13,$B$2,$B$3,A10),0)</f>
        <v>0</v>
      </c>
      <c r="D10">
        <f>IF(C10=0,0,[2]!WqByClassMMQueue($B$7:$B$13,$B$2,$B$3,A10))</f>
        <v>0</v>
      </c>
      <c r="E10">
        <f t="shared" si="1"/>
        <v>0</v>
      </c>
    </row>
    <row r="11" spans="1:5" x14ac:dyDescent="0.35">
      <c r="A11" s="2">
        <v>5</v>
      </c>
      <c r="B11" s="5"/>
      <c r="C11" s="1">
        <f>IF(NOT(ISBLANK(B11)),[2]!BkMMQueue($B$7:$B$13,$B$2,$B$3,A11),0)</f>
        <v>0</v>
      </c>
      <c r="D11">
        <f>IF(C11=0,0,[2]!WqByClassMMQueue($B$7:$B$13,$B$2,$B$3,A11))</f>
        <v>0</v>
      </c>
      <c r="E11">
        <f t="shared" si="1"/>
        <v>0</v>
      </c>
    </row>
    <row r="12" spans="1:5" x14ac:dyDescent="0.35">
      <c r="A12" s="2">
        <v>6</v>
      </c>
      <c r="B12" s="5"/>
      <c r="C12" s="1">
        <f>IF(NOT(ISBLANK(B12)),[2]!BkMMQueue($B$7:$B$13,$B$2,$B$3,A12),0)</f>
        <v>0</v>
      </c>
      <c r="D12">
        <f>IF(C12=0,0,[2]!WqByClassMMQueue($B$7:$B$13,$B$2,$B$3,A12))</f>
        <v>0</v>
      </c>
      <c r="E12">
        <f t="shared" si="1"/>
        <v>0</v>
      </c>
    </row>
    <row r="13" spans="1:5" x14ac:dyDescent="0.35">
      <c r="A13" s="2">
        <v>7</v>
      </c>
      <c r="B13" s="5"/>
      <c r="C13" s="1">
        <f>IF(NOT(ISBLANK(B13)),[2]!BkMMQueue($B$7:$B$13,$B$2,$B$3,A13),0)</f>
        <v>0</v>
      </c>
      <c r="D13">
        <f>IF(C13=0,0,[2]!WqByClassMMQueue($B$7:$B$13,$B$2,$B$3,A13))</f>
        <v>0</v>
      </c>
      <c r="E13">
        <f t="shared" si="1"/>
        <v>0</v>
      </c>
    </row>
    <row r="15" spans="1:5" x14ac:dyDescent="0.35">
      <c r="D15" s="2" t="s">
        <v>6</v>
      </c>
      <c r="E15" s="2" t="s">
        <v>5</v>
      </c>
    </row>
    <row r="16" spans="1:5" x14ac:dyDescent="0.35">
      <c r="D16" s="1">
        <f>SUMPRODUCT(B7:B13,D7:D13)/SUM(B7:B13)</f>
        <v>0.16000000000000006</v>
      </c>
      <c r="E16" s="1">
        <f>SUM(E7:E13)</f>
        <v>3.2000000000000011</v>
      </c>
    </row>
    <row r="17" spans="1:2" x14ac:dyDescent="0.35">
      <c r="A17" s="6" t="s">
        <v>20</v>
      </c>
      <c r="B17" s="6"/>
    </row>
    <row r="18" spans="1:2" x14ac:dyDescent="0.35">
      <c r="A18" s="3" t="s">
        <v>5</v>
      </c>
      <c r="B18" cm="1">
        <f t="array" ref="B18">[2]!LqForMMC(B1,B2,B3)</f>
        <v>3.2</v>
      </c>
    </row>
    <row r="19" spans="1:2" x14ac:dyDescent="0.35">
      <c r="A19" s="3" t="s">
        <v>8</v>
      </c>
      <c r="B19">
        <f>B18+B1/B2</f>
        <v>4</v>
      </c>
    </row>
    <row r="20" spans="1:2" x14ac:dyDescent="0.35">
      <c r="A20" s="3" t="s">
        <v>18</v>
      </c>
      <c r="B20">
        <f>B18/B1</f>
        <v>0.16</v>
      </c>
    </row>
    <row r="21" spans="1:2" x14ac:dyDescent="0.35">
      <c r="A21" s="3" t="s">
        <v>19</v>
      </c>
      <c r="B21">
        <f>B19/B1</f>
        <v>0.2</v>
      </c>
    </row>
    <row r="22" spans="1:2" x14ac:dyDescent="0.35">
      <c r="A22" s="3" t="s">
        <v>10</v>
      </c>
      <c r="B22">
        <f>B1/B2</f>
        <v>0.8</v>
      </c>
    </row>
    <row r="23" spans="1:2" x14ac:dyDescent="0.35">
      <c r="A23" s="3" t="s">
        <v>11</v>
      </c>
      <c r="B23">
        <f>B22/B3</f>
        <v>0.8</v>
      </c>
    </row>
  </sheetData>
  <sheetProtection selectLockedCells="1"/>
  <mergeCells count="1">
    <mergeCell ref="A17:B17"/>
  </mergeCells>
  <conditionalFormatting sqref="B10:E13 B8:C9 E8:E9">
    <cfRule type="expression" dxfId="0" priority="1">
      <formula>IF(ISBLANK($B8),1,0)</formula>
    </cfRule>
  </conditionalFormatting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Server</vt:lpstr>
      <vt:lpstr>M-M-c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Gary</dc:creator>
  <cp:lastModifiedBy>Mitchell, Gary</cp:lastModifiedBy>
  <dcterms:created xsi:type="dcterms:W3CDTF">2019-05-15T18:57:47Z</dcterms:created>
  <dcterms:modified xsi:type="dcterms:W3CDTF">2022-01-19T18:57:10Z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35c037d3-781e-4126-9376-4136106005a4</vt:lpwstr>
  </property>
</Properties>
</file>