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meagher\Documents\Projects\RomeoZeroGenII\"/>
    </mc:Choice>
  </mc:AlternateContent>
  <xr:revisionPtr revIDLastSave="0" documentId="13_ncr:1_{C828A758-3869-4E4F-BD65-2D2E99E1EE5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OMEO Runtime Estimates" sheetId="1" r:id="rId1"/>
    <sheet name="Sheet2" sheetId="4" r:id="rId2"/>
    <sheet name="Sheet1" sheetId="3" r:id="rId3"/>
    <sheet name="ROMEO1 Gen II PCBA" sheetId="2" r:id="rId4"/>
  </sheets>
  <definedNames>
    <definedName name="_xlnm.Print_Area" localSheetId="0">'ROMEO Runtime Estimates'!$A$1:$U$36</definedName>
    <definedName name="_xlnm.Print_Area" localSheetId="3">'ROMEO1 Gen II PCBA'!$A$1:$C$35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4" l="1"/>
  <c r="J15" i="4"/>
  <c r="J14" i="4"/>
  <c r="J13" i="4"/>
  <c r="J12" i="4"/>
  <c r="J11" i="4"/>
  <c r="J10" i="4"/>
  <c r="J9" i="4"/>
  <c r="J8" i="4"/>
  <c r="J7" i="4"/>
  <c r="G16" i="4"/>
  <c r="G15" i="4"/>
  <c r="G14" i="4"/>
  <c r="G13" i="4"/>
  <c r="G12" i="4"/>
  <c r="G11" i="4"/>
  <c r="G10" i="4"/>
  <c r="G9" i="4"/>
  <c r="G8" i="4"/>
  <c r="G7" i="4"/>
  <c r="D16" i="4"/>
  <c r="D15" i="4"/>
  <c r="D14" i="4"/>
  <c r="D13" i="4"/>
  <c r="D12" i="4"/>
  <c r="D11" i="4"/>
  <c r="D10" i="4"/>
  <c r="D9" i="4"/>
  <c r="D8" i="4"/>
  <c r="D7" i="4"/>
  <c r="G16" i="3"/>
  <c r="G15" i="3"/>
  <c r="G14" i="3"/>
  <c r="G13" i="3"/>
  <c r="G12" i="3"/>
  <c r="G11" i="3"/>
  <c r="G10" i="3"/>
  <c r="G9" i="3"/>
  <c r="G8" i="3"/>
  <c r="G7" i="3"/>
  <c r="J16" i="3"/>
  <c r="D16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C6" i="2"/>
  <c r="E6" i="2"/>
  <c r="G6" i="2"/>
  <c r="C7" i="2"/>
  <c r="E7" i="2"/>
  <c r="G7" i="2"/>
  <c r="C8" i="2"/>
  <c r="E8" i="2"/>
  <c r="G8" i="2"/>
  <c r="C9" i="2"/>
  <c r="E9" i="2"/>
  <c r="G9" i="2"/>
  <c r="C10" i="2"/>
  <c r="E10" i="2"/>
  <c r="G10" i="2"/>
  <c r="C11" i="2"/>
  <c r="E11" i="2"/>
  <c r="G11" i="2"/>
  <c r="C12" i="2"/>
  <c r="E12" i="2"/>
  <c r="G12" i="2"/>
  <c r="E13" i="2"/>
  <c r="G13" i="2"/>
  <c r="E14" i="2"/>
  <c r="G14" i="2"/>
  <c r="E15" i="2"/>
  <c r="G15" i="2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D16" i="1" l="1"/>
  <c r="D15" i="1"/>
  <c r="D13" i="1"/>
  <c r="D14" i="1"/>
  <c r="D12" i="1"/>
  <c r="D11" i="1"/>
  <c r="D10" i="1"/>
  <c r="D9" i="1"/>
  <c r="D8" i="1"/>
  <c r="D7" i="1"/>
  <c r="N18" i="1" l="1"/>
  <c r="N17" i="1"/>
  <c r="N16" i="1"/>
  <c r="N15" i="1"/>
  <c r="N14" i="1"/>
  <c r="N13" i="1"/>
  <c r="N12" i="1"/>
  <c r="N11" i="1"/>
  <c r="N10" i="1"/>
  <c r="N9" i="1"/>
  <c r="N8" i="1"/>
  <c r="N7" i="1"/>
  <c r="AS7" i="1" l="1"/>
  <c r="AQ7" i="1"/>
  <c r="AO7" i="1"/>
  <c r="AM7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E16" i="1" l="1"/>
  <c r="AE15" i="1"/>
  <c r="AE14" i="1"/>
  <c r="AE13" i="1"/>
  <c r="AE12" i="1"/>
  <c r="AE11" i="1"/>
  <c r="AE10" i="1"/>
  <c r="AE9" i="1"/>
  <c r="AE8" i="1"/>
  <c r="AE7" i="1"/>
  <c r="AW18" i="1" l="1"/>
  <c r="AW17" i="1"/>
  <c r="AW16" i="1"/>
  <c r="AW15" i="1"/>
  <c r="AW14" i="1"/>
  <c r="AW13" i="1"/>
  <c r="AW12" i="1"/>
  <c r="AW11" i="1"/>
  <c r="AW10" i="1"/>
  <c r="AW9" i="1"/>
  <c r="AW8" i="1"/>
  <c r="AW7" i="1"/>
  <c r="L18" i="1" l="1"/>
  <c r="L17" i="1"/>
  <c r="AK18" i="1" l="1"/>
  <c r="AK17" i="1"/>
  <c r="AK16" i="1"/>
  <c r="AK15" i="1"/>
  <c r="AK14" i="1"/>
  <c r="AK13" i="1"/>
  <c r="AK12" i="1"/>
  <c r="AK11" i="1"/>
  <c r="AK10" i="1"/>
  <c r="AK9" i="1"/>
  <c r="AK8" i="1"/>
  <c r="AK7" i="1"/>
  <c r="AG16" i="1"/>
  <c r="AG15" i="1"/>
  <c r="AG14" i="1"/>
  <c r="AG13" i="1"/>
  <c r="AG12" i="1"/>
  <c r="AG11" i="1"/>
  <c r="AG10" i="1"/>
  <c r="AG9" i="1"/>
  <c r="AG8" i="1"/>
  <c r="AG7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C16" i="1"/>
  <c r="AC15" i="1"/>
  <c r="AC14" i="1"/>
  <c r="AC13" i="1"/>
  <c r="AC12" i="1"/>
  <c r="AC11" i="1"/>
  <c r="AC10" i="1"/>
  <c r="AC9" i="1"/>
  <c r="AC8" i="1"/>
  <c r="AC7" i="1"/>
  <c r="AA18" i="1"/>
  <c r="AA17" i="1"/>
  <c r="AA16" i="1"/>
  <c r="AA15" i="1"/>
  <c r="AA14" i="1"/>
  <c r="AA13" i="1"/>
  <c r="AA12" i="1"/>
  <c r="AA11" i="1"/>
  <c r="AA10" i="1"/>
  <c r="AA9" i="1"/>
  <c r="AA8" i="1"/>
  <c r="AA7" i="1"/>
  <c r="Y18" i="1"/>
  <c r="Y17" i="1"/>
  <c r="Y16" i="1"/>
  <c r="Y15" i="1"/>
  <c r="Y14" i="1"/>
  <c r="Y13" i="1"/>
  <c r="Y12" i="1"/>
  <c r="Y11" i="1"/>
  <c r="Y10" i="1"/>
  <c r="Y9" i="1"/>
  <c r="Y8" i="1"/>
  <c r="Y7" i="1"/>
  <c r="W18" i="1"/>
  <c r="W17" i="1"/>
  <c r="W16" i="1"/>
  <c r="W15" i="1"/>
  <c r="W14" i="1"/>
  <c r="W13" i="1"/>
  <c r="W12" i="1"/>
  <c r="W11" i="1"/>
  <c r="W10" i="1"/>
  <c r="W9" i="1"/>
  <c r="W8" i="1"/>
  <c r="W7" i="1"/>
  <c r="U18" i="1"/>
  <c r="U17" i="1"/>
  <c r="U16" i="1"/>
  <c r="U15" i="1"/>
  <c r="U14" i="1"/>
  <c r="U13" i="1"/>
  <c r="U12" i="1"/>
  <c r="U11" i="1"/>
  <c r="U10" i="1"/>
  <c r="U9" i="1"/>
  <c r="U8" i="1"/>
  <c r="U7" i="1"/>
  <c r="L16" i="1"/>
  <c r="L15" i="1"/>
  <c r="L14" i="1"/>
  <c r="L13" i="1"/>
  <c r="L12" i="1"/>
  <c r="L11" i="1"/>
  <c r="L10" i="1"/>
  <c r="L9" i="1"/>
  <c r="L8" i="1"/>
  <c r="L7" i="1"/>
  <c r="J16" i="1"/>
  <c r="J15" i="1"/>
  <c r="J14" i="1"/>
  <c r="J13" i="1"/>
  <c r="J12" i="1"/>
  <c r="J11" i="1"/>
  <c r="J10" i="1"/>
  <c r="J9" i="1"/>
  <c r="J8" i="1"/>
  <c r="J7" i="1"/>
  <c r="H16" i="1"/>
  <c r="H15" i="1"/>
  <c r="H14" i="1"/>
  <c r="H7" i="1"/>
  <c r="H13" i="1"/>
  <c r="H12" i="1"/>
  <c r="H11" i="1"/>
  <c r="H10" i="1"/>
  <c r="H9" i="1"/>
  <c r="H8" i="1"/>
  <c r="F13" i="1"/>
  <c r="F12" i="1"/>
  <c r="F11" i="1"/>
  <c r="F10" i="1"/>
  <c r="F9" i="1"/>
  <c r="F8" i="1"/>
  <c r="F7" i="1"/>
  <c r="AU18" i="1" l="1"/>
  <c r="AU17" i="1"/>
  <c r="AU16" i="1"/>
  <c r="AU15" i="1"/>
  <c r="AU14" i="1"/>
  <c r="AU13" i="1"/>
  <c r="AU12" i="1"/>
  <c r="AU11" i="1"/>
  <c r="AU10" i="1"/>
  <c r="AU9" i="1"/>
  <c r="AU8" i="1"/>
  <c r="AU7" i="1"/>
  <c r="BI7" i="1" l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G16" i="1"/>
  <c r="BG15" i="1"/>
  <c r="BG14" i="1"/>
  <c r="BG13" i="1"/>
  <c r="BG12" i="1"/>
  <c r="BG11" i="1"/>
  <c r="BG10" i="1"/>
  <c r="BG9" i="1"/>
  <c r="BG8" i="1"/>
  <c r="BG7" i="1"/>
  <c r="BE16" i="1"/>
  <c r="BE15" i="1"/>
  <c r="BE14" i="1"/>
  <c r="BE13" i="1"/>
  <c r="BE12" i="1"/>
  <c r="BE11" i="1"/>
  <c r="BE10" i="1"/>
  <c r="BE9" i="1"/>
  <c r="BE8" i="1"/>
  <c r="BE7" i="1"/>
  <c r="BA17" i="1"/>
  <c r="BA16" i="1"/>
  <c r="BA15" i="1"/>
  <c r="BA14" i="1"/>
  <c r="BA13" i="1"/>
  <c r="BA12" i="1"/>
  <c r="BA11" i="1"/>
  <c r="BA10" i="1"/>
  <c r="BA9" i="1"/>
  <c r="BA8" i="1"/>
  <c r="BA7" i="1"/>
  <c r="BC16" i="1" l="1"/>
  <c r="BC15" i="1"/>
  <c r="BC14" i="1"/>
  <c r="BC13" i="1"/>
  <c r="BC12" i="1"/>
  <c r="BC11" i="1"/>
  <c r="BC10" i="1"/>
  <c r="BC9" i="1"/>
  <c r="BC8" i="1"/>
  <c r="BC7" i="1"/>
  <c r="AY14" i="1"/>
  <c r="AY13" i="1"/>
  <c r="AY12" i="1"/>
  <c r="AY11" i="1"/>
  <c r="AY10" i="1"/>
  <c r="AY9" i="1"/>
  <c r="AY8" i="1"/>
  <c r="AY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Smith</author>
  </authors>
  <commentList>
    <comment ref="AU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Scott Smith:</t>
        </r>
        <r>
          <rPr>
            <sz val="9"/>
            <color indexed="81"/>
            <rFont val="Tahoma"/>
            <family val="2"/>
          </rPr>
          <t xml:space="preserve">
AA Alkaline at 3 Vdc</t>
        </r>
      </text>
    </comment>
  </commentList>
</comments>
</file>

<file path=xl/sharedStrings.xml><?xml version="1.0" encoding="utf-8"?>
<sst xmlns="http://schemas.openxmlformats.org/spreadsheetml/2006/main" count="419" uniqueCount="85">
  <si>
    <t>ROMEO1</t>
  </si>
  <si>
    <t>CR1632</t>
  </si>
  <si>
    <t>Runtime</t>
  </si>
  <si>
    <t>Estimate</t>
  </si>
  <si>
    <t>Setting #</t>
  </si>
  <si>
    <t>Current</t>
  </si>
  <si>
    <t>Consumption</t>
  </si>
  <si>
    <t>ROMEO3</t>
  </si>
  <si>
    <t>CR2032</t>
  </si>
  <si>
    <t>ROMEO5</t>
  </si>
  <si>
    <t>ROMEO6 - Dot</t>
  </si>
  <si>
    <t>ROMEO6 - CD</t>
  </si>
  <si>
    <t>WHISKEY3</t>
  </si>
  <si>
    <t>WHISKEY5</t>
  </si>
  <si>
    <t>TANGO4</t>
  </si>
  <si>
    <t>ROMEO7</t>
  </si>
  <si>
    <t>uA</t>
  </si>
  <si>
    <t>130 mAh</t>
  </si>
  <si>
    <t>TANGO6 (Glass)</t>
  </si>
  <si>
    <t>TANGO6 (Wire)</t>
  </si>
  <si>
    <t>BRAVO4</t>
  </si>
  <si>
    <t>CR2</t>
  </si>
  <si>
    <t>.</t>
  </si>
  <si>
    <t>Current AO ROMEO1 PCBA</t>
  </si>
  <si>
    <t>Sig 1st Design</t>
  </si>
  <si>
    <t>Sig 2nd Design</t>
  </si>
  <si>
    <t>AA E91 alk</t>
  </si>
  <si>
    <t>mAh &gt;</t>
  </si>
  <si>
    <t>hours</t>
  </si>
  <si>
    <t>Gen 1 (AO)</t>
  </si>
  <si>
    <t>Gen 2 (SS)</t>
  </si>
  <si>
    <t>Gen 3 (V5)</t>
  </si>
  <si>
    <t>Gen 4 (V6)</t>
  </si>
  <si>
    <t>Dot Only</t>
  </si>
  <si>
    <t>ROMEO4A</t>
  </si>
  <si>
    <t>Circle + Dot</t>
  </si>
  <si>
    <t>ROMEO4BCM</t>
  </si>
  <si>
    <t>ROMEO5X</t>
  </si>
  <si>
    <t>ROMEO5XDR</t>
  </si>
  <si>
    <t>AAA</t>
  </si>
  <si>
    <t>Setting 1=OFF</t>
  </si>
  <si>
    <t>Setting 2=N1</t>
  </si>
  <si>
    <t>Setting3=N2</t>
  </si>
  <si>
    <t>Setting 12=pos 11</t>
  </si>
  <si>
    <t>Setting 4=pos 3</t>
  </si>
  <si>
    <t>…</t>
  </si>
  <si>
    <t>Setting # to Switch Position Map:</t>
  </si>
  <si>
    <t>Ave 3 units, 2/15/17 FW</t>
  </si>
  <si>
    <t>IBAT</t>
  </si>
  <si>
    <t>99M000001DF</t>
  </si>
  <si>
    <t>Edited 7-27-17 DLC</t>
  </si>
  <si>
    <t>ROMEO8 - Dot</t>
  </si>
  <si>
    <t>CR123</t>
  </si>
  <si>
    <t>ROMEO8 - CD</t>
  </si>
  <si>
    <t>Ballistic Circle + Dot</t>
  </si>
  <si>
    <t>Ballistic Dot</t>
  </si>
  <si>
    <t>ROMEO8 - BD</t>
  </si>
  <si>
    <t>ROMEO8 - BCD</t>
  </si>
  <si>
    <t>SN: 99P000026BBE</t>
  </si>
  <si>
    <t>ROMEO0</t>
  </si>
  <si>
    <t>(sleep)</t>
  </si>
  <si>
    <t>(off)</t>
  </si>
  <si>
    <t>Design "v7ag"</t>
  </si>
  <si>
    <t>Design "v7ah"</t>
  </si>
  <si>
    <t>ROMEO1T</t>
  </si>
  <si>
    <t>Setting</t>
  </si>
  <si>
    <t>MOTAC mode=enable</t>
  </si>
  <si>
    <t>R1PRO</t>
  </si>
  <si>
    <t>Design "v7ah, Atmel"</t>
  </si>
  <si>
    <t>ROMEO0 DOT</t>
  </si>
  <si>
    <t>ROMEO0STE CD</t>
  </si>
  <si>
    <t>MEMSIC</t>
  </si>
  <si>
    <t>DW version</t>
  </si>
  <si>
    <t>Gen2 DE</t>
  </si>
  <si>
    <t xml:space="preserve">           15,556 </t>
  </si>
  <si>
    <t xml:space="preserve">           13,333 </t>
  </si>
  <si>
    <t xml:space="preserve">              9,929 </t>
  </si>
  <si>
    <t xml:space="preserve">              5,983 </t>
  </si>
  <si>
    <t xml:space="preserve">              3,017 </t>
  </si>
  <si>
    <t xml:space="preserve">              1,346 </t>
  </si>
  <si>
    <t xml:space="preserve">                 565 </t>
  </si>
  <si>
    <t xml:space="preserve">                 230 </t>
  </si>
  <si>
    <t xml:space="preserve">           17,500 </t>
  </si>
  <si>
    <t xml:space="preserve">           70,000 </t>
  </si>
  <si>
    <t>DON's Original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</si>
</sst>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_);\(#,##0.0\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43" fontId="2" fillId="0" borderId="0" xfId="1" applyFont="1" applyAlignment="1">
      <alignment horizontal="center"/>
    </xf>
    <xf numFmtId="43" fontId="2" fillId="2" borderId="0" xfId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43" fontId="2" fillId="0" borderId="0" xfId="1" applyFont="1" applyAlignment="1">
      <alignment horizontal="right"/>
    </xf>
    <xf numFmtId="0" fontId="5" fillId="0" borderId="0" xfId="0" applyFont="1" applyAlignment="1">
      <alignment horizontal="right" vertical="center"/>
    </xf>
    <xf numFmtId="2" fontId="0" fillId="2" borderId="0" xfId="0" applyNumberFormat="1" applyFill="1" applyAlignment="1">
      <alignment horizontal="right"/>
    </xf>
    <xf numFmtId="43" fontId="2" fillId="2" borderId="0" xfId="1" applyFont="1" applyFill="1" applyAlignment="1">
      <alignment horizontal="right"/>
    </xf>
    <xf numFmtId="0" fontId="5" fillId="3" borderId="0" xfId="0" applyFont="1" applyFill="1" applyAlignment="1">
      <alignment horizontal="right" vertical="center"/>
    </xf>
    <xf numFmtId="43" fontId="0" fillId="0" borderId="0" xfId="1" applyFont="1" applyAlignment="1">
      <alignment horizontal="right"/>
    </xf>
    <xf numFmtId="43" fontId="0" fillId="2" borderId="0" xfId="1" applyFont="1" applyFill="1" applyAlignment="1">
      <alignment horizontal="right"/>
    </xf>
    <xf numFmtId="43" fontId="6" fillId="0" borderId="0" xfId="1" applyFont="1" applyAlignment="1">
      <alignment horizontal="right" vertical="center"/>
    </xf>
    <xf numFmtId="43" fontId="6" fillId="3" borderId="0" xfId="1" applyFont="1" applyFill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5" xfId="0" applyNumberForma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64" fontId="2" fillId="0" borderId="6" xfId="1" applyNumberFormat="1" applyFont="1" applyBorder="1" applyAlignment="1">
      <alignment horizontal="right"/>
    </xf>
    <xf numFmtId="2" fontId="0" fillId="2" borderId="5" xfId="0" applyNumberFormat="1" applyFill="1" applyBorder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164" fontId="2" fillId="2" borderId="6" xfId="1" applyNumberFormat="1" applyFont="1" applyFill="1" applyBorder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0" fontId="5" fillId="0" borderId="5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right" vertical="center"/>
    </xf>
    <xf numFmtId="0" fontId="5" fillId="3" borderId="10" xfId="0" applyFont="1" applyFill="1" applyBorder="1" applyAlignment="1">
      <alignment horizontal="right" vertical="center"/>
    </xf>
    <xf numFmtId="0" fontId="5" fillId="3" borderId="11" xfId="0" applyFont="1" applyFill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43" fontId="2" fillId="0" borderId="0" xfId="1" applyFont="1" applyBorder="1" applyAlignment="1">
      <alignment horizontal="right"/>
    </xf>
    <xf numFmtId="43" fontId="2" fillId="0" borderId="6" xfId="1" applyFont="1" applyBorder="1" applyAlignment="1">
      <alignment horizontal="right"/>
    </xf>
    <xf numFmtId="43" fontId="2" fillId="2" borderId="0" xfId="1" applyFont="1" applyFill="1" applyBorder="1" applyAlignment="1">
      <alignment horizontal="right"/>
    </xf>
    <xf numFmtId="43" fontId="2" fillId="2" borderId="6" xfId="1" applyFont="1" applyFill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7" fillId="2" borderId="0" xfId="0" applyNumberFormat="1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7" fillId="2" borderId="0" xfId="0" applyNumberFormat="1" applyFont="1" applyFill="1" applyBorder="1" applyAlignment="1">
      <alignment horizontal="right"/>
    </xf>
    <xf numFmtId="165" fontId="7" fillId="2" borderId="0" xfId="0" applyNumberFormat="1" applyFont="1" applyFill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164" fontId="2" fillId="0" borderId="6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center"/>
    </xf>
    <xf numFmtId="1" fontId="0" fillId="0" borderId="17" xfId="0" applyNumberForma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2" fontId="2" fillId="2" borderId="0" xfId="0" applyNumberFormat="1" applyFont="1" applyFill="1" applyBorder="1" applyAlignment="1">
      <alignment horizontal="right"/>
    </xf>
    <xf numFmtId="0" fontId="5" fillId="0" borderId="17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18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5" fillId="3" borderId="12" xfId="0" applyFont="1" applyFill="1" applyBorder="1" applyAlignment="1">
      <alignment horizontal="right" vertical="center"/>
    </xf>
    <xf numFmtId="0" fontId="7" fillId="0" borderId="1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2" fontId="8" fillId="0" borderId="13" xfId="0" applyNumberFormat="1" applyFont="1" applyBorder="1" applyAlignment="1">
      <alignment horizontal="right"/>
    </xf>
    <xf numFmtId="2" fontId="8" fillId="2" borderId="13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2" fontId="8" fillId="0" borderId="16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5" fontId="10" fillId="2" borderId="0" xfId="0" applyNumberFormat="1" applyFont="1" applyFill="1" applyBorder="1" applyAlignment="1">
      <alignment horizontal="right"/>
    </xf>
    <xf numFmtId="1" fontId="10" fillId="2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Border="1" applyAlignment="1">
      <alignment horizontal="right"/>
    </xf>
    <xf numFmtId="164" fontId="11" fillId="0" borderId="0" xfId="1" applyNumberFormat="1" applyFont="1" applyBorder="1" applyAlignment="1">
      <alignment horizontal="right"/>
    </xf>
    <xf numFmtId="164" fontId="11" fillId="2" borderId="0" xfId="1" applyNumberFormat="1" applyFont="1" applyFill="1" applyBorder="1" applyAlignment="1">
      <alignment horizontal="right"/>
    </xf>
    <xf numFmtId="164" fontId="11" fillId="0" borderId="6" xfId="1" applyNumberFormat="1" applyFont="1" applyBorder="1" applyAlignment="1">
      <alignment horizontal="right"/>
    </xf>
    <xf numFmtId="164" fontId="11" fillId="2" borderId="6" xfId="1" applyNumberFormat="1" applyFont="1" applyFill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4" fontId="13" fillId="4" borderId="0" xfId="1" applyNumberFormat="1" applyFont="1" applyFill="1" applyBorder="1" applyAlignment="1">
      <alignment horizontal="right" indent="1"/>
    </xf>
    <xf numFmtId="164" fontId="13" fillId="2" borderId="0" xfId="1" applyNumberFormat="1" applyFont="1" applyFill="1" applyBorder="1" applyAlignment="1">
      <alignment horizontal="right" indent="1"/>
    </xf>
    <xf numFmtId="2" fontId="12" fillId="2" borderId="0" xfId="1" applyNumberFormat="1" applyFont="1" applyFill="1" applyBorder="1" applyAlignment="1">
      <alignment horizontal="right"/>
    </xf>
    <xf numFmtId="2" fontId="12" fillId="4" borderId="0" xfId="1" applyNumberFormat="1" applyFont="1" applyFill="1" applyBorder="1" applyAlignment="1"/>
    <xf numFmtId="2" fontId="12" fillId="2" borderId="0" xfId="1" applyNumberFormat="1" applyFont="1" applyFill="1" applyBorder="1" applyAlignment="1"/>
    <xf numFmtId="166" fontId="12" fillId="4" borderId="0" xfId="1" applyNumberFormat="1" applyFont="1" applyFill="1" applyBorder="1" applyAlignment="1"/>
    <xf numFmtId="166" fontId="12" fillId="2" borderId="0" xfId="1" applyNumberFormat="1" applyFont="1" applyFill="1" applyBorder="1" applyAlignment="1"/>
    <xf numFmtId="37" fontId="12" fillId="2" borderId="0" xfId="1" applyNumberFormat="1" applyFont="1" applyFill="1" applyBorder="1" applyAlignment="1"/>
    <xf numFmtId="37" fontId="12" fillId="4" borderId="0" xfId="1" applyNumberFormat="1" applyFont="1" applyFill="1" applyBorder="1" applyAlignment="1">
      <alignment horizontal="right"/>
    </xf>
    <xf numFmtId="166" fontId="12" fillId="2" borderId="0" xfId="1" applyNumberFormat="1" applyFont="1" applyFill="1" applyBorder="1" applyAlignment="1">
      <alignment horizontal="right"/>
    </xf>
    <xf numFmtId="2" fontId="12" fillId="4" borderId="0" xfId="1" applyNumberFormat="1" applyFont="1" applyFill="1" applyBorder="1" applyAlignment="1">
      <alignment horizontal="right"/>
    </xf>
    <xf numFmtId="37" fontId="12" fillId="2" borderId="0" xfId="1" applyNumberFormat="1" applyFont="1" applyFill="1" applyBorder="1" applyAlignment="1">
      <alignment horizontal="right"/>
    </xf>
    <xf numFmtId="165" fontId="12" fillId="4" borderId="0" xfId="1" applyNumberFormat="1" applyFont="1" applyFill="1" applyBorder="1" applyAlignment="1">
      <alignment horizontal="right"/>
    </xf>
    <xf numFmtId="1" fontId="12" fillId="4" borderId="0" xfId="1" applyNumberFormat="1" applyFont="1" applyFill="1" applyBorder="1" applyAlignment="1">
      <alignment horizontal="right"/>
    </xf>
    <xf numFmtId="165" fontId="12" fillId="2" borderId="0" xfId="1" applyNumberFormat="1" applyFont="1" applyFill="1" applyBorder="1" applyAlignment="1">
      <alignment horizontal="right"/>
    </xf>
    <xf numFmtId="1" fontId="12" fillId="2" borderId="0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43" fontId="2" fillId="0" borderId="15" xfId="1" applyFont="1" applyBorder="1" applyAlignment="1">
      <alignment horizontal="right"/>
    </xf>
    <xf numFmtId="0" fontId="13" fillId="0" borderId="1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right"/>
    </xf>
    <xf numFmtId="0" fontId="12" fillId="0" borderId="12" xfId="0" applyFont="1" applyBorder="1" applyAlignment="1">
      <alignment horizontal="center"/>
    </xf>
    <xf numFmtId="0" fontId="12" fillId="0" borderId="14" xfId="0" applyFont="1" applyBorder="1" applyAlignment="1">
      <alignment horizontal="right"/>
    </xf>
    <xf numFmtId="2" fontId="12" fillId="0" borderId="0" xfId="0" applyNumberFormat="1" applyFont="1" applyBorder="1" applyAlignment="1"/>
    <xf numFmtId="2" fontId="12" fillId="0" borderId="0" xfId="0" applyNumberFormat="1" applyFont="1" applyBorder="1" applyAlignment="1">
      <alignment horizontal="right"/>
    </xf>
    <xf numFmtId="164" fontId="13" fillId="4" borderId="13" xfId="1" applyNumberFormat="1" applyFont="1" applyFill="1" applyBorder="1" applyAlignment="1">
      <alignment horizontal="right" indent="1"/>
    </xf>
    <xf numFmtId="2" fontId="12" fillId="2" borderId="17" xfId="0" applyNumberFormat="1" applyFont="1" applyFill="1" applyBorder="1" applyAlignment="1">
      <alignment horizontal="right"/>
    </xf>
    <xf numFmtId="164" fontId="13" fillId="2" borderId="13" xfId="1" applyNumberFormat="1" applyFont="1" applyFill="1" applyBorder="1" applyAlignment="1">
      <alignment horizontal="right" indent="1"/>
    </xf>
    <xf numFmtId="2" fontId="12" fillId="4" borderId="17" xfId="0" applyNumberFormat="1" applyFont="1" applyFill="1" applyBorder="1" applyAlignment="1">
      <alignment horizontal="right"/>
    </xf>
    <xf numFmtId="165" fontId="12" fillId="2" borderId="17" xfId="0" applyNumberFormat="1" applyFont="1" applyFill="1" applyBorder="1" applyAlignment="1">
      <alignment horizontal="right"/>
    </xf>
    <xf numFmtId="165" fontId="12" fillId="4" borderId="17" xfId="0" applyNumberFormat="1" applyFont="1" applyFill="1" applyBorder="1" applyAlignment="1">
      <alignment horizontal="right"/>
    </xf>
    <xf numFmtId="1" fontId="12" fillId="2" borderId="17" xfId="0" applyNumberFormat="1" applyFont="1" applyFill="1" applyBorder="1" applyAlignment="1">
      <alignment horizontal="right"/>
    </xf>
    <xf numFmtId="1" fontId="12" fillId="4" borderId="18" xfId="0" applyNumberFormat="1" applyFont="1" applyFill="1" applyBorder="1" applyAlignment="1">
      <alignment horizontal="right"/>
    </xf>
    <xf numFmtId="164" fontId="13" fillId="4" borderId="1" xfId="1" applyNumberFormat="1" applyFont="1" applyFill="1" applyBorder="1" applyAlignment="1">
      <alignment horizontal="right" indent="1"/>
    </xf>
    <xf numFmtId="37" fontId="12" fillId="4" borderId="1" xfId="1" applyNumberFormat="1" applyFont="1" applyFill="1" applyBorder="1" applyAlignment="1"/>
    <xf numFmtId="37" fontId="12" fillId="4" borderId="1" xfId="1" applyNumberFormat="1" applyFont="1" applyFill="1" applyBorder="1" applyAlignment="1">
      <alignment horizontal="right"/>
    </xf>
    <xf numFmtId="1" fontId="12" fillId="4" borderId="1" xfId="1" applyNumberFormat="1" applyFont="1" applyFill="1" applyBorder="1" applyAlignment="1">
      <alignment horizontal="right"/>
    </xf>
    <xf numFmtId="164" fontId="13" fillId="4" borderId="12" xfId="1" applyNumberFormat="1" applyFont="1" applyFill="1" applyBorder="1" applyAlignment="1">
      <alignment horizontal="right" indent="1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12" fillId="0" borderId="18" xfId="0" applyFont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5" fillId="3" borderId="5" xfId="0" applyFont="1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2" fillId="0" borderId="13" xfId="1" applyNumberFormat="1" applyFont="1" applyBorder="1" applyAlignment="1">
      <alignment horizontal="right"/>
    </xf>
    <xf numFmtId="0" fontId="0" fillId="2" borderId="17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4" fontId="2" fillId="2" borderId="13" xfId="1" applyNumberFormat="1" applyFont="1" applyFill="1" applyBorder="1" applyAlignment="1">
      <alignment horizontal="right"/>
    </xf>
    <xf numFmtId="0" fontId="14" fillId="0" borderId="6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right"/>
    </xf>
    <xf numFmtId="2" fontId="7" fillId="0" borderId="5" xfId="0" applyNumberFormat="1" applyFont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165" fontId="7" fillId="2" borderId="5" xfId="0" applyNumberFormat="1" applyFont="1" applyFill="1" applyBorder="1" applyAlignment="1">
      <alignment horizontal="right"/>
    </xf>
    <xf numFmtId="165" fontId="7" fillId="0" borderId="5" xfId="0" applyNumberFormat="1" applyFont="1" applyBorder="1" applyAlignment="1">
      <alignment horizontal="right"/>
    </xf>
    <xf numFmtId="1" fontId="7" fillId="0" borderId="5" xfId="0" applyNumberFormat="1" applyFont="1" applyBorder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2" fontId="5" fillId="0" borderId="0" xfId="0" applyNumberFormat="1" applyFont="1" applyBorder="1" applyAlignment="1">
      <alignment horizontal="right" vertical="center"/>
    </xf>
    <xf numFmtId="2" fontId="5" fillId="0" borderId="0" xfId="0" applyNumberFormat="1" applyFont="1" applyFill="1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0" borderId="20" xfId="1" applyNumberFormat="1" applyFont="1" applyBorder="1" applyAlignment="1">
      <alignment horizontal="center"/>
    </xf>
    <xf numFmtId="164" fontId="2" fillId="2" borderId="20" xfId="1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right"/>
    </xf>
    <xf numFmtId="165" fontId="0" fillId="0" borderId="0" xfId="0" applyNumberFormat="1" applyFill="1" applyBorder="1" applyAlignment="1">
      <alignment horizontal="center"/>
    </xf>
    <xf numFmtId="164" fontId="2" fillId="0" borderId="13" xfId="1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horizontal="right" vertical="center"/>
    </xf>
    <xf numFmtId="0" fontId="6" fillId="5" borderId="6" xfId="0" applyFont="1" applyFill="1" applyBorder="1" applyAlignment="1">
      <alignment horizontal="right" vertical="center"/>
    </xf>
    <xf numFmtId="0" fontId="15" fillId="0" borderId="2" xfId="0" applyFont="1" applyBorder="1"/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5" fillId="0" borderId="5" xfId="0" applyFont="1" applyBorder="1"/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right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right" vertical="center"/>
    </xf>
    <xf numFmtId="0" fontId="0" fillId="6" borderId="0" xfId="0" applyFill="1" applyAlignment="1">
      <alignment horizontal="center"/>
    </xf>
    <xf numFmtId="0" fontId="0" fillId="6" borderId="10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9"/>
  <sheetViews>
    <sheetView workbookViewId="0">
      <selection sqref="A1:XFD1048576"/>
    </sheetView>
  </sheetViews>
  <sheetFormatPr defaultRowHeight="15" x14ac:dyDescent="0.25"/>
  <cols>
    <col min="1" max="1" width="11.7109375" style="1" customWidth="1"/>
    <col min="2" max="4" width="11.7109375" style="131" customWidth="1"/>
    <col min="5" max="6" width="12.5703125" style="1" customWidth="1"/>
    <col min="7" max="12" width="12.5703125" style="10" customWidth="1"/>
    <col min="13" max="17" width="12.5703125" style="131" customWidth="1"/>
    <col min="18" max="19" width="12.5703125" style="189" customWidth="1"/>
    <col min="20" max="29" width="12.5703125" style="1" customWidth="1"/>
    <col min="30" max="33" width="12.5703125" style="10" customWidth="1"/>
    <col min="34" max="37" width="12.5703125" style="1" customWidth="1"/>
    <col min="38" max="45" width="12.5703125" style="104" customWidth="1"/>
    <col min="46" max="46" width="15.7109375" style="1" customWidth="1"/>
    <col min="47" max="47" width="12.7109375" style="1" customWidth="1"/>
    <col min="48" max="49" width="12.7109375" style="11" customWidth="1"/>
    <col min="50" max="50" width="15.7109375" style="1" customWidth="1"/>
    <col min="51" max="51" width="12.7109375" style="1" customWidth="1"/>
    <col min="52" max="52" width="15.7109375" style="1" customWidth="1"/>
    <col min="53" max="53" width="12.7109375" style="1" customWidth="1"/>
    <col min="54" max="54" width="15.7109375" style="1" customWidth="1"/>
    <col min="55" max="55" width="12.7109375" style="1" customWidth="1"/>
    <col min="56" max="56" width="15" bestFit="1" customWidth="1"/>
    <col min="57" max="57" width="12.7109375" customWidth="1"/>
    <col min="58" max="58" width="14.7109375" bestFit="1" customWidth="1"/>
    <col min="59" max="59" width="12.7109375" customWidth="1"/>
    <col min="60" max="60" width="12.85546875" bestFit="1" customWidth="1"/>
    <col min="61" max="61" width="12.7109375" customWidth="1"/>
  </cols>
  <sheetData>
    <row r="1" spans="1:61" x14ac:dyDescent="0.25">
      <c r="E1" s="206" t="s">
        <v>29</v>
      </c>
      <c r="F1" s="203"/>
      <c r="G1" s="203" t="s">
        <v>30</v>
      </c>
      <c r="H1" s="203"/>
      <c r="I1" s="203" t="s">
        <v>31</v>
      </c>
      <c r="J1" s="203"/>
      <c r="K1" s="203" t="s">
        <v>32</v>
      </c>
      <c r="L1" s="204"/>
      <c r="M1" s="210" t="s">
        <v>62</v>
      </c>
      <c r="N1" s="211"/>
      <c r="O1" s="179"/>
      <c r="P1" s="211" t="s">
        <v>63</v>
      </c>
      <c r="Q1" s="212"/>
      <c r="R1" s="211" t="s">
        <v>68</v>
      </c>
      <c r="S1" s="212"/>
      <c r="T1" s="51"/>
      <c r="U1" s="50"/>
      <c r="V1" s="206" t="s">
        <v>33</v>
      </c>
      <c r="W1" s="203"/>
      <c r="X1" s="203" t="s">
        <v>33</v>
      </c>
      <c r="Y1" s="203"/>
      <c r="Z1" s="203" t="s">
        <v>35</v>
      </c>
      <c r="AA1" s="204"/>
      <c r="AB1" s="206" t="s">
        <v>33</v>
      </c>
      <c r="AC1" s="203"/>
      <c r="AD1" s="203" t="s">
        <v>33</v>
      </c>
      <c r="AE1" s="203"/>
      <c r="AF1" s="203" t="s">
        <v>35</v>
      </c>
      <c r="AG1" s="204"/>
      <c r="AH1" s="206" t="s">
        <v>33</v>
      </c>
      <c r="AI1" s="203"/>
      <c r="AJ1" s="203" t="s">
        <v>35</v>
      </c>
      <c r="AK1" s="203"/>
      <c r="AL1" s="207" t="s">
        <v>33</v>
      </c>
      <c r="AM1" s="208"/>
      <c r="AN1" s="208" t="s">
        <v>35</v>
      </c>
      <c r="AO1" s="208"/>
      <c r="AP1" s="208" t="s">
        <v>55</v>
      </c>
      <c r="AQ1" s="208"/>
      <c r="AR1" s="208" t="s">
        <v>54</v>
      </c>
      <c r="AS1" s="209"/>
      <c r="AT1" s="70"/>
      <c r="AU1" s="71"/>
      <c r="AV1" s="71"/>
      <c r="AW1" s="72"/>
      <c r="BD1" s="1"/>
      <c r="BE1" s="1"/>
      <c r="BF1" s="1"/>
      <c r="BG1" s="1"/>
    </row>
    <row r="2" spans="1:61" x14ac:dyDescent="0.25">
      <c r="B2" s="159"/>
      <c r="C2" s="106" t="s">
        <v>59</v>
      </c>
      <c r="D2" s="160" t="s">
        <v>1</v>
      </c>
      <c r="E2" s="107" t="s">
        <v>0</v>
      </c>
      <c r="F2" s="23" t="s">
        <v>1</v>
      </c>
      <c r="G2" s="106" t="s">
        <v>0</v>
      </c>
      <c r="H2" s="23" t="s">
        <v>1</v>
      </c>
      <c r="I2" s="106" t="s">
        <v>0</v>
      </c>
      <c r="J2" s="23" t="s">
        <v>1</v>
      </c>
      <c r="K2" s="106" t="s">
        <v>0</v>
      </c>
      <c r="L2" s="24" t="s">
        <v>1</v>
      </c>
      <c r="M2" s="107" t="s">
        <v>64</v>
      </c>
      <c r="N2" s="23" t="s">
        <v>1</v>
      </c>
      <c r="O2" s="180"/>
      <c r="P2" s="106" t="s">
        <v>64</v>
      </c>
      <c r="Q2" s="24" t="s">
        <v>1</v>
      </c>
      <c r="R2" s="106" t="s">
        <v>67</v>
      </c>
      <c r="S2" s="24" t="s">
        <v>1</v>
      </c>
      <c r="T2" s="107" t="s">
        <v>7</v>
      </c>
      <c r="U2" s="24" t="s">
        <v>8</v>
      </c>
      <c r="V2" s="107" t="s">
        <v>34</v>
      </c>
      <c r="W2" s="23" t="s">
        <v>8</v>
      </c>
      <c r="X2" s="106" t="s">
        <v>36</v>
      </c>
      <c r="Y2" s="23" t="s">
        <v>8</v>
      </c>
      <c r="Z2" s="106" t="s">
        <v>36</v>
      </c>
      <c r="AA2" s="24" t="s">
        <v>8</v>
      </c>
      <c r="AB2" s="107" t="s">
        <v>9</v>
      </c>
      <c r="AC2" s="23" t="s">
        <v>8</v>
      </c>
      <c r="AD2" s="106" t="s">
        <v>37</v>
      </c>
      <c r="AE2" s="68" t="s">
        <v>39</v>
      </c>
      <c r="AF2" s="106" t="s">
        <v>38</v>
      </c>
      <c r="AG2" s="67" t="s">
        <v>39</v>
      </c>
      <c r="AH2" s="107" t="s">
        <v>10</v>
      </c>
      <c r="AI2" s="23" t="s">
        <v>8</v>
      </c>
      <c r="AJ2" s="106" t="s">
        <v>11</v>
      </c>
      <c r="AK2" s="23" t="s">
        <v>8</v>
      </c>
      <c r="AL2" s="133" t="s">
        <v>51</v>
      </c>
      <c r="AM2" s="111" t="s">
        <v>52</v>
      </c>
      <c r="AN2" s="110" t="s">
        <v>53</v>
      </c>
      <c r="AO2" s="111" t="s">
        <v>52</v>
      </c>
      <c r="AP2" s="110" t="s">
        <v>56</v>
      </c>
      <c r="AQ2" s="111" t="s">
        <v>52</v>
      </c>
      <c r="AR2" s="110" t="s">
        <v>57</v>
      </c>
      <c r="AS2" s="134" t="s">
        <v>52</v>
      </c>
      <c r="AT2" s="105" t="s">
        <v>15</v>
      </c>
      <c r="AU2" s="23" t="s">
        <v>26</v>
      </c>
      <c r="AV2" s="108" t="s">
        <v>15</v>
      </c>
      <c r="AW2" s="91" t="s">
        <v>26</v>
      </c>
      <c r="AX2" s="109" t="s">
        <v>12</v>
      </c>
      <c r="AY2" s="1" t="s">
        <v>8</v>
      </c>
      <c r="AZ2" s="109" t="s">
        <v>13</v>
      </c>
      <c r="BA2" s="1" t="s">
        <v>8</v>
      </c>
      <c r="BB2" s="109" t="s">
        <v>14</v>
      </c>
      <c r="BC2" s="1" t="s">
        <v>8</v>
      </c>
      <c r="BD2" s="109" t="s">
        <v>18</v>
      </c>
      <c r="BE2" s="1" t="s">
        <v>8</v>
      </c>
      <c r="BF2" s="109" t="s">
        <v>19</v>
      </c>
      <c r="BG2" s="1" t="s">
        <v>8</v>
      </c>
      <c r="BH2" s="109" t="s">
        <v>20</v>
      </c>
      <c r="BI2" s="1" t="s">
        <v>21</v>
      </c>
    </row>
    <row r="3" spans="1:61" ht="14.25" customHeight="1" x14ac:dyDescent="0.25">
      <c r="B3" s="159"/>
      <c r="C3" s="23" t="s">
        <v>5</v>
      </c>
      <c r="D3" s="160" t="s">
        <v>2</v>
      </c>
      <c r="E3" s="22" t="s">
        <v>5</v>
      </c>
      <c r="F3" s="23" t="s">
        <v>2</v>
      </c>
      <c r="G3" s="23" t="s">
        <v>5</v>
      </c>
      <c r="H3" s="23" t="s">
        <v>2</v>
      </c>
      <c r="I3" s="23" t="s">
        <v>5</v>
      </c>
      <c r="J3" s="23" t="s">
        <v>2</v>
      </c>
      <c r="K3" s="23" t="s">
        <v>5</v>
      </c>
      <c r="L3" s="24" t="s">
        <v>2</v>
      </c>
      <c r="M3" s="22" t="s">
        <v>5</v>
      </c>
      <c r="N3" s="23" t="s">
        <v>2</v>
      </c>
      <c r="O3" s="180"/>
      <c r="P3" s="23" t="s">
        <v>5</v>
      </c>
      <c r="Q3" s="24" t="s">
        <v>2</v>
      </c>
      <c r="R3" s="23" t="s">
        <v>5</v>
      </c>
      <c r="S3" s="24" t="s">
        <v>2</v>
      </c>
      <c r="T3" s="22" t="s">
        <v>5</v>
      </c>
      <c r="U3" s="24" t="s">
        <v>2</v>
      </c>
      <c r="V3" s="22" t="s">
        <v>5</v>
      </c>
      <c r="W3" s="23" t="s">
        <v>2</v>
      </c>
      <c r="X3" s="23" t="s">
        <v>5</v>
      </c>
      <c r="Y3" s="23" t="s">
        <v>2</v>
      </c>
      <c r="Z3" s="23" t="s">
        <v>5</v>
      </c>
      <c r="AA3" s="24" t="s">
        <v>2</v>
      </c>
      <c r="AB3" s="22" t="s">
        <v>5</v>
      </c>
      <c r="AC3" s="23" t="s">
        <v>2</v>
      </c>
      <c r="AD3" s="23" t="s">
        <v>5</v>
      </c>
      <c r="AE3" s="23" t="s">
        <v>2</v>
      </c>
      <c r="AF3" s="23" t="s">
        <v>5</v>
      </c>
      <c r="AG3" s="24" t="s">
        <v>2</v>
      </c>
      <c r="AH3" s="22" t="s">
        <v>5</v>
      </c>
      <c r="AI3" s="23" t="s">
        <v>2</v>
      </c>
      <c r="AJ3" s="23" t="s">
        <v>5</v>
      </c>
      <c r="AK3" s="23" t="s">
        <v>2</v>
      </c>
      <c r="AL3" s="135" t="s">
        <v>5</v>
      </c>
      <c r="AM3" s="111" t="s">
        <v>2</v>
      </c>
      <c r="AN3" s="112" t="s">
        <v>5</v>
      </c>
      <c r="AO3" s="111" t="s">
        <v>2</v>
      </c>
      <c r="AP3" s="112" t="s">
        <v>5</v>
      </c>
      <c r="AQ3" s="111" t="s">
        <v>2</v>
      </c>
      <c r="AR3" s="112" t="s">
        <v>5</v>
      </c>
      <c r="AS3" s="134" t="s">
        <v>2</v>
      </c>
      <c r="AT3" s="86" t="s">
        <v>48</v>
      </c>
      <c r="AU3" s="23" t="s">
        <v>2</v>
      </c>
      <c r="AV3" s="205" t="s">
        <v>47</v>
      </c>
      <c r="AW3" s="91" t="s">
        <v>2</v>
      </c>
      <c r="AX3" s="1" t="s">
        <v>5</v>
      </c>
      <c r="AY3" s="1" t="s">
        <v>2</v>
      </c>
      <c r="AZ3" s="1" t="s">
        <v>5</v>
      </c>
      <c r="BA3" s="1" t="s">
        <v>2</v>
      </c>
      <c r="BB3" s="1" t="s">
        <v>5</v>
      </c>
      <c r="BC3" s="1" t="s">
        <v>2</v>
      </c>
      <c r="BD3" s="1" t="s">
        <v>5</v>
      </c>
      <c r="BE3" s="1" t="s">
        <v>2</v>
      </c>
      <c r="BF3" s="1" t="s">
        <v>5</v>
      </c>
      <c r="BG3" s="1" t="s">
        <v>2</v>
      </c>
      <c r="BH3" s="1" t="s">
        <v>5</v>
      </c>
      <c r="BI3" s="1" t="s">
        <v>2</v>
      </c>
    </row>
    <row r="4" spans="1:61" x14ac:dyDescent="0.25">
      <c r="B4" s="159"/>
      <c r="C4" s="23" t="s">
        <v>6</v>
      </c>
      <c r="D4" s="160" t="s">
        <v>3</v>
      </c>
      <c r="E4" s="22" t="s">
        <v>6</v>
      </c>
      <c r="F4" s="23" t="s">
        <v>3</v>
      </c>
      <c r="G4" s="23" t="s">
        <v>6</v>
      </c>
      <c r="H4" s="23" t="s">
        <v>3</v>
      </c>
      <c r="I4" s="23" t="s">
        <v>6</v>
      </c>
      <c r="J4" s="23" t="s">
        <v>3</v>
      </c>
      <c r="K4" s="23" t="s">
        <v>6</v>
      </c>
      <c r="L4" s="24" t="s">
        <v>3</v>
      </c>
      <c r="M4" s="22" t="s">
        <v>6</v>
      </c>
      <c r="N4" s="23" t="s">
        <v>3</v>
      </c>
      <c r="O4" s="180"/>
      <c r="P4" s="23" t="s">
        <v>6</v>
      </c>
      <c r="Q4" s="24" t="s">
        <v>3</v>
      </c>
      <c r="R4" s="23" t="s">
        <v>6</v>
      </c>
      <c r="S4" s="24" t="s">
        <v>3</v>
      </c>
      <c r="T4" s="22" t="s">
        <v>6</v>
      </c>
      <c r="U4" s="24" t="s">
        <v>3</v>
      </c>
      <c r="V4" s="22" t="s">
        <v>6</v>
      </c>
      <c r="W4" s="23" t="s">
        <v>3</v>
      </c>
      <c r="X4" s="23" t="s">
        <v>6</v>
      </c>
      <c r="Y4" s="23" t="s">
        <v>3</v>
      </c>
      <c r="Z4" s="23" t="s">
        <v>6</v>
      </c>
      <c r="AA4" s="24" t="s">
        <v>3</v>
      </c>
      <c r="AB4" s="22" t="s">
        <v>6</v>
      </c>
      <c r="AC4" s="23" t="s">
        <v>3</v>
      </c>
      <c r="AD4" s="23" t="s">
        <v>6</v>
      </c>
      <c r="AE4" s="23" t="s">
        <v>3</v>
      </c>
      <c r="AF4" s="23" t="s">
        <v>6</v>
      </c>
      <c r="AG4" s="24" t="s">
        <v>3</v>
      </c>
      <c r="AH4" s="22" t="s">
        <v>6</v>
      </c>
      <c r="AI4" s="23" t="s">
        <v>3</v>
      </c>
      <c r="AJ4" s="23" t="s">
        <v>6</v>
      </c>
      <c r="AK4" s="23" t="s">
        <v>3</v>
      </c>
      <c r="AL4" s="135" t="s">
        <v>6</v>
      </c>
      <c r="AM4" s="111" t="s">
        <v>3</v>
      </c>
      <c r="AN4" s="112" t="s">
        <v>6</v>
      </c>
      <c r="AO4" s="111" t="s">
        <v>3</v>
      </c>
      <c r="AP4" s="112" t="s">
        <v>6</v>
      </c>
      <c r="AQ4" s="111" t="s">
        <v>3</v>
      </c>
      <c r="AR4" s="112" t="s">
        <v>6</v>
      </c>
      <c r="AS4" s="134" t="s">
        <v>3</v>
      </c>
      <c r="AT4" s="86" t="s">
        <v>49</v>
      </c>
      <c r="AU4" s="23" t="s">
        <v>3</v>
      </c>
      <c r="AV4" s="205"/>
      <c r="AW4" s="91" t="s">
        <v>3</v>
      </c>
      <c r="AX4" s="1" t="s">
        <v>6</v>
      </c>
      <c r="AY4" s="1" t="s">
        <v>3</v>
      </c>
      <c r="AZ4" s="1" t="s">
        <v>6</v>
      </c>
      <c r="BA4" s="1" t="s">
        <v>3</v>
      </c>
      <c r="BB4" s="1" t="s">
        <v>6</v>
      </c>
      <c r="BC4" s="1" t="s">
        <v>3</v>
      </c>
      <c r="BD4" s="1" t="s">
        <v>6</v>
      </c>
      <c r="BE4" s="1" t="s">
        <v>3</v>
      </c>
      <c r="BF4" s="1" t="s">
        <v>6</v>
      </c>
      <c r="BG4" s="1" t="s">
        <v>3</v>
      </c>
      <c r="BH4" s="1" t="s">
        <v>6</v>
      </c>
      <c r="BI4" s="1" t="s">
        <v>3</v>
      </c>
    </row>
    <row r="5" spans="1:61" x14ac:dyDescent="0.25">
      <c r="A5" s="10"/>
      <c r="B5" s="159"/>
      <c r="C5" s="26" t="s">
        <v>27</v>
      </c>
      <c r="D5" s="160">
        <v>140</v>
      </c>
      <c r="E5" s="25" t="s">
        <v>27</v>
      </c>
      <c r="F5" s="23">
        <v>140</v>
      </c>
      <c r="G5" s="26" t="s">
        <v>27</v>
      </c>
      <c r="H5" s="23">
        <v>140</v>
      </c>
      <c r="I5" s="26" t="s">
        <v>27</v>
      </c>
      <c r="J5" s="23">
        <v>140</v>
      </c>
      <c r="K5" s="26" t="s">
        <v>27</v>
      </c>
      <c r="L5" s="24">
        <v>140</v>
      </c>
      <c r="M5" s="25" t="s">
        <v>27</v>
      </c>
      <c r="N5" s="23">
        <v>140</v>
      </c>
      <c r="O5" s="180"/>
      <c r="P5" s="169" t="s">
        <v>27</v>
      </c>
      <c r="Q5" s="167">
        <v>140</v>
      </c>
      <c r="R5" s="169" t="s">
        <v>27</v>
      </c>
      <c r="S5" s="167">
        <v>140</v>
      </c>
      <c r="T5" s="25" t="s">
        <v>27</v>
      </c>
      <c r="U5" s="24">
        <v>240</v>
      </c>
      <c r="V5" s="25" t="s">
        <v>27</v>
      </c>
      <c r="W5" s="23">
        <v>240</v>
      </c>
      <c r="X5" s="26" t="s">
        <v>27</v>
      </c>
      <c r="Y5" s="23">
        <v>240</v>
      </c>
      <c r="Z5" s="26" t="s">
        <v>27</v>
      </c>
      <c r="AA5" s="24">
        <v>240</v>
      </c>
      <c r="AB5" s="25" t="s">
        <v>27</v>
      </c>
      <c r="AC5" s="23">
        <v>240</v>
      </c>
      <c r="AD5" s="26" t="s">
        <v>27</v>
      </c>
      <c r="AE5" s="68">
        <v>1100</v>
      </c>
      <c r="AF5" s="26" t="s">
        <v>27</v>
      </c>
      <c r="AG5" s="67">
        <v>1100</v>
      </c>
      <c r="AH5" s="25" t="s">
        <v>27</v>
      </c>
      <c r="AI5" s="23">
        <v>240</v>
      </c>
      <c r="AJ5" s="26" t="s">
        <v>27</v>
      </c>
      <c r="AK5" s="23">
        <v>240</v>
      </c>
      <c r="AL5" s="136" t="s">
        <v>27</v>
      </c>
      <c r="AM5" s="111">
        <v>1500</v>
      </c>
      <c r="AN5" s="113" t="s">
        <v>27</v>
      </c>
      <c r="AO5" s="111">
        <v>1500</v>
      </c>
      <c r="AP5" s="113" t="s">
        <v>27</v>
      </c>
      <c r="AQ5" s="111">
        <v>1500</v>
      </c>
      <c r="AR5" s="113" t="s">
        <v>27</v>
      </c>
      <c r="AS5" s="134">
        <v>1500</v>
      </c>
      <c r="AT5" s="73" t="s">
        <v>27</v>
      </c>
      <c r="AU5" s="23">
        <v>2800</v>
      </c>
      <c r="AV5" s="93" t="s">
        <v>27</v>
      </c>
      <c r="AW5" s="91">
        <v>2800</v>
      </c>
      <c r="AX5" s="26" t="s">
        <v>27</v>
      </c>
      <c r="AY5" s="10">
        <v>240</v>
      </c>
      <c r="AZ5" s="26" t="s">
        <v>27</v>
      </c>
      <c r="BA5" s="10">
        <v>240</v>
      </c>
      <c r="BB5" s="26" t="s">
        <v>27</v>
      </c>
      <c r="BC5" s="10">
        <v>240</v>
      </c>
      <c r="BD5" s="26" t="s">
        <v>27</v>
      </c>
      <c r="BE5" s="10">
        <v>240</v>
      </c>
      <c r="BF5" s="26" t="s">
        <v>27</v>
      </c>
      <c r="BG5" s="10">
        <v>240</v>
      </c>
      <c r="BH5" s="26" t="s">
        <v>27</v>
      </c>
      <c r="BI5" s="10">
        <v>800</v>
      </c>
    </row>
    <row r="6" spans="1:61" x14ac:dyDescent="0.25">
      <c r="A6" s="2" t="s">
        <v>4</v>
      </c>
      <c r="B6" s="74"/>
      <c r="C6" s="2" t="s">
        <v>16</v>
      </c>
      <c r="D6" s="161" t="s">
        <v>28</v>
      </c>
      <c r="E6" s="27" t="s">
        <v>16</v>
      </c>
      <c r="F6" s="2" t="s">
        <v>28</v>
      </c>
      <c r="G6" s="2" t="s">
        <v>16</v>
      </c>
      <c r="H6" s="2" t="s">
        <v>28</v>
      </c>
      <c r="I6" s="2" t="s">
        <v>16</v>
      </c>
      <c r="J6" s="2" t="s">
        <v>28</v>
      </c>
      <c r="K6" s="2" t="s">
        <v>16</v>
      </c>
      <c r="L6" s="28" t="s">
        <v>28</v>
      </c>
      <c r="M6" s="27" t="s">
        <v>16</v>
      </c>
      <c r="N6" s="2" t="s">
        <v>28</v>
      </c>
      <c r="O6" s="181" t="s">
        <v>65</v>
      </c>
      <c r="P6" s="155" t="s">
        <v>16</v>
      </c>
      <c r="Q6" s="28" t="s">
        <v>28</v>
      </c>
      <c r="R6" s="155" t="s">
        <v>16</v>
      </c>
      <c r="S6" s="28" t="s">
        <v>28</v>
      </c>
      <c r="T6" s="27" t="s">
        <v>16</v>
      </c>
      <c r="U6" s="28" t="s">
        <v>28</v>
      </c>
      <c r="V6" s="27" t="s">
        <v>16</v>
      </c>
      <c r="W6" s="2" t="s">
        <v>28</v>
      </c>
      <c r="X6" s="2" t="s">
        <v>16</v>
      </c>
      <c r="Y6" s="2" t="s">
        <v>28</v>
      </c>
      <c r="Z6" s="2" t="s">
        <v>16</v>
      </c>
      <c r="AA6" s="28" t="s">
        <v>28</v>
      </c>
      <c r="AB6" s="27" t="s">
        <v>16</v>
      </c>
      <c r="AC6" s="2" t="s">
        <v>28</v>
      </c>
      <c r="AD6" s="2" t="s">
        <v>16</v>
      </c>
      <c r="AE6" s="2" t="s">
        <v>28</v>
      </c>
      <c r="AF6" s="2" t="s">
        <v>16</v>
      </c>
      <c r="AG6" s="28" t="s">
        <v>28</v>
      </c>
      <c r="AH6" s="154" t="s">
        <v>16</v>
      </c>
      <c r="AI6" s="2" t="s">
        <v>28</v>
      </c>
      <c r="AJ6" s="155" t="s">
        <v>16</v>
      </c>
      <c r="AK6" s="2" t="s">
        <v>28</v>
      </c>
      <c r="AL6" s="156" t="s">
        <v>16</v>
      </c>
      <c r="AM6" s="114" t="s">
        <v>28</v>
      </c>
      <c r="AN6" s="157" t="s">
        <v>16</v>
      </c>
      <c r="AO6" s="114" t="s">
        <v>28</v>
      </c>
      <c r="AP6" s="157" t="s">
        <v>16</v>
      </c>
      <c r="AQ6" s="114" t="s">
        <v>28</v>
      </c>
      <c r="AR6" s="157" t="s">
        <v>16</v>
      </c>
      <c r="AS6" s="137" t="s">
        <v>28</v>
      </c>
      <c r="AT6" s="74" t="s">
        <v>16</v>
      </c>
      <c r="AU6" s="2" t="s">
        <v>28</v>
      </c>
      <c r="AV6" s="90" t="s">
        <v>16</v>
      </c>
      <c r="AW6" s="87" t="s">
        <v>28</v>
      </c>
      <c r="AX6" s="2" t="s">
        <v>16</v>
      </c>
      <c r="AY6" s="2" t="s">
        <v>28</v>
      </c>
      <c r="AZ6" s="2" t="s">
        <v>16</v>
      </c>
      <c r="BA6" s="2" t="s">
        <v>28</v>
      </c>
      <c r="BB6" s="2" t="s">
        <v>16</v>
      </c>
      <c r="BC6" s="2" t="s">
        <v>28</v>
      </c>
      <c r="BD6" s="2" t="s">
        <v>16</v>
      </c>
      <c r="BE6" s="2" t="s">
        <v>28</v>
      </c>
      <c r="BF6" s="2" t="s">
        <v>16</v>
      </c>
      <c r="BG6" s="2" t="s">
        <v>28</v>
      </c>
      <c r="BH6" s="2" t="s">
        <v>16</v>
      </c>
      <c r="BI6" s="2" t="s">
        <v>28</v>
      </c>
    </row>
    <row r="7" spans="1:61" x14ac:dyDescent="0.25">
      <c r="A7" s="1">
        <v>1</v>
      </c>
      <c r="B7" s="159"/>
      <c r="C7" s="162">
        <v>9</v>
      </c>
      <c r="D7" s="163">
        <f t="shared" ref="D7:D16" si="0">($D$5*1000)/C7</f>
        <v>15555.555555555555</v>
      </c>
      <c r="E7" s="56">
        <v>437</v>
      </c>
      <c r="F7" s="30">
        <f>($F$5*1000)/E7</f>
        <v>320.36613272311212</v>
      </c>
      <c r="G7" s="58">
        <v>319</v>
      </c>
      <c r="H7" s="30">
        <f>($H$5*1000)/G7</f>
        <v>438.87147335423197</v>
      </c>
      <c r="I7" s="60">
        <v>8</v>
      </c>
      <c r="J7" s="30">
        <f>($J$5*1000)/I7</f>
        <v>17500</v>
      </c>
      <c r="K7" s="62">
        <v>6.9078048780487809</v>
      </c>
      <c r="L7" s="32">
        <f>($L$5*1000)/K7</f>
        <v>20266.930301532375</v>
      </c>
      <c r="M7" s="170">
        <v>4.29</v>
      </c>
      <c r="N7" s="30">
        <f>($N$5*1000)/M7</f>
        <v>32634.032634032636</v>
      </c>
      <c r="O7" s="182">
        <v>1</v>
      </c>
      <c r="P7" s="62">
        <v>4.21</v>
      </c>
      <c r="Q7" s="32">
        <f>(Q$5*1000)/P7</f>
        <v>33254.1567695962</v>
      </c>
      <c r="R7" s="65">
        <v>6.2</v>
      </c>
      <c r="S7" s="32">
        <f>(S$5*1000)/R7</f>
        <v>22580.645161290322</v>
      </c>
      <c r="T7" s="29">
        <v>0.4</v>
      </c>
      <c r="U7" s="32">
        <f>($U$5*1000)/T7</f>
        <v>600000</v>
      </c>
      <c r="V7" s="29">
        <v>5.1100000000000003</v>
      </c>
      <c r="W7" s="30">
        <f>($W$5*1000)/V7</f>
        <v>46966.731898238744</v>
      </c>
      <c r="X7" s="31">
        <v>4.53</v>
      </c>
      <c r="Y7" s="30">
        <f>($Y$5*1000)/X7</f>
        <v>52980.132450331126</v>
      </c>
      <c r="Z7" s="31">
        <v>4.6399999999999997</v>
      </c>
      <c r="AA7" s="32">
        <f>($AA$5*1000)/Z7</f>
        <v>51724.137931034486</v>
      </c>
      <c r="AB7" s="29">
        <v>5.4</v>
      </c>
      <c r="AC7" s="30">
        <f>($AC$5*1000)/AB7</f>
        <v>44444.444444444438</v>
      </c>
      <c r="AD7" s="96">
        <v>34.4</v>
      </c>
      <c r="AE7" s="98">
        <f>($AE$5*1000)/AD7</f>
        <v>31976.744186046511</v>
      </c>
      <c r="AF7" s="102">
        <v>27.5</v>
      </c>
      <c r="AG7" s="100">
        <f>($AG$5*1000)/AF7</f>
        <v>40000</v>
      </c>
      <c r="AH7" s="29">
        <v>4.53</v>
      </c>
      <c r="AI7" s="52">
        <f>($AI$5*1000)/AH7</f>
        <v>52980.132450331126</v>
      </c>
      <c r="AJ7" s="31">
        <v>5.41</v>
      </c>
      <c r="AK7" s="132">
        <f>($AK$5*1000)/AJ7</f>
        <v>44362.292051756005</v>
      </c>
      <c r="AL7" s="138">
        <v>4.92</v>
      </c>
      <c r="AM7" s="115">
        <f>($AM$5*1000)/AL7</f>
        <v>304878.04878048779</v>
      </c>
      <c r="AN7" s="139">
        <v>4.8899999999999997</v>
      </c>
      <c r="AO7" s="115">
        <f>($AM$5*1000)/AN7</f>
        <v>306748.46625766874</v>
      </c>
      <c r="AP7" s="140">
        <v>4.91</v>
      </c>
      <c r="AQ7" s="115">
        <f>($AM$5*1000)/AP7</f>
        <v>305498.98167006107</v>
      </c>
      <c r="AR7" s="140">
        <v>5.33</v>
      </c>
      <c r="AS7" s="141">
        <f>($AM$5*1000)/AR7</f>
        <v>281425.89118198876</v>
      </c>
      <c r="AT7" s="75">
        <v>600</v>
      </c>
      <c r="AU7" s="76">
        <f>2800000/AT7</f>
        <v>4666.666666666667</v>
      </c>
      <c r="AV7" s="65">
        <v>15.4</v>
      </c>
      <c r="AW7" s="92">
        <f>2800000/AV7</f>
        <v>181818.18181818182</v>
      </c>
      <c r="AX7" s="12">
        <v>36</v>
      </c>
      <c r="AY7" s="13">
        <f>240000/AX7</f>
        <v>6666.666666666667</v>
      </c>
      <c r="AZ7" s="14">
        <v>10</v>
      </c>
      <c r="BA7" s="13">
        <f>240000/AZ7</f>
        <v>24000</v>
      </c>
      <c r="BB7" s="12">
        <v>2250</v>
      </c>
      <c r="BC7" s="13">
        <f>240000/BB7</f>
        <v>106.66666666666667</v>
      </c>
      <c r="BD7" s="14">
        <v>55</v>
      </c>
      <c r="BE7" s="13">
        <f t="shared" ref="BE7:BG16" si="1">240000/BD7</f>
        <v>4363.636363636364</v>
      </c>
      <c r="BF7" s="14">
        <v>50</v>
      </c>
      <c r="BG7" s="13">
        <f t="shared" si="1"/>
        <v>4800</v>
      </c>
      <c r="BH7" s="14">
        <v>50</v>
      </c>
      <c r="BI7" s="13">
        <f t="shared" ref="BI7" si="2">240000/BH7</f>
        <v>4800</v>
      </c>
    </row>
    <row r="8" spans="1:61" x14ac:dyDescent="0.25">
      <c r="A8" s="3">
        <v>2</v>
      </c>
      <c r="B8" s="164"/>
      <c r="C8" s="165">
        <v>10.5</v>
      </c>
      <c r="D8" s="166">
        <f t="shared" si="0"/>
        <v>13333.333333333334</v>
      </c>
      <c r="E8" s="57">
        <v>439</v>
      </c>
      <c r="F8" s="34">
        <f t="shared" ref="F8:H13" si="3">($F$5*1000)/E8</f>
        <v>318.90660592255125</v>
      </c>
      <c r="G8" s="59">
        <v>319</v>
      </c>
      <c r="H8" s="34">
        <f t="shared" si="3"/>
        <v>438.87147335423197</v>
      </c>
      <c r="I8" s="61">
        <v>10</v>
      </c>
      <c r="J8" s="34">
        <f t="shared" ref="J8:J16" si="4">($J$5*1000)/I8</f>
        <v>14000</v>
      </c>
      <c r="K8" s="63">
        <v>7.564268292682927</v>
      </c>
      <c r="L8" s="36">
        <f t="shared" ref="L8:L18" si="5">($L$5*1000)/K8</f>
        <v>18508.06906669676</v>
      </c>
      <c r="M8" s="171">
        <v>4.3</v>
      </c>
      <c r="N8" s="34">
        <f t="shared" ref="N8:N18" si="6">($N$5*1000)/M8</f>
        <v>32558.139534883721</v>
      </c>
      <c r="O8" s="183">
        <v>2</v>
      </c>
      <c r="P8" s="63">
        <v>4.22</v>
      </c>
      <c r="Q8" s="36">
        <f t="shared" ref="Q8:S20" si="7">(Q$5*1000)/P8</f>
        <v>33175.355450236966</v>
      </c>
      <c r="R8" s="64">
        <v>6.3</v>
      </c>
      <c r="S8" s="36">
        <f t="shared" si="7"/>
        <v>22222.222222222223</v>
      </c>
      <c r="T8" s="33">
        <v>0.8</v>
      </c>
      <c r="U8" s="36">
        <f t="shared" ref="U8:U18" si="8">($U$5*1000)/T8</f>
        <v>300000</v>
      </c>
      <c r="V8" s="33">
        <v>5.13</v>
      </c>
      <c r="W8" s="34">
        <f t="shared" ref="W8:W18" si="9">($W$5*1000)/V8</f>
        <v>46783.62573099415</v>
      </c>
      <c r="X8" s="35">
        <v>4.5599999999999996</v>
      </c>
      <c r="Y8" s="34">
        <f t="shared" ref="Y8:Y18" si="10">($Y$5*1000)/X8</f>
        <v>52631.578947368427</v>
      </c>
      <c r="Z8" s="35">
        <v>4.93</v>
      </c>
      <c r="AA8" s="36">
        <f t="shared" ref="AA8:AA18" si="11">($AA$5*1000)/Z8</f>
        <v>48681.541582150101</v>
      </c>
      <c r="AB8" s="33">
        <v>5.48</v>
      </c>
      <c r="AC8" s="34">
        <f t="shared" ref="AC8:AC16" si="12">($AC$5*1000)/AB8</f>
        <v>43795.620437956204</v>
      </c>
      <c r="AD8" s="94">
        <v>34.5</v>
      </c>
      <c r="AE8" s="99">
        <f t="shared" ref="AE8:AE16" si="13">($AE$5*1000)/AD8</f>
        <v>31884.057971014492</v>
      </c>
      <c r="AF8" s="94">
        <v>27.9</v>
      </c>
      <c r="AG8" s="101">
        <f t="shared" ref="AG8:AG16" si="14">($AG$5*1000)/AF8</f>
        <v>39426.52329749104</v>
      </c>
      <c r="AH8" s="33">
        <v>4.5599999999999996</v>
      </c>
      <c r="AI8" s="54">
        <f t="shared" ref="AI8:AI18" si="15">($AI$5*1000)/AH8</f>
        <v>52631.578947368427</v>
      </c>
      <c r="AJ8" s="35">
        <v>5.12</v>
      </c>
      <c r="AK8" s="54">
        <f t="shared" ref="AK8:AK18" si="16">($AK$5*1000)/AJ8</f>
        <v>46875</v>
      </c>
      <c r="AL8" s="142">
        <v>4.92</v>
      </c>
      <c r="AM8" s="116">
        <f>($AM$5*1000)/AL8</f>
        <v>304878.04878048779</v>
      </c>
      <c r="AN8" s="117">
        <v>4.9800000000000004</v>
      </c>
      <c r="AO8" s="116">
        <f>($AM$5*1000)/AN8</f>
        <v>301204.81927710841</v>
      </c>
      <c r="AP8" s="117">
        <v>4.93</v>
      </c>
      <c r="AQ8" s="116">
        <f>($AM$5*1000)/AP8</f>
        <v>304259.63488843816</v>
      </c>
      <c r="AR8" s="117">
        <v>5.42</v>
      </c>
      <c r="AS8" s="143">
        <f>($AM$5*1000)/AR8</f>
        <v>276752.76752767526</v>
      </c>
      <c r="AT8" s="77">
        <v>600</v>
      </c>
      <c r="AU8" s="78">
        <f t="shared" ref="AU8:AW18" si="17">2800000/AT8</f>
        <v>4666.666666666667</v>
      </c>
      <c r="AV8" s="64">
        <v>15.566666666666668</v>
      </c>
      <c r="AW8" s="89">
        <f t="shared" si="17"/>
        <v>179871.52034261241</v>
      </c>
      <c r="AX8" s="15">
        <v>75</v>
      </c>
      <c r="AY8" s="16">
        <f t="shared" ref="AY8:AY14" si="18">240000/AX8</f>
        <v>3200</v>
      </c>
      <c r="AZ8" s="17">
        <v>20</v>
      </c>
      <c r="BA8" s="16">
        <f t="shared" ref="BA8:BC17" si="19">240000/AZ8</f>
        <v>12000</v>
      </c>
      <c r="BB8" s="15">
        <v>2360</v>
      </c>
      <c r="BC8" s="16">
        <f t="shared" si="19"/>
        <v>101.69491525423729</v>
      </c>
      <c r="BD8" s="17">
        <v>60</v>
      </c>
      <c r="BE8" s="16">
        <f t="shared" si="1"/>
        <v>4000</v>
      </c>
      <c r="BF8" s="17">
        <v>60</v>
      </c>
      <c r="BG8" s="16">
        <f t="shared" si="1"/>
        <v>4000</v>
      </c>
      <c r="BH8" s="17">
        <v>60</v>
      </c>
      <c r="BI8" s="16">
        <f t="shared" ref="BI8" si="20">240000/BH8</f>
        <v>4000</v>
      </c>
    </row>
    <row r="9" spans="1:61" x14ac:dyDescent="0.25">
      <c r="A9" s="1">
        <v>3</v>
      </c>
      <c r="B9" s="159"/>
      <c r="C9" s="162">
        <v>14.1</v>
      </c>
      <c r="D9" s="163">
        <f t="shared" si="0"/>
        <v>9929.078014184397</v>
      </c>
      <c r="E9" s="56">
        <v>97</v>
      </c>
      <c r="F9" s="30">
        <f t="shared" si="3"/>
        <v>1443.2989690721649</v>
      </c>
      <c r="G9" s="58">
        <v>327</v>
      </c>
      <c r="H9" s="30">
        <f t="shared" si="3"/>
        <v>428.13455657492352</v>
      </c>
      <c r="I9" s="60">
        <v>19</v>
      </c>
      <c r="J9" s="30">
        <f t="shared" si="4"/>
        <v>7368.4210526315792</v>
      </c>
      <c r="K9" s="62">
        <v>8.4085365853658534</v>
      </c>
      <c r="L9" s="32">
        <f t="shared" si="5"/>
        <v>16649.746192893403</v>
      </c>
      <c r="M9" s="170">
        <v>4.3099999999999996</v>
      </c>
      <c r="N9" s="30">
        <f t="shared" si="6"/>
        <v>32482.598607888634</v>
      </c>
      <c r="O9" s="182">
        <v>3</v>
      </c>
      <c r="P9" s="62">
        <v>4.26</v>
      </c>
      <c r="Q9" s="32">
        <f t="shared" si="7"/>
        <v>32863.849765258215</v>
      </c>
      <c r="R9" s="65">
        <v>6.3</v>
      </c>
      <c r="S9" s="32">
        <f t="shared" si="7"/>
        <v>22222.222222222223</v>
      </c>
      <c r="T9" s="29">
        <v>1.7</v>
      </c>
      <c r="U9" s="32">
        <f t="shared" si="8"/>
        <v>141176.4705882353</v>
      </c>
      <c r="V9" s="29">
        <v>5.24</v>
      </c>
      <c r="W9" s="30">
        <f t="shared" si="9"/>
        <v>45801.526717557252</v>
      </c>
      <c r="X9" s="31">
        <v>4.6399999999999997</v>
      </c>
      <c r="Y9" s="30">
        <f t="shared" si="10"/>
        <v>51724.137931034486</v>
      </c>
      <c r="Z9" s="31">
        <v>5.89</v>
      </c>
      <c r="AA9" s="32">
        <f t="shared" si="11"/>
        <v>40747.028862478779</v>
      </c>
      <c r="AB9" s="29">
        <v>5.6</v>
      </c>
      <c r="AC9" s="30">
        <f t="shared" si="12"/>
        <v>42857.142857142862</v>
      </c>
      <c r="AD9" s="96">
        <v>35</v>
      </c>
      <c r="AE9" s="98">
        <f t="shared" si="13"/>
        <v>31428.571428571428</v>
      </c>
      <c r="AF9" s="102">
        <v>29.5</v>
      </c>
      <c r="AG9" s="100">
        <f t="shared" si="14"/>
        <v>37288.135593220337</v>
      </c>
      <c r="AH9" s="29">
        <v>4.6399999999999997</v>
      </c>
      <c r="AI9" s="52">
        <f t="shared" si="15"/>
        <v>51724.137931034486</v>
      </c>
      <c r="AJ9" s="31">
        <v>6.63</v>
      </c>
      <c r="AK9" s="52">
        <f t="shared" si="16"/>
        <v>36199.095022624439</v>
      </c>
      <c r="AL9" s="144">
        <v>4.9400000000000004</v>
      </c>
      <c r="AM9" s="115">
        <f t="shared" ref="AM9:AO19" si="21">($AM$5*1000)/AL9</f>
        <v>303643.72469635628</v>
      </c>
      <c r="AN9" s="118">
        <v>5.08</v>
      </c>
      <c r="AO9" s="115">
        <f t="shared" si="21"/>
        <v>295275.59055118111</v>
      </c>
      <c r="AP9" s="125">
        <v>4.99</v>
      </c>
      <c r="AQ9" s="115">
        <f t="shared" ref="AQ9" si="22">($AM$5*1000)/AP9</f>
        <v>300601.20240480959</v>
      </c>
      <c r="AR9" s="125">
        <v>5.58</v>
      </c>
      <c r="AS9" s="141">
        <f t="shared" ref="AS9" si="23">($AM$5*1000)/AR9</f>
        <v>268817.20430107525</v>
      </c>
      <c r="AT9" s="75">
        <v>610</v>
      </c>
      <c r="AU9" s="76">
        <f t="shared" si="17"/>
        <v>4590.1639344262294</v>
      </c>
      <c r="AV9" s="65">
        <v>15.700000000000001</v>
      </c>
      <c r="AW9" s="88">
        <f t="shared" si="17"/>
        <v>178343.94904458598</v>
      </c>
      <c r="AX9" s="12">
        <v>300</v>
      </c>
      <c r="AY9" s="13">
        <f t="shared" si="18"/>
        <v>800</v>
      </c>
      <c r="AZ9" s="14">
        <v>60</v>
      </c>
      <c r="BA9" s="13">
        <f t="shared" si="19"/>
        <v>4000</v>
      </c>
      <c r="BB9" s="12">
        <v>2760</v>
      </c>
      <c r="BC9" s="13">
        <f t="shared" si="19"/>
        <v>86.956521739130437</v>
      </c>
      <c r="BD9" s="14">
        <v>70</v>
      </c>
      <c r="BE9" s="13">
        <f t="shared" si="1"/>
        <v>3428.5714285714284</v>
      </c>
      <c r="BF9" s="14">
        <v>70</v>
      </c>
      <c r="BG9" s="13">
        <f t="shared" si="1"/>
        <v>3428.5714285714284</v>
      </c>
      <c r="BH9" s="14">
        <v>62</v>
      </c>
      <c r="BI9" s="13">
        <f t="shared" ref="BI9" si="24">240000/BH9</f>
        <v>3870.9677419354839</v>
      </c>
    </row>
    <row r="10" spans="1:61" x14ac:dyDescent="0.25">
      <c r="A10" s="3">
        <v>4</v>
      </c>
      <c r="B10" s="164"/>
      <c r="C10" s="165">
        <v>23.4</v>
      </c>
      <c r="D10" s="166">
        <f t="shared" si="0"/>
        <v>5982.9059829059834</v>
      </c>
      <c r="E10" s="57">
        <v>142</v>
      </c>
      <c r="F10" s="34">
        <f t="shared" si="3"/>
        <v>985.91549295774644</v>
      </c>
      <c r="G10" s="59">
        <v>125</v>
      </c>
      <c r="H10" s="34">
        <f t="shared" si="3"/>
        <v>1120</v>
      </c>
      <c r="I10" s="61">
        <v>35</v>
      </c>
      <c r="J10" s="34">
        <f t="shared" si="4"/>
        <v>4000</v>
      </c>
      <c r="K10" s="63">
        <v>10.969999999999999</v>
      </c>
      <c r="L10" s="36">
        <f t="shared" si="5"/>
        <v>12762.078395624432</v>
      </c>
      <c r="M10" s="171">
        <v>4.3899999999999997</v>
      </c>
      <c r="N10" s="34">
        <f t="shared" si="6"/>
        <v>31890.660592255128</v>
      </c>
      <c r="O10" s="183">
        <v>4</v>
      </c>
      <c r="P10" s="63">
        <v>4.3600000000000003</v>
      </c>
      <c r="Q10" s="36">
        <f t="shared" si="7"/>
        <v>32110.091743119265</v>
      </c>
      <c r="R10" s="64">
        <v>6.4</v>
      </c>
      <c r="S10" s="36">
        <f t="shared" si="7"/>
        <v>21875</v>
      </c>
      <c r="T10" s="33">
        <v>150</v>
      </c>
      <c r="U10" s="36">
        <f t="shared" si="8"/>
        <v>1600</v>
      </c>
      <c r="V10" s="33">
        <v>5.33</v>
      </c>
      <c r="W10" s="34">
        <f t="shared" si="9"/>
        <v>45028.142589118201</v>
      </c>
      <c r="X10" s="35">
        <v>5</v>
      </c>
      <c r="Y10" s="34">
        <f t="shared" si="10"/>
        <v>48000</v>
      </c>
      <c r="Z10" s="35">
        <v>7.5</v>
      </c>
      <c r="AA10" s="36">
        <f t="shared" si="11"/>
        <v>32000</v>
      </c>
      <c r="AB10" s="33">
        <v>5.8</v>
      </c>
      <c r="AC10" s="34">
        <f t="shared" si="12"/>
        <v>41379.310344827587</v>
      </c>
      <c r="AD10" s="94">
        <v>35.9</v>
      </c>
      <c r="AE10" s="99">
        <f t="shared" si="13"/>
        <v>30640.668523676883</v>
      </c>
      <c r="AF10" s="94">
        <v>33.299999999999997</v>
      </c>
      <c r="AG10" s="101">
        <f t="shared" si="14"/>
        <v>33033.033033033033</v>
      </c>
      <c r="AH10" s="33">
        <v>5</v>
      </c>
      <c r="AI10" s="54">
        <f t="shared" si="15"/>
        <v>48000</v>
      </c>
      <c r="AJ10" s="35">
        <v>8.1199999999999992</v>
      </c>
      <c r="AK10" s="54">
        <f t="shared" si="16"/>
        <v>29556.65024630542</v>
      </c>
      <c r="AL10" s="142">
        <v>4.97</v>
      </c>
      <c r="AM10" s="116">
        <f t="shared" si="21"/>
        <v>301810.86519114691</v>
      </c>
      <c r="AN10" s="119">
        <v>5.54</v>
      </c>
      <c r="AO10" s="116">
        <f t="shared" si="21"/>
        <v>270758.1227436823</v>
      </c>
      <c r="AP10" s="117">
        <v>5.0999999999999996</v>
      </c>
      <c r="AQ10" s="116">
        <f t="shared" ref="AQ10" si="25">($AM$5*1000)/AP10</f>
        <v>294117.64705882355</v>
      </c>
      <c r="AR10" s="117">
        <v>6.07</v>
      </c>
      <c r="AS10" s="143">
        <f t="shared" ref="AS10" si="26">($AM$5*1000)/AR10</f>
        <v>247116.96869851727</v>
      </c>
      <c r="AT10" s="77">
        <v>650</v>
      </c>
      <c r="AU10" s="78">
        <f t="shared" si="17"/>
        <v>4307.6923076923076</v>
      </c>
      <c r="AV10" s="64">
        <v>18</v>
      </c>
      <c r="AW10" s="89">
        <f t="shared" si="17"/>
        <v>155555.55555555556</v>
      </c>
      <c r="AX10" s="15">
        <v>620</v>
      </c>
      <c r="AY10" s="16">
        <f t="shared" si="18"/>
        <v>387.09677419354841</v>
      </c>
      <c r="AZ10" s="17">
        <v>110</v>
      </c>
      <c r="BA10" s="16">
        <f t="shared" si="19"/>
        <v>2181.818181818182</v>
      </c>
      <c r="BB10" s="15">
        <v>3810</v>
      </c>
      <c r="BC10" s="16">
        <f t="shared" si="19"/>
        <v>62.99212598425197</v>
      </c>
      <c r="BD10" s="17">
        <v>80</v>
      </c>
      <c r="BE10" s="16">
        <f t="shared" si="1"/>
        <v>3000</v>
      </c>
      <c r="BF10" s="17">
        <v>75</v>
      </c>
      <c r="BG10" s="16">
        <f t="shared" si="1"/>
        <v>3200</v>
      </c>
      <c r="BH10" s="17">
        <v>67</v>
      </c>
      <c r="BI10" s="16">
        <f t="shared" ref="BI10" si="27">240000/BH10</f>
        <v>3582.0895522388059</v>
      </c>
    </row>
    <row r="11" spans="1:61" x14ac:dyDescent="0.25">
      <c r="A11" s="1">
        <v>5</v>
      </c>
      <c r="B11" s="159"/>
      <c r="C11" s="162">
        <v>46.4</v>
      </c>
      <c r="D11" s="163">
        <f t="shared" si="0"/>
        <v>3017.2413793103451</v>
      </c>
      <c r="E11" s="56">
        <v>223</v>
      </c>
      <c r="F11" s="30">
        <f t="shared" si="3"/>
        <v>627.8026905829596</v>
      </c>
      <c r="G11" s="58">
        <v>191</v>
      </c>
      <c r="H11" s="30">
        <f t="shared" si="3"/>
        <v>732.98429319371724</v>
      </c>
      <c r="I11" s="60">
        <v>91</v>
      </c>
      <c r="J11" s="30">
        <f t="shared" si="4"/>
        <v>1538.4615384615386</v>
      </c>
      <c r="K11" s="62">
        <v>16.508536585365853</v>
      </c>
      <c r="L11" s="32">
        <f t="shared" si="5"/>
        <v>8480.4609588535131</v>
      </c>
      <c r="M11" s="170">
        <v>4.5199999999999996</v>
      </c>
      <c r="N11" s="30">
        <f t="shared" si="6"/>
        <v>30973.451327433631</v>
      </c>
      <c r="O11" s="182">
        <v>5</v>
      </c>
      <c r="P11" s="62">
        <v>4.67</v>
      </c>
      <c r="Q11" s="32">
        <f t="shared" si="7"/>
        <v>29978.586723768738</v>
      </c>
      <c r="R11" s="65">
        <v>6.6</v>
      </c>
      <c r="S11" s="32">
        <f t="shared" si="7"/>
        <v>21212.121212121212</v>
      </c>
      <c r="T11" s="29">
        <v>260</v>
      </c>
      <c r="U11" s="32">
        <f t="shared" si="8"/>
        <v>923.07692307692309</v>
      </c>
      <c r="V11" s="29">
        <v>5.54</v>
      </c>
      <c r="W11" s="30">
        <f t="shared" si="9"/>
        <v>43321.29963898917</v>
      </c>
      <c r="X11" s="31">
        <v>6.5</v>
      </c>
      <c r="Y11" s="30">
        <f t="shared" si="10"/>
        <v>36923.076923076922</v>
      </c>
      <c r="Z11" s="31">
        <v>10.5</v>
      </c>
      <c r="AA11" s="32">
        <f t="shared" si="11"/>
        <v>22857.142857142859</v>
      </c>
      <c r="AB11" s="29">
        <v>6.17</v>
      </c>
      <c r="AC11" s="30">
        <f t="shared" si="12"/>
        <v>38897.893030794163</v>
      </c>
      <c r="AD11" s="96">
        <v>38.799999999999997</v>
      </c>
      <c r="AE11" s="98">
        <f t="shared" si="13"/>
        <v>28350.515463917527</v>
      </c>
      <c r="AF11" s="102">
        <v>45.5</v>
      </c>
      <c r="AG11" s="100">
        <f t="shared" si="14"/>
        <v>24175.824175824175</v>
      </c>
      <c r="AH11" s="29">
        <v>6.5</v>
      </c>
      <c r="AI11" s="52">
        <f t="shared" si="15"/>
        <v>36923.076923076922</v>
      </c>
      <c r="AJ11" s="31">
        <v>11.17</v>
      </c>
      <c r="AK11" s="52">
        <f t="shared" si="16"/>
        <v>21486.123545210387</v>
      </c>
      <c r="AL11" s="144">
        <v>5.07</v>
      </c>
      <c r="AM11" s="115">
        <f t="shared" si="21"/>
        <v>295857.98816568044</v>
      </c>
      <c r="AN11" s="118">
        <v>6.91</v>
      </c>
      <c r="AO11" s="115">
        <f t="shared" si="21"/>
        <v>217076.7004341534</v>
      </c>
      <c r="AP11" s="125">
        <v>5.45</v>
      </c>
      <c r="AQ11" s="115">
        <f t="shared" ref="AQ11" si="28">($AM$5*1000)/AP11</f>
        <v>275229.35779816512</v>
      </c>
      <c r="AR11" s="125">
        <v>7.67</v>
      </c>
      <c r="AS11" s="141">
        <f t="shared" ref="AS11" si="29">($AM$5*1000)/AR11</f>
        <v>195567.14471968709</v>
      </c>
      <c r="AT11" s="75">
        <v>840</v>
      </c>
      <c r="AU11" s="76">
        <f t="shared" si="17"/>
        <v>3333.3333333333335</v>
      </c>
      <c r="AV11" s="65">
        <v>23.833333333333332</v>
      </c>
      <c r="AW11" s="88">
        <f t="shared" si="17"/>
        <v>117482.51748251749</v>
      </c>
      <c r="AX11" s="12">
        <v>1500</v>
      </c>
      <c r="AY11" s="13">
        <f t="shared" si="18"/>
        <v>160</v>
      </c>
      <c r="AZ11" s="14">
        <v>180</v>
      </c>
      <c r="BA11" s="13">
        <f t="shared" si="19"/>
        <v>1333.3333333333333</v>
      </c>
      <c r="BB11" s="12">
        <v>4880</v>
      </c>
      <c r="BC11" s="13">
        <f t="shared" si="19"/>
        <v>49.180327868852459</v>
      </c>
      <c r="BD11" s="14">
        <v>130</v>
      </c>
      <c r="BE11" s="13">
        <f t="shared" si="1"/>
        <v>1846.1538461538462</v>
      </c>
      <c r="BF11" s="14">
        <v>110</v>
      </c>
      <c r="BG11" s="13">
        <f t="shared" si="1"/>
        <v>2181.818181818182</v>
      </c>
      <c r="BH11" s="14">
        <v>70</v>
      </c>
      <c r="BI11" s="13">
        <f t="shared" ref="BI11" si="30">240000/BH11</f>
        <v>3428.5714285714284</v>
      </c>
    </row>
    <row r="12" spans="1:61" x14ac:dyDescent="0.25">
      <c r="A12" s="3">
        <v>6</v>
      </c>
      <c r="B12" s="164"/>
      <c r="C12" s="165">
        <v>104</v>
      </c>
      <c r="D12" s="166">
        <f t="shared" si="0"/>
        <v>1346.1538461538462</v>
      </c>
      <c r="E12" s="57">
        <v>472</v>
      </c>
      <c r="F12" s="34">
        <f t="shared" si="3"/>
        <v>296.61016949152543</v>
      </c>
      <c r="G12" s="59">
        <v>284</v>
      </c>
      <c r="H12" s="34">
        <f t="shared" si="3"/>
        <v>492.95774647887322</v>
      </c>
      <c r="I12" s="61">
        <v>175</v>
      </c>
      <c r="J12" s="34">
        <f t="shared" si="4"/>
        <v>800</v>
      </c>
      <c r="K12" s="63">
        <v>27.048167938931293</v>
      </c>
      <c r="L12" s="36">
        <f t="shared" si="5"/>
        <v>5175.9512997733764</v>
      </c>
      <c r="M12" s="171">
        <v>5</v>
      </c>
      <c r="N12" s="34">
        <f t="shared" si="6"/>
        <v>28000</v>
      </c>
      <c r="O12" s="183">
        <v>6</v>
      </c>
      <c r="P12" s="63">
        <v>5.57</v>
      </c>
      <c r="Q12" s="36">
        <f t="shared" si="7"/>
        <v>25134.649910233391</v>
      </c>
      <c r="R12" s="64">
        <v>7.6</v>
      </c>
      <c r="S12" s="36">
        <f t="shared" si="7"/>
        <v>18421.052631578947</v>
      </c>
      <c r="T12" s="33">
        <v>480</v>
      </c>
      <c r="U12" s="36">
        <f t="shared" si="8"/>
        <v>500</v>
      </c>
      <c r="V12" s="33">
        <v>5.92</v>
      </c>
      <c r="W12" s="34">
        <f t="shared" si="9"/>
        <v>40540.54054054054</v>
      </c>
      <c r="X12" s="35">
        <v>8.5</v>
      </c>
      <c r="Y12" s="34">
        <f t="shared" si="10"/>
        <v>28235.294117647059</v>
      </c>
      <c r="Z12" s="35">
        <v>16.3</v>
      </c>
      <c r="AA12" s="36">
        <f t="shared" si="11"/>
        <v>14723.926380368097</v>
      </c>
      <c r="AB12" s="33">
        <v>7.1</v>
      </c>
      <c r="AC12" s="34">
        <f t="shared" si="12"/>
        <v>33802.816901408456</v>
      </c>
      <c r="AD12" s="94">
        <v>44.8</v>
      </c>
      <c r="AE12" s="99">
        <f t="shared" si="13"/>
        <v>24553.571428571431</v>
      </c>
      <c r="AF12" s="95">
        <v>80</v>
      </c>
      <c r="AG12" s="101">
        <f t="shared" si="14"/>
        <v>13750</v>
      </c>
      <c r="AH12" s="33">
        <v>8.5</v>
      </c>
      <c r="AI12" s="54">
        <f t="shared" si="15"/>
        <v>28235.294117647059</v>
      </c>
      <c r="AJ12" s="35">
        <v>16.52</v>
      </c>
      <c r="AK12" s="54">
        <f t="shared" si="16"/>
        <v>14527.845036319613</v>
      </c>
      <c r="AL12" s="142">
        <v>5.14</v>
      </c>
      <c r="AM12" s="116">
        <f t="shared" si="21"/>
        <v>291828.79377431906</v>
      </c>
      <c r="AN12" s="119">
        <v>7.52</v>
      </c>
      <c r="AO12" s="116">
        <f t="shared" si="21"/>
        <v>199468.08510638299</v>
      </c>
      <c r="AP12" s="117">
        <v>5.52</v>
      </c>
      <c r="AQ12" s="116">
        <f t="shared" ref="AQ12" si="31">($AM$5*1000)/AP12</f>
        <v>271739.13043478265</v>
      </c>
      <c r="AR12" s="117">
        <v>8.2899999999999991</v>
      </c>
      <c r="AS12" s="143">
        <f t="shared" ref="AS12" si="32">($AM$5*1000)/AR12</f>
        <v>180940.89264173704</v>
      </c>
      <c r="AT12" s="77">
        <v>980</v>
      </c>
      <c r="AU12" s="78">
        <f t="shared" si="17"/>
        <v>2857.1428571428573</v>
      </c>
      <c r="AV12" s="64">
        <v>31.066666666666666</v>
      </c>
      <c r="AW12" s="89">
        <f t="shared" si="17"/>
        <v>90128.755364806872</v>
      </c>
      <c r="AX12" s="15">
        <v>3500</v>
      </c>
      <c r="AY12" s="16">
        <f t="shared" si="18"/>
        <v>68.571428571428569</v>
      </c>
      <c r="AZ12" s="17">
        <v>870</v>
      </c>
      <c r="BA12" s="16">
        <f t="shared" si="19"/>
        <v>275.86206896551727</v>
      </c>
      <c r="BB12" s="15">
        <v>5400</v>
      </c>
      <c r="BC12" s="16">
        <f t="shared" si="19"/>
        <v>44.444444444444443</v>
      </c>
      <c r="BD12" s="17">
        <v>170</v>
      </c>
      <c r="BE12" s="16">
        <f t="shared" si="1"/>
        <v>1411.7647058823529</v>
      </c>
      <c r="BF12" s="17">
        <v>115</v>
      </c>
      <c r="BG12" s="16">
        <f t="shared" si="1"/>
        <v>2086.9565217391305</v>
      </c>
      <c r="BH12" s="17">
        <v>80</v>
      </c>
      <c r="BI12" s="16">
        <f t="shared" ref="BI12" si="33">240000/BH12</f>
        <v>3000</v>
      </c>
    </row>
    <row r="13" spans="1:61" x14ac:dyDescent="0.25">
      <c r="A13" s="1">
        <v>7</v>
      </c>
      <c r="B13" s="159"/>
      <c r="C13" s="162">
        <v>248</v>
      </c>
      <c r="D13" s="163">
        <f t="shared" si="0"/>
        <v>564.51612903225805</v>
      </c>
      <c r="E13" s="56">
        <v>712</v>
      </c>
      <c r="F13" s="30">
        <f t="shared" si="3"/>
        <v>196.62921348314606</v>
      </c>
      <c r="G13" s="58">
        <v>379</v>
      </c>
      <c r="H13" s="30">
        <f t="shared" si="3"/>
        <v>369.39313984168865</v>
      </c>
      <c r="I13" s="60">
        <v>262</v>
      </c>
      <c r="J13" s="30">
        <f t="shared" si="4"/>
        <v>534.35114503816794</v>
      </c>
      <c r="K13" s="62">
        <v>60.868369188063852</v>
      </c>
      <c r="L13" s="32">
        <f t="shared" si="5"/>
        <v>2300.0451937104581</v>
      </c>
      <c r="M13" s="170">
        <v>6.55</v>
      </c>
      <c r="N13" s="30">
        <f t="shared" si="6"/>
        <v>21374.045801526718</v>
      </c>
      <c r="O13" s="182">
        <v>7</v>
      </c>
      <c r="P13" s="62">
        <v>8.33</v>
      </c>
      <c r="Q13" s="32">
        <f t="shared" si="7"/>
        <v>16806.722689075628</v>
      </c>
      <c r="R13" s="65">
        <v>10.3</v>
      </c>
      <c r="S13" s="32">
        <f t="shared" si="7"/>
        <v>13592.233009708736</v>
      </c>
      <c r="T13" s="29">
        <v>920</v>
      </c>
      <c r="U13" s="32">
        <f t="shared" si="8"/>
        <v>260.86956521739131</v>
      </c>
      <c r="V13" s="29">
        <v>6.9</v>
      </c>
      <c r="W13" s="30">
        <f t="shared" si="9"/>
        <v>34782.608695652169</v>
      </c>
      <c r="X13" s="31">
        <v>16.5</v>
      </c>
      <c r="Y13" s="30">
        <f t="shared" si="10"/>
        <v>14545.454545454546</v>
      </c>
      <c r="Z13" s="31">
        <v>38.5</v>
      </c>
      <c r="AA13" s="32">
        <f t="shared" si="11"/>
        <v>6233.7662337662341</v>
      </c>
      <c r="AB13" s="29">
        <v>10.14</v>
      </c>
      <c r="AC13" s="30">
        <f t="shared" si="12"/>
        <v>23668.639053254436</v>
      </c>
      <c r="AD13" s="96">
        <v>60.9</v>
      </c>
      <c r="AE13" s="98">
        <f t="shared" si="13"/>
        <v>18062.397372742202</v>
      </c>
      <c r="AF13" s="103">
        <v>163</v>
      </c>
      <c r="AG13" s="100">
        <f t="shared" si="14"/>
        <v>6748.4662576687115</v>
      </c>
      <c r="AH13" s="29">
        <v>16.5</v>
      </c>
      <c r="AI13" s="52">
        <f t="shared" si="15"/>
        <v>14545.454545454546</v>
      </c>
      <c r="AJ13" s="31">
        <v>38</v>
      </c>
      <c r="AK13" s="52">
        <f t="shared" si="16"/>
        <v>6315.7894736842109</v>
      </c>
      <c r="AL13" s="144">
        <v>5.45</v>
      </c>
      <c r="AM13" s="115">
        <f t="shared" si="21"/>
        <v>275229.35779816512</v>
      </c>
      <c r="AN13" s="120">
        <v>11.7</v>
      </c>
      <c r="AO13" s="115">
        <f t="shared" si="21"/>
        <v>128205.12820512822</v>
      </c>
      <c r="AP13" s="125">
        <v>6.4</v>
      </c>
      <c r="AQ13" s="115">
        <f t="shared" ref="AQ13" si="34">($AM$5*1000)/AP13</f>
        <v>234375</v>
      </c>
      <c r="AR13" s="125">
        <v>12.7</v>
      </c>
      <c r="AS13" s="141">
        <f t="shared" ref="AS13" si="35">($AM$5*1000)/AR13</f>
        <v>118110.23622047245</v>
      </c>
      <c r="AT13" s="75">
        <v>1990</v>
      </c>
      <c r="AU13" s="76">
        <f t="shared" si="17"/>
        <v>1407.035175879397</v>
      </c>
      <c r="AV13" s="65">
        <v>47</v>
      </c>
      <c r="AW13" s="88">
        <f t="shared" si="17"/>
        <v>59574.468085106382</v>
      </c>
      <c r="AX13" s="12">
        <v>8900</v>
      </c>
      <c r="AY13" s="13">
        <f t="shared" si="18"/>
        <v>26.966292134831459</v>
      </c>
      <c r="AZ13" s="14">
        <v>1290</v>
      </c>
      <c r="BA13" s="13">
        <f t="shared" si="19"/>
        <v>186.04651162790697</v>
      </c>
      <c r="BB13" s="12">
        <v>5980</v>
      </c>
      <c r="BC13" s="13">
        <f t="shared" si="19"/>
        <v>40.133779264214049</v>
      </c>
      <c r="BD13" s="14">
        <v>250</v>
      </c>
      <c r="BE13" s="13">
        <f t="shared" si="1"/>
        <v>960</v>
      </c>
      <c r="BF13" s="14">
        <v>120</v>
      </c>
      <c r="BG13" s="13">
        <f t="shared" si="1"/>
        <v>2000</v>
      </c>
      <c r="BH13" s="14">
        <v>85</v>
      </c>
      <c r="BI13" s="13">
        <f t="shared" ref="BI13" si="36">240000/BH13</f>
        <v>2823.5294117647059</v>
      </c>
    </row>
    <row r="14" spans="1:61" x14ac:dyDescent="0.25">
      <c r="A14" s="3">
        <v>8</v>
      </c>
      <c r="B14" s="164"/>
      <c r="C14" s="165">
        <v>608</v>
      </c>
      <c r="D14" s="166">
        <f t="shared" si="0"/>
        <v>230.26315789473685</v>
      </c>
      <c r="E14" s="33"/>
      <c r="F14" s="35"/>
      <c r="G14" s="59">
        <v>679</v>
      </c>
      <c r="H14" s="37">
        <f t="shared" ref="H14" si="37">($F$5*1000)/G14</f>
        <v>206.18556701030928</v>
      </c>
      <c r="I14" s="61">
        <v>545</v>
      </c>
      <c r="J14" s="37">
        <f t="shared" si="4"/>
        <v>256.8807339449541</v>
      </c>
      <c r="K14" s="64">
        <v>134.61490631505899</v>
      </c>
      <c r="L14" s="38">
        <f t="shared" si="5"/>
        <v>1040.0036952247881</v>
      </c>
      <c r="M14" s="172">
        <v>10.75</v>
      </c>
      <c r="N14" s="34">
        <f t="shared" si="6"/>
        <v>13023.255813953489</v>
      </c>
      <c r="O14" s="183">
        <v>8</v>
      </c>
      <c r="P14" s="64">
        <v>16.8</v>
      </c>
      <c r="Q14" s="36">
        <f t="shared" si="7"/>
        <v>8333.3333333333321</v>
      </c>
      <c r="R14" s="64">
        <v>18.5</v>
      </c>
      <c r="S14" s="36">
        <f t="shared" si="7"/>
        <v>7567.5675675675675</v>
      </c>
      <c r="T14" s="33">
        <v>1800</v>
      </c>
      <c r="U14" s="36">
        <f t="shared" si="8"/>
        <v>133.33333333333334</v>
      </c>
      <c r="V14" s="33">
        <v>10.1</v>
      </c>
      <c r="W14" s="34">
        <f t="shared" si="9"/>
        <v>23762.376237623765</v>
      </c>
      <c r="X14" s="35">
        <v>27.5</v>
      </c>
      <c r="Y14" s="34">
        <f t="shared" si="10"/>
        <v>8727.2727272727279</v>
      </c>
      <c r="Z14" s="35">
        <v>74.5</v>
      </c>
      <c r="AA14" s="36">
        <f t="shared" si="11"/>
        <v>3221.4765100671143</v>
      </c>
      <c r="AB14" s="33">
        <v>15.26</v>
      </c>
      <c r="AC14" s="34">
        <f t="shared" si="12"/>
        <v>15727.391874180865</v>
      </c>
      <c r="AD14" s="94">
        <v>84.5</v>
      </c>
      <c r="AE14" s="99">
        <f t="shared" si="13"/>
        <v>13017.75147928994</v>
      </c>
      <c r="AF14" s="95">
        <v>338</v>
      </c>
      <c r="AG14" s="101">
        <f t="shared" si="14"/>
        <v>3254.437869822485</v>
      </c>
      <c r="AH14" s="33">
        <v>27.5</v>
      </c>
      <c r="AI14" s="54">
        <f t="shared" si="15"/>
        <v>8727.2727272727279</v>
      </c>
      <c r="AJ14" s="35">
        <v>72</v>
      </c>
      <c r="AK14" s="54">
        <f t="shared" si="16"/>
        <v>3333.3333333333335</v>
      </c>
      <c r="AL14" s="142">
        <v>6.6</v>
      </c>
      <c r="AM14" s="116">
        <f t="shared" si="21"/>
        <v>227272.72727272729</v>
      </c>
      <c r="AN14" s="121">
        <v>25.5</v>
      </c>
      <c r="AO14" s="116">
        <f t="shared" si="21"/>
        <v>58823.529411764706</v>
      </c>
      <c r="AP14" s="117">
        <v>9.44</v>
      </c>
      <c r="AQ14" s="116">
        <f t="shared" ref="AQ14" si="38">($AM$5*1000)/AP14</f>
        <v>158898.30508474578</v>
      </c>
      <c r="AR14" s="117">
        <v>27.93</v>
      </c>
      <c r="AS14" s="143">
        <f t="shared" ref="AS14" si="39">($AM$5*1000)/AR14</f>
        <v>53705.692803437167</v>
      </c>
      <c r="AT14" s="77">
        <v>3100</v>
      </c>
      <c r="AU14" s="78">
        <f t="shared" si="17"/>
        <v>903.22580645161293</v>
      </c>
      <c r="AV14" s="64">
        <v>75.800000000000011</v>
      </c>
      <c r="AW14" s="89">
        <f t="shared" si="17"/>
        <v>36939.313984168861</v>
      </c>
      <c r="AX14" s="15">
        <v>18400</v>
      </c>
      <c r="AY14" s="16">
        <f t="shared" si="18"/>
        <v>13.043478260869565</v>
      </c>
      <c r="AZ14" s="17">
        <v>3560</v>
      </c>
      <c r="BA14" s="16">
        <f t="shared" si="19"/>
        <v>67.415730337078656</v>
      </c>
      <c r="BB14" s="15">
        <v>6460</v>
      </c>
      <c r="BC14" s="16">
        <f t="shared" si="19"/>
        <v>37.151702786377712</v>
      </c>
      <c r="BD14" s="17">
        <v>510</v>
      </c>
      <c r="BE14" s="16">
        <f t="shared" si="1"/>
        <v>470.58823529411762</v>
      </c>
      <c r="BF14" s="17">
        <v>280</v>
      </c>
      <c r="BG14" s="16">
        <f t="shared" si="1"/>
        <v>857.14285714285711</v>
      </c>
      <c r="BH14" s="17">
        <v>90</v>
      </c>
      <c r="BI14" s="16">
        <f t="shared" ref="BI14" si="40">240000/BH14</f>
        <v>2666.6666666666665</v>
      </c>
    </row>
    <row r="15" spans="1:61" x14ac:dyDescent="0.25">
      <c r="A15" s="1">
        <v>9</v>
      </c>
      <c r="B15" s="186" t="s">
        <v>60</v>
      </c>
      <c r="C15" s="187">
        <v>8</v>
      </c>
      <c r="D15" s="188">
        <f t="shared" si="0"/>
        <v>17500</v>
      </c>
      <c r="E15" s="29"/>
      <c r="F15" s="31"/>
      <c r="G15" s="58">
        <v>943</v>
      </c>
      <c r="H15" s="39">
        <f t="shared" ref="H15" si="41">($F$5*1000)/G15</f>
        <v>148.46235418875929</v>
      </c>
      <c r="I15" s="60">
        <v>801</v>
      </c>
      <c r="J15" s="39">
        <f t="shared" si="4"/>
        <v>174.78152309612983</v>
      </c>
      <c r="K15" s="65">
        <v>403.01794520547946</v>
      </c>
      <c r="L15" s="40">
        <f t="shared" si="5"/>
        <v>347.37907248428041</v>
      </c>
      <c r="M15" s="173">
        <v>24.3</v>
      </c>
      <c r="N15" s="30">
        <f t="shared" si="6"/>
        <v>5761.3168724279831</v>
      </c>
      <c r="O15" s="182">
        <v>9</v>
      </c>
      <c r="P15" s="65">
        <v>42.1</v>
      </c>
      <c r="Q15" s="32">
        <f t="shared" si="7"/>
        <v>3325.4156769596198</v>
      </c>
      <c r="R15" s="60">
        <v>43</v>
      </c>
      <c r="S15" s="32">
        <f t="shared" si="7"/>
        <v>3255.8139534883721</v>
      </c>
      <c r="T15" s="29">
        <v>3500</v>
      </c>
      <c r="U15" s="32">
        <f t="shared" si="8"/>
        <v>68.571428571428569</v>
      </c>
      <c r="V15" s="29">
        <v>15.45</v>
      </c>
      <c r="W15" s="30">
        <f t="shared" si="9"/>
        <v>15533.980582524273</v>
      </c>
      <c r="X15" s="31">
        <v>38.5</v>
      </c>
      <c r="Y15" s="30">
        <f t="shared" si="10"/>
        <v>6233.7662337662341</v>
      </c>
      <c r="Z15" s="31">
        <v>186.5</v>
      </c>
      <c r="AA15" s="32">
        <f t="shared" si="11"/>
        <v>1286.8632707774798</v>
      </c>
      <c r="AB15" s="29">
        <v>47</v>
      </c>
      <c r="AC15" s="30">
        <f t="shared" si="12"/>
        <v>5106.3829787234044</v>
      </c>
      <c r="AD15" s="97">
        <v>381</v>
      </c>
      <c r="AE15" s="98">
        <f t="shared" si="13"/>
        <v>2887.1391076115488</v>
      </c>
      <c r="AF15" s="103">
        <v>945</v>
      </c>
      <c r="AG15" s="100">
        <f t="shared" si="14"/>
        <v>1164.0211640211639</v>
      </c>
      <c r="AH15" s="29">
        <v>38.5</v>
      </c>
      <c r="AI15" s="52">
        <f t="shared" si="15"/>
        <v>6233.7662337662341</v>
      </c>
      <c r="AJ15" s="31">
        <v>181</v>
      </c>
      <c r="AK15" s="52">
        <f t="shared" si="16"/>
        <v>1325.9668508287293</v>
      </c>
      <c r="AL15" s="144">
        <v>7.32</v>
      </c>
      <c r="AM15" s="115">
        <f t="shared" si="21"/>
        <v>204918.03278688525</v>
      </c>
      <c r="AN15" s="120">
        <v>24.7</v>
      </c>
      <c r="AO15" s="115">
        <f t="shared" si="21"/>
        <v>60728.744939271259</v>
      </c>
      <c r="AP15" s="125">
        <v>9.86</v>
      </c>
      <c r="AQ15" s="115">
        <f t="shared" ref="AQ15" si="42">($AM$5*1000)/AP15</f>
        <v>152129.81744421908</v>
      </c>
      <c r="AR15" s="127">
        <v>26.9</v>
      </c>
      <c r="AS15" s="141">
        <f t="shared" ref="AS15" si="43">($AM$5*1000)/AR15</f>
        <v>55762.081784386617</v>
      </c>
      <c r="AT15" s="75">
        <v>5920</v>
      </c>
      <c r="AU15" s="76">
        <f t="shared" si="17"/>
        <v>472.97297297297297</v>
      </c>
      <c r="AV15" s="60">
        <v>127.33333333333333</v>
      </c>
      <c r="AW15" s="88">
        <f t="shared" si="17"/>
        <v>21989.528795811519</v>
      </c>
      <c r="AX15" s="12"/>
      <c r="AY15" s="12"/>
      <c r="AZ15" s="14">
        <v>15600</v>
      </c>
      <c r="BA15" s="13">
        <f t="shared" si="19"/>
        <v>15.384615384615385</v>
      </c>
      <c r="BB15" s="12">
        <v>7000</v>
      </c>
      <c r="BC15" s="13">
        <f t="shared" si="19"/>
        <v>34.285714285714285</v>
      </c>
      <c r="BD15" s="14">
        <v>850</v>
      </c>
      <c r="BE15" s="13">
        <f t="shared" si="1"/>
        <v>282.35294117647061</v>
      </c>
      <c r="BF15" s="14">
        <v>830</v>
      </c>
      <c r="BG15" s="13">
        <f t="shared" si="1"/>
        <v>289.15662650602411</v>
      </c>
      <c r="BH15" s="14">
        <v>110</v>
      </c>
      <c r="BI15" s="13">
        <f t="shared" ref="BI15" si="44">240000/BH15</f>
        <v>2181.818181818182</v>
      </c>
    </row>
    <row r="16" spans="1:61" x14ac:dyDescent="0.25">
      <c r="A16" s="3">
        <v>10</v>
      </c>
      <c r="B16" s="186" t="s">
        <v>61</v>
      </c>
      <c r="C16" s="187">
        <v>2</v>
      </c>
      <c r="D16" s="188">
        <f t="shared" si="0"/>
        <v>70000</v>
      </c>
      <c r="E16" s="33"/>
      <c r="F16" s="35"/>
      <c r="G16" s="59">
        <v>1249</v>
      </c>
      <c r="H16" s="37">
        <f t="shared" ref="H16" si="45">($F$5*1000)/G16</f>
        <v>112.08967173738991</v>
      </c>
      <c r="I16" s="61">
        <v>1110</v>
      </c>
      <c r="J16" s="37">
        <f t="shared" si="4"/>
        <v>126.12612612612612</v>
      </c>
      <c r="K16" s="64">
        <v>798.65589041095882</v>
      </c>
      <c r="L16" s="38">
        <f t="shared" si="5"/>
        <v>175.29451880453942</v>
      </c>
      <c r="M16" s="172">
        <v>63.4</v>
      </c>
      <c r="N16" s="34">
        <f t="shared" si="6"/>
        <v>2208.2018927444797</v>
      </c>
      <c r="O16" s="183">
        <v>10</v>
      </c>
      <c r="P16" s="61">
        <v>119</v>
      </c>
      <c r="Q16" s="36">
        <f t="shared" si="7"/>
        <v>1176.4705882352941</v>
      </c>
      <c r="R16" s="61">
        <v>118</v>
      </c>
      <c r="S16" s="36">
        <f t="shared" si="7"/>
        <v>1186.4406779661017</v>
      </c>
      <c r="T16" s="33">
        <v>7100</v>
      </c>
      <c r="U16" s="36">
        <f t="shared" si="8"/>
        <v>33.802816901408448</v>
      </c>
      <c r="V16" s="33">
        <v>28</v>
      </c>
      <c r="W16" s="34">
        <f t="shared" si="9"/>
        <v>8571.4285714285706</v>
      </c>
      <c r="X16" s="35">
        <v>77.5</v>
      </c>
      <c r="Y16" s="34">
        <f t="shared" si="10"/>
        <v>3096.7741935483873</v>
      </c>
      <c r="Z16" s="35">
        <v>373.5</v>
      </c>
      <c r="AA16" s="36">
        <f t="shared" si="11"/>
        <v>642.57028112449802</v>
      </c>
      <c r="AB16" s="33">
        <v>265</v>
      </c>
      <c r="AC16" s="34">
        <f t="shared" si="12"/>
        <v>905.66037735849056</v>
      </c>
      <c r="AD16" s="95">
        <v>1258</v>
      </c>
      <c r="AE16" s="99">
        <f t="shared" si="13"/>
        <v>874.40381558028616</v>
      </c>
      <c r="AF16" s="95">
        <v>4080</v>
      </c>
      <c r="AG16" s="101">
        <f t="shared" si="14"/>
        <v>269.60784313725492</v>
      </c>
      <c r="AH16" s="33">
        <v>77.5</v>
      </c>
      <c r="AI16" s="54">
        <f t="shared" si="15"/>
        <v>3096.7741935483873</v>
      </c>
      <c r="AJ16" s="35">
        <v>351</v>
      </c>
      <c r="AK16" s="54">
        <f t="shared" si="16"/>
        <v>683.76068376068372</v>
      </c>
      <c r="AL16" s="145">
        <v>14.7</v>
      </c>
      <c r="AM16" s="116">
        <f t="shared" si="21"/>
        <v>102040.81632653062</v>
      </c>
      <c r="AN16" s="122">
        <v>83</v>
      </c>
      <c r="AO16" s="116">
        <f t="shared" si="21"/>
        <v>18072.289156626506</v>
      </c>
      <c r="AP16" s="124">
        <v>24.7</v>
      </c>
      <c r="AQ16" s="116">
        <f t="shared" ref="AQ16" si="46">($AM$5*1000)/AP16</f>
        <v>60728.744939271259</v>
      </c>
      <c r="AR16" s="129">
        <v>89.8</v>
      </c>
      <c r="AS16" s="143">
        <f t="shared" ref="AS16" si="47">($AM$5*1000)/AR16</f>
        <v>16703.78619153675</v>
      </c>
      <c r="AT16" s="77">
        <v>9480</v>
      </c>
      <c r="AU16" s="78">
        <f t="shared" si="17"/>
        <v>295.35864978902953</v>
      </c>
      <c r="AV16" s="61">
        <v>216</v>
      </c>
      <c r="AW16" s="89">
        <f t="shared" si="17"/>
        <v>12962.962962962964</v>
      </c>
      <c r="AX16" s="15"/>
      <c r="AY16" s="15"/>
      <c r="AZ16" s="17">
        <v>19000</v>
      </c>
      <c r="BA16" s="16">
        <f t="shared" si="19"/>
        <v>12.631578947368421</v>
      </c>
      <c r="BB16" s="15">
        <v>7560</v>
      </c>
      <c r="BC16" s="16">
        <f t="shared" si="19"/>
        <v>31.746031746031747</v>
      </c>
      <c r="BD16" s="17">
        <v>1860</v>
      </c>
      <c r="BE16" s="16">
        <f t="shared" si="1"/>
        <v>129.03225806451613</v>
      </c>
      <c r="BF16" s="17">
        <v>1830</v>
      </c>
      <c r="BG16" s="16">
        <f t="shared" si="1"/>
        <v>131.14754098360655</v>
      </c>
      <c r="BH16" s="17">
        <v>140</v>
      </c>
      <c r="BI16" s="16">
        <f t="shared" ref="BI16" si="48">240000/BH16</f>
        <v>1714.2857142857142</v>
      </c>
    </row>
    <row r="17" spans="1:61" x14ac:dyDescent="0.25">
      <c r="A17" s="1">
        <v>11</v>
      </c>
      <c r="E17" s="29"/>
      <c r="F17" s="31"/>
      <c r="G17" s="31"/>
      <c r="H17" s="31"/>
      <c r="I17" s="31"/>
      <c r="J17" s="31"/>
      <c r="K17" s="65">
        <v>2114.0043835616439</v>
      </c>
      <c r="L17" s="66">
        <f t="shared" si="5"/>
        <v>66.225028239596185</v>
      </c>
      <c r="M17" s="174">
        <v>179</v>
      </c>
      <c r="N17" s="30">
        <f t="shared" si="6"/>
        <v>782.12290502793292</v>
      </c>
      <c r="O17" s="182">
        <v>11</v>
      </c>
      <c r="P17" s="60">
        <v>346</v>
      </c>
      <c r="Q17" s="32">
        <f t="shared" si="7"/>
        <v>404.62427745664741</v>
      </c>
      <c r="R17" s="60">
        <v>322</v>
      </c>
      <c r="S17" s="32">
        <f t="shared" si="7"/>
        <v>434.78260869565219</v>
      </c>
      <c r="T17" s="29">
        <v>14300</v>
      </c>
      <c r="U17" s="32">
        <f t="shared" si="8"/>
        <v>16.783216783216783</v>
      </c>
      <c r="V17" s="29">
        <v>50</v>
      </c>
      <c r="W17" s="30">
        <f t="shared" si="9"/>
        <v>4800</v>
      </c>
      <c r="X17" s="31">
        <v>164.5</v>
      </c>
      <c r="Y17" s="30">
        <f t="shared" si="10"/>
        <v>1458.966565349544</v>
      </c>
      <c r="Z17" s="31">
        <v>615.5</v>
      </c>
      <c r="AA17" s="32">
        <f t="shared" si="11"/>
        <v>389.92688870836719</v>
      </c>
      <c r="AB17" s="29"/>
      <c r="AC17" s="52"/>
      <c r="AE17" s="52"/>
      <c r="AF17" s="31"/>
      <c r="AG17" s="53"/>
      <c r="AH17" s="29">
        <v>164.5</v>
      </c>
      <c r="AI17" s="52">
        <f t="shared" si="15"/>
        <v>1458.966565349544</v>
      </c>
      <c r="AJ17" s="31">
        <v>537</v>
      </c>
      <c r="AK17" s="52">
        <f t="shared" si="16"/>
        <v>446.92737430167597</v>
      </c>
      <c r="AL17" s="146">
        <v>33.9</v>
      </c>
      <c r="AM17" s="115">
        <f t="shared" si="21"/>
        <v>44247.787610619474</v>
      </c>
      <c r="AN17" s="123">
        <v>231</v>
      </c>
      <c r="AO17" s="115">
        <f t="shared" si="21"/>
        <v>6493.5064935064938</v>
      </c>
      <c r="AP17" s="123">
        <v>64</v>
      </c>
      <c r="AQ17" s="115">
        <f t="shared" ref="AQ17" si="49">($AM$5*1000)/AP17</f>
        <v>23437.5</v>
      </c>
      <c r="AR17" s="128">
        <v>255</v>
      </c>
      <c r="AS17" s="141">
        <f t="shared" ref="AS17" si="50">($AM$5*1000)/AR17</f>
        <v>5882.3529411764703</v>
      </c>
      <c r="AT17" s="75">
        <v>11580</v>
      </c>
      <c r="AU17" s="76">
        <f t="shared" si="17"/>
        <v>241.79620034542313</v>
      </c>
      <c r="AV17" s="60">
        <v>400.66666666666669</v>
      </c>
      <c r="AW17" s="88">
        <f t="shared" si="17"/>
        <v>6988.3527454242922</v>
      </c>
      <c r="AX17" s="12"/>
      <c r="AY17" s="12"/>
      <c r="AZ17" s="14">
        <v>60000</v>
      </c>
      <c r="BA17" s="13">
        <f t="shared" si="19"/>
        <v>4</v>
      </c>
      <c r="BB17" s="12"/>
      <c r="BC17" s="12"/>
      <c r="BD17" s="12"/>
      <c r="BE17" s="18"/>
      <c r="BF17" s="12"/>
      <c r="BG17" s="12"/>
      <c r="BH17" s="14">
        <v>160</v>
      </c>
      <c r="BI17" s="13">
        <f t="shared" ref="BI17" si="51">240000/BH17</f>
        <v>1500</v>
      </c>
    </row>
    <row r="18" spans="1:61" x14ac:dyDescent="0.25">
      <c r="A18" s="3">
        <v>12</v>
      </c>
      <c r="B18" s="3"/>
      <c r="C18" s="3"/>
      <c r="D18" s="3"/>
      <c r="E18" s="33"/>
      <c r="F18" s="35"/>
      <c r="G18" s="35"/>
      <c r="H18" s="35"/>
      <c r="I18" s="35"/>
      <c r="J18" s="35"/>
      <c r="K18" s="64">
        <v>5145.1663013698626</v>
      </c>
      <c r="L18" s="38">
        <f t="shared" si="5"/>
        <v>27.210004847214758</v>
      </c>
      <c r="M18" s="175">
        <v>477</v>
      </c>
      <c r="N18" s="34">
        <f t="shared" si="6"/>
        <v>293.50104821802933</v>
      </c>
      <c r="O18" s="183">
        <v>12</v>
      </c>
      <c r="P18" s="61">
        <v>1030</v>
      </c>
      <c r="Q18" s="36">
        <f t="shared" si="7"/>
        <v>135.92233009708738</v>
      </c>
      <c r="R18" s="61">
        <v>812</v>
      </c>
      <c r="S18" s="36">
        <f t="shared" si="7"/>
        <v>172.41379310344828</v>
      </c>
      <c r="T18" s="33">
        <v>29200</v>
      </c>
      <c r="U18" s="36">
        <f t="shared" si="8"/>
        <v>8.2191780821917817</v>
      </c>
      <c r="V18" s="33">
        <v>254</v>
      </c>
      <c r="W18" s="34">
        <f t="shared" si="9"/>
        <v>944.88188976377955</v>
      </c>
      <c r="X18" s="35">
        <v>426.5</v>
      </c>
      <c r="Y18" s="34">
        <f t="shared" si="10"/>
        <v>562.71981242672916</v>
      </c>
      <c r="Z18" s="35">
        <v>2266.5</v>
      </c>
      <c r="AA18" s="36">
        <f t="shared" si="11"/>
        <v>105.89013898080741</v>
      </c>
      <c r="AB18" s="33"/>
      <c r="AC18" s="54"/>
      <c r="AD18" s="54"/>
      <c r="AE18" s="54"/>
      <c r="AF18" s="35"/>
      <c r="AG18" s="55"/>
      <c r="AH18" s="33">
        <v>426.5</v>
      </c>
      <c r="AI18" s="54">
        <f t="shared" si="15"/>
        <v>562.71981242672916</v>
      </c>
      <c r="AJ18" s="35">
        <v>2280</v>
      </c>
      <c r="AK18" s="54">
        <f t="shared" si="16"/>
        <v>105.26315789473684</v>
      </c>
      <c r="AL18" s="147">
        <v>79</v>
      </c>
      <c r="AM18" s="116">
        <f t="shared" si="21"/>
        <v>18987.3417721519</v>
      </c>
      <c r="AN18" s="122">
        <v>569</v>
      </c>
      <c r="AO18" s="116">
        <f t="shared" si="21"/>
        <v>2636.2038664323372</v>
      </c>
      <c r="AP18" s="126">
        <v>154</v>
      </c>
      <c r="AQ18" s="116">
        <f t="shared" ref="AQ18" si="52">($AM$5*1000)/AP18</f>
        <v>9740.2597402597403</v>
      </c>
      <c r="AR18" s="130">
        <v>629</v>
      </c>
      <c r="AS18" s="143">
        <f t="shared" ref="AS18" si="53">($AM$5*1000)/AR18</f>
        <v>2384.7376788553261</v>
      </c>
      <c r="AT18" s="77">
        <v>14600</v>
      </c>
      <c r="AU18" s="78">
        <f t="shared" si="17"/>
        <v>191.78082191780823</v>
      </c>
      <c r="AV18" s="61">
        <v>729</v>
      </c>
      <c r="AW18" s="89">
        <f t="shared" si="17"/>
        <v>3840.8779149519892</v>
      </c>
      <c r="AX18" s="15"/>
      <c r="AY18" s="15"/>
      <c r="AZ18" s="15"/>
      <c r="BA18" s="15"/>
      <c r="BB18" s="15"/>
      <c r="BC18" s="15"/>
      <c r="BD18" s="15"/>
      <c r="BE18" s="19"/>
      <c r="BF18" s="15"/>
      <c r="BG18" s="15"/>
      <c r="BH18" s="17">
        <v>190</v>
      </c>
      <c r="BI18" s="16">
        <f t="shared" ref="BI18" si="54">240000/BH18</f>
        <v>1263.1578947368421</v>
      </c>
    </row>
    <row r="19" spans="1:61" x14ac:dyDescent="0.25">
      <c r="A19" s="8">
        <v>13</v>
      </c>
      <c r="B19" s="8"/>
      <c r="C19" s="8"/>
      <c r="D19" s="8"/>
      <c r="E19" s="41"/>
      <c r="F19" s="42"/>
      <c r="G19" s="42"/>
      <c r="H19" s="42"/>
      <c r="I19" s="42"/>
      <c r="J19" s="42"/>
      <c r="K19" s="42"/>
      <c r="L19" s="43"/>
      <c r="M19" s="41"/>
      <c r="N19" s="42"/>
      <c r="O19" s="184" t="s">
        <v>60</v>
      </c>
      <c r="P19" s="176">
        <v>4.2</v>
      </c>
      <c r="Q19" s="32">
        <f t="shared" si="7"/>
        <v>33333.333333333328</v>
      </c>
      <c r="R19" s="176">
        <v>5.5830000000000002</v>
      </c>
      <c r="S19" s="32">
        <f t="shared" si="7"/>
        <v>25076.123947698368</v>
      </c>
      <c r="T19" s="41"/>
      <c r="U19" s="43"/>
      <c r="V19" s="41"/>
      <c r="W19" s="42"/>
      <c r="X19" s="42"/>
      <c r="Y19" s="42"/>
      <c r="Z19" s="42"/>
      <c r="AA19" s="43"/>
      <c r="AB19" s="41"/>
      <c r="AC19" s="42"/>
      <c r="AE19" s="42"/>
      <c r="AF19" s="42"/>
      <c r="AG19" s="43"/>
      <c r="AH19" s="41"/>
      <c r="AI19" s="42"/>
      <c r="AJ19" s="42"/>
      <c r="AK19" s="42"/>
      <c r="AL19" s="148">
        <v>324</v>
      </c>
      <c r="AM19" s="149">
        <f t="shared" si="21"/>
        <v>4629.6296296296296</v>
      </c>
      <c r="AN19" s="150">
        <v>2830</v>
      </c>
      <c r="AO19" s="149">
        <f t="shared" si="21"/>
        <v>530.03533568904595</v>
      </c>
      <c r="AP19" s="151">
        <v>544</v>
      </c>
      <c r="AQ19" s="149">
        <f t="shared" ref="AQ19" si="55">($AM$5*1000)/AP19</f>
        <v>2757.3529411764707</v>
      </c>
      <c r="AR19" s="152">
        <v>3040</v>
      </c>
      <c r="AS19" s="153">
        <f t="shared" ref="AS19" si="56">($AM$5*1000)/AR19</f>
        <v>493.42105263157896</v>
      </c>
      <c r="AT19" s="197" t="s">
        <v>46</v>
      </c>
      <c r="AU19" s="198"/>
      <c r="AV19" s="198"/>
      <c r="AW19" s="199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>
        <v>220</v>
      </c>
      <c r="BI19" s="20">
        <f t="shared" ref="BI19" si="57">240000/BH19</f>
        <v>1090.909090909091</v>
      </c>
    </row>
    <row r="20" spans="1:61" x14ac:dyDescent="0.25">
      <c r="A20" s="9">
        <v>14</v>
      </c>
      <c r="B20" s="9"/>
      <c r="C20" s="9"/>
      <c r="D20" s="9"/>
      <c r="E20" s="44"/>
      <c r="F20" s="45"/>
      <c r="G20" s="45"/>
      <c r="H20" s="45"/>
      <c r="I20" s="45"/>
      <c r="J20" s="45"/>
      <c r="K20" s="45"/>
      <c r="L20" s="46"/>
      <c r="M20" s="44"/>
      <c r="N20" s="45"/>
      <c r="O20" s="185" t="s">
        <v>61</v>
      </c>
      <c r="P20" s="177">
        <v>1.2</v>
      </c>
      <c r="Q20" s="32">
        <f t="shared" si="7"/>
        <v>116666.66666666667</v>
      </c>
      <c r="R20" s="177">
        <v>2.58</v>
      </c>
      <c r="S20" s="32">
        <f t="shared" si="7"/>
        <v>54263.56589147287</v>
      </c>
      <c r="T20" s="44"/>
      <c r="U20" s="46"/>
      <c r="V20" s="44"/>
      <c r="W20" s="45"/>
      <c r="X20" s="45"/>
      <c r="Y20" s="45"/>
      <c r="Z20" s="45"/>
      <c r="AA20" s="46"/>
      <c r="AB20" s="44"/>
      <c r="AC20" s="45"/>
      <c r="AD20" s="54"/>
      <c r="AE20" s="45"/>
      <c r="AF20" s="45"/>
      <c r="AG20" s="46"/>
      <c r="AH20" s="44"/>
      <c r="AI20" s="45"/>
      <c r="AJ20" s="45"/>
      <c r="AK20" s="45"/>
      <c r="AL20" s="44"/>
      <c r="AM20" s="45"/>
      <c r="AN20" s="45"/>
      <c r="AO20" s="45"/>
      <c r="AP20" s="45"/>
      <c r="AQ20" s="45"/>
      <c r="AR20" s="45"/>
      <c r="AS20" s="45"/>
      <c r="AT20" s="194" t="s">
        <v>40</v>
      </c>
      <c r="AU20" s="195"/>
      <c r="AV20" s="195"/>
      <c r="AW20" s="196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>
        <v>260</v>
      </c>
      <c r="BI20" s="21">
        <f t="shared" ref="BI20" si="58">240000/BH20</f>
        <v>923.07692307692309</v>
      </c>
    </row>
    <row r="21" spans="1:61" x14ac:dyDescent="0.25">
      <c r="A21" s="8">
        <v>15</v>
      </c>
      <c r="B21" s="8"/>
      <c r="C21" s="8"/>
      <c r="D21" s="8"/>
      <c r="E21" s="41"/>
      <c r="F21" s="42"/>
      <c r="G21" s="42"/>
      <c r="H21" s="42"/>
      <c r="I21" s="42"/>
      <c r="J21" s="42"/>
      <c r="K21" s="42"/>
      <c r="L21" s="43"/>
      <c r="M21" s="178" t="s">
        <v>66</v>
      </c>
      <c r="N21" s="42"/>
      <c r="O21" s="42"/>
      <c r="P21" s="168" t="s">
        <v>66</v>
      </c>
      <c r="Q21" s="43"/>
      <c r="R21" s="168"/>
      <c r="S21" s="43"/>
      <c r="T21" s="41"/>
      <c r="U21" s="43"/>
      <c r="V21" s="41"/>
      <c r="W21" s="42"/>
      <c r="X21" s="42"/>
      <c r="Y21" s="42"/>
      <c r="Z21" s="42"/>
      <c r="AA21" s="43"/>
      <c r="AB21" s="41"/>
      <c r="AC21" s="42"/>
      <c r="AE21" s="42"/>
      <c r="AF21" s="42"/>
      <c r="AG21" s="43"/>
      <c r="AH21" s="41"/>
      <c r="AI21" s="42"/>
      <c r="AJ21" s="42"/>
      <c r="AK21" s="42"/>
      <c r="AL21" s="41"/>
      <c r="AM21" s="42"/>
      <c r="AN21" s="42"/>
      <c r="AO21" s="42"/>
      <c r="AP21" s="42"/>
      <c r="AQ21" s="42"/>
      <c r="AR21" s="42"/>
      <c r="AS21" s="42"/>
      <c r="AT21" s="191" t="s">
        <v>41</v>
      </c>
      <c r="AU21" s="192"/>
      <c r="AV21" s="192"/>
      <c r="AW21" s="193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>
        <v>300</v>
      </c>
      <c r="BI21" s="20">
        <f t="shared" ref="BI21" si="59">240000/BH21</f>
        <v>800</v>
      </c>
    </row>
    <row r="22" spans="1:61" x14ac:dyDescent="0.25">
      <c r="A22" s="9">
        <v>16</v>
      </c>
      <c r="B22" s="9"/>
      <c r="C22" s="9"/>
      <c r="D22" s="9"/>
      <c r="E22" s="44"/>
      <c r="F22" s="45"/>
      <c r="G22" s="45"/>
      <c r="H22" s="45"/>
      <c r="I22" s="45"/>
      <c r="J22" s="45"/>
      <c r="K22" s="45"/>
      <c r="L22" s="46"/>
      <c r="M22" s="45"/>
      <c r="N22" s="45"/>
      <c r="O22" s="45"/>
      <c r="P22" s="45"/>
      <c r="Q22" s="45"/>
      <c r="R22" s="45"/>
      <c r="S22" s="45"/>
      <c r="T22" s="44"/>
      <c r="U22" s="46"/>
      <c r="V22" s="44"/>
      <c r="W22" s="45"/>
      <c r="X22" s="45"/>
      <c r="Y22" s="45"/>
      <c r="Z22" s="45"/>
      <c r="AA22" s="46"/>
      <c r="AB22" s="44"/>
      <c r="AC22" s="45"/>
      <c r="AD22" s="54"/>
      <c r="AE22" s="45"/>
      <c r="AF22" s="45"/>
      <c r="AG22" s="46"/>
      <c r="AH22" s="44"/>
      <c r="AI22" s="45"/>
      <c r="AJ22" s="45"/>
      <c r="AK22" s="45"/>
      <c r="AL22" s="158" t="s">
        <v>58</v>
      </c>
      <c r="AM22" s="45"/>
      <c r="AN22" s="45"/>
      <c r="AO22" s="45"/>
      <c r="AP22" s="45"/>
      <c r="AQ22" s="45"/>
      <c r="AR22" s="45"/>
      <c r="AS22" s="45"/>
      <c r="AT22" s="194" t="s">
        <v>42</v>
      </c>
      <c r="AU22" s="195"/>
      <c r="AV22" s="195"/>
      <c r="AW22" s="196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>
        <v>310</v>
      </c>
      <c r="BI22" s="21">
        <f t="shared" ref="BI22" si="60">240000/BH22</f>
        <v>774.19354838709683</v>
      </c>
    </row>
    <row r="23" spans="1:61" x14ac:dyDescent="0.25">
      <c r="A23" s="8">
        <v>17</v>
      </c>
      <c r="B23" s="8"/>
      <c r="C23" s="8"/>
      <c r="D23" s="8"/>
      <c r="E23" s="41"/>
      <c r="F23" s="42"/>
      <c r="G23" s="42"/>
      <c r="H23" s="42"/>
      <c r="I23" s="42"/>
      <c r="J23" s="42"/>
      <c r="K23" s="42"/>
      <c r="L23" s="43"/>
      <c r="M23" s="42"/>
      <c r="N23" s="42"/>
      <c r="O23" s="42"/>
      <c r="P23" s="42"/>
      <c r="Q23" s="42"/>
      <c r="R23" s="42"/>
      <c r="S23" s="42"/>
      <c r="T23" s="41"/>
      <c r="U23" s="43"/>
      <c r="V23" s="41"/>
      <c r="W23" s="42"/>
      <c r="X23" s="42"/>
      <c r="Y23" s="42"/>
      <c r="Z23" s="42"/>
      <c r="AA23" s="43"/>
      <c r="AB23" s="41"/>
      <c r="AC23" s="42"/>
      <c r="AE23" s="42"/>
      <c r="AF23" s="42"/>
      <c r="AG23" s="43"/>
      <c r="AH23" s="41"/>
      <c r="AI23" s="42"/>
      <c r="AJ23" s="42"/>
      <c r="AK23" s="42"/>
      <c r="AL23" s="41"/>
      <c r="AM23" s="42"/>
      <c r="AN23" s="42"/>
      <c r="AO23" s="42"/>
      <c r="AP23" s="42"/>
      <c r="AQ23" s="42"/>
      <c r="AR23" s="42"/>
      <c r="AS23" s="42"/>
      <c r="AT23" s="197" t="s">
        <v>44</v>
      </c>
      <c r="AU23" s="198"/>
      <c r="AV23" s="198"/>
      <c r="AW23" s="199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>
        <v>400</v>
      </c>
      <c r="BI23" s="20">
        <f t="shared" ref="BI23" si="61">240000/BH23</f>
        <v>600</v>
      </c>
    </row>
    <row r="24" spans="1:61" x14ac:dyDescent="0.25">
      <c r="A24" s="9">
        <v>18</v>
      </c>
      <c r="B24" s="9"/>
      <c r="C24" s="9"/>
      <c r="D24" s="9"/>
      <c r="E24" s="44"/>
      <c r="F24" s="45"/>
      <c r="G24" s="45"/>
      <c r="H24" s="45"/>
      <c r="I24" s="45"/>
      <c r="J24" s="45"/>
      <c r="K24" s="45"/>
      <c r="L24" s="46"/>
      <c r="M24" s="45"/>
      <c r="N24" s="45"/>
      <c r="O24" s="45"/>
      <c r="P24" s="45"/>
      <c r="Q24" s="45"/>
      <c r="R24" s="45"/>
      <c r="S24" s="45"/>
      <c r="T24" s="44"/>
      <c r="U24" s="46"/>
      <c r="V24" s="44"/>
      <c r="W24" s="45"/>
      <c r="X24" s="45"/>
      <c r="Y24" s="45"/>
      <c r="Z24" s="45"/>
      <c r="AA24" s="46"/>
      <c r="AB24" s="44"/>
      <c r="AC24" s="45"/>
      <c r="AD24" s="54"/>
      <c r="AE24" s="45"/>
      <c r="AF24" s="45"/>
      <c r="AG24" s="46"/>
      <c r="AH24" s="44"/>
      <c r="AI24" s="45"/>
      <c r="AJ24" s="45"/>
      <c r="AK24" s="45"/>
      <c r="AL24" s="44"/>
      <c r="AM24" s="45"/>
      <c r="AN24" s="45"/>
      <c r="AO24" s="45"/>
      <c r="AP24" s="45"/>
      <c r="AQ24" s="45"/>
      <c r="AR24" s="45"/>
      <c r="AS24" s="45"/>
      <c r="AT24" s="200" t="s">
        <v>45</v>
      </c>
      <c r="AU24" s="201"/>
      <c r="AV24" s="201"/>
      <c r="AW24" s="202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>
        <v>550</v>
      </c>
      <c r="BI24" s="21">
        <f t="shared" ref="BI24" si="62">240000/BH24</f>
        <v>436.36363636363637</v>
      </c>
    </row>
    <row r="25" spans="1:61" x14ac:dyDescent="0.25">
      <c r="A25" s="8">
        <v>19</v>
      </c>
      <c r="B25" s="8"/>
      <c r="C25" s="8"/>
      <c r="D25" s="8"/>
      <c r="E25" s="41"/>
      <c r="F25" s="42"/>
      <c r="G25" s="42"/>
      <c r="H25" s="42"/>
      <c r="I25" s="42"/>
      <c r="J25" s="42"/>
      <c r="K25" s="42"/>
      <c r="L25" s="43"/>
      <c r="M25" s="42"/>
      <c r="N25" s="42"/>
      <c r="O25" s="42"/>
      <c r="P25" s="42"/>
      <c r="Q25" s="42"/>
      <c r="R25" s="42"/>
      <c r="S25" s="42"/>
      <c r="T25" s="41"/>
      <c r="U25" s="43"/>
      <c r="V25" s="41"/>
      <c r="W25" s="42"/>
      <c r="X25" s="42"/>
      <c r="Y25" s="42"/>
      <c r="Z25" s="42"/>
      <c r="AA25" s="43"/>
      <c r="AB25" s="41"/>
      <c r="AC25" s="42"/>
      <c r="AE25" s="42"/>
      <c r="AF25" s="42"/>
      <c r="AG25" s="43"/>
      <c r="AH25" s="41"/>
      <c r="AI25" s="42"/>
      <c r="AJ25" s="42"/>
      <c r="AK25" s="42"/>
      <c r="AL25" s="41"/>
      <c r="AM25" s="42"/>
      <c r="AN25" s="42"/>
      <c r="AO25" s="42"/>
      <c r="AP25" s="42"/>
      <c r="AQ25" s="42"/>
      <c r="AR25" s="42"/>
      <c r="AS25" s="42"/>
      <c r="AT25" s="197" t="s">
        <v>43</v>
      </c>
      <c r="AU25" s="198"/>
      <c r="AV25" s="198"/>
      <c r="AW25" s="199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>
        <v>1240</v>
      </c>
      <c r="BI25" s="20">
        <f t="shared" ref="BI25" si="63">240000/BH25</f>
        <v>193.54838709677421</v>
      </c>
    </row>
    <row r="26" spans="1:61" x14ac:dyDescent="0.25">
      <c r="A26" s="9">
        <v>20</v>
      </c>
      <c r="B26" s="9"/>
      <c r="C26" s="9"/>
      <c r="D26" s="9"/>
      <c r="E26" s="44"/>
      <c r="F26" s="45"/>
      <c r="G26" s="45"/>
      <c r="H26" s="45"/>
      <c r="I26" s="45"/>
      <c r="J26" s="45"/>
      <c r="K26" s="45"/>
      <c r="L26" s="46"/>
      <c r="M26" s="45"/>
      <c r="N26" s="45"/>
      <c r="O26" s="45"/>
      <c r="P26" s="45"/>
      <c r="Q26" s="45"/>
      <c r="R26" s="45"/>
      <c r="S26" s="45"/>
      <c r="T26" s="44"/>
      <c r="U26" s="46"/>
      <c r="V26" s="44"/>
      <c r="W26" s="45"/>
      <c r="X26" s="45"/>
      <c r="Y26" s="45"/>
      <c r="Z26" s="45"/>
      <c r="AA26" s="46"/>
      <c r="AB26" s="44"/>
      <c r="AC26" s="45"/>
      <c r="AD26" s="45"/>
      <c r="AE26" s="45"/>
      <c r="AF26" s="45"/>
      <c r="AG26" s="46"/>
      <c r="AH26" s="44"/>
      <c r="AI26" s="45"/>
      <c r="AJ26" s="45"/>
      <c r="AK26" s="45"/>
      <c r="AL26" s="44"/>
      <c r="AM26" s="45"/>
      <c r="AN26" s="45"/>
      <c r="AO26" s="45"/>
      <c r="AP26" s="45"/>
      <c r="AQ26" s="45"/>
      <c r="AR26" s="45"/>
      <c r="AS26" s="45"/>
      <c r="AT26" s="81"/>
      <c r="AU26" s="45"/>
      <c r="AV26" s="45"/>
      <c r="AW26" s="82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>
        <v>2270</v>
      </c>
      <c r="BI26" s="21">
        <f t="shared" ref="BI26" si="64">240000/BH26</f>
        <v>105.72687224669603</v>
      </c>
    </row>
    <row r="27" spans="1:61" x14ac:dyDescent="0.25">
      <c r="A27" s="8">
        <v>21</v>
      </c>
      <c r="B27" s="8"/>
      <c r="C27" s="8"/>
      <c r="D27" s="8"/>
      <c r="E27" s="41"/>
      <c r="F27" s="42"/>
      <c r="G27" s="42"/>
      <c r="H27" s="42"/>
      <c r="I27" s="42"/>
      <c r="J27" s="42"/>
      <c r="K27" s="42"/>
      <c r="L27" s="43"/>
      <c r="M27" s="42"/>
      <c r="N27" s="42"/>
      <c r="O27" s="42"/>
      <c r="P27" s="42"/>
      <c r="Q27" s="42"/>
      <c r="R27" s="42"/>
      <c r="S27" s="42"/>
      <c r="T27" s="41"/>
      <c r="U27" s="43"/>
      <c r="V27" s="41"/>
      <c r="W27" s="42"/>
      <c r="X27" s="42"/>
      <c r="Y27" s="42"/>
      <c r="Z27" s="42"/>
      <c r="AA27" s="43"/>
      <c r="AB27" s="41"/>
      <c r="AC27" s="42"/>
      <c r="AD27" s="42"/>
      <c r="AE27" s="42"/>
      <c r="AF27" s="42"/>
      <c r="AG27" s="43"/>
      <c r="AH27" s="41"/>
      <c r="AI27" s="42"/>
      <c r="AJ27" s="42"/>
      <c r="AK27" s="42"/>
      <c r="AL27" s="41"/>
      <c r="AM27" s="42"/>
      <c r="AN27" s="42"/>
      <c r="AO27" s="42"/>
      <c r="AP27" s="42"/>
      <c r="AQ27" s="42"/>
      <c r="AR27" s="42"/>
      <c r="AS27" s="42"/>
      <c r="AT27" s="79"/>
      <c r="AU27" s="42"/>
      <c r="AV27" s="42"/>
      <c r="AW27" s="80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>
        <v>3930</v>
      </c>
      <c r="BI27" s="20">
        <f t="shared" ref="BI27" si="65">240000/BH27</f>
        <v>61.068702290076338</v>
      </c>
    </row>
    <row r="28" spans="1:61" x14ac:dyDescent="0.25">
      <c r="A28" s="9">
        <v>22</v>
      </c>
      <c r="B28" s="9"/>
      <c r="C28" s="9"/>
      <c r="D28" s="9"/>
      <c r="E28" s="44"/>
      <c r="F28" s="45"/>
      <c r="G28" s="45"/>
      <c r="H28" s="45"/>
      <c r="I28" s="45"/>
      <c r="J28" s="45"/>
      <c r="K28" s="45"/>
      <c r="L28" s="46"/>
      <c r="M28" s="45"/>
      <c r="N28" s="45"/>
      <c r="O28" s="45"/>
      <c r="P28" s="45"/>
      <c r="Q28" s="45"/>
      <c r="R28" s="45"/>
      <c r="S28" s="45"/>
      <c r="T28" s="44"/>
      <c r="U28" s="46"/>
      <c r="V28" s="44"/>
      <c r="W28" s="45"/>
      <c r="X28" s="45"/>
      <c r="Y28" s="45"/>
      <c r="Z28" s="45"/>
      <c r="AA28" s="46"/>
      <c r="AB28" s="44"/>
      <c r="AC28" s="45"/>
      <c r="AD28" s="45"/>
      <c r="AE28" s="45"/>
      <c r="AF28" s="45"/>
      <c r="AG28" s="46"/>
      <c r="AH28" s="44"/>
      <c r="AI28" s="45"/>
      <c r="AJ28" s="45"/>
      <c r="AK28" s="45"/>
      <c r="AL28" s="44"/>
      <c r="AM28" s="45"/>
      <c r="AN28" s="45"/>
      <c r="AO28" s="45"/>
      <c r="AP28" s="45"/>
      <c r="AQ28" s="45"/>
      <c r="AR28" s="45"/>
      <c r="AS28" s="45"/>
      <c r="AT28" s="81"/>
      <c r="AU28" s="45"/>
      <c r="AV28" s="45"/>
      <c r="AW28" s="82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>
        <v>6230</v>
      </c>
      <c r="BI28" s="21">
        <f t="shared" ref="BI28" si="66">240000/BH28</f>
        <v>38.523274478330656</v>
      </c>
    </row>
    <row r="29" spans="1:61" x14ac:dyDescent="0.25">
      <c r="A29" s="8">
        <v>23</v>
      </c>
      <c r="B29" s="8"/>
      <c r="C29" s="8"/>
      <c r="D29" s="8"/>
      <c r="E29" s="41"/>
      <c r="F29" s="42"/>
      <c r="G29" s="42"/>
      <c r="H29" s="42"/>
      <c r="I29" s="42"/>
      <c r="J29" s="42"/>
      <c r="K29" s="42"/>
      <c r="L29" s="43"/>
      <c r="M29" s="42"/>
      <c r="N29" s="42"/>
      <c r="O29" s="42"/>
      <c r="P29" s="42"/>
      <c r="Q29" s="42"/>
      <c r="R29" s="42"/>
      <c r="S29" s="42"/>
      <c r="T29" s="41"/>
      <c r="U29" s="43"/>
      <c r="V29" s="41"/>
      <c r="W29" s="42"/>
      <c r="X29" s="42"/>
      <c r="Y29" s="42"/>
      <c r="Z29" s="42"/>
      <c r="AA29" s="43"/>
      <c r="AB29" s="41"/>
      <c r="AC29" s="42"/>
      <c r="AD29" s="42"/>
      <c r="AE29" s="42"/>
      <c r="AF29" s="42"/>
      <c r="AG29" s="43"/>
      <c r="AH29" s="41"/>
      <c r="AI29" s="42"/>
      <c r="AJ29" s="42"/>
      <c r="AK29" s="42"/>
      <c r="AL29" s="41"/>
      <c r="AM29" s="42"/>
      <c r="AN29" s="42"/>
      <c r="AO29" s="42"/>
      <c r="AP29" s="42"/>
      <c r="AQ29" s="42"/>
      <c r="AR29" s="42"/>
      <c r="AS29" s="42"/>
      <c r="AT29" s="79"/>
      <c r="AU29" s="42"/>
      <c r="AV29" s="42"/>
      <c r="AW29" s="80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>
        <v>9110</v>
      </c>
      <c r="BI29" s="20">
        <f t="shared" ref="BI29" si="67">240000/BH29</f>
        <v>26.344676180021953</v>
      </c>
    </row>
    <row r="30" spans="1:61" x14ac:dyDescent="0.25">
      <c r="A30" s="9">
        <v>24</v>
      </c>
      <c r="B30" s="9"/>
      <c r="C30" s="9"/>
      <c r="D30" s="9"/>
      <c r="E30" s="44"/>
      <c r="F30" s="45"/>
      <c r="G30" s="45"/>
      <c r="H30" s="45"/>
      <c r="I30" s="45"/>
      <c r="J30" s="45"/>
      <c r="K30" s="45"/>
      <c r="L30" s="46"/>
      <c r="M30" s="45"/>
      <c r="N30" s="45"/>
      <c r="O30" s="45"/>
      <c r="P30" s="45"/>
      <c r="Q30" s="45"/>
      <c r="R30" s="45"/>
      <c r="S30" s="45"/>
      <c r="T30" s="44"/>
      <c r="U30" s="46"/>
      <c r="V30" s="44"/>
      <c r="W30" s="45"/>
      <c r="X30" s="45"/>
      <c r="Y30" s="45"/>
      <c r="Z30" s="45"/>
      <c r="AA30" s="46"/>
      <c r="AB30" s="44"/>
      <c r="AC30" s="45"/>
      <c r="AD30" s="45"/>
      <c r="AE30" s="45"/>
      <c r="AF30" s="45"/>
      <c r="AG30" s="46"/>
      <c r="AH30" s="44"/>
      <c r="AI30" s="45"/>
      <c r="AJ30" s="45"/>
      <c r="AK30" s="45"/>
      <c r="AL30" s="44"/>
      <c r="AM30" s="45"/>
      <c r="AN30" s="45"/>
      <c r="AO30" s="45"/>
      <c r="AP30" s="45"/>
      <c r="AQ30" s="45"/>
      <c r="AR30" s="45"/>
      <c r="AS30" s="45"/>
      <c r="AT30" s="81"/>
      <c r="AU30" s="45"/>
      <c r="AV30" s="45"/>
      <c r="AW30" s="82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>
        <v>12750</v>
      </c>
      <c r="BI30" s="21">
        <f t="shared" ref="BI30" si="68">240000/BH30</f>
        <v>18.823529411764707</v>
      </c>
    </row>
    <row r="31" spans="1:61" x14ac:dyDescent="0.25">
      <c r="A31" s="8">
        <v>25</v>
      </c>
      <c r="B31" s="8"/>
      <c r="C31" s="8"/>
      <c r="D31" s="8"/>
      <c r="E31" s="41"/>
      <c r="F31" s="42"/>
      <c r="G31" s="42"/>
      <c r="H31" s="42"/>
      <c r="I31" s="42"/>
      <c r="J31" s="42"/>
      <c r="K31" s="42"/>
      <c r="L31" s="43"/>
      <c r="M31" s="42"/>
      <c r="N31" s="42"/>
      <c r="O31" s="42"/>
      <c r="P31" s="42"/>
      <c r="Q31" s="42"/>
      <c r="R31" s="42"/>
      <c r="S31" s="42"/>
      <c r="T31" s="41"/>
      <c r="U31" s="43"/>
      <c r="V31" s="41"/>
      <c r="W31" s="42"/>
      <c r="X31" s="42"/>
      <c r="Y31" s="42"/>
      <c r="Z31" s="42"/>
      <c r="AA31" s="43"/>
      <c r="AB31" s="41"/>
      <c r="AC31" s="42"/>
      <c r="AD31" s="42"/>
      <c r="AE31" s="42"/>
      <c r="AF31" s="42"/>
      <c r="AG31" s="43"/>
      <c r="AH31" s="41"/>
      <c r="AI31" s="42"/>
      <c r="AJ31" s="42"/>
      <c r="AK31" s="42"/>
      <c r="AL31" s="41"/>
      <c r="AM31" s="42"/>
      <c r="AN31" s="42"/>
      <c r="AO31" s="42"/>
      <c r="AP31" s="42"/>
      <c r="AQ31" s="42"/>
      <c r="AR31" s="42"/>
      <c r="AS31" s="42"/>
      <c r="AT31" s="79"/>
      <c r="AU31" s="42"/>
      <c r="AV31" s="42"/>
      <c r="AW31" s="80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>
        <v>15000</v>
      </c>
      <c r="BI31" s="20">
        <f t="shared" ref="BI31" si="69">240000/BH31</f>
        <v>16</v>
      </c>
    </row>
    <row r="32" spans="1:61" x14ac:dyDescent="0.25">
      <c r="A32" s="9">
        <v>26</v>
      </c>
      <c r="B32" s="9"/>
      <c r="C32" s="9"/>
      <c r="D32" s="9"/>
      <c r="E32" s="44"/>
      <c r="F32" s="45"/>
      <c r="G32" s="45"/>
      <c r="H32" s="45"/>
      <c r="I32" s="45"/>
      <c r="J32" s="45"/>
      <c r="K32" s="45"/>
      <c r="L32" s="46"/>
      <c r="M32" s="45"/>
      <c r="N32" s="45"/>
      <c r="O32" s="45"/>
      <c r="P32" s="45"/>
      <c r="Q32" s="45"/>
      <c r="R32" s="45"/>
      <c r="S32" s="45"/>
      <c r="T32" s="44"/>
      <c r="U32" s="46"/>
      <c r="V32" s="44"/>
      <c r="W32" s="45"/>
      <c r="X32" s="45"/>
      <c r="Y32" s="45"/>
      <c r="Z32" s="45"/>
      <c r="AA32" s="46"/>
      <c r="AB32" s="44"/>
      <c r="AC32" s="45"/>
      <c r="AD32" s="45"/>
      <c r="AE32" s="45"/>
      <c r="AF32" s="45"/>
      <c r="AG32" s="46"/>
      <c r="AH32" s="44"/>
      <c r="AI32" s="45"/>
      <c r="AJ32" s="45"/>
      <c r="AK32" s="45"/>
      <c r="AL32" s="44"/>
      <c r="AM32" s="45"/>
      <c r="AN32" s="45"/>
      <c r="AO32" s="45"/>
      <c r="AP32" s="45"/>
      <c r="AQ32" s="45"/>
      <c r="AR32" s="45"/>
      <c r="AS32" s="45"/>
      <c r="AT32" s="81"/>
      <c r="AU32" s="45"/>
      <c r="AV32" s="45"/>
      <c r="AW32" s="82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>
        <v>18000</v>
      </c>
      <c r="BI32" s="21">
        <f t="shared" ref="BI32" si="70">240000/BH32</f>
        <v>13.333333333333334</v>
      </c>
    </row>
    <row r="33" spans="1:61" x14ac:dyDescent="0.25">
      <c r="A33" s="8">
        <v>27</v>
      </c>
      <c r="B33" s="8"/>
      <c r="C33" s="8"/>
      <c r="D33" s="8"/>
      <c r="E33" s="41"/>
      <c r="F33" s="42"/>
      <c r="G33" s="42"/>
      <c r="H33" s="42"/>
      <c r="I33" s="42"/>
      <c r="J33" s="42"/>
      <c r="K33" s="42"/>
      <c r="L33" s="43"/>
      <c r="M33" s="42"/>
      <c r="N33" s="42"/>
      <c r="O33" s="42"/>
      <c r="P33" s="42"/>
      <c r="Q33" s="42"/>
      <c r="R33" s="42"/>
      <c r="S33" s="42"/>
      <c r="T33" s="41"/>
      <c r="U33" s="43"/>
      <c r="V33" s="41"/>
      <c r="W33" s="42"/>
      <c r="X33" s="42"/>
      <c r="Y33" s="42"/>
      <c r="Z33" s="42"/>
      <c r="AA33" s="43"/>
      <c r="AB33" s="41"/>
      <c r="AC33" s="42"/>
      <c r="AD33" s="42"/>
      <c r="AE33" s="42"/>
      <c r="AF33" s="42"/>
      <c r="AG33" s="43"/>
      <c r="AH33" s="41"/>
      <c r="AI33" s="42"/>
      <c r="AJ33" s="42"/>
      <c r="AK33" s="42"/>
      <c r="AL33" s="41"/>
      <c r="AM33" s="42"/>
      <c r="AN33" s="42"/>
      <c r="AO33" s="42"/>
      <c r="AP33" s="42"/>
      <c r="AQ33" s="42"/>
      <c r="AR33" s="42"/>
      <c r="AS33" s="42"/>
      <c r="AT33" s="79"/>
      <c r="AU33" s="42"/>
      <c r="AV33" s="42"/>
      <c r="AW33" s="80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>
        <v>23000</v>
      </c>
      <c r="BI33" s="20">
        <f t="shared" ref="BI33" si="71">240000/BH33</f>
        <v>10.434782608695652</v>
      </c>
    </row>
    <row r="34" spans="1:61" x14ac:dyDescent="0.25">
      <c r="A34" s="9">
        <v>28</v>
      </c>
      <c r="B34" s="9"/>
      <c r="C34" s="9"/>
      <c r="D34" s="9"/>
      <c r="E34" s="44"/>
      <c r="F34" s="45"/>
      <c r="G34" s="45"/>
      <c r="H34" s="45"/>
      <c r="I34" s="45"/>
      <c r="J34" s="45"/>
      <c r="K34" s="45"/>
      <c r="L34" s="46"/>
      <c r="M34" s="45"/>
      <c r="N34" s="45"/>
      <c r="O34" s="45"/>
      <c r="P34" s="45"/>
      <c r="Q34" s="45"/>
      <c r="R34" s="45"/>
      <c r="S34" s="45"/>
      <c r="T34" s="44"/>
      <c r="U34" s="46"/>
      <c r="V34" s="44"/>
      <c r="W34" s="45"/>
      <c r="X34" s="45"/>
      <c r="Y34" s="45"/>
      <c r="Z34" s="45"/>
      <c r="AA34" s="46"/>
      <c r="AB34" s="44"/>
      <c r="AC34" s="45"/>
      <c r="AD34" s="45"/>
      <c r="AE34" s="45"/>
      <c r="AF34" s="45"/>
      <c r="AG34" s="46"/>
      <c r="AH34" s="44"/>
      <c r="AI34" s="45"/>
      <c r="AJ34" s="45"/>
      <c r="AK34" s="45"/>
      <c r="AL34" s="44"/>
      <c r="AM34" s="45"/>
      <c r="AN34" s="45"/>
      <c r="AO34" s="45"/>
      <c r="AP34" s="45"/>
      <c r="AQ34" s="45"/>
      <c r="AR34" s="45"/>
      <c r="AS34" s="45"/>
      <c r="AT34" s="81"/>
      <c r="AU34" s="45"/>
      <c r="AV34" s="45"/>
      <c r="AW34" s="82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>
        <v>29000</v>
      </c>
      <c r="BI34" s="21">
        <f t="shared" ref="BI34" si="72">240000/BH34</f>
        <v>8.2758620689655178</v>
      </c>
    </row>
    <row r="35" spans="1:61" x14ac:dyDescent="0.25">
      <c r="A35" s="8">
        <v>29</v>
      </c>
      <c r="B35" s="8"/>
      <c r="C35" s="8"/>
      <c r="D35" s="8"/>
      <c r="E35" s="41"/>
      <c r="F35" s="42"/>
      <c r="G35" s="42"/>
      <c r="H35" s="42"/>
      <c r="I35" s="42"/>
      <c r="J35" s="42"/>
      <c r="K35" s="42"/>
      <c r="L35" s="43"/>
      <c r="M35" s="42"/>
      <c r="N35" s="42"/>
      <c r="O35" s="42"/>
      <c r="P35" s="42"/>
      <c r="Q35" s="42"/>
      <c r="R35" s="42"/>
      <c r="S35" s="42"/>
      <c r="T35" s="41"/>
      <c r="U35" s="43"/>
      <c r="V35" s="41"/>
      <c r="W35" s="42"/>
      <c r="X35" s="42"/>
      <c r="Y35" s="42"/>
      <c r="Z35" s="42"/>
      <c r="AA35" s="43"/>
      <c r="AB35" s="41"/>
      <c r="AC35" s="42"/>
      <c r="AD35" s="42"/>
      <c r="AE35" s="42"/>
      <c r="AF35" s="42"/>
      <c r="AG35" s="43"/>
      <c r="AH35" s="41"/>
      <c r="AI35" s="42"/>
      <c r="AJ35" s="42"/>
      <c r="AK35" s="42"/>
      <c r="AL35" s="41"/>
      <c r="AM35" s="42"/>
      <c r="AN35" s="42"/>
      <c r="AO35" s="42"/>
      <c r="AP35" s="42"/>
      <c r="AQ35" s="42"/>
      <c r="AR35" s="42"/>
      <c r="AS35" s="42"/>
      <c r="AT35" s="79"/>
      <c r="AU35" s="42"/>
      <c r="AV35" s="42"/>
      <c r="AW35" s="80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>
        <v>35000</v>
      </c>
      <c r="BI35" s="20">
        <f t="shared" ref="BI35" si="73">240000/BH35</f>
        <v>6.8571428571428568</v>
      </c>
    </row>
    <row r="36" spans="1:61" ht="15.75" thickBot="1" x14ac:dyDescent="0.3">
      <c r="A36" s="9">
        <v>30</v>
      </c>
      <c r="B36" s="9"/>
      <c r="C36" s="9"/>
      <c r="D36" s="9"/>
      <c r="E36" s="47"/>
      <c r="F36" s="48"/>
      <c r="G36" s="48"/>
      <c r="H36" s="48"/>
      <c r="I36" s="48"/>
      <c r="J36" s="48"/>
      <c r="K36" s="48"/>
      <c r="L36" s="49"/>
      <c r="M36" s="48"/>
      <c r="N36" s="48"/>
      <c r="O36" s="48"/>
      <c r="P36" s="48"/>
      <c r="Q36" s="48"/>
      <c r="R36" s="48"/>
      <c r="S36" s="48"/>
      <c r="T36" s="47"/>
      <c r="U36" s="49"/>
      <c r="V36" s="47"/>
      <c r="W36" s="48"/>
      <c r="X36" s="48"/>
      <c r="Y36" s="48"/>
      <c r="Z36" s="48"/>
      <c r="AA36" s="49"/>
      <c r="AB36" s="47"/>
      <c r="AC36" s="48"/>
      <c r="AD36" s="48"/>
      <c r="AE36" s="48"/>
      <c r="AF36" s="48"/>
      <c r="AG36" s="49"/>
      <c r="AH36" s="47"/>
      <c r="AI36" s="48"/>
      <c r="AJ36" s="48"/>
      <c r="AK36" s="48"/>
      <c r="AL36" s="47"/>
      <c r="AM36" s="48"/>
      <c r="AN36" s="45"/>
      <c r="AO36" s="45"/>
      <c r="AP36" s="45"/>
      <c r="AQ36" s="45"/>
      <c r="AR36" s="45"/>
      <c r="AS36" s="45"/>
      <c r="AT36" s="83"/>
      <c r="AU36" s="84"/>
      <c r="AV36" s="84"/>
      <c r="AW36" s="85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>
        <v>43000</v>
      </c>
      <c r="BI36" s="21">
        <f t="shared" ref="BI36" si="74">240000/BH36</f>
        <v>5.5813953488372094</v>
      </c>
    </row>
    <row r="37" spans="1:61" x14ac:dyDescent="0.25">
      <c r="A37" s="8"/>
      <c r="B37" s="8"/>
      <c r="C37" s="8"/>
      <c r="D37" s="8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>
        <v>47000</v>
      </c>
      <c r="BI37" s="20">
        <f t="shared" ref="BI37" si="75">240000/BH37</f>
        <v>5.1063829787234045</v>
      </c>
    </row>
    <row r="38" spans="1:61" x14ac:dyDescent="0.25">
      <c r="BH38" t="s">
        <v>22</v>
      </c>
    </row>
    <row r="39" spans="1:61" x14ac:dyDescent="0.25">
      <c r="E39" s="69" t="s">
        <v>50</v>
      </c>
    </row>
  </sheetData>
  <mergeCells count="27">
    <mergeCell ref="E1:F1"/>
    <mergeCell ref="G1:H1"/>
    <mergeCell ref="I1:J1"/>
    <mergeCell ref="K1:L1"/>
    <mergeCell ref="V1:W1"/>
    <mergeCell ref="M1:N1"/>
    <mergeCell ref="P1:Q1"/>
    <mergeCell ref="R1:S1"/>
    <mergeCell ref="Z1:AA1"/>
    <mergeCell ref="X1:Y1"/>
    <mergeCell ref="AT19:AW19"/>
    <mergeCell ref="AT20:AW20"/>
    <mergeCell ref="AV3:AV4"/>
    <mergeCell ref="AH1:AI1"/>
    <mergeCell ref="AJ1:AK1"/>
    <mergeCell ref="AB1:AC1"/>
    <mergeCell ref="AD1:AE1"/>
    <mergeCell ref="AF1:AG1"/>
    <mergeCell ref="AL1:AM1"/>
    <mergeCell ref="AN1:AO1"/>
    <mergeCell ref="AP1:AQ1"/>
    <mergeCell ref="AR1:AS1"/>
    <mergeCell ref="AT21:AW21"/>
    <mergeCell ref="AT22:AW22"/>
    <mergeCell ref="AT23:AW23"/>
    <mergeCell ref="AT24:AW24"/>
    <mergeCell ref="AT25:AW2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4BF4-0F10-4621-9248-54CB0166FB1E}">
  <dimension ref="A1:O37"/>
  <sheetViews>
    <sheetView tabSelected="1" workbookViewId="0">
      <selection activeCell="O30" sqref="O30"/>
    </sheetView>
  </sheetViews>
  <sheetFormatPr defaultRowHeight="15" x14ac:dyDescent="0.25"/>
  <cols>
    <col min="1" max="10" width="11.7109375" style="190" customWidth="1"/>
    <col min="14" max="14" width="13.5703125" customWidth="1"/>
  </cols>
  <sheetData>
    <row r="1" spans="1:15" ht="15.75" thickBot="1" x14ac:dyDescent="0.3">
      <c r="C1" s="236" t="s">
        <v>71</v>
      </c>
      <c r="F1" s="236" t="s">
        <v>73</v>
      </c>
      <c r="I1" s="236" t="s">
        <v>72</v>
      </c>
      <c r="M1" s="237" t="s">
        <v>84</v>
      </c>
      <c r="N1" s="237"/>
    </row>
    <row r="2" spans="1:15" x14ac:dyDescent="0.25">
      <c r="B2" s="159"/>
      <c r="C2" s="106" t="s">
        <v>59</v>
      </c>
      <c r="D2" s="160" t="s">
        <v>1</v>
      </c>
      <c r="E2" s="159"/>
      <c r="F2" s="106" t="s">
        <v>59</v>
      </c>
      <c r="G2" s="160" t="s">
        <v>1</v>
      </c>
      <c r="H2" s="159"/>
      <c r="I2" s="106" t="s">
        <v>59</v>
      </c>
      <c r="J2" s="160" t="s">
        <v>1</v>
      </c>
      <c r="L2" s="224"/>
      <c r="M2" s="225"/>
      <c r="N2" s="226" t="s">
        <v>59</v>
      </c>
      <c r="O2" s="227" t="s">
        <v>1</v>
      </c>
    </row>
    <row r="3" spans="1:15" ht="14.25" customHeight="1" x14ac:dyDescent="0.25">
      <c r="B3" s="159"/>
      <c r="C3" s="23" t="s">
        <v>5</v>
      </c>
      <c r="D3" s="160" t="s">
        <v>2</v>
      </c>
      <c r="E3" s="159"/>
      <c r="F3" s="23" t="s">
        <v>5</v>
      </c>
      <c r="G3" s="160" t="s">
        <v>2</v>
      </c>
      <c r="H3" s="159"/>
      <c r="I3" s="23" t="s">
        <v>5</v>
      </c>
      <c r="J3" s="160" t="s">
        <v>2</v>
      </c>
      <c r="L3" s="228"/>
      <c r="M3" s="214"/>
      <c r="N3" s="229" t="s">
        <v>5</v>
      </c>
      <c r="O3" s="215" t="s">
        <v>2</v>
      </c>
    </row>
    <row r="4" spans="1:15" x14ac:dyDescent="0.25">
      <c r="B4" s="159"/>
      <c r="C4" s="23" t="s">
        <v>6</v>
      </c>
      <c r="D4" s="160" t="s">
        <v>3</v>
      </c>
      <c r="E4" s="159"/>
      <c r="F4" s="23" t="s">
        <v>6</v>
      </c>
      <c r="G4" s="160" t="s">
        <v>3</v>
      </c>
      <c r="H4" s="159"/>
      <c r="I4" s="23" t="s">
        <v>6</v>
      </c>
      <c r="J4" s="160" t="s">
        <v>3</v>
      </c>
      <c r="L4" s="228"/>
      <c r="M4" s="214"/>
      <c r="N4" s="229" t="s">
        <v>6</v>
      </c>
      <c r="O4" s="215" t="s">
        <v>3</v>
      </c>
    </row>
    <row r="5" spans="1:15" x14ac:dyDescent="0.25">
      <c r="B5" s="159"/>
      <c r="C5" s="26" t="s">
        <v>27</v>
      </c>
      <c r="D5" s="160">
        <v>140</v>
      </c>
      <c r="E5" s="159"/>
      <c r="F5" s="26" t="s">
        <v>27</v>
      </c>
      <c r="G5" s="160">
        <v>140</v>
      </c>
      <c r="H5" s="159"/>
      <c r="I5" s="26" t="s">
        <v>27</v>
      </c>
      <c r="J5" s="160">
        <v>140</v>
      </c>
      <c r="L5" s="228"/>
      <c r="M5" s="214"/>
      <c r="N5" s="42" t="s">
        <v>27</v>
      </c>
      <c r="O5" s="215">
        <v>140</v>
      </c>
    </row>
    <row r="6" spans="1:15" ht="15.75" thickBot="1" x14ac:dyDescent="0.3">
      <c r="A6" s="2" t="s">
        <v>4</v>
      </c>
      <c r="B6" s="74"/>
      <c r="C6" s="2" t="s">
        <v>16</v>
      </c>
      <c r="D6" s="161" t="s">
        <v>28</v>
      </c>
      <c r="E6" s="74"/>
      <c r="F6" s="2" t="s">
        <v>16</v>
      </c>
      <c r="G6" s="161" t="s">
        <v>28</v>
      </c>
      <c r="H6" s="74"/>
      <c r="I6" s="2" t="s">
        <v>16</v>
      </c>
      <c r="J6" s="161" t="s">
        <v>28</v>
      </c>
      <c r="L6" s="217" t="s">
        <v>4</v>
      </c>
      <c r="M6" s="217"/>
      <c r="N6" s="216" t="s">
        <v>16</v>
      </c>
      <c r="O6" s="218" t="s">
        <v>28</v>
      </c>
    </row>
    <row r="7" spans="1:15" x14ac:dyDescent="0.25">
      <c r="A7" s="190">
        <v>1</v>
      </c>
      <c r="B7" s="159"/>
      <c r="C7" s="162">
        <v>12</v>
      </c>
      <c r="D7" s="163">
        <f t="shared" ref="D7:D16" si="0">($D$5*1000)/C7</f>
        <v>11666.666666666666</v>
      </c>
      <c r="E7" s="159"/>
      <c r="F7" s="162">
        <v>8.8000000000000007</v>
      </c>
      <c r="G7" s="163">
        <f t="shared" ref="G7:G16" si="1">($D$5*1000)/F7</f>
        <v>15909.090909090908</v>
      </c>
      <c r="H7" s="159"/>
      <c r="I7" s="162">
        <v>8.8000000000000007</v>
      </c>
      <c r="J7" s="163">
        <f t="shared" ref="J7:J16" si="2">($D$5*1000)/I7</f>
        <v>15909.090909090908</v>
      </c>
      <c r="L7" s="214">
        <v>1</v>
      </c>
      <c r="M7" s="214"/>
      <c r="N7" s="229">
        <v>9</v>
      </c>
      <c r="O7" s="219" t="s">
        <v>74</v>
      </c>
    </row>
    <row r="8" spans="1:15" x14ac:dyDescent="0.25">
      <c r="A8" s="3">
        <v>2</v>
      </c>
      <c r="B8" s="164"/>
      <c r="C8" s="165">
        <v>22</v>
      </c>
      <c r="D8" s="166">
        <f t="shared" si="0"/>
        <v>6363.636363636364</v>
      </c>
      <c r="E8" s="164"/>
      <c r="F8" s="165">
        <v>17</v>
      </c>
      <c r="G8" s="166">
        <f t="shared" si="1"/>
        <v>8235.2941176470595</v>
      </c>
      <c r="H8" s="164"/>
      <c r="I8" s="165">
        <v>17</v>
      </c>
      <c r="J8" s="166">
        <f t="shared" si="2"/>
        <v>8235.2941176470595</v>
      </c>
      <c r="L8" s="220">
        <v>2</v>
      </c>
      <c r="M8" s="220"/>
      <c r="N8" s="230">
        <v>10.5</v>
      </c>
      <c r="O8" s="221" t="s">
        <v>75</v>
      </c>
    </row>
    <row r="9" spans="1:15" x14ac:dyDescent="0.25">
      <c r="A9" s="190">
        <v>3</v>
      </c>
      <c r="B9" s="159"/>
      <c r="C9" s="162">
        <v>33</v>
      </c>
      <c r="D9" s="163">
        <f t="shared" si="0"/>
        <v>4242.424242424242</v>
      </c>
      <c r="E9" s="159"/>
      <c r="F9" s="162">
        <v>29</v>
      </c>
      <c r="G9" s="163">
        <f t="shared" si="1"/>
        <v>4827.5862068965516</v>
      </c>
      <c r="H9" s="159"/>
      <c r="I9" s="162">
        <v>29</v>
      </c>
      <c r="J9" s="163">
        <f t="shared" si="2"/>
        <v>4827.5862068965516</v>
      </c>
      <c r="L9" s="214">
        <v>3</v>
      </c>
      <c r="M9" s="214"/>
      <c r="N9" s="229">
        <v>14.1</v>
      </c>
      <c r="O9" s="219" t="s">
        <v>76</v>
      </c>
    </row>
    <row r="10" spans="1:15" x14ac:dyDescent="0.25">
      <c r="A10" s="3">
        <v>4</v>
      </c>
      <c r="B10" s="164"/>
      <c r="C10" s="165">
        <v>52</v>
      </c>
      <c r="D10" s="166">
        <f t="shared" si="0"/>
        <v>2692.3076923076924</v>
      </c>
      <c r="E10" s="164"/>
      <c r="F10" s="165">
        <v>44</v>
      </c>
      <c r="G10" s="166">
        <f t="shared" si="1"/>
        <v>3181.818181818182</v>
      </c>
      <c r="H10" s="164"/>
      <c r="I10" s="165">
        <v>44</v>
      </c>
      <c r="J10" s="166">
        <f t="shared" si="2"/>
        <v>3181.818181818182</v>
      </c>
      <c r="L10" s="220">
        <v>4</v>
      </c>
      <c r="M10" s="220"/>
      <c r="N10" s="230">
        <v>23.4</v>
      </c>
      <c r="O10" s="221" t="s">
        <v>77</v>
      </c>
    </row>
    <row r="11" spans="1:15" x14ac:dyDescent="0.25">
      <c r="A11" s="190">
        <v>5</v>
      </c>
      <c r="B11" s="159"/>
      <c r="C11" s="162">
        <v>254</v>
      </c>
      <c r="D11" s="163">
        <f t="shared" si="0"/>
        <v>551.18110236220468</v>
      </c>
      <c r="E11" s="159"/>
      <c r="F11" s="162">
        <v>223</v>
      </c>
      <c r="G11" s="163">
        <f t="shared" si="1"/>
        <v>627.8026905829596</v>
      </c>
      <c r="H11" s="159"/>
      <c r="I11" s="162">
        <v>223</v>
      </c>
      <c r="J11" s="163">
        <f t="shared" si="2"/>
        <v>627.8026905829596</v>
      </c>
      <c r="L11" s="214">
        <v>5</v>
      </c>
      <c r="M11" s="214"/>
      <c r="N11" s="229">
        <v>46.4</v>
      </c>
      <c r="O11" s="219" t="s">
        <v>78</v>
      </c>
    </row>
    <row r="12" spans="1:15" x14ac:dyDescent="0.25">
      <c r="A12" s="3">
        <v>6</v>
      </c>
      <c r="B12" s="164"/>
      <c r="C12" s="165">
        <v>548</v>
      </c>
      <c r="D12" s="166">
        <f t="shared" si="0"/>
        <v>255.47445255474452</v>
      </c>
      <c r="E12" s="164"/>
      <c r="F12" s="165">
        <v>433</v>
      </c>
      <c r="G12" s="166">
        <f t="shared" si="1"/>
        <v>323.32563510392612</v>
      </c>
      <c r="H12" s="164"/>
      <c r="I12" s="165">
        <v>433</v>
      </c>
      <c r="J12" s="166">
        <f t="shared" si="2"/>
        <v>323.32563510392612</v>
      </c>
      <c r="L12" s="220">
        <v>6</v>
      </c>
      <c r="M12" s="220"/>
      <c r="N12" s="230">
        <v>104</v>
      </c>
      <c r="O12" s="221" t="s">
        <v>79</v>
      </c>
    </row>
    <row r="13" spans="1:15" x14ac:dyDescent="0.25">
      <c r="A13" s="190">
        <v>7</v>
      </c>
      <c r="B13" s="159"/>
      <c r="C13" s="162">
        <v>1059</v>
      </c>
      <c r="D13" s="163">
        <f t="shared" si="0"/>
        <v>132.20018885741266</v>
      </c>
      <c r="E13" s="159"/>
      <c r="F13" s="162">
        <v>859</v>
      </c>
      <c r="G13" s="163">
        <f t="shared" si="1"/>
        <v>162.98020954598371</v>
      </c>
      <c r="H13" s="159"/>
      <c r="I13" s="162">
        <v>859</v>
      </c>
      <c r="J13" s="163">
        <f t="shared" si="2"/>
        <v>162.98020954598371</v>
      </c>
      <c r="L13" s="214">
        <v>7</v>
      </c>
      <c r="M13" s="214"/>
      <c r="N13" s="229">
        <v>248</v>
      </c>
      <c r="O13" s="219" t="s">
        <v>80</v>
      </c>
    </row>
    <row r="14" spans="1:15" x14ac:dyDescent="0.25">
      <c r="A14" s="3">
        <v>8</v>
      </c>
      <c r="B14" s="164"/>
      <c r="C14" s="165">
        <v>1579</v>
      </c>
      <c r="D14" s="166">
        <f t="shared" si="0"/>
        <v>88.663711209626342</v>
      </c>
      <c r="E14" s="164"/>
      <c r="F14" s="165">
        <v>1572</v>
      </c>
      <c r="G14" s="166">
        <f t="shared" si="1"/>
        <v>89.05852417302799</v>
      </c>
      <c r="H14" s="164"/>
      <c r="I14" s="165">
        <v>1572</v>
      </c>
      <c r="J14" s="166">
        <f t="shared" si="2"/>
        <v>89.05852417302799</v>
      </c>
      <c r="L14" s="220">
        <v>8</v>
      </c>
      <c r="M14" s="220"/>
      <c r="N14" s="230">
        <v>608</v>
      </c>
      <c r="O14" s="221" t="s">
        <v>81</v>
      </c>
    </row>
    <row r="15" spans="1:15" x14ac:dyDescent="0.25">
      <c r="A15" s="190">
        <v>9</v>
      </c>
      <c r="B15" s="186" t="s">
        <v>60</v>
      </c>
      <c r="C15" s="187">
        <v>5.3</v>
      </c>
      <c r="D15" s="188">
        <f t="shared" si="0"/>
        <v>26415.094339622643</v>
      </c>
      <c r="E15" s="186" t="s">
        <v>60</v>
      </c>
      <c r="F15" s="187">
        <v>8.8000000000000007</v>
      </c>
      <c r="G15" s="188">
        <f t="shared" si="1"/>
        <v>15909.090909090908</v>
      </c>
      <c r="H15" s="186" t="s">
        <v>60</v>
      </c>
      <c r="I15" s="187">
        <v>6.3</v>
      </c>
      <c r="J15" s="188">
        <f t="shared" si="2"/>
        <v>22222.222222222223</v>
      </c>
      <c r="L15" s="214">
        <v>9</v>
      </c>
      <c r="M15" s="222" t="s">
        <v>60</v>
      </c>
      <c r="N15" s="231">
        <v>8</v>
      </c>
      <c r="O15" s="223" t="s">
        <v>82</v>
      </c>
    </row>
    <row r="16" spans="1:15" ht="15.75" thickBot="1" x14ac:dyDescent="0.3">
      <c r="A16" s="3">
        <v>10</v>
      </c>
      <c r="B16" s="186" t="s">
        <v>61</v>
      </c>
      <c r="C16" s="187">
        <v>5.3</v>
      </c>
      <c r="D16" s="188">
        <f t="shared" si="0"/>
        <v>26415.094339622643</v>
      </c>
      <c r="E16" s="186" t="s">
        <v>61</v>
      </c>
      <c r="F16" s="187">
        <v>8.8000000000000007</v>
      </c>
      <c r="G16" s="188">
        <f t="shared" si="1"/>
        <v>15909.090909090908</v>
      </c>
      <c r="H16" s="186" t="s">
        <v>61</v>
      </c>
      <c r="I16" s="187">
        <v>6.3</v>
      </c>
      <c r="J16" s="188">
        <f t="shared" si="2"/>
        <v>22222.222222222223</v>
      </c>
      <c r="L16" s="232">
        <v>10</v>
      </c>
      <c r="M16" s="233" t="s">
        <v>61</v>
      </c>
      <c r="N16" s="234">
        <v>2</v>
      </c>
      <c r="O16" s="235" t="s">
        <v>83</v>
      </c>
    </row>
    <row r="17" spans="1:10" x14ac:dyDescent="0.25">
      <c r="A17" s="190">
        <v>11</v>
      </c>
    </row>
    <row r="18" spans="1:10" x14ac:dyDescent="0.2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8">
        <v>13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9"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8">
        <v>15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9">
        <v>16</v>
      </c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5">
      <c r="A23" s="8">
        <v>17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9">
        <v>18</v>
      </c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A25" s="8">
        <v>19</v>
      </c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9">
        <v>20</v>
      </c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25">
      <c r="A27" s="8">
        <v>21</v>
      </c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9">
        <v>22</v>
      </c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5">
      <c r="A29" s="8">
        <v>23</v>
      </c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9">
        <v>24</v>
      </c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5">
      <c r="A31" s="8">
        <v>25</v>
      </c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5">
      <c r="A32" s="9">
        <v>26</v>
      </c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8">
        <v>27</v>
      </c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9">
        <v>28</v>
      </c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25">
      <c r="A35" s="8">
        <v>29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25">
      <c r="A36" s="9">
        <v>30</v>
      </c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</row>
  </sheetData>
  <mergeCells count="1">
    <mergeCell ref="M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46E4-A829-4270-8CE0-E696B4538F3B}">
  <dimension ref="A2:J37"/>
  <sheetViews>
    <sheetView workbookViewId="0">
      <selection activeCell="M32" sqref="M32"/>
    </sheetView>
  </sheetViews>
  <sheetFormatPr defaultRowHeight="15" x14ac:dyDescent="0.25"/>
  <cols>
    <col min="1" max="2" width="11.7109375" style="190" customWidth="1"/>
    <col min="3" max="3" width="23.140625" style="190" customWidth="1"/>
    <col min="4" max="10" width="11.7109375" style="190" customWidth="1"/>
  </cols>
  <sheetData>
    <row r="2" spans="1:10" x14ac:dyDescent="0.25">
      <c r="B2" s="159"/>
      <c r="C2" s="106" t="s">
        <v>70</v>
      </c>
      <c r="D2" s="160" t="s">
        <v>1</v>
      </c>
      <c r="E2" s="159"/>
      <c r="F2" s="106" t="s">
        <v>69</v>
      </c>
      <c r="G2" s="160" t="s">
        <v>1</v>
      </c>
      <c r="H2" s="159"/>
      <c r="I2" s="106" t="s">
        <v>69</v>
      </c>
      <c r="J2" s="160" t="s">
        <v>1</v>
      </c>
    </row>
    <row r="3" spans="1:10" x14ac:dyDescent="0.25">
      <c r="B3" s="159"/>
      <c r="C3" s="23" t="s">
        <v>5</v>
      </c>
      <c r="D3" s="160" t="s">
        <v>2</v>
      </c>
      <c r="E3" s="159"/>
      <c r="F3" s="23" t="s">
        <v>5</v>
      </c>
      <c r="G3" s="160" t="s">
        <v>2</v>
      </c>
      <c r="H3" s="159"/>
      <c r="I3" s="23" t="s">
        <v>5</v>
      </c>
      <c r="J3" s="160" t="s">
        <v>2</v>
      </c>
    </row>
    <row r="4" spans="1:10" x14ac:dyDescent="0.25">
      <c r="B4" s="159"/>
      <c r="C4" s="23" t="s">
        <v>6</v>
      </c>
      <c r="D4" s="160" t="s">
        <v>3</v>
      </c>
      <c r="E4" s="159"/>
      <c r="F4" s="23" t="s">
        <v>6</v>
      </c>
      <c r="G4" s="160" t="s">
        <v>3</v>
      </c>
      <c r="H4" s="159"/>
      <c r="I4" s="23" t="s">
        <v>6</v>
      </c>
      <c r="J4" s="160" t="s">
        <v>3</v>
      </c>
    </row>
    <row r="5" spans="1:10" x14ac:dyDescent="0.25">
      <c r="B5" s="159"/>
      <c r="C5" s="26" t="s">
        <v>27</v>
      </c>
      <c r="D5" s="160">
        <v>140</v>
      </c>
      <c r="E5" s="159"/>
      <c r="F5" s="26" t="s">
        <v>27</v>
      </c>
      <c r="G5" s="160">
        <v>140</v>
      </c>
      <c r="H5" s="159"/>
      <c r="I5" s="26" t="s">
        <v>27</v>
      </c>
      <c r="J5" s="160">
        <v>140</v>
      </c>
    </row>
    <row r="6" spans="1:10" x14ac:dyDescent="0.25">
      <c r="A6" s="2" t="s">
        <v>4</v>
      </c>
      <c r="B6" s="74"/>
      <c r="C6" s="2" t="s">
        <v>16</v>
      </c>
      <c r="D6" s="161" t="s">
        <v>28</v>
      </c>
      <c r="E6" s="74"/>
      <c r="F6" s="2" t="s">
        <v>16</v>
      </c>
      <c r="G6" s="161" t="s">
        <v>28</v>
      </c>
      <c r="H6" s="74"/>
      <c r="I6" s="2" t="s">
        <v>16</v>
      </c>
      <c r="J6" s="161" t="s">
        <v>28</v>
      </c>
    </row>
    <row r="7" spans="1:10" x14ac:dyDescent="0.25">
      <c r="A7" s="190">
        <v>1</v>
      </c>
      <c r="B7" s="159"/>
      <c r="C7" s="162">
        <v>9</v>
      </c>
      <c r="D7" s="163">
        <f t="shared" ref="D7:D16" si="0">($J$5*1000)/C7</f>
        <v>15555.555555555555</v>
      </c>
      <c r="E7" s="159"/>
      <c r="F7" s="162">
        <v>9</v>
      </c>
      <c r="G7" s="163">
        <f t="shared" ref="G7:G16" si="1">($J$5*1000)/F7</f>
        <v>15555.555555555555</v>
      </c>
      <c r="H7" s="159"/>
      <c r="I7" s="162">
        <v>9</v>
      </c>
      <c r="J7" s="163">
        <f t="shared" ref="J7:J16" si="2">($J$5*1000)/I7</f>
        <v>15555.555555555555</v>
      </c>
    </row>
    <row r="8" spans="1:10" x14ac:dyDescent="0.25">
      <c r="A8" s="3">
        <v>2</v>
      </c>
      <c r="B8" s="164"/>
      <c r="C8" s="165">
        <v>11.2</v>
      </c>
      <c r="D8" s="166">
        <f t="shared" si="0"/>
        <v>12500</v>
      </c>
      <c r="E8" s="164"/>
      <c r="F8" s="165">
        <v>10.5</v>
      </c>
      <c r="G8" s="166">
        <f t="shared" si="1"/>
        <v>13333.333333333334</v>
      </c>
      <c r="H8" s="164"/>
      <c r="I8" s="165">
        <v>10.5</v>
      </c>
      <c r="J8" s="166">
        <f t="shared" si="2"/>
        <v>13333.333333333334</v>
      </c>
    </row>
    <row r="9" spans="1:10" x14ac:dyDescent="0.25">
      <c r="A9" s="190">
        <v>3</v>
      </c>
      <c r="B9" s="159"/>
      <c r="C9" s="162">
        <v>30</v>
      </c>
      <c r="D9" s="163">
        <f t="shared" si="0"/>
        <v>4666.666666666667</v>
      </c>
      <c r="E9" s="159"/>
      <c r="F9" s="162">
        <v>14.1</v>
      </c>
      <c r="G9" s="163">
        <f t="shared" si="1"/>
        <v>9929.078014184397</v>
      </c>
      <c r="H9" s="159"/>
      <c r="I9" s="162">
        <v>14.1</v>
      </c>
      <c r="J9" s="163">
        <f t="shared" si="2"/>
        <v>9929.078014184397</v>
      </c>
    </row>
    <row r="10" spans="1:10" x14ac:dyDescent="0.25">
      <c r="A10" s="3">
        <v>4</v>
      </c>
      <c r="B10" s="164"/>
      <c r="C10" s="165">
        <v>44</v>
      </c>
      <c r="D10" s="166">
        <f t="shared" si="0"/>
        <v>3181.818181818182</v>
      </c>
      <c r="E10" s="164"/>
      <c r="F10" s="165">
        <v>23.4</v>
      </c>
      <c r="G10" s="166">
        <f t="shared" si="1"/>
        <v>5982.9059829059834</v>
      </c>
      <c r="H10" s="164"/>
      <c r="I10" s="165">
        <v>23.4</v>
      </c>
      <c r="J10" s="166">
        <f t="shared" si="2"/>
        <v>5982.9059829059834</v>
      </c>
    </row>
    <row r="11" spans="1:10" x14ac:dyDescent="0.25">
      <c r="A11" s="190">
        <v>5</v>
      </c>
      <c r="B11" s="159"/>
      <c r="C11" s="162">
        <v>223</v>
      </c>
      <c r="D11" s="163">
        <f t="shared" si="0"/>
        <v>627.8026905829596</v>
      </c>
      <c r="E11" s="159"/>
      <c r="F11" s="162">
        <v>46.4</v>
      </c>
      <c r="G11" s="163">
        <f t="shared" si="1"/>
        <v>3017.2413793103451</v>
      </c>
      <c r="H11" s="159"/>
      <c r="I11" s="162">
        <v>46.4</v>
      </c>
      <c r="J11" s="163">
        <f t="shared" si="2"/>
        <v>3017.2413793103451</v>
      </c>
    </row>
    <row r="12" spans="1:10" x14ac:dyDescent="0.25">
      <c r="A12" s="3">
        <v>6</v>
      </c>
      <c r="B12" s="164"/>
      <c r="C12" s="165">
        <v>484</v>
      </c>
      <c r="D12" s="166">
        <f t="shared" si="0"/>
        <v>289.25619834710744</v>
      </c>
      <c r="E12" s="164"/>
      <c r="F12" s="165">
        <v>104</v>
      </c>
      <c r="G12" s="166">
        <f t="shared" si="1"/>
        <v>1346.1538461538462</v>
      </c>
      <c r="H12" s="164"/>
      <c r="I12" s="165">
        <v>104</v>
      </c>
      <c r="J12" s="166">
        <f t="shared" si="2"/>
        <v>1346.1538461538462</v>
      </c>
    </row>
    <row r="13" spans="1:10" x14ac:dyDescent="0.25">
      <c r="A13" s="190">
        <v>7</v>
      </c>
      <c r="B13" s="159"/>
      <c r="C13" s="162">
        <v>956</v>
      </c>
      <c r="D13" s="163">
        <f t="shared" si="0"/>
        <v>146.44351464435147</v>
      </c>
      <c r="E13" s="159"/>
      <c r="F13" s="162">
        <v>248</v>
      </c>
      <c r="G13" s="163">
        <f t="shared" si="1"/>
        <v>564.51612903225805</v>
      </c>
      <c r="H13" s="159"/>
      <c r="I13" s="162">
        <v>248</v>
      </c>
      <c r="J13" s="163">
        <f t="shared" si="2"/>
        <v>564.51612903225805</v>
      </c>
    </row>
    <row r="14" spans="1:10" x14ac:dyDescent="0.25">
      <c r="A14" s="3">
        <v>8</v>
      </c>
      <c r="B14" s="164"/>
      <c r="C14" s="165">
        <v>1657</v>
      </c>
      <c r="D14" s="166">
        <f t="shared" si="0"/>
        <v>84.490042245021129</v>
      </c>
      <c r="E14" s="164"/>
      <c r="F14" s="165">
        <v>608</v>
      </c>
      <c r="G14" s="166">
        <f t="shared" si="1"/>
        <v>230.26315789473685</v>
      </c>
      <c r="H14" s="164"/>
      <c r="I14" s="165">
        <v>608</v>
      </c>
      <c r="J14" s="166">
        <f t="shared" si="2"/>
        <v>230.26315789473685</v>
      </c>
    </row>
    <row r="15" spans="1:10" x14ac:dyDescent="0.25">
      <c r="A15" s="190">
        <v>9</v>
      </c>
      <c r="B15" s="186" t="s">
        <v>60</v>
      </c>
      <c r="C15" s="187">
        <v>9</v>
      </c>
      <c r="D15" s="188">
        <f t="shared" si="0"/>
        <v>15555.555555555555</v>
      </c>
      <c r="E15" s="186" t="s">
        <v>60</v>
      </c>
      <c r="F15" s="187">
        <v>8</v>
      </c>
      <c r="G15" s="188">
        <f t="shared" si="1"/>
        <v>17500</v>
      </c>
      <c r="H15" s="186" t="s">
        <v>60</v>
      </c>
      <c r="I15" s="187">
        <v>8</v>
      </c>
      <c r="J15" s="188">
        <f t="shared" si="2"/>
        <v>17500</v>
      </c>
    </row>
    <row r="16" spans="1:10" x14ac:dyDescent="0.25">
      <c r="A16" s="3">
        <v>10</v>
      </c>
      <c r="B16" s="186" t="s">
        <v>61</v>
      </c>
      <c r="C16" s="187">
        <v>9</v>
      </c>
      <c r="D16" s="188">
        <f t="shared" si="0"/>
        <v>15555.555555555555</v>
      </c>
      <c r="E16" s="186" t="s">
        <v>61</v>
      </c>
      <c r="F16" s="187">
        <v>2</v>
      </c>
      <c r="G16" s="188">
        <f t="shared" si="1"/>
        <v>70000</v>
      </c>
      <c r="H16" s="186" t="s">
        <v>61</v>
      </c>
      <c r="I16" s="187">
        <v>2</v>
      </c>
      <c r="J16" s="188">
        <f t="shared" si="2"/>
        <v>70000</v>
      </c>
    </row>
    <row r="17" spans="1:10" x14ac:dyDescent="0.25">
      <c r="A17" s="190">
        <v>11</v>
      </c>
    </row>
    <row r="18" spans="1:10" x14ac:dyDescent="0.2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8">
        <v>13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9">
        <v>14</v>
      </c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8">
        <v>15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A22" s="9">
        <v>16</v>
      </c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25">
      <c r="A23" s="8">
        <v>17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9">
        <v>18</v>
      </c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25">
      <c r="A25" s="8">
        <v>19</v>
      </c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5">
      <c r="A26" s="9">
        <v>20</v>
      </c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25">
      <c r="A27" s="8">
        <v>21</v>
      </c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9">
        <v>22</v>
      </c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25">
      <c r="A29" s="8">
        <v>23</v>
      </c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9">
        <v>24</v>
      </c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25">
      <c r="A31" s="8">
        <v>25</v>
      </c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5">
      <c r="A32" s="9">
        <v>26</v>
      </c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25">
      <c r="A33" s="8">
        <v>27</v>
      </c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25">
      <c r="A34" s="9">
        <v>28</v>
      </c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25">
      <c r="A35" s="8">
        <v>29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25">
      <c r="A36" s="9">
        <v>30</v>
      </c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workbookViewId="0">
      <selection activeCell="D1" sqref="D1:E1"/>
    </sheetView>
  </sheetViews>
  <sheetFormatPr defaultRowHeight="15" x14ac:dyDescent="0.25"/>
  <cols>
    <col min="1" max="1" width="11.7109375" style="190" customWidth="1"/>
    <col min="2" max="2" width="15.7109375" style="190" customWidth="1"/>
    <col min="3" max="3" width="12.7109375" style="190" customWidth="1"/>
    <col min="4" max="4" width="15.7109375" style="190" customWidth="1"/>
    <col min="5" max="5" width="12.7109375" style="190" customWidth="1"/>
    <col min="6" max="6" width="15.7109375" style="190" customWidth="1"/>
    <col min="7" max="7" width="12.7109375" style="190" customWidth="1"/>
  </cols>
  <sheetData>
    <row r="1" spans="1:7" x14ac:dyDescent="0.25">
      <c r="B1" s="213" t="s">
        <v>23</v>
      </c>
      <c r="C1" s="213"/>
      <c r="D1" s="213" t="s">
        <v>24</v>
      </c>
      <c r="E1" s="213"/>
      <c r="F1" s="213" t="s">
        <v>25</v>
      </c>
      <c r="G1" s="213"/>
    </row>
    <row r="2" spans="1:7" x14ac:dyDescent="0.25">
      <c r="B2" s="190" t="s">
        <v>0</v>
      </c>
      <c r="C2" s="190" t="s">
        <v>1</v>
      </c>
      <c r="D2" s="190" t="s">
        <v>0</v>
      </c>
      <c r="E2" s="190" t="s">
        <v>1</v>
      </c>
      <c r="F2" s="190" t="s">
        <v>0</v>
      </c>
      <c r="G2" s="190" t="s">
        <v>1</v>
      </c>
    </row>
    <row r="3" spans="1:7" x14ac:dyDescent="0.25">
      <c r="B3" s="190" t="s">
        <v>5</v>
      </c>
      <c r="C3" s="190" t="s">
        <v>2</v>
      </c>
      <c r="D3" s="190" t="s">
        <v>5</v>
      </c>
      <c r="E3" s="190" t="s">
        <v>2</v>
      </c>
      <c r="F3" s="190" t="s">
        <v>5</v>
      </c>
      <c r="G3" s="190" t="s">
        <v>2</v>
      </c>
    </row>
    <row r="4" spans="1:7" x14ac:dyDescent="0.25">
      <c r="B4" s="190" t="s">
        <v>6</v>
      </c>
      <c r="C4" s="190" t="s">
        <v>3</v>
      </c>
      <c r="D4" s="190" t="s">
        <v>6</v>
      </c>
      <c r="E4" s="190" t="s">
        <v>3</v>
      </c>
      <c r="F4" s="190" t="s">
        <v>6</v>
      </c>
      <c r="G4" s="190" t="s">
        <v>3</v>
      </c>
    </row>
    <row r="5" spans="1:7" x14ac:dyDescent="0.25">
      <c r="A5" s="2" t="s">
        <v>4</v>
      </c>
      <c r="B5" s="2" t="s">
        <v>16</v>
      </c>
      <c r="C5" s="2" t="s">
        <v>17</v>
      </c>
      <c r="D5" s="2" t="s">
        <v>16</v>
      </c>
      <c r="E5" s="2" t="s">
        <v>17</v>
      </c>
      <c r="F5" s="2" t="s">
        <v>16</v>
      </c>
      <c r="G5" s="2" t="s">
        <v>17</v>
      </c>
    </row>
    <row r="6" spans="1:7" x14ac:dyDescent="0.25">
      <c r="A6" s="190">
        <v>1</v>
      </c>
      <c r="B6" s="4">
        <v>437</v>
      </c>
      <c r="C6" s="6">
        <f>130000/B6</f>
        <v>297.48283752860414</v>
      </c>
      <c r="D6" s="4">
        <v>319</v>
      </c>
      <c r="E6" s="6">
        <f t="shared" ref="E6:G15" si="0">130000/D6</f>
        <v>407.52351097178683</v>
      </c>
      <c r="F6" s="4">
        <v>7</v>
      </c>
      <c r="G6" s="6">
        <f t="shared" ref="G6:G12" si="1">130000/F6</f>
        <v>18571.428571428572</v>
      </c>
    </row>
    <row r="7" spans="1:7" x14ac:dyDescent="0.25">
      <c r="A7" s="3">
        <v>2</v>
      </c>
      <c r="B7" s="5">
        <v>439</v>
      </c>
      <c r="C7" s="7">
        <f t="shared" ref="C7:C12" si="2">130000/B7</f>
        <v>296.12756264236901</v>
      </c>
      <c r="D7" s="5">
        <v>319</v>
      </c>
      <c r="E7" s="7">
        <f t="shared" si="0"/>
        <v>407.52351097178683</v>
      </c>
      <c r="F7" s="5">
        <v>8</v>
      </c>
      <c r="G7" s="7">
        <f t="shared" si="1"/>
        <v>16250</v>
      </c>
    </row>
    <row r="8" spans="1:7" x14ac:dyDescent="0.25">
      <c r="A8" s="190">
        <v>3</v>
      </c>
      <c r="B8" s="4">
        <v>97</v>
      </c>
      <c r="C8" s="6">
        <f t="shared" si="2"/>
        <v>1340.2061855670104</v>
      </c>
      <c r="D8" s="4">
        <v>327</v>
      </c>
      <c r="E8" s="6">
        <f t="shared" si="0"/>
        <v>397.55351681957188</v>
      </c>
      <c r="F8" s="4">
        <v>10</v>
      </c>
      <c r="G8" s="6">
        <f t="shared" si="1"/>
        <v>13000</v>
      </c>
    </row>
    <row r="9" spans="1:7" x14ac:dyDescent="0.25">
      <c r="A9" s="3">
        <v>4</v>
      </c>
      <c r="B9" s="5">
        <v>142</v>
      </c>
      <c r="C9" s="7">
        <f t="shared" si="2"/>
        <v>915.49295774647885</v>
      </c>
      <c r="D9" s="5">
        <v>125</v>
      </c>
      <c r="E9" s="7">
        <f t="shared" si="0"/>
        <v>1040</v>
      </c>
      <c r="F9" s="5">
        <v>35</v>
      </c>
      <c r="G9" s="7">
        <f t="shared" si="1"/>
        <v>3714.2857142857142</v>
      </c>
    </row>
    <row r="10" spans="1:7" x14ac:dyDescent="0.25">
      <c r="A10" s="190">
        <v>5</v>
      </c>
      <c r="B10" s="4">
        <v>223</v>
      </c>
      <c r="C10" s="6">
        <f t="shared" si="2"/>
        <v>582.95964125560533</v>
      </c>
      <c r="D10" s="4">
        <v>191</v>
      </c>
      <c r="E10" s="6">
        <f t="shared" si="0"/>
        <v>680.62827225130889</v>
      </c>
      <c r="F10" s="4">
        <v>90</v>
      </c>
      <c r="G10" s="6">
        <f t="shared" si="1"/>
        <v>1444.4444444444443</v>
      </c>
    </row>
    <row r="11" spans="1:7" x14ac:dyDescent="0.25">
      <c r="A11" s="3">
        <v>6</v>
      </c>
      <c r="B11" s="5">
        <v>472</v>
      </c>
      <c r="C11" s="7">
        <f t="shared" si="2"/>
        <v>275.42372881355931</v>
      </c>
      <c r="D11" s="5">
        <v>284</v>
      </c>
      <c r="E11" s="7">
        <f t="shared" si="0"/>
        <v>457.74647887323943</v>
      </c>
      <c r="F11" s="5">
        <v>190</v>
      </c>
      <c r="G11" s="7">
        <f t="shared" si="1"/>
        <v>684.21052631578948</v>
      </c>
    </row>
    <row r="12" spans="1:7" x14ac:dyDescent="0.25">
      <c r="A12" s="190">
        <v>7</v>
      </c>
      <c r="B12" s="4">
        <v>712</v>
      </c>
      <c r="C12" s="6">
        <f t="shared" si="2"/>
        <v>182.58426966292134</v>
      </c>
      <c r="D12" s="4">
        <v>379</v>
      </c>
      <c r="E12" s="6">
        <f t="shared" si="0"/>
        <v>343.00791556728234</v>
      </c>
      <c r="F12" s="4">
        <v>290</v>
      </c>
      <c r="G12" s="6">
        <f t="shared" si="1"/>
        <v>448.27586206896552</v>
      </c>
    </row>
    <row r="13" spans="1:7" x14ac:dyDescent="0.25">
      <c r="A13" s="3">
        <v>8</v>
      </c>
      <c r="B13" s="5"/>
      <c r="C13" s="5"/>
      <c r="D13" s="5">
        <v>679</v>
      </c>
      <c r="E13" s="7">
        <f t="shared" si="0"/>
        <v>191.4580265095729</v>
      </c>
      <c r="F13" s="5">
        <v>590</v>
      </c>
      <c r="G13" s="7">
        <f t="shared" si="0"/>
        <v>220.33898305084745</v>
      </c>
    </row>
    <row r="14" spans="1:7" x14ac:dyDescent="0.25">
      <c r="A14" s="190">
        <v>9</v>
      </c>
      <c r="B14" s="4"/>
      <c r="C14" s="4"/>
      <c r="D14" s="4">
        <v>943</v>
      </c>
      <c r="E14" s="6">
        <f t="shared" si="0"/>
        <v>137.8579003181336</v>
      </c>
      <c r="F14" s="4">
        <v>870</v>
      </c>
      <c r="G14" s="6">
        <f t="shared" si="0"/>
        <v>149.42528735632183</v>
      </c>
    </row>
    <row r="15" spans="1:7" x14ac:dyDescent="0.25">
      <c r="A15" s="3">
        <v>10</v>
      </c>
      <c r="B15" s="5"/>
      <c r="C15" s="5"/>
      <c r="D15" s="5">
        <v>1249</v>
      </c>
      <c r="E15" s="7">
        <f t="shared" si="0"/>
        <v>104.08326661329063</v>
      </c>
      <c r="F15" s="5">
        <v>1249</v>
      </c>
      <c r="G15" s="7">
        <f t="shared" si="0"/>
        <v>104.08326661329063</v>
      </c>
    </row>
    <row r="16" spans="1:7" x14ac:dyDescent="0.25">
      <c r="A16" s="190">
        <v>11</v>
      </c>
      <c r="B16" s="4"/>
      <c r="C16" s="4"/>
      <c r="D16" s="4"/>
      <c r="E16" s="6"/>
      <c r="F16" s="4"/>
      <c r="G16" s="4"/>
    </row>
    <row r="17" spans="1:7" x14ac:dyDescent="0.25">
      <c r="A17" s="3">
        <v>12</v>
      </c>
      <c r="B17" s="5"/>
      <c r="C17" s="5"/>
      <c r="D17" s="5"/>
      <c r="E17" s="5"/>
      <c r="F17" s="5"/>
      <c r="G17" s="5"/>
    </row>
    <row r="18" spans="1:7" x14ac:dyDescent="0.25">
      <c r="A18" s="8">
        <v>13</v>
      </c>
      <c r="B18" s="8"/>
      <c r="C18" s="8"/>
      <c r="D18" s="8"/>
      <c r="E18" s="8"/>
      <c r="F18" s="8"/>
      <c r="G18" s="8"/>
    </row>
    <row r="19" spans="1:7" x14ac:dyDescent="0.25">
      <c r="A19" s="9">
        <v>14</v>
      </c>
      <c r="B19" s="9"/>
      <c r="C19" s="9"/>
      <c r="D19" s="9"/>
      <c r="E19" s="9"/>
      <c r="F19" s="9"/>
      <c r="G19" s="9"/>
    </row>
    <row r="20" spans="1:7" x14ac:dyDescent="0.25">
      <c r="A20" s="8">
        <v>15</v>
      </c>
      <c r="B20" s="8"/>
      <c r="C20" s="8"/>
      <c r="D20" s="8"/>
      <c r="E20" s="8"/>
      <c r="F20" s="8"/>
      <c r="G20" s="8"/>
    </row>
    <row r="21" spans="1:7" x14ac:dyDescent="0.25">
      <c r="A21" s="9">
        <v>16</v>
      </c>
      <c r="B21" s="9"/>
      <c r="C21" s="9"/>
      <c r="D21" s="9"/>
      <c r="E21" s="9"/>
      <c r="F21" s="9"/>
      <c r="G21" s="9"/>
    </row>
    <row r="22" spans="1:7" x14ac:dyDescent="0.25">
      <c r="A22" s="8">
        <v>17</v>
      </c>
      <c r="B22" s="8"/>
      <c r="C22" s="8"/>
      <c r="D22" s="8"/>
      <c r="E22" s="8"/>
      <c r="F22" s="8"/>
      <c r="G22" s="8"/>
    </row>
    <row r="23" spans="1:7" x14ac:dyDescent="0.25">
      <c r="A23" s="9">
        <v>18</v>
      </c>
      <c r="B23" s="9"/>
      <c r="C23" s="9"/>
      <c r="D23" s="9"/>
      <c r="E23" s="9"/>
      <c r="F23" s="9"/>
      <c r="G23" s="9"/>
    </row>
    <row r="24" spans="1:7" x14ac:dyDescent="0.25">
      <c r="A24" s="8">
        <v>19</v>
      </c>
      <c r="B24" s="8"/>
      <c r="C24" s="8"/>
      <c r="D24" s="8"/>
      <c r="E24" s="8"/>
      <c r="F24" s="8"/>
      <c r="G24" s="8"/>
    </row>
    <row r="25" spans="1:7" x14ac:dyDescent="0.25">
      <c r="A25" s="9">
        <v>20</v>
      </c>
      <c r="B25" s="9"/>
      <c r="C25" s="9"/>
      <c r="D25" s="9"/>
      <c r="E25" s="9"/>
      <c r="F25" s="9"/>
      <c r="G25" s="9"/>
    </row>
    <row r="26" spans="1:7" x14ac:dyDescent="0.25">
      <c r="A26" s="8">
        <v>21</v>
      </c>
      <c r="B26" s="8"/>
      <c r="C26" s="8"/>
      <c r="D26" s="8"/>
      <c r="E26" s="8"/>
      <c r="F26" s="8"/>
      <c r="G26" s="8"/>
    </row>
    <row r="27" spans="1:7" x14ac:dyDescent="0.25">
      <c r="A27" s="9">
        <v>22</v>
      </c>
      <c r="B27" s="9"/>
      <c r="C27" s="9"/>
      <c r="D27" s="9"/>
      <c r="E27" s="9"/>
      <c r="F27" s="9"/>
      <c r="G27" s="9"/>
    </row>
    <row r="28" spans="1:7" x14ac:dyDescent="0.25">
      <c r="A28" s="8">
        <v>23</v>
      </c>
      <c r="B28" s="8"/>
      <c r="C28" s="8"/>
      <c r="D28" s="8"/>
      <c r="E28" s="8"/>
      <c r="F28" s="8"/>
      <c r="G28" s="8"/>
    </row>
    <row r="29" spans="1:7" x14ac:dyDescent="0.25">
      <c r="A29" s="9">
        <v>24</v>
      </c>
      <c r="B29" s="9"/>
      <c r="C29" s="9"/>
      <c r="D29" s="9"/>
      <c r="E29" s="9"/>
      <c r="F29" s="9"/>
      <c r="G29" s="9"/>
    </row>
    <row r="30" spans="1:7" x14ac:dyDescent="0.25">
      <c r="A30" s="8">
        <v>25</v>
      </c>
      <c r="B30" s="8"/>
      <c r="C30" s="8"/>
      <c r="D30" s="8"/>
      <c r="E30" s="8"/>
      <c r="F30" s="8"/>
      <c r="G30" s="8"/>
    </row>
    <row r="31" spans="1:7" x14ac:dyDescent="0.25">
      <c r="A31" s="9">
        <v>26</v>
      </c>
      <c r="B31" s="9"/>
      <c r="C31" s="9"/>
      <c r="D31" s="9"/>
      <c r="E31" s="9"/>
      <c r="F31" s="9"/>
      <c r="G31" s="9"/>
    </row>
    <row r="32" spans="1:7" x14ac:dyDescent="0.25">
      <c r="A32" s="8">
        <v>27</v>
      </c>
      <c r="B32" s="8"/>
      <c r="C32" s="8"/>
      <c r="D32" s="8"/>
      <c r="E32" s="8"/>
      <c r="F32" s="8"/>
      <c r="G32" s="8"/>
    </row>
    <row r="33" spans="1:7" x14ac:dyDescent="0.25">
      <c r="A33" s="9">
        <v>28</v>
      </c>
      <c r="B33" s="9"/>
      <c r="C33" s="9"/>
      <c r="D33" s="9"/>
      <c r="E33" s="9"/>
      <c r="F33" s="9"/>
      <c r="G33" s="9"/>
    </row>
    <row r="34" spans="1:7" x14ac:dyDescent="0.25">
      <c r="A34" s="8">
        <v>29</v>
      </c>
      <c r="B34" s="8"/>
      <c r="C34" s="8"/>
      <c r="D34" s="8"/>
      <c r="E34" s="8"/>
      <c r="F34" s="8"/>
      <c r="G34" s="8"/>
    </row>
    <row r="35" spans="1:7" x14ac:dyDescent="0.25">
      <c r="A35" s="9">
        <v>30</v>
      </c>
      <c r="B35" s="9"/>
      <c r="C35" s="9"/>
      <c r="D35" s="9"/>
      <c r="E35" s="9"/>
      <c r="F35" s="9"/>
      <c r="G35" s="9"/>
    </row>
    <row r="36" spans="1:7" x14ac:dyDescent="0.25">
      <c r="A36" s="8"/>
      <c r="B36" s="8"/>
      <c r="C36" s="8"/>
      <c r="D36" s="8"/>
      <c r="E36" s="8"/>
      <c r="F36" s="8"/>
      <c r="G36" s="8"/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ROMEO Runtime Estimates</vt:lpstr>
      <vt:lpstr>Sheet2</vt:lpstr>
      <vt:lpstr>Sheet1</vt:lpstr>
      <vt:lpstr>ROMEO1 Gen II PCBA</vt:lpstr>
      <vt:lpstr>'ROMEO Runtime Estimates'!Print_Area</vt:lpstr>
      <vt:lpstr>'ROMEO1 Gen II PCBA'!Print_Area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Smith</dc:creator>
  <cp:lastModifiedBy>Megan Meagher</cp:lastModifiedBy>
  <cp:lastPrinted>2016-02-11T21:00:04Z</cp:lastPrinted>
  <dcterms:created xsi:type="dcterms:W3CDTF">2016-02-01T15:59:07Z</dcterms:created>
  <dcterms:modified xsi:type="dcterms:W3CDTF">2023-01-21T00:58:48Z</dcterms:modified>
</cp:coreProperties>
</file>