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C:\Users\cusey\OneDrive\Documents\Data Science\Discussion Posts\Week 5\"/>
    </mc:Choice>
  </mc:AlternateContent>
  <xr:revisionPtr revIDLastSave="439" documentId="8_{D6705DAF-700F-4B79-89D5-3A5A4D8DD04C}" xr6:coauthVersionLast="41" xr6:coauthVersionMax="41" xr10:uidLastSave="{E3BB1178-7EDA-4F5A-B1C7-EE5660941222}"/>
  <bookViews>
    <workbookView xWindow="3000" yWindow="810" windowWidth="14400" windowHeight="10200" xr2:uid="{6BE135ED-F6A4-4057-8CA1-8BB67739DFDC}"/>
  </bookViews>
  <sheets>
    <sheet name="Answer" sheetId="1" r:id="rId1"/>
    <sheet name="CHPT12Q22" sheetId="14" r:id="rId2"/>
    <sheet name="Chpt12Q3" sheetId="12" r:id="rId3"/>
    <sheet name="CHPT12Q21" sheetId="13" r:id="rId4"/>
    <sheet name="Chpt12Q2" sheetId="11" r:id="rId5"/>
    <sheet name="Q24Work" sheetId="2" r:id="rId6"/>
    <sheet name="Q24Males" sheetId="3" r:id="rId7"/>
    <sheet name="Q24Females" sheetId="4" r:id="rId8"/>
    <sheet name="Q25NonAthletes" sheetId="5" r:id="rId9"/>
    <sheet name="Q25Athletes" sheetId="7" r:id="rId10"/>
    <sheet name="Q25Work" sheetId="8" r:id="rId11"/>
    <sheet name="Q26Data" sheetId="9" r:id="rId12"/>
    <sheet name="Q26Work" sheetId="10" r:id="rId13"/>
  </sheets>
  <definedNames>
    <definedName name="_xlnm._FilterDatabase" localSheetId="3" hidden="1">CHPT12Q21!$B$1:$E$79</definedName>
    <definedName name="_xlnm._FilterDatabase" localSheetId="1" hidden="1">CHPT12Q22!$B$1:$E$79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83" i="14" l="1"/>
  <c r="D15" i="11"/>
  <c r="I82" i="14"/>
  <c r="D14" i="11"/>
  <c r="I81" i="14"/>
  <c r="I80" i="14"/>
  <c r="I3" i="14"/>
  <c r="I4" i="14"/>
  <c r="I5" i="14"/>
  <c r="I6" i="14"/>
  <c r="I7" i="14"/>
  <c r="I8" i="14"/>
  <c r="I9" i="14"/>
  <c r="I10" i="14"/>
  <c r="I11" i="14"/>
  <c r="I12" i="14"/>
  <c r="I13" i="14"/>
  <c r="I14" i="14"/>
  <c r="I15" i="14"/>
  <c r="I16" i="14"/>
  <c r="I17" i="14"/>
  <c r="I18" i="14"/>
  <c r="I19" i="14"/>
  <c r="I20" i="14"/>
  <c r="I21" i="14"/>
  <c r="I22" i="14"/>
  <c r="I23" i="14"/>
  <c r="I24" i="14"/>
  <c r="I25" i="14"/>
  <c r="I26" i="14"/>
  <c r="I27" i="14"/>
  <c r="I28" i="14"/>
  <c r="I29" i="14"/>
  <c r="I30" i="14"/>
  <c r="I31" i="14"/>
  <c r="I32" i="14"/>
  <c r="I33" i="14"/>
  <c r="I34" i="14"/>
  <c r="I35" i="14"/>
  <c r="I36" i="14"/>
  <c r="I37" i="14"/>
  <c r="I38" i="14"/>
  <c r="I39" i="14"/>
  <c r="I40" i="14"/>
  <c r="I41" i="14"/>
  <c r="I42" i="14"/>
  <c r="I43" i="14"/>
  <c r="I44" i="14"/>
  <c r="I45" i="14"/>
  <c r="I46" i="14"/>
  <c r="I47" i="14"/>
  <c r="I48" i="14"/>
  <c r="I49" i="14"/>
  <c r="I50" i="14"/>
  <c r="I51" i="14"/>
  <c r="I52" i="14"/>
  <c r="I53" i="14"/>
  <c r="I54" i="14"/>
  <c r="I55" i="14"/>
  <c r="I56" i="14"/>
  <c r="I57" i="14"/>
  <c r="I58" i="14"/>
  <c r="I59" i="14"/>
  <c r="I60" i="14"/>
  <c r="I61" i="14"/>
  <c r="I62" i="14"/>
  <c r="I63" i="14"/>
  <c r="I64" i="14"/>
  <c r="I65" i="14"/>
  <c r="I66" i="14"/>
  <c r="I67" i="14"/>
  <c r="I68" i="14"/>
  <c r="I69" i="14"/>
  <c r="I70" i="14"/>
  <c r="I71" i="14"/>
  <c r="I72" i="14"/>
  <c r="I73" i="14"/>
  <c r="I74" i="14"/>
  <c r="I75" i="14"/>
  <c r="I76" i="14"/>
  <c r="I77" i="14"/>
  <c r="I78" i="14"/>
  <c r="I79" i="14"/>
  <c r="I2" i="14"/>
  <c r="H3" i="14"/>
  <c r="H4" i="14"/>
  <c r="H80" i="14" s="1"/>
  <c r="H5" i="14"/>
  <c r="H6" i="14"/>
  <c r="H7" i="14"/>
  <c r="H8" i="14"/>
  <c r="H9" i="14"/>
  <c r="H10" i="14"/>
  <c r="H11" i="14"/>
  <c r="H12" i="14"/>
  <c r="H13" i="14"/>
  <c r="H14" i="14"/>
  <c r="H15" i="14"/>
  <c r="H16" i="14"/>
  <c r="H17" i="14"/>
  <c r="H18" i="14"/>
  <c r="H19" i="14"/>
  <c r="H20" i="14"/>
  <c r="H21" i="14"/>
  <c r="H22" i="14"/>
  <c r="H23" i="14"/>
  <c r="H24" i="14"/>
  <c r="H25" i="14"/>
  <c r="H26" i="14"/>
  <c r="H27" i="14"/>
  <c r="H28" i="14"/>
  <c r="H29" i="14"/>
  <c r="H30" i="14"/>
  <c r="H31" i="14"/>
  <c r="H32" i="14"/>
  <c r="H33" i="14"/>
  <c r="H34" i="14"/>
  <c r="H35" i="14"/>
  <c r="H36" i="14"/>
  <c r="H37" i="14"/>
  <c r="H38" i="14"/>
  <c r="H39" i="14"/>
  <c r="H40" i="14"/>
  <c r="H41" i="14"/>
  <c r="H42" i="14"/>
  <c r="H43" i="14"/>
  <c r="H44" i="14"/>
  <c r="H45" i="14"/>
  <c r="H46" i="14"/>
  <c r="H47" i="14"/>
  <c r="H48" i="14"/>
  <c r="H49" i="14"/>
  <c r="H50" i="14"/>
  <c r="H51" i="14"/>
  <c r="H52" i="14"/>
  <c r="H53" i="14"/>
  <c r="H54" i="14"/>
  <c r="H55" i="14"/>
  <c r="H56" i="14"/>
  <c r="H57" i="14"/>
  <c r="H58" i="14"/>
  <c r="H59" i="14"/>
  <c r="H60" i="14"/>
  <c r="H61" i="14"/>
  <c r="H62" i="14"/>
  <c r="H63" i="14"/>
  <c r="H64" i="14"/>
  <c r="H65" i="14"/>
  <c r="H66" i="14"/>
  <c r="H67" i="14"/>
  <c r="H68" i="14"/>
  <c r="H69" i="14"/>
  <c r="H70" i="14"/>
  <c r="H71" i="14"/>
  <c r="H72" i="14"/>
  <c r="H73" i="14"/>
  <c r="H74" i="14"/>
  <c r="H75" i="14"/>
  <c r="H76" i="14"/>
  <c r="H77" i="14"/>
  <c r="H78" i="14"/>
  <c r="H79" i="14"/>
  <c r="H2" i="14"/>
  <c r="D5" i="11"/>
  <c r="D12" i="11" s="1"/>
  <c r="D13" i="11" s="1"/>
  <c r="M3" i="14"/>
  <c r="M2" i="14"/>
  <c r="K10" i="13"/>
  <c r="L2" i="13"/>
  <c r="H4" i="13" s="1"/>
  <c r="O2" i="13"/>
  <c r="H28" i="13"/>
  <c r="H29" i="13"/>
  <c r="H30" i="13"/>
  <c r="H31" i="13"/>
  <c r="H32" i="13"/>
  <c r="H33" i="13"/>
  <c r="H34" i="13"/>
  <c r="H35" i="13"/>
  <c r="H36" i="13"/>
  <c r="H37" i="13"/>
  <c r="H38" i="13"/>
  <c r="H39" i="13"/>
  <c r="H40" i="13"/>
  <c r="H41" i="13"/>
  <c r="H42" i="13"/>
  <c r="H43" i="13"/>
  <c r="H44" i="13"/>
  <c r="H45" i="13"/>
  <c r="H46" i="13"/>
  <c r="H47" i="13"/>
  <c r="H48" i="13"/>
  <c r="H49" i="13"/>
  <c r="H50" i="13"/>
  <c r="H51" i="13"/>
  <c r="H52" i="13"/>
  <c r="H53" i="13"/>
  <c r="H54" i="13"/>
  <c r="H55" i="13"/>
  <c r="H56" i="13"/>
  <c r="H57" i="13"/>
  <c r="H58" i="13"/>
  <c r="H59" i="13"/>
  <c r="H60" i="13"/>
  <c r="H61" i="13"/>
  <c r="H62" i="13"/>
  <c r="H63" i="13"/>
  <c r="H64" i="13"/>
  <c r="H65" i="13"/>
  <c r="H66" i="13"/>
  <c r="H67" i="13"/>
  <c r="H68" i="13"/>
  <c r="H69" i="13"/>
  <c r="H70" i="13"/>
  <c r="H71" i="13"/>
  <c r="H72" i="13"/>
  <c r="H73" i="13"/>
  <c r="H74" i="13"/>
  <c r="H75" i="13"/>
  <c r="H76" i="13"/>
  <c r="H77" i="13"/>
  <c r="H78" i="13"/>
  <c r="H79" i="13"/>
  <c r="H27" i="13"/>
  <c r="H3" i="13"/>
  <c r="H7" i="13"/>
  <c r="H8" i="13"/>
  <c r="H9" i="13"/>
  <c r="H10" i="13"/>
  <c r="H11" i="13"/>
  <c r="H15" i="13"/>
  <c r="H16" i="13"/>
  <c r="H17" i="13"/>
  <c r="H18" i="13"/>
  <c r="H19" i="13"/>
  <c r="H23" i="13"/>
  <c r="H24" i="13"/>
  <c r="H25" i="13"/>
  <c r="H26" i="13"/>
  <c r="L3" i="13"/>
  <c r="F9" i="12"/>
  <c r="F7" i="12"/>
  <c r="K2" i="12"/>
  <c r="J2" i="12"/>
  <c r="I2" i="12"/>
  <c r="D3" i="12"/>
  <c r="D4" i="12"/>
  <c r="D5" i="12"/>
  <c r="D6" i="12"/>
  <c r="D7" i="12"/>
  <c r="D8" i="12"/>
  <c r="D9" i="12"/>
  <c r="D2" i="12"/>
  <c r="B3" i="12"/>
  <c r="B4" i="12"/>
  <c r="B5" i="12"/>
  <c r="B6" i="12"/>
  <c r="B7" i="12"/>
  <c r="B8" i="12"/>
  <c r="B9" i="12"/>
  <c r="B10" i="12"/>
  <c r="B2" i="12"/>
  <c r="H3" i="12"/>
  <c r="H2" i="12"/>
  <c r="D3" i="11"/>
  <c r="D4" i="11"/>
  <c r="D6" i="11"/>
  <c r="D7" i="11"/>
  <c r="D8" i="11"/>
  <c r="D9" i="11"/>
  <c r="D10" i="11"/>
  <c r="D11" i="11"/>
  <c r="D2" i="11"/>
  <c r="C12" i="11"/>
  <c r="C3" i="11"/>
  <c r="C4" i="11"/>
  <c r="C5" i="11"/>
  <c r="C6" i="11"/>
  <c r="C7" i="11"/>
  <c r="C8" i="11"/>
  <c r="C9" i="11"/>
  <c r="C10" i="11"/>
  <c r="C11" i="11"/>
  <c r="C2" i="11"/>
  <c r="B2" i="10"/>
  <c r="B5" i="10"/>
  <c r="A6" i="10" s="1"/>
  <c r="B6" i="10"/>
  <c r="B10" i="10"/>
  <c r="B11" i="10"/>
  <c r="I2" i="9"/>
  <c r="J5" i="9"/>
  <c r="M5" i="9" s="1"/>
  <c r="I10" i="9"/>
  <c r="J13" i="9"/>
  <c r="M13" i="9" s="1"/>
  <c r="I18" i="9"/>
  <c r="I21" i="9"/>
  <c r="K21" i="9" s="1"/>
  <c r="J21" i="9"/>
  <c r="M21" i="9" s="1"/>
  <c r="I26" i="9"/>
  <c r="I29" i="9"/>
  <c r="K29" i="9" s="1"/>
  <c r="J29" i="9"/>
  <c r="M29" i="9" s="1"/>
  <c r="I30" i="9"/>
  <c r="L30" i="9"/>
  <c r="I34" i="9"/>
  <c r="I37" i="9"/>
  <c r="K37" i="9" s="1"/>
  <c r="J37" i="9"/>
  <c r="M37" i="9" s="1"/>
  <c r="I38" i="9"/>
  <c r="L38" i="9"/>
  <c r="I42" i="9"/>
  <c r="I45" i="9"/>
  <c r="K45" i="9" s="1"/>
  <c r="J45" i="9"/>
  <c r="M45" i="9" s="1"/>
  <c r="I46" i="9"/>
  <c r="L46" i="9"/>
  <c r="I50" i="9"/>
  <c r="I53" i="9"/>
  <c r="K53" i="9" s="1"/>
  <c r="J53" i="9"/>
  <c r="M53" i="9" s="1"/>
  <c r="I54" i="9"/>
  <c r="L54" i="9"/>
  <c r="J56" i="9"/>
  <c r="M56" i="9" s="1"/>
  <c r="I58" i="9"/>
  <c r="I61" i="9"/>
  <c r="K61" i="9" s="1"/>
  <c r="J61" i="9"/>
  <c r="M61" i="9" s="1"/>
  <c r="I62" i="9"/>
  <c r="L62" i="9"/>
  <c r="J64" i="9"/>
  <c r="M64" i="9" s="1"/>
  <c r="I66" i="9"/>
  <c r="I69" i="9"/>
  <c r="K69" i="9" s="1"/>
  <c r="J69" i="9"/>
  <c r="M69" i="9" s="1"/>
  <c r="I70" i="9"/>
  <c r="L70" i="9"/>
  <c r="J72" i="9"/>
  <c r="M72" i="9" s="1"/>
  <c r="I74" i="9"/>
  <c r="I77" i="9"/>
  <c r="K77" i="9" s="1"/>
  <c r="J77" i="9"/>
  <c r="M77" i="9" s="1"/>
  <c r="I78" i="9"/>
  <c r="L78" i="9"/>
  <c r="D80" i="9"/>
  <c r="E80" i="9"/>
  <c r="D81" i="9"/>
  <c r="I7" i="9" s="1"/>
  <c r="E81" i="9"/>
  <c r="J2" i="9" s="1"/>
  <c r="M2" i="9" s="1"/>
  <c r="H2" i="8"/>
  <c r="F2" i="8"/>
  <c r="E2" i="8"/>
  <c r="C2" i="8"/>
  <c r="H2" i="7" s="1"/>
  <c r="G2" i="8"/>
  <c r="C3" i="8"/>
  <c r="H3" i="5" s="1"/>
  <c r="C2" i="2"/>
  <c r="H5" i="4" s="1"/>
  <c r="F2" i="2"/>
  <c r="C3" i="2"/>
  <c r="H2" i="3" s="1"/>
  <c r="N3" i="14" l="1"/>
  <c r="M4" i="14"/>
  <c r="H22" i="13"/>
  <c r="H14" i="13"/>
  <c r="H6" i="13"/>
  <c r="H21" i="13"/>
  <c r="H13" i="13"/>
  <c r="H5" i="13"/>
  <c r="H20" i="13"/>
  <c r="H12" i="13"/>
  <c r="H2" i="13"/>
  <c r="L7" i="9"/>
  <c r="K26" i="9"/>
  <c r="K2" i="9"/>
  <c r="K74" i="9"/>
  <c r="K58" i="9"/>
  <c r="J24" i="9"/>
  <c r="M24" i="9" s="1"/>
  <c r="J16" i="9"/>
  <c r="M16" i="9" s="1"/>
  <c r="I5" i="9"/>
  <c r="J75" i="9"/>
  <c r="M75" i="9" s="1"/>
  <c r="I72" i="9"/>
  <c r="J67" i="9"/>
  <c r="M67" i="9" s="1"/>
  <c r="I64" i="9"/>
  <c r="J59" i="9"/>
  <c r="M59" i="9" s="1"/>
  <c r="I56" i="9"/>
  <c r="J51" i="9"/>
  <c r="M51" i="9" s="1"/>
  <c r="I48" i="9"/>
  <c r="J43" i="9"/>
  <c r="M43" i="9" s="1"/>
  <c r="I40" i="9"/>
  <c r="J35" i="9"/>
  <c r="M35" i="9" s="1"/>
  <c r="I32" i="9"/>
  <c r="J27" i="9"/>
  <c r="M27" i="9" s="1"/>
  <c r="I24" i="9"/>
  <c r="J19" i="9"/>
  <c r="M19" i="9" s="1"/>
  <c r="I16" i="9"/>
  <c r="J11" i="9"/>
  <c r="M11" i="9" s="1"/>
  <c r="I8" i="9"/>
  <c r="J3" i="9"/>
  <c r="M3" i="9" s="1"/>
  <c r="M80" i="9" s="1"/>
  <c r="J32" i="9"/>
  <c r="M32" i="9" s="1"/>
  <c r="I13" i="9"/>
  <c r="J8" i="9"/>
  <c r="M8" i="9" s="1"/>
  <c r="J78" i="9"/>
  <c r="M78" i="9" s="1"/>
  <c r="I75" i="9"/>
  <c r="J70" i="9"/>
  <c r="M70" i="9" s="1"/>
  <c r="I67" i="9"/>
  <c r="J62" i="9"/>
  <c r="M62" i="9" s="1"/>
  <c r="I59" i="9"/>
  <c r="J54" i="9"/>
  <c r="M54" i="9" s="1"/>
  <c r="I51" i="9"/>
  <c r="J46" i="9"/>
  <c r="M46" i="9" s="1"/>
  <c r="I43" i="9"/>
  <c r="J38" i="9"/>
  <c r="M38" i="9" s="1"/>
  <c r="I35" i="9"/>
  <c r="J30" i="9"/>
  <c r="M30" i="9" s="1"/>
  <c r="I27" i="9"/>
  <c r="J22" i="9"/>
  <c r="M22" i="9" s="1"/>
  <c r="I19" i="9"/>
  <c r="J14" i="9"/>
  <c r="M14" i="9" s="1"/>
  <c r="I11" i="9"/>
  <c r="J6" i="9"/>
  <c r="M6" i="9" s="1"/>
  <c r="I3" i="9"/>
  <c r="J57" i="9"/>
  <c r="M57" i="9" s="1"/>
  <c r="J49" i="9"/>
  <c r="M49" i="9" s="1"/>
  <c r="J76" i="9"/>
  <c r="M76" i="9" s="1"/>
  <c r="L74" i="9"/>
  <c r="I73" i="9"/>
  <c r="J68" i="9"/>
  <c r="M68" i="9" s="1"/>
  <c r="L66" i="9"/>
  <c r="I65" i="9"/>
  <c r="J60" i="9"/>
  <c r="M60" i="9" s="1"/>
  <c r="L58" i="9"/>
  <c r="I57" i="9"/>
  <c r="J52" i="9"/>
  <c r="M52" i="9" s="1"/>
  <c r="L50" i="9"/>
  <c r="I49" i="9"/>
  <c r="J44" i="9"/>
  <c r="M44" i="9" s="1"/>
  <c r="L42" i="9"/>
  <c r="I41" i="9"/>
  <c r="J36" i="9"/>
  <c r="M36" i="9" s="1"/>
  <c r="L34" i="9"/>
  <c r="I33" i="9"/>
  <c r="J28" i="9"/>
  <c r="M28" i="9" s="1"/>
  <c r="L26" i="9"/>
  <c r="I25" i="9"/>
  <c r="J20" i="9"/>
  <c r="M20" i="9" s="1"/>
  <c r="L18" i="9"/>
  <c r="I17" i="9"/>
  <c r="J12" i="9"/>
  <c r="M12" i="9" s="1"/>
  <c r="L10" i="9"/>
  <c r="I9" i="9"/>
  <c r="J4" i="9"/>
  <c r="M4" i="9" s="1"/>
  <c r="L2" i="9"/>
  <c r="J41" i="9"/>
  <c r="M41" i="9" s="1"/>
  <c r="J33" i="9"/>
  <c r="M33" i="9" s="1"/>
  <c r="J25" i="9"/>
  <c r="M25" i="9" s="1"/>
  <c r="I22" i="9"/>
  <c r="J17" i="9"/>
  <c r="M17" i="9" s="1"/>
  <c r="I14" i="9"/>
  <c r="J9" i="9"/>
  <c r="M9" i="9" s="1"/>
  <c r="I6" i="9"/>
  <c r="J79" i="9"/>
  <c r="M79" i="9" s="1"/>
  <c r="L77" i="9"/>
  <c r="I76" i="9"/>
  <c r="J71" i="9"/>
  <c r="M71" i="9" s="1"/>
  <c r="L69" i="9"/>
  <c r="I68" i="9"/>
  <c r="J63" i="9"/>
  <c r="M63" i="9" s="1"/>
  <c r="L61" i="9"/>
  <c r="I60" i="9"/>
  <c r="J55" i="9"/>
  <c r="M55" i="9" s="1"/>
  <c r="L53" i="9"/>
  <c r="I52" i="9"/>
  <c r="J47" i="9"/>
  <c r="M47" i="9" s="1"/>
  <c r="L45" i="9"/>
  <c r="I44" i="9"/>
  <c r="J39" i="9"/>
  <c r="M39" i="9" s="1"/>
  <c r="L37" i="9"/>
  <c r="I36" i="9"/>
  <c r="J31" i="9"/>
  <c r="M31" i="9" s="1"/>
  <c r="L29" i="9"/>
  <c r="I28" i="9"/>
  <c r="J23" i="9"/>
  <c r="M23" i="9" s="1"/>
  <c r="L21" i="9"/>
  <c r="I20" i="9"/>
  <c r="J15" i="9"/>
  <c r="M15" i="9" s="1"/>
  <c r="I12" i="9"/>
  <c r="J7" i="9"/>
  <c r="M7" i="9" s="1"/>
  <c r="I4" i="9"/>
  <c r="J48" i="9"/>
  <c r="M48" i="9" s="1"/>
  <c r="J40" i="9"/>
  <c r="M40" i="9" s="1"/>
  <c r="J73" i="9"/>
  <c r="M73" i="9" s="1"/>
  <c r="J65" i="9"/>
  <c r="M65" i="9" s="1"/>
  <c r="I79" i="9"/>
  <c r="J74" i="9"/>
  <c r="M74" i="9" s="1"/>
  <c r="I71" i="9"/>
  <c r="J66" i="9"/>
  <c r="M66" i="9" s="1"/>
  <c r="I63" i="9"/>
  <c r="J58" i="9"/>
  <c r="M58" i="9" s="1"/>
  <c r="I55" i="9"/>
  <c r="J50" i="9"/>
  <c r="M50" i="9" s="1"/>
  <c r="I47" i="9"/>
  <c r="J42" i="9"/>
  <c r="M42" i="9" s="1"/>
  <c r="I39" i="9"/>
  <c r="J34" i="9"/>
  <c r="M34" i="9" s="1"/>
  <c r="I31" i="9"/>
  <c r="J26" i="9"/>
  <c r="M26" i="9" s="1"/>
  <c r="I23" i="9"/>
  <c r="J18" i="9"/>
  <c r="M18" i="9" s="1"/>
  <c r="I15" i="9"/>
  <c r="J10" i="9"/>
  <c r="M10" i="9" s="1"/>
  <c r="C4" i="8"/>
  <c r="H15" i="7"/>
  <c r="H6" i="7"/>
  <c r="H21" i="7"/>
  <c r="H13" i="7"/>
  <c r="H5" i="7"/>
  <c r="H25" i="7"/>
  <c r="H9" i="7"/>
  <c r="H24" i="7"/>
  <c r="H8" i="7"/>
  <c r="H7" i="7"/>
  <c r="H14" i="7"/>
  <c r="H20" i="7"/>
  <c r="H12" i="7"/>
  <c r="H4" i="7"/>
  <c r="H17" i="7"/>
  <c r="H19" i="7"/>
  <c r="H11" i="7"/>
  <c r="H3" i="7"/>
  <c r="H16" i="7"/>
  <c r="H23" i="7"/>
  <c r="H22" i="7"/>
  <c r="H26" i="7"/>
  <c r="H18" i="7"/>
  <c r="H10" i="7"/>
  <c r="H42" i="5"/>
  <c r="H2" i="5"/>
  <c r="H33" i="5"/>
  <c r="H48" i="5"/>
  <c r="H32" i="5"/>
  <c r="H24" i="5"/>
  <c r="H16" i="5"/>
  <c r="H8" i="5"/>
  <c r="H10" i="5"/>
  <c r="H41" i="5"/>
  <c r="H9" i="5"/>
  <c r="H40" i="5"/>
  <c r="H47" i="5"/>
  <c r="H39" i="5"/>
  <c r="H31" i="5"/>
  <c r="H23" i="5"/>
  <c r="H15" i="5"/>
  <c r="H7" i="5"/>
  <c r="H34" i="5"/>
  <c r="H18" i="5"/>
  <c r="H25" i="5"/>
  <c r="H54" i="5"/>
  <c r="H30" i="5"/>
  <c r="H6" i="5"/>
  <c r="H45" i="5"/>
  <c r="H29" i="5"/>
  <c r="H13" i="5"/>
  <c r="H5" i="5"/>
  <c r="H38" i="5"/>
  <c r="H22" i="5"/>
  <c r="H14" i="5"/>
  <c r="H53" i="5"/>
  <c r="H37" i="5"/>
  <c r="H21" i="5"/>
  <c r="H52" i="5"/>
  <c r="H44" i="5"/>
  <c r="H36" i="5"/>
  <c r="H28" i="5"/>
  <c r="H20" i="5"/>
  <c r="H12" i="5"/>
  <c r="H4" i="5"/>
  <c r="H50" i="5"/>
  <c r="H26" i="5"/>
  <c r="H49" i="5"/>
  <c r="H17" i="5"/>
  <c r="H46" i="5"/>
  <c r="H51" i="5"/>
  <c r="H43" i="5"/>
  <c r="H35" i="5"/>
  <c r="H27" i="5"/>
  <c r="H19" i="5"/>
  <c r="H11" i="5"/>
  <c r="H26" i="4"/>
  <c r="H10" i="4"/>
  <c r="H41" i="4"/>
  <c r="H33" i="4"/>
  <c r="H25" i="4"/>
  <c r="H17" i="4"/>
  <c r="H9" i="4"/>
  <c r="H48" i="4"/>
  <c r="H40" i="4"/>
  <c r="H32" i="4"/>
  <c r="H24" i="4"/>
  <c r="H16" i="4"/>
  <c r="H8" i="4"/>
  <c r="H35" i="4"/>
  <c r="H11" i="4"/>
  <c r="H42" i="4"/>
  <c r="H2" i="4"/>
  <c r="H47" i="4"/>
  <c r="H31" i="4"/>
  <c r="H7" i="4"/>
  <c r="H46" i="4"/>
  <c r="H38" i="4"/>
  <c r="H30" i="4"/>
  <c r="H22" i="4"/>
  <c r="H14" i="4"/>
  <c r="H6" i="4"/>
  <c r="H44" i="4"/>
  <c r="H36" i="4"/>
  <c r="H28" i="4"/>
  <c r="H20" i="4"/>
  <c r="H12" i="4"/>
  <c r="H4" i="4"/>
  <c r="H43" i="4"/>
  <c r="H27" i="4"/>
  <c r="H19" i="4"/>
  <c r="H3" i="4"/>
  <c r="H34" i="4"/>
  <c r="H18" i="4"/>
  <c r="H49" i="4"/>
  <c r="H39" i="4"/>
  <c r="H23" i="4"/>
  <c r="H15" i="4"/>
  <c r="H45" i="4"/>
  <c r="H37" i="4"/>
  <c r="H29" i="4"/>
  <c r="H21" i="4"/>
  <c r="H13" i="4"/>
  <c r="H33" i="3"/>
  <c r="H17" i="3"/>
  <c r="H9" i="3"/>
  <c r="H16" i="3"/>
  <c r="H31" i="3"/>
  <c r="H23" i="3"/>
  <c r="H15" i="3"/>
  <c r="H6" i="3"/>
  <c r="H29" i="3"/>
  <c r="H21" i="3"/>
  <c r="H13" i="3"/>
  <c r="H5" i="3"/>
  <c r="H25" i="3"/>
  <c r="H24" i="3"/>
  <c r="H7" i="3"/>
  <c r="H14" i="3"/>
  <c r="H28" i="3"/>
  <c r="H20" i="3"/>
  <c r="H12" i="3"/>
  <c r="H4" i="3"/>
  <c r="H27" i="3"/>
  <c r="H19" i="3"/>
  <c r="H11" i="3"/>
  <c r="H3" i="3"/>
  <c r="H8" i="3"/>
  <c r="H30" i="3"/>
  <c r="H22" i="3"/>
  <c r="H26" i="3"/>
  <c r="H18" i="3"/>
  <c r="H10" i="3"/>
  <c r="B4" i="2"/>
  <c r="N2" i="14" l="1"/>
  <c r="M2" i="13"/>
  <c r="K20" i="9"/>
  <c r="L20" i="9"/>
  <c r="L6" i="9"/>
  <c r="K6" i="9"/>
  <c r="L11" i="9"/>
  <c r="K11" i="9"/>
  <c r="L75" i="9"/>
  <c r="K75" i="9"/>
  <c r="K68" i="9"/>
  <c r="L68" i="9"/>
  <c r="L14" i="9"/>
  <c r="K14" i="9"/>
  <c r="K9" i="9"/>
  <c r="L9" i="9"/>
  <c r="K73" i="9"/>
  <c r="L73" i="9"/>
  <c r="K42" i="9"/>
  <c r="K38" i="9"/>
  <c r="K43" i="9"/>
  <c r="L43" i="9"/>
  <c r="K33" i="9"/>
  <c r="L33" i="9"/>
  <c r="K19" i="9"/>
  <c r="L19" i="9"/>
  <c r="K51" i="9"/>
  <c r="L51" i="9"/>
  <c r="L24" i="9"/>
  <c r="K24" i="9"/>
  <c r="L56" i="9"/>
  <c r="K56" i="9"/>
  <c r="K30" i="9"/>
  <c r="K62" i="9"/>
  <c r="L16" i="9"/>
  <c r="K16" i="9"/>
  <c r="L31" i="9"/>
  <c r="K31" i="9"/>
  <c r="K4" i="9"/>
  <c r="L4" i="9"/>
  <c r="K57" i="9"/>
  <c r="L57" i="9"/>
  <c r="K13" i="9"/>
  <c r="L13" i="9"/>
  <c r="K78" i="9"/>
  <c r="K66" i="9"/>
  <c r="K7" i="9"/>
  <c r="L23" i="9"/>
  <c r="K23" i="9"/>
  <c r="K49" i="9"/>
  <c r="L49" i="9"/>
  <c r="K5" i="9"/>
  <c r="K80" i="9" s="1"/>
  <c r="L5" i="9"/>
  <c r="K63" i="9"/>
  <c r="L63" i="9"/>
  <c r="K52" i="9"/>
  <c r="L52" i="9"/>
  <c r="K22" i="9"/>
  <c r="L22" i="9"/>
  <c r="L39" i="9"/>
  <c r="K39" i="9"/>
  <c r="L71" i="9"/>
  <c r="K71" i="9"/>
  <c r="K76" i="9"/>
  <c r="L76" i="9"/>
  <c r="K17" i="9"/>
  <c r="L17" i="9"/>
  <c r="L27" i="9"/>
  <c r="K27" i="9"/>
  <c r="K59" i="9"/>
  <c r="L59" i="9"/>
  <c r="L32" i="9"/>
  <c r="K32" i="9"/>
  <c r="L64" i="9"/>
  <c r="K64" i="9"/>
  <c r="K18" i="9"/>
  <c r="K70" i="9"/>
  <c r="L55" i="9"/>
  <c r="K55" i="9"/>
  <c r="K44" i="9"/>
  <c r="L44" i="9"/>
  <c r="L48" i="9"/>
  <c r="K48" i="9"/>
  <c r="K28" i="9"/>
  <c r="L28" i="9"/>
  <c r="K12" i="9"/>
  <c r="L12" i="9"/>
  <c r="L80" i="9" s="1"/>
  <c r="K83" i="9" s="1"/>
  <c r="K84" i="9" s="1"/>
  <c r="K36" i="9"/>
  <c r="L36" i="9"/>
  <c r="K41" i="9"/>
  <c r="L41" i="9"/>
  <c r="K34" i="9"/>
  <c r="K54" i="9"/>
  <c r="K25" i="9"/>
  <c r="L25" i="9"/>
  <c r="K50" i="9"/>
  <c r="L15" i="9"/>
  <c r="K15" i="9"/>
  <c r="L47" i="9"/>
  <c r="K47" i="9"/>
  <c r="K79" i="9"/>
  <c r="L79" i="9"/>
  <c r="K60" i="9"/>
  <c r="L60" i="9"/>
  <c r="K65" i="9"/>
  <c r="L65" i="9"/>
  <c r="K3" i="9"/>
  <c r="K81" i="9" s="1"/>
  <c r="L3" i="9"/>
  <c r="K35" i="9"/>
  <c r="L35" i="9"/>
  <c r="K67" i="9"/>
  <c r="L67" i="9"/>
  <c r="L8" i="9"/>
  <c r="K8" i="9"/>
  <c r="L40" i="9"/>
  <c r="K40" i="9"/>
  <c r="K72" i="9"/>
  <c r="L72" i="9"/>
  <c r="K46" i="9"/>
  <c r="K10" i="9"/>
  <c r="H28" i="7"/>
  <c r="D2" i="8" s="1"/>
  <c r="H56" i="5"/>
  <c r="D3" i="8" s="1"/>
  <c r="H51" i="4"/>
  <c r="D3" i="2"/>
  <c r="D2" i="2"/>
  <c r="O2" i="14" l="1"/>
  <c r="L11" i="14" s="1"/>
  <c r="N2" i="13"/>
  <c r="J8" i="13" s="1"/>
  <c r="J84" i="9"/>
  <c r="B5" i="8"/>
  <c r="E2" i="2"/>
  <c r="E5" i="2" s="1"/>
  <c r="B5" i="2" s="1"/>
  <c r="K6" i="14" l="1"/>
  <c r="B8" i="8"/>
  <c r="B9" i="8"/>
  <c r="B6" i="2"/>
</calcChain>
</file>

<file path=xl/sharedStrings.xml><?xml version="1.0" encoding="utf-8"?>
<sst xmlns="http://schemas.openxmlformats.org/spreadsheetml/2006/main" count="175" uniqueCount="94">
  <si>
    <t>Chapter 10</t>
  </si>
  <si>
    <t>The mean grade in a class on a final exam is a parameter when the mean includes data from the entire grade or population. It is considered a statistic if the mean was taken from a sample of the grade.</t>
  </si>
  <si>
    <t>An estimator is bias when it over estimates or under estimates the parameter. The mean of the smapling distribution is the expected value. If an estimator equals the expected value, it is unbiased. If it does not equal the expected value, it is biased.</t>
  </si>
  <si>
    <t>r =.55 = Z' = .618
N = 28
standard error = 1/sqrt(28-3) = .2
LL(z') = .288
UP(z') = 1.072
LL(r) = .280
UL(r) = .79
Since less than .35 is included in the 95% confidence interval, I would not want to use the test to screen job applicants.</t>
  </si>
  <si>
    <t>p = .64
s(p) = sqrt((.64(1-.64))/25) = .096
LL .64 - (1.96)(.096) -.02 = .43
UL .64 + (1.96)(.096) +.02 = .85 
The 95% confidence interal is (43, .85)</t>
  </si>
  <si>
    <t>Chapter 11</t>
  </si>
  <si>
    <t>Chapter 12</t>
  </si>
  <si>
    <t>4.a</t>
  </si>
  <si>
    <t>4.b</t>
  </si>
  <si>
    <t>4.c</t>
  </si>
  <si>
    <t>4.d</t>
  </si>
  <si>
    <t>James Bond can't taste the difference between a Martini that is shaken or one that is stirred.</t>
  </si>
  <si>
    <t>Enchinacea does not decrease the length of colds.</t>
  </si>
  <si>
    <t>There is no relationship between brain size and intelligence.</t>
  </si>
  <si>
    <t>The amount of pain relief is not affected by the use of a placebo or drug.</t>
  </si>
  <si>
    <t>A self-proclaimed psychic cannot predict the outcome of a coin flip.</t>
  </si>
  <si>
    <t>Chapter 13</t>
  </si>
  <si>
    <t>tCL(2.642)</t>
  </si>
  <si>
    <t>UL</t>
  </si>
  <si>
    <t>LL</t>
  </si>
  <si>
    <t>Difference of means</t>
  </si>
  <si>
    <t>Males</t>
  </si>
  <si>
    <t>Females</t>
  </si>
  <si>
    <t>n(h)</t>
  </si>
  <si>
    <t>MSE</t>
  </si>
  <si>
    <t>SSE</t>
  </si>
  <si>
    <t>Mean</t>
  </si>
  <si>
    <t>N</t>
  </si>
  <si>
    <t>Condition</t>
  </si>
  <si>
    <t>Variance</t>
  </si>
  <si>
    <t>Anger_Expression</t>
  </si>
  <si>
    <t>Control-In</t>
  </si>
  <si>
    <t>Control-Out</t>
  </si>
  <si>
    <t>Anger-In</t>
  </si>
  <si>
    <t>Anger-Out</t>
  </si>
  <si>
    <t>Sports</t>
  </si>
  <si>
    <t>Gender</t>
  </si>
  <si>
    <t>(-1.803,3.395)</t>
  </si>
  <si>
    <t>VARIANCE</t>
  </si>
  <si>
    <t>UL=</t>
  </si>
  <si>
    <t>LL=</t>
  </si>
  <si>
    <t xml:space="preserve">TCL </t>
  </si>
  <si>
    <t>s(m1-m2)=</t>
  </si>
  <si>
    <t>NonAtheletes</t>
  </si>
  <si>
    <t>Athletes</t>
  </si>
  <si>
    <t>DF</t>
  </si>
  <si>
    <t>MEAN</t>
  </si>
  <si>
    <t>Difference of Mean</t>
  </si>
  <si>
    <t>(.597,4.986)</t>
  </si>
  <si>
    <t>TOTAL</t>
  </si>
  <si>
    <t>control-out^2</t>
  </si>
  <si>
    <t>anger-out^2</t>
  </si>
  <si>
    <t>(anger-out)(control-out)</t>
  </si>
  <si>
    <t>control-out</t>
  </si>
  <si>
    <t>anger-out</t>
  </si>
  <si>
    <t>UL(r)</t>
  </si>
  <si>
    <t>LL(r)</t>
  </si>
  <si>
    <t>UP(z')</t>
  </si>
  <si>
    <t>LL(z')</t>
  </si>
  <si>
    <t>z'</t>
  </si>
  <si>
    <t>r</t>
  </si>
  <si>
    <t>Z(.95)</t>
  </si>
  <si>
    <t>sampling distribution of z'</t>
  </si>
  <si>
    <t>(-.713,-.414)</t>
  </si>
  <si>
    <t xml:space="preserve">The probability value is the probability of obtaining a statistic that is different or more different than the parameter specified in the null hypothesis. The power the p value, the stronger evidence there is to reject the null hypothesis. The significane level  or alpha level, is the area under a the probability curve that the p value needs to fall into in order for the hypothesis to be rejected. </t>
  </si>
  <si>
    <t>divide p = .03 by 2. the left tail probability = .015 &amp; right tail = 1- .015 = .985</t>
  </si>
  <si>
    <t xml:space="preserve">Concluding the the null hypothesis is true is an error. The research can conclude that there is no evidence or the effect, no evidence of no effect, and/or no conclusion can be drawn. </t>
  </si>
  <si>
    <t>If the scores are not independence (the subject provides two values), use a correlated t test. If the scores are independent and each subject provides only one value, use an independent t test.</t>
  </si>
  <si>
    <t>water</t>
  </si>
  <si>
    <t>alchohol</t>
  </si>
  <si>
    <t>Difference</t>
  </si>
  <si>
    <t>Sample SD</t>
  </si>
  <si>
    <t>Standard of Error</t>
  </si>
  <si>
    <t>t</t>
  </si>
  <si>
    <t xml:space="preserve">p = </t>
  </si>
  <si>
    <t>t = 5.01857, p  = .0007. The null of hypothesis that alcohol does not have an effect on perceptual motor ability can be rejected. There is enough evidence to conclude that mean of the differences of the performance scores are higher than 0.</t>
  </si>
  <si>
    <t>20 year olds</t>
  </si>
  <si>
    <t>60 yr olds</t>
  </si>
  <si>
    <t>Group</t>
  </si>
  <si>
    <t>60 year olds</t>
  </si>
  <si>
    <t>mean</t>
  </si>
  <si>
    <t>t=</t>
  </si>
  <si>
    <t>3.b</t>
  </si>
  <si>
    <t>The sample is normally distributed, independent, and have the same variance.</t>
  </si>
  <si>
    <t>t=2.424, p = .0285. Reject the null hypothesis.</t>
  </si>
  <si>
    <t>Non-Athletes</t>
  </si>
  <si>
    <t>p=.0004</t>
  </si>
  <si>
    <t>t= 3.7426, p=.0004. The difference in means are statistically significant.</t>
  </si>
  <si>
    <t>difference</t>
  </si>
  <si>
    <t>sample SD</t>
  </si>
  <si>
    <t>p=</t>
  </si>
  <si>
    <t>t=3.52586, p = .0007. The difference between Anger In and Anger Out scores are statistically significant.</t>
  </si>
  <si>
    <t>a. .949 b. .753 c. 1 d. .719</t>
  </si>
  <si>
    <t>a. .623 b. .581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</si>
</sst>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5" formatCode="0.000"/>
  </numFmts>
  <fonts count="3" x14ac:knownFonts="1">
    <font>
      <sz val="11"/>
      <color theme="1"/>
      <name val="Calibri"/>
      <family val="2"/>
      <scheme val="minor"/>
    </font>
    <font>
      <b/>
      <sz val="11"/>
      <color theme="1"/>
      <name val="Calibri"/>
      <family val="2"/>
      <scheme val="minor"/>
    </font>
    <font>
      <sz val="10"/>
      <name val="Verdana"/>
    </font>
  </fonts>
  <fills count="2">
    <fill>
      <patternFill patternType="none"/>
    </fill>
    <fill>
      <patternFill patternType="gray125"/>
    </fill>
  </fills>
  <borders count="1">
    <border>
      <left/>
      <right/>
      <top/>
      <bottom/>
      <diagonal/>
    </border>
  </borders>
  <cellStyleXfs count="2">
    <xf numFmtId="0" fontId="0" fillId="0" borderId="0"/>
    <xf numFmtId="0" fontId="2" fillId="0" borderId="0"/>
  </cellStyleXfs>
  <cellXfs count="9">
    <xf numFmtId="0" fontId="0" fillId="0" borderId="0" xfId="0"/>
    <xf numFmtId="0" fontId="1" fillId="0" borderId="0" xfId="0" applyFont="1"/>
    <xf numFmtId="0" fontId="0" fillId="0" borderId="0" xfId="0" applyAlignment="1">
      <alignment horizontal="left"/>
    </xf>
    <xf numFmtId="0" fontId="0" fillId="0" borderId="0" xfId="0" applyAlignment="1">
      <alignment wrapText="1"/>
    </xf>
    <xf numFmtId="0" fontId="2" fillId="0" borderId="0" xfId="1"/>
    <xf numFmtId="165" fontId="2" fillId="0" borderId="0" xfId="1" applyNumberFormat="1"/>
    <xf numFmtId="0" fontId="2" fillId="0" borderId="0" xfId="1" applyAlignment="1">
      <alignment horizontal="right"/>
    </xf>
    <xf numFmtId="0" fontId="2" fillId="0" borderId="0" xfId="1" applyAlignment="1">
      <alignment horizontal="left"/>
    </xf>
    <xf numFmtId="0" fontId="0" fillId="0" borderId="0" xfId="0" applyAlignment="1">
      <alignment horizontal="center"/>
    </xf>
  </cellXfs>
  <cellStyles count="2">
    <cellStyle name="Normal" xfId="0" builtinId="0"/>
    <cellStyle name="Normal 2" xfId="1" xr:uid="{F0E7636B-95CA-4865-9D02-056C652687E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269CB9-BC48-44A9-81D1-7EFE920BA80C}">
  <dimension ref="A1:B35"/>
  <sheetViews>
    <sheetView tabSelected="1" topLeftCell="A28" workbookViewId="0">
      <selection activeCell="B35" sqref="B35"/>
    </sheetView>
  </sheetViews>
  <sheetFormatPr defaultRowHeight="14.5" x14ac:dyDescent="0.35"/>
  <cols>
    <col min="1" max="1" width="9.90625" bestFit="1" customWidth="1"/>
    <col min="2" max="2" width="89.1796875" bestFit="1" customWidth="1"/>
  </cols>
  <sheetData>
    <row r="1" spans="1:2" x14ac:dyDescent="0.35">
      <c r="A1" s="1" t="s">
        <v>0</v>
      </c>
    </row>
    <row r="2" spans="1:2" ht="41" customHeight="1" x14ac:dyDescent="0.35">
      <c r="A2" s="2">
        <v>1</v>
      </c>
      <c r="B2" s="3" t="s">
        <v>1</v>
      </c>
    </row>
    <row r="3" spans="1:2" ht="43.5" x14ac:dyDescent="0.35">
      <c r="A3" s="2">
        <v>2</v>
      </c>
      <c r="B3" s="3" t="s">
        <v>2</v>
      </c>
    </row>
    <row r="4" spans="1:2" ht="130.5" x14ac:dyDescent="0.35">
      <c r="A4" s="2">
        <v>7</v>
      </c>
      <c r="B4" s="3" t="s">
        <v>3</v>
      </c>
    </row>
    <row r="5" spans="1:2" ht="72.5" x14ac:dyDescent="0.35">
      <c r="A5" s="2">
        <v>12</v>
      </c>
      <c r="B5" s="3" t="s">
        <v>4</v>
      </c>
    </row>
    <row r="6" spans="1:2" x14ac:dyDescent="0.35">
      <c r="A6" s="2">
        <v>24</v>
      </c>
      <c r="B6" t="s">
        <v>37</v>
      </c>
    </row>
    <row r="7" spans="1:2" x14ac:dyDescent="0.35">
      <c r="A7" s="2">
        <v>25</v>
      </c>
      <c r="B7" t="s">
        <v>48</v>
      </c>
    </row>
    <row r="8" spans="1:2" x14ac:dyDescent="0.35">
      <c r="A8" s="2">
        <v>26</v>
      </c>
      <c r="B8" s="3" t="s">
        <v>63</v>
      </c>
    </row>
    <row r="10" spans="1:2" x14ac:dyDescent="0.35">
      <c r="A10" s="1" t="s">
        <v>5</v>
      </c>
    </row>
    <row r="11" spans="1:2" x14ac:dyDescent="0.35">
      <c r="A11" s="2">
        <v>1</v>
      </c>
      <c r="B11" t="s">
        <v>11</v>
      </c>
    </row>
    <row r="12" spans="1:2" x14ac:dyDescent="0.35">
      <c r="A12" s="2" t="s">
        <v>7</v>
      </c>
      <c r="B12" t="s">
        <v>12</v>
      </c>
    </row>
    <row r="13" spans="1:2" x14ac:dyDescent="0.35">
      <c r="A13" t="s">
        <v>8</v>
      </c>
      <c r="B13" t="s">
        <v>13</v>
      </c>
    </row>
    <row r="14" spans="1:2" x14ac:dyDescent="0.35">
      <c r="A14" t="s">
        <v>9</v>
      </c>
      <c r="B14" t="s">
        <v>15</v>
      </c>
    </row>
    <row r="15" spans="1:2" x14ac:dyDescent="0.35">
      <c r="A15" t="s">
        <v>10</v>
      </c>
      <c r="B15" t="s">
        <v>14</v>
      </c>
    </row>
    <row r="16" spans="1:2" ht="29" x14ac:dyDescent="0.35">
      <c r="A16" s="2">
        <v>8</v>
      </c>
      <c r="B16" s="3" t="s">
        <v>66</v>
      </c>
    </row>
    <row r="17" spans="1:2" ht="58" x14ac:dyDescent="0.35">
      <c r="A17" s="2">
        <v>11</v>
      </c>
      <c r="B17" s="3" t="s">
        <v>64</v>
      </c>
    </row>
    <row r="18" spans="1:2" x14ac:dyDescent="0.35">
      <c r="A18" s="2">
        <v>17</v>
      </c>
      <c r="B18" t="s">
        <v>65</v>
      </c>
    </row>
    <row r="19" spans="1:2" x14ac:dyDescent="0.35">
      <c r="A19" s="2">
        <v>20</v>
      </c>
      <c r="B19" s="2" t="b">
        <v>0</v>
      </c>
    </row>
    <row r="20" spans="1:2" x14ac:dyDescent="0.35">
      <c r="A20" s="2">
        <v>21</v>
      </c>
      <c r="B20" s="2" t="b">
        <v>0</v>
      </c>
    </row>
    <row r="21" spans="1:2" x14ac:dyDescent="0.35">
      <c r="A21" s="2">
        <v>22</v>
      </c>
      <c r="B21" s="2" t="b">
        <v>1</v>
      </c>
    </row>
    <row r="22" spans="1:2" x14ac:dyDescent="0.35">
      <c r="A22" s="2">
        <v>23</v>
      </c>
      <c r="B22" s="2" t="b">
        <v>1</v>
      </c>
    </row>
    <row r="23" spans="1:2" x14ac:dyDescent="0.35">
      <c r="A23" s="2">
        <v>24</v>
      </c>
      <c r="B23" s="2" t="b">
        <v>1</v>
      </c>
    </row>
    <row r="25" spans="1:2" x14ac:dyDescent="0.35">
      <c r="A25" s="1" t="s">
        <v>6</v>
      </c>
    </row>
    <row r="26" spans="1:2" ht="43.5" x14ac:dyDescent="0.35">
      <c r="A26" s="2">
        <v>2</v>
      </c>
      <c r="B26" s="3" t="s">
        <v>75</v>
      </c>
    </row>
    <row r="27" spans="1:2" x14ac:dyDescent="0.35">
      <c r="A27" s="2">
        <v>3</v>
      </c>
      <c r="B27" s="3" t="s">
        <v>84</v>
      </c>
    </row>
    <row r="28" spans="1:2" x14ac:dyDescent="0.35">
      <c r="A28" s="2" t="s">
        <v>82</v>
      </c>
      <c r="B28" t="s">
        <v>83</v>
      </c>
    </row>
    <row r="29" spans="1:2" ht="29" x14ac:dyDescent="0.35">
      <c r="A29" s="2">
        <v>5</v>
      </c>
      <c r="B29" s="3" t="s">
        <v>67</v>
      </c>
    </row>
    <row r="30" spans="1:2" x14ac:dyDescent="0.35">
      <c r="A30" s="2">
        <v>21</v>
      </c>
      <c r="B30" t="s">
        <v>87</v>
      </c>
    </row>
    <row r="31" spans="1:2" x14ac:dyDescent="0.35">
      <c r="A31" s="2">
        <v>22</v>
      </c>
      <c r="B31" t="s">
        <v>91</v>
      </c>
    </row>
    <row r="33" spans="1:2" x14ac:dyDescent="0.35">
      <c r="A33" s="1" t="s">
        <v>16</v>
      </c>
    </row>
    <row r="34" spans="1:2" x14ac:dyDescent="0.35">
      <c r="A34" s="2">
        <v>4</v>
      </c>
      <c r="B34" t="s">
        <v>92</v>
      </c>
    </row>
    <row r="35" spans="1:2" x14ac:dyDescent="0.35">
      <c r="A35" s="2">
        <v>5</v>
      </c>
      <c r="B35" t="s">
        <v>93</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F69900-28C3-441A-8530-F8B8E93499E1}">
  <dimension ref="A1:H28"/>
  <sheetViews>
    <sheetView topLeftCell="B18" zoomScale="101" workbookViewId="0">
      <selection activeCell="H29" sqref="H29"/>
    </sheetView>
  </sheetViews>
  <sheetFormatPr defaultColWidth="13.08984375" defaultRowHeight="13.5" x14ac:dyDescent="0.3"/>
  <cols>
    <col min="1" max="1" width="13.08984375" style="4" hidden="1" customWidth="1"/>
    <col min="2" max="2" width="13.08984375" style="4" customWidth="1"/>
    <col min="3" max="3" width="13.08984375" style="4" hidden="1" customWidth="1"/>
    <col min="4" max="4" width="13.08984375" style="4" customWidth="1"/>
    <col min="5" max="7" width="13.08984375" style="4" hidden="1" customWidth="1"/>
    <col min="8" max="16384" width="13.08984375" style="4"/>
  </cols>
  <sheetData>
    <row r="1" spans="1:8" x14ac:dyDescent="0.3">
      <c r="A1" s="4" t="s">
        <v>36</v>
      </c>
      <c r="B1" s="4" t="s">
        <v>35</v>
      </c>
      <c r="C1" s="4" t="s">
        <v>34</v>
      </c>
      <c r="D1" s="4" t="s">
        <v>33</v>
      </c>
      <c r="E1" s="4" t="s">
        <v>32</v>
      </c>
      <c r="F1" s="4" t="s">
        <v>31</v>
      </c>
      <c r="G1" s="4" t="s">
        <v>30</v>
      </c>
      <c r="H1" s="4" t="s">
        <v>38</v>
      </c>
    </row>
    <row r="2" spans="1:8" x14ac:dyDescent="0.3">
      <c r="A2" s="4">
        <v>2</v>
      </c>
      <c r="B2" s="4">
        <v>1</v>
      </c>
      <c r="C2" s="4">
        <v>18</v>
      </c>
      <c r="D2" s="4">
        <v>13</v>
      </c>
      <c r="E2" s="4">
        <v>23</v>
      </c>
      <c r="F2" s="4">
        <v>20</v>
      </c>
      <c r="G2" s="4">
        <v>36</v>
      </c>
      <c r="H2" s="4">
        <f>POWER(D2-Q25Work!$C$2,2)</f>
        <v>13.542399999999997</v>
      </c>
    </row>
    <row r="3" spans="1:8" x14ac:dyDescent="0.3">
      <c r="A3" s="4">
        <v>2</v>
      </c>
      <c r="B3" s="4">
        <v>1</v>
      </c>
      <c r="C3" s="4">
        <v>14</v>
      </c>
      <c r="D3" s="4">
        <v>17</v>
      </c>
      <c r="E3" s="4">
        <v>25</v>
      </c>
      <c r="F3" s="4">
        <v>24</v>
      </c>
      <c r="G3" s="4">
        <v>30</v>
      </c>
      <c r="H3" s="4">
        <f>POWER(D3-Q25Work!$C$2,2)</f>
        <v>0.10240000000000019</v>
      </c>
    </row>
    <row r="4" spans="1:8" x14ac:dyDescent="0.3">
      <c r="A4" s="4">
        <v>2</v>
      </c>
      <c r="B4" s="4">
        <v>1</v>
      </c>
      <c r="C4" s="4">
        <v>13</v>
      </c>
      <c r="D4" s="4">
        <v>14</v>
      </c>
      <c r="E4" s="4">
        <v>28</v>
      </c>
      <c r="F4" s="4">
        <v>28</v>
      </c>
      <c r="G4" s="4">
        <v>19</v>
      </c>
      <c r="H4" s="4">
        <f>POWER(D4-Q25Work!$C$2,2)</f>
        <v>7.1823999999999986</v>
      </c>
    </row>
    <row r="5" spans="1:8" x14ac:dyDescent="0.3">
      <c r="A5" s="4">
        <v>2</v>
      </c>
      <c r="B5" s="4">
        <v>1</v>
      </c>
      <c r="C5" s="4">
        <v>17</v>
      </c>
      <c r="D5" s="4">
        <v>24</v>
      </c>
      <c r="E5" s="4">
        <v>23</v>
      </c>
      <c r="F5" s="4">
        <v>23</v>
      </c>
      <c r="G5" s="4">
        <v>43</v>
      </c>
      <c r="H5" s="4">
        <f>POWER(D5-Q25Work!$C$2,2)</f>
        <v>53.582400000000007</v>
      </c>
    </row>
    <row r="6" spans="1:8" x14ac:dyDescent="0.3">
      <c r="A6" s="4">
        <v>1</v>
      </c>
      <c r="B6" s="4">
        <v>1</v>
      </c>
      <c r="C6" s="4">
        <v>16</v>
      </c>
      <c r="D6" s="4">
        <v>17</v>
      </c>
      <c r="E6" s="4">
        <v>26</v>
      </c>
      <c r="F6" s="4">
        <v>28</v>
      </c>
      <c r="G6" s="4">
        <v>27</v>
      </c>
      <c r="H6" s="4">
        <f>POWER(D6-Q25Work!$C$2,2)</f>
        <v>0.10240000000000019</v>
      </c>
    </row>
    <row r="7" spans="1:8" x14ac:dyDescent="0.3">
      <c r="A7" s="4">
        <v>1</v>
      </c>
      <c r="B7" s="4">
        <v>1</v>
      </c>
      <c r="C7" s="4">
        <v>16</v>
      </c>
      <c r="D7" s="4">
        <v>22</v>
      </c>
      <c r="E7" s="4">
        <v>25</v>
      </c>
      <c r="F7" s="4">
        <v>23</v>
      </c>
      <c r="G7" s="4">
        <v>38</v>
      </c>
      <c r="H7" s="4">
        <f>POWER(D7-Q25Work!$C$2,2)</f>
        <v>28.302400000000002</v>
      </c>
    </row>
    <row r="8" spans="1:8" x14ac:dyDescent="0.3">
      <c r="A8" s="4">
        <v>1</v>
      </c>
      <c r="B8" s="4">
        <v>1</v>
      </c>
      <c r="C8" s="4">
        <v>12</v>
      </c>
      <c r="D8" s="4">
        <v>12</v>
      </c>
      <c r="E8" s="4">
        <v>31</v>
      </c>
      <c r="F8" s="4">
        <v>27</v>
      </c>
      <c r="G8" s="4">
        <v>14</v>
      </c>
      <c r="H8" s="4">
        <f>POWER(D8-Q25Work!$C$2,2)</f>
        <v>21.902399999999997</v>
      </c>
    </row>
    <row r="9" spans="1:8" x14ac:dyDescent="0.3">
      <c r="A9" s="4">
        <v>2</v>
      </c>
      <c r="B9" s="4">
        <v>1</v>
      </c>
      <c r="C9" s="4">
        <v>13</v>
      </c>
      <c r="D9" s="4">
        <v>16</v>
      </c>
      <c r="E9" s="4">
        <v>22</v>
      </c>
      <c r="F9" s="4">
        <v>31</v>
      </c>
      <c r="G9" s="4">
        <v>24</v>
      </c>
      <c r="H9" s="4">
        <f>POWER(D9-Q25Work!$C$2,2)</f>
        <v>0.46239999999999959</v>
      </c>
    </row>
    <row r="10" spans="1:8" x14ac:dyDescent="0.3">
      <c r="A10" s="4">
        <v>2</v>
      </c>
      <c r="B10" s="4">
        <v>1</v>
      </c>
      <c r="C10" s="4">
        <v>16</v>
      </c>
      <c r="D10" s="4">
        <v>16</v>
      </c>
      <c r="E10" s="4">
        <v>22</v>
      </c>
      <c r="F10" s="4">
        <v>24</v>
      </c>
      <c r="G10" s="4">
        <v>34</v>
      </c>
      <c r="H10" s="4">
        <f>POWER(D10-Q25Work!$C$2,2)</f>
        <v>0.46239999999999959</v>
      </c>
    </row>
    <row r="11" spans="1:8" x14ac:dyDescent="0.3">
      <c r="A11" s="4">
        <v>2</v>
      </c>
      <c r="B11" s="4">
        <v>1</v>
      </c>
      <c r="C11" s="4">
        <v>12</v>
      </c>
      <c r="D11" s="4">
        <v>16</v>
      </c>
      <c r="E11" s="4">
        <v>29</v>
      </c>
      <c r="F11" s="4">
        <v>29</v>
      </c>
      <c r="G11" s="4">
        <v>18</v>
      </c>
      <c r="H11" s="4">
        <f>POWER(D11-Q25Work!$C$2,2)</f>
        <v>0.46239999999999959</v>
      </c>
    </row>
    <row r="12" spans="1:8" x14ac:dyDescent="0.3">
      <c r="A12" s="4">
        <v>1</v>
      </c>
      <c r="B12" s="4">
        <v>1</v>
      </c>
      <c r="C12" s="4">
        <v>12</v>
      </c>
      <c r="D12" s="4">
        <v>13</v>
      </c>
      <c r="E12" s="4">
        <v>24</v>
      </c>
      <c r="F12" s="4">
        <v>25</v>
      </c>
      <c r="G12" s="4">
        <v>24</v>
      </c>
      <c r="H12" s="4">
        <f>POWER(D12-Q25Work!$C$2,2)</f>
        <v>13.542399999999997</v>
      </c>
    </row>
    <row r="13" spans="1:8" x14ac:dyDescent="0.3">
      <c r="A13" s="4">
        <v>1</v>
      </c>
      <c r="B13" s="4">
        <v>1</v>
      </c>
      <c r="C13" s="4">
        <v>17</v>
      </c>
      <c r="D13" s="4">
        <v>23</v>
      </c>
      <c r="E13" s="4">
        <v>24</v>
      </c>
      <c r="F13" s="4">
        <v>22</v>
      </c>
      <c r="G13" s="4">
        <v>42</v>
      </c>
      <c r="H13" s="4">
        <f>POWER(D13-Q25Work!$C$2,2)</f>
        <v>39.942400000000006</v>
      </c>
    </row>
    <row r="14" spans="1:8" x14ac:dyDescent="0.3">
      <c r="A14" s="4">
        <v>1</v>
      </c>
      <c r="B14" s="4">
        <v>1</v>
      </c>
      <c r="C14" s="4">
        <v>18</v>
      </c>
      <c r="D14" s="4">
        <v>19</v>
      </c>
      <c r="E14" s="4">
        <v>29</v>
      </c>
      <c r="F14" s="4">
        <v>30</v>
      </c>
      <c r="G14" s="4">
        <v>26</v>
      </c>
      <c r="H14" s="4">
        <f>POWER(D14-Q25Work!$C$2,2)</f>
        <v>5.3824000000000014</v>
      </c>
    </row>
    <row r="15" spans="1:8" x14ac:dyDescent="0.3">
      <c r="A15" s="4">
        <v>1</v>
      </c>
      <c r="B15" s="4">
        <v>1</v>
      </c>
      <c r="C15" s="4">
        <v>14</v>
      </c>
      <c r="D15" s="4">
        <v>14</v>
      </c>
      <c r="E15" s="4">
        <v>27</v>
      </c>
      <c r="F15" s="4">
        <v>23</v>
      </c>
      <c r="G15" s="4">
        <v>26</v>
      </c>
      <c r="H15" s="4">
        <f>POWER(D15-Q25Work!$C$2,2)</f>
        <v>7.1823999999999986</v>
      </c>
    </row>
    <row r="16" spans="1:8" x14ac:dyDescent="0.3">
      <c r="A16" s="4">
        <v>2</v>
      </c>
      <c r="B16" s="4">
        <v>1</v>
      </c>
      <c r="C16" s="4">
        <v>14</v>
      </c>
      <c r="D16" s="4">
        <v>22</v>
      </c>
      <c r="E16" s="4">
        <v>30</v>
      </c>
      <c r="F16" s="4">
        <v>29</v>
      </c>
      <c r="G16" s="4">
        <v>25</v>
      </c>
      <c r="H16" s="4">
        <f>POWER(D16-Q25Work!$C$2,2)</f>
        <v>28.302400000000002</v>
      </c>
    </row>
    <row r="17" spans="1:8" x14ac:dyDescent="0.3">
      <c r="A17" s="4">
        <v>1</v>
      </c>
      <c r="B17" s="4">
        <v>1</v>
      </c>
      <c r="C17" s="4">
        <v>15</v>
      </c>
      <c r="D17" s="4">
        <v>15</v>
      </c>
      <c r="E17" s="4">
        <v>27</v>
      </c>
      <c r="F17" s="4">
        <v>27</v>
      </c>
      <c r="G17" s="4">
        <v>24</v>
      </c>
      <c r="H17" s="4">
        <f>POWER(D17-Q25Work!$C$2,2)</f>
        <v>2.8223999999999991</v>
      </c>
    </row>
    <row r="18" spans="1:8" x14ac:dyDescent="0.3">
      <c r="A18" s="4">
        <v>1</v>
      </c>
      <c r="B18" s="4">
        <v>1</v>
      </c>
      <c r="C18" s="4">
        <v>21</v>
      </c>
      <c r="D18" s="4">
        <v>19</v>
      </c>
      <c r="E18" s="4">
        <v>21</v>
      </c>
      <c r="F18" s="4">
        <v>17</v>
      </c>
      <c r="G18" s="4">
        <v>50</v>
      </c>
      <c r="H18" s="4">
        <f>POWER(D18-Q25Work!$C$2,2)</f>
        <v>5.3824000000000014</v>
      </c>
    </row>
    <row r="19" spans="1:8" x14ac:dyDescent="0.3">
      <c r="A19" s="4">
        <v>1</v>
      </c>
      <c r="B19" s="4">
        <v>1</v>
      </c>
      <c r="C19" s="4">
        <v>18</v>
      </c>
      <c r="D19" s="4">
        <v>19</v>
      </c>
      <c r="E19" s="4">
        <v>24</v>
      </c>
      <c r="F19" s="4">
        <v>23</v>
      </c>
      <c r="G19" s="4">
        <v>38</v>
      </c>
      <c r="H19" s="4">
        <f>POWER(D19-Q25Work!$C$2,2)</f>
        <v>5.3824000000000014</v>
      </c>
    </row>
    <row r="20" spans="1:8" x14ac:dyDescent="0.3">
      <c r="A20" s="4">
        <v>2</v>
      </c>
      <c r="B20" s="4">
        <v>1</v>
      </c>
      <c r="C20" s="4">
        <v>17</v>
      </c>
      <c r="D20" s="4">
        <v>10</v>
      </c>
      <c r="E20" s="4">
        <v>18</v>
      </c>
      <c r="F20" s="4">
        <v>17</v>
      </c>
      <c r="G20" s="4">
        <v>40</v>
      </c>
      <c r="H20" s="4">
        <f>POWER(D20-Q25Work!$C$2,2)</f>
        <v>44.622399999999999</v>
      </c>
    </row>
    <row r="21" spans="1:8" x14ac:dyDescent="0.3">
      <c r="A21" s="4">
        <v>2</v>
      </c>
      <c r="B21" s="4">
        <v>1</v>
      </c>
      <c r="C21" s="4">
        <v>24</v>
      </c>
      <c r="D21" s="4">
        <v>19</v>
      </c>
      <c r="E21" s="4">
        <v>18</v>
      </c>
      <c r="F21" s="4">
        <v>23</v>
      </c>
      <c r="G21" s="4">
        <v>50</v>
      </c>
      <c r="H21" s="4">
        <f>POWER(D21-Q25Work!$C$2,2)</f>
        <v>5.3824000000000014</v>
      </c>
    </row>
    <row r="22" spans="1:8" x14ac:dyDescent="0.3">
      <c r="A22" s="4">
        <v>2</v>
      </c>
      <c r="B22" s="4">
        <v>1</v>
      </c>
      <c r="C22" s="4">
        <v>14</v>
      </c>
      <c r="D22" s="4">
        <v>11</v>
      </c>
      <c r="E22" s="4">
        <v>18</v>
      </c>
      <c r="F22" s="4">
        <v>15</v>
      </c>
      <c r="G22" s="4">
        <v>40</v>
      </c>
      <c r="H22" s="4">
        <f>POWER(D22-Q25Work!$C$2,2)</f>
        <v>32.2624</v>
      </c>
    </row>
    <row r="23" spans="1:8" x14ac:dyDescent="0.3">
      <c r="A23" s="4">
        <v>2</v>
      </c>
      <c r="B23" s="4">
        <v>1</v>
      </c>
      <c r="C23" s="4">
        <v>10</v>
      </c>
      <c r="D23" s="4">
        <v>18</v>
      </c>
      <c r="E23" s="4">
        <v>30</v>
      </c>
      <c r="F23" s="4">
        <v>32</v>
      </c>
      <c r="G23" s="4">
        <v>14</v>
      </c>
      <c r="H23" s="4">
        <f>POWER(D23-Q25Work!$C$2,2)</f>
        <v>1.7424000000000008</v>
      </c>
    </row>
    <row r="24" spans="1:8" x14ac:dyDescent="0.3">
      <c r="A24" s="4">
        <v>2</v>
      </c>
      <c r="B24" s="4">
        <v>1</v>
      </c>
      <c r="C24" s="4">
        <v>11</v>
      </c>
      <c r="D24" s="4">
        <v>14</v>
      </c>
      <c r="E24" s="4">
        <v>29</v>
      </c>
      <c r="F24" s="4">
        <v>24</v>
      </c>
      <c r="G24" s="4">
        <v>20</v>
      </c>
      <c r="H24" s="4">
        <f>POWER(D24-Q25Work!$C$2,2)</f>
        <v>7.1823999999999986</v>
      </c>
    </row>
    <row r="25" spans="1:8" x14ac:dyDescent="0.3">
      <c r="A25" s="4">
        <v>1</v>
      </c>
      <c r="B25" s="4">
        <v>1</v>
      </c>
      <c r="C25" s="4">
        <v>15</v>
      </c>
      <c r="D25" s="4">
        <v>17</v>
      </c>
      <c r="E25" s="4">
        <v>20</v>
      </c>
      <c r="F25" s="4">
        <v>18</v>
      </c>
      <c r="G25" s="4">
        <v>42</v>
      </c>
      <c r="H25" s="4">
        <f>POWER(D25-Q25Work!$C$2,2)</f>
        <v>0.10240000000000019</v>
      </c>
    </row>
    <row r="26" spans="1:8" x14ac:dyDescent="0.3">
      <c r="A26" s="4">
        <v>2</v>
      </c>
      <c r="B26" s="4">
        <v>1</v>
      </c>
      <c r="C26" s="4">
        <v>15</v>
      </c>
      <c r="D26" s="4">
        <v>17</v>
      </c>
      <c r="E26" s="4">
        <v>24</v>
      </c>
      <c r="F26" s="4">
        <v>26</v>
      </c>
      <c r="G26" s="4">
        <v>30</v>
      </c>
      <c r="H26" s="4">
        <f>POWER(D26-Q25Work!$C$2,2)</f>
        <v>0.10240000000000019</v>
      </c>
    </row>
    <row r="28" spans="1:8" x14ac:dyDescent="0.3">
      <c r="H28" s="4">
        <f>SUM(H2:H26)</f>
        <v>325.43999999999988</v>
      </c>
    </row>
  </sheetData>
  <pageMargins left="0.75" right="0.75" top="1" bottom="1" header="0.5" footer="0.5"/>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A6C06D-5A5D-4EFF-B0F7-59A123A4E5B6}">
  <dimension ref="A1:H9"/>
  <sheetViews>
    <sheetView workbookViewId="0">
      <selection activeCell="B8" sqref="B8:B9"/>
    </sheetView>
  </sheetViews>
  <sheetFormatPr defaultRowHeight="13.5" x14ac:dyDescent="0.3"/>
  <cols>
    <col min="1" max="16384" width="8.7265625" style="4"/>
  </cols>
  <sheetData>
    <row r="1" spans="1:8" x14ac:dyDescent="0.3">
      <c r="A1" s="4" t="s">
        <v>28</v>
      </c>
      <c r="B1" s="4" t="s">
        <v>27</v>
      </c>
      <c r="C1" s="4" t="s">
        <v>46</v>
      </c>
      <c r="D1" s="4" t="s">
        <v>38</v>
      </c>
      <c r="E1" s="4" t="s">
        <v>25</v>
      </c>
      <c r="F1" s="4" t="s">
        <v>24</v>
      </c>
      <c r="G1" s="4" t="s">
        <v>45</v>
      </c>
      <c r="H1" s="4" t="s">
        <v>23</v>
      </c>
    </row>
    <row r="2" spans="1:8" x14ac:dyDescent="0.3">
      <c r="A2" s="4" t="s">
        <v>44</v>
      </c>
      <c r="B2" s="4">
        <v>25</v>
      </c>
      <c r="C2" s="4">
        <f>AVERAGE(Q25Athletes!D2:D26)</f>
        <v>16.68</v>
      </c>
      <c r="D2" s="4">
        <f>Q25Athletes!H28</f>
        <v>325.43999999999988</v>
      </c>
      <c r="E2" s="4">
        <f>SUM(D2:D3)</f>
        <v>1566.6475471698107</v>
      </c>
      <c r="F2" s="4">
        <f>SUM(D2:D3)/G2</f>
        <v>20.613783515392246</v>
      </c>
      <c r="G2" s="4">
        <f>B2-1+B3-1</f>
        <v>76</v>
      </c>
      <c r="H2" s="4">
        <f>2/((1/B2)+(1/B3))</f>
        <v>33.974358974358971</v>
      </c>
    </row>
    <row r="3" spans="1:8" x14ac:dyDescent="0.3">
      <c r="A3" s="4" t="s">
        <v>43</v>
      </c>
      <c r="B3" s="4">
        <v>53</v>
      </c>
      <c r="C3" s="4">
        <f>AVERAGE(Q25NonAthletes!D2:D54)</f>
        <v>19.471698113207548</v>
      </c>
      <c r="D3" s="4">
        <f>Q25NonAthletes!H56</f>
        <v>1241.2075471698108</v>
      </c>
    </row>
    <row r="4" spans="1:8" x14ac:dyDescent="0.3">
      <c r="A4" s="4" t="s">
        <v>47</v>
      </c>
      <c r="C4" s="4">
        <f>C3-C2</f>
        <v>2.7916981132075485</v>
      </c>
    </row>
    <row r="5" spans="1:8" x14ac:dyDescent="0.3">
      <c r="A5" s="4" t="s">
        <v>42</v>
      </c>
      <c r="B5" s="4">
        <f>SQRT((2*F2)/H2)</f>
        <v>1.1015855174369644</v>
      </c>
    </row>
    <row r="6" spans="1:8" x14ac:dyDescent="0.3">
      <c r="A6" s="4" t="s">
        <v>41</v>
      </c>
      <c r="B6" s="4">
        <v>1.992</v>
      </c>
    </row>
    <row r="8" spans="1:8" x14ac:dyDescent="0.3">
      <c r="A8" s="4" t="s">
        <v>40</v>
      </c>
      <c r="B8" s="4">
        <f>C4-B6*B5</f>
        <v>0.59733976247311515</v>
      </c>
    </row>
    <row r="9" spans="1:8" x14ac:dyDescent="0.3">
      <c r="A9" s="4" t="s">
        <v>39</v>
      </c>
      <c r="B9" s="4">
        <f>C4+B6*B5</f>
        <v>4.9860564639419813</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F9577E-9107-4DF4-85AE-47A8F76EF08C}">
  <dimension ref="A1:M84"/>
  <sheetViews>
    <sheetView topLeftCell="C46" workbookViewId="0">
      <selection activeCell="J84" sqref="J84"/>
    </sheetView>
  </sheetViews>
  <sheetFormatPr defaultRowHeight="13.5" x14ac:dyDescent="0.3"/>
  <cols>
    <col min="1" max="2" width="13.08984375" style="4" hidden="1" customWidth="1"/>
    <col min="3" max="5" width="13.08984375" style="4" customWidth="1"/>
    <col min="6" max="8" width="13.08984375" style="4" hidden="1" customWidth="1"/>
    <col min="9" max="10" width="13.08984375" style="4" customWidth="1"/>
    <col min="11" max="11" width="21.36328125" style="4" bestFit="1" customWidth="1"/>
    <col min="12" max="256" width="13.08984375" style="4" customWidth="1"/>
    <col min="257" max="16384" width="8.7265625" style="4"/>
  </cols>
  <sheetData>
    <row r="1" spans="1:13" x14ac:dyDescent="0.3">
      <c r="A1" s="4" t="s">
        <v>36</v>
      </c>
      <c r="B1" s="4" t="s">
        <v>35</v>
      </c>
      <c r="D1" s="4" t="s">
        <v>34</v>
      </c>
      <c r="E1" s="4" t="s">
        <v>32</v>
      </c>
      <c r="F1" s="4" t="s">
        <v>32</v>
      </c>
      <c r="G1" s="4" t="s">
        <v>31</v>
      </c>
      <c r="H1" s="4" t="s">
        <v>30</v>
      </c>
      <c r="I1" s="4" t="s">
        <v>54</v>
      </c>
      <c r="J1" s="4" t="s">
        <v>53</v>
      </c>
      <c r="K1" s="4" t="s">
        <v>52</v>
      </c>
      <c r="L1" s="4" t="s">
        <v>51</v>
      </c>
      <c r="M1" s="4" t="s">
        <v>50</v>
      </c>
    </row>
    <row r="2" spans="1:13" x14ac:dyDescent="0.3">
      <c r="A2" s="4">
        <v>2</v>
      </c>
      <c r="B2" s="4">
        <v>1</v>
      </c>
      <c r="D2" s="4">
        <v>18</v>
      </c>
      <c r="E2" s="4">
        <v>23</v>
      </c>
      <c r="F2" s="4">
        <v>23</v>
      </c>
      <c r="G2" s="4">
        <v>20</v>
      </c>
      <c r="H2" s="4">
        <v>36</v>
      </c>
      <c r="I2" s="4">
        <f>D2-$D$81</f>
        <v>1.9230769230769234</v>
      </c>
      <c r="J2" s="4">
        <f>E2-$E$81</f>
        <v>-0.6923076923076934</v>
      </c>
      <c r="K2" s="4">
        <f>I2*J2</f>
        <v>-1.3313609467455645</v>
      </c>
      <c r="L2" s="4">
        <f>POWER(I2,2)</f>
        <v>3.6982248520710068</v>
      </c>
      <c r="M2" s="4">
        <f>POWER(J2,2)</f>
        <v>0.47928994082840387</v>
      </c>
    </row>
    <row r="3" spans="1:13" x14ac:dyDescent="0.3">
      <c r="A3" s="4">
        <v>2</v>
      </c>
      <c r="B3" s="4">
        <v>1</v>
      </c>
      <c r="D3" s="4">
        <v>14</v>
      </c>
      <c r="E3" s="4">
        <v>25</v>
      </c>
      <c r="F3" s="4">
        <v>25</v>
      </c>
      <c r="G3" s="4">
        <v>24</v>
      </c>
      <c r="H3" s="4">
        <v>30</v>
      </c>
      <c r="I3" s="4">
        <f>D3-$D$81</f>
        <v>-2.0769230769230766</v>
      </c>
      <c r="J3" s="4">
        <f>E3-$E$81</f>
        <v>1.3076923076923066</v>
      </c>
      <c r="K3" s="4">
        <f>I3*J3</f>
        <v>-2.715976331360944</v>
      </c>
      <c r="L3" s="4">
        <f>POWER(I3,2)</f>
        <v>4.3136094674556205</v>
      </c>
      <c r="M3" s="4">
        <f>POWER(J3,2)</f>
        <v>1.7100591715976303</v>
      </c>
    </row>
    <row r="4" spans="1:13" x14ac:dyDescent="0.3">
      <c r="A4" s="4">
        <v>2</v>
      </c>
      <c r="B4" s="4">
        <v>1</v>
      </c>
      <c r="D4" s="4">
        <v>13</v>
      </c>
      <c r="E4" s="4">
        <v>28</v>
      </c>
      <c r="F4" s="4">
        <v>28</v>
      </c>
      <c r="G4" s="4">
        <v>28</v>
      </c>
      <c r="H4" s="4">
        <v>19</v>
      </c>
      <c r="I4" s="4">
        <f>D4-$D$81</f>
        <v>-3.0769230769230766</v>
      </c>
      <c r="J4" s="4">
        <f>E4-$E$81</f>
        <v>4.3076923076923066</v>
      </c>
      <c r="K4" s="4">
        <f>I4*J4</f>
        <v>-13.25443786982248</v>
      </c>
      <c r="L4" s="4">
        <f>POWER(I4,2)</f>
        <v>9.4674556213017738</v>
      </c>
      <c r="M4" s="4">
        <f>POWER(J4,2)</f>
        <v>18.556213017751471</v>
      </c>
    </row>
    <row r="5" spans="1:13" x14ac:dyDescent="0.3">
      <c r="A5" s="4">
        <v>2</v>
      </c>
      <c r="B5" s="4">
        <v>1</v>
      </c>
      <c r="D5" s="4">
        <v>17</v>
      </c>
      <c r="E5" s="4">
        <v>23</v>
      </c>
      <c r="F5" s="4">
        <v>23</v>
      </c>
      <c r="G5" s="4">
        <v>23</v>
      </c>
      <c r="H5" s="4">
        <v>43</v>
      </c>
      <c r="I5" s="4">
        <f>D5-$D$81</f>
        <v>0.92307692307692335</v>
      </c>
      <c r="J5" s="4">
        <f>E5-$E$81</f>
        <v>-0.6923076923076934</v>
      </c>
      <c r="K5" s="4">
        <f>I5*J5</f>
        <v>-0.63905325443787098</v>
      </c>
      <c r="L5" s="4">
        <f>POWER(I5,2)</f>
        <v>0.85207100591716023</v>
      </c>
      <c r="M5" s="4">
        <f>POWER(J5,2)</f>
        <v>0.47928994082840387</v>
      </c>
    </row>
    <row r="6" spans="1:13" x14ac:dyDescent="0.3">
      <c r="A6" s="4">
        <v>1</v>
      </c>
      <c r="B6" s="4">
        <v>1</v>
      </c>
      <c r="D6" s="4">
        <v>16</v>
      </c>
      <c r="E6" s="4">
        <v>26</v>
      </c>
      <c r="F6" s="4">
        <v>26</v>
      </c>
      <c r="G6" s="4">
        <v>28</v>
      </c>
      <c r="H6" s="4">
        <v>27</v>
      </c>
      <c r="I6" s="4">
        <f>D6-$D$81</f>
        <v>-7.692307692307665E-2</v>
      </c>
      <c r="J6" s="4">
        <f>E6-$E$81</f>
        <v>2.3076923076923066</v>
      </c>
      <c r="K6" s="4">
        <f>I6*J6</f>
        <v>-0.17751479289940758</v>
      </c>
      <c r="L6" s="4">
        <f>POWER(I6,2)</f>
        <v>5.9171597633135677E-3</v>
      </c>
      <c r="M6" s="4">
        <f>POWER(J6,2)</f>
        <v>5.3254437869822437</v>
      </c>
    </row>
    <row r="7" spans="1:13" x14ac:dyDescent="0.3">
      <c r="A7" s="4">
        <v>1</v>
      </c>
      <c r="B7" s="4">
        <v>1</v>
      </c>
      <c r="D7" s="4">
        <v>16</v>
      </c>
      <c r="E7" s="4">
        <v>25</v>
      </c>
      <c r="F7" s="4">
        <v>25</v>
      </c>
      <c r="G7" s="4">
        <v>23</v>
      </c>
      <c r="H7" s="4">
        <v>38</v>
      </c>
      <c r="I7" s="4">
        <f>D7-$D$81</f>
        <v>-7.692307692307665E-2</v>
      </c>
      <c r="J7" s="4">
        <f>E7-$E$81</f>
        <v>1.3076923076923066</v>
      </c>
      <c r="K7" s="4">
        <f>I7*J7</f>
        <v>-0.10059171597633092</v>
      </c>
      <c r="L7" s="4">
        <f>POWER(I7,2)</f>
        <v>5.9171597633135677E-3</v>
      </c>
      <c r="M7" s="4">
        <f>POWER(J7,2)</f>
        <v>1.7100591715976303</v>
      </c>
    </row>
    <row r="8" spans="1:13" x14ac:dyDescent="0.3">
      <c r="A8" s="4">
        <v>1</v>
      </c>
      <c r="B8" s="4">
        <v>1</v>
      </c>
      <c r="D8" s="4">
        <v>12</v>
      </c>
      <c r="E8" s="4">
        <v>31</v>
      </c>
      <c r="F8" s="4">
        <v>31</v>
      </c>
      <c r="G8" s="4">
        <v>27</v>
      </c>
      <c r="H8" s="4">
        <v>14</v>
      </c>
      <c r="I8" s="4">
        <f>D8-$D$81</f>
        <v>-4.0769230769230766</v>
      </c>
      <c r="J8" s="4">
        <f>E8-$E$81</f>
        <v>7.3076923076923066</v>
      </c>
      <c r="K8" s="4">
        <f>I8*J8</f>
        <v>-29.792899408284018</v>
      </c>
      <c r="L8" s="4">
        <f>POWER(I8,2)</f>
        <v>16.621301775147927</v>
      </c>
      <c r="M8" s="4">
        <f>POWER(J8,2)</f>
        <v>53.402366863905307</v>
      </c>
    </row>
    <row r="9" spans="1:13" x14ac:dyDescent="0.3">
      <c r="A9" s="4">
        <v>2</v>
      </c>
      <c r="B9" s="4">
        <v>1</v>
      </c>
      <c r="D9" s="4">
        <v>13</v>
      </c>
      <c r="E9" s="4">
        <v>22</v>
      </c>
      <c r="F9" s="4">
        <v>22</v>
      </c>
      <c r="G9" s="4">
        <v>31</v>
      </c>
      <c r="H9" s="4">
        <v>24</v>
      </c>
      <c r="I9" s="4">
        <f>D9-$D$81</f>
        <v>-3.0769230769230766</v>
      </c>
      <c r="J9" s="4">
        <f>E9-$E$81</f>
        <v>-1.6923076923076934</v>
      </c>
      <c r="K9" s="4">
        <f>I9*J9</f>
        <v>5.2071005917159789</v>
      </c>
      <c r="L9" s="4">
        <f>POWER(I9,2)</f>
        <v>9.4674556213017738</v>
      </c>
      <c r="M9" s="4">
        <f>POWER(J9,2)</f>
        <v>2.8639053254437905</v>
      </c>
    </row>
    <row r="10" spans="1:13" x14ac:dyDescent="0.3">
      <c r="A10" s="4">
        <v>2</v>
      </c>
      <c r="B10" s="4">
        <v>1</v>
      </c>
      <c r="D10" s="4">
        <v>16</v>
      </c>
      <c r="E10" s="4">
        <v>22</v>
      </c>
      <c r="F10" s="4">
        <v>22</v>
      </c>
      <c r="G10" s="4">
        <v>24</v>
      </c>
      <c r="H10" s="4">
        <v>34</v>
      </c>
      <c r="I10" s="4">
        <f>D10-$D$81</f>
        <v>-7.692307692307665E-2</v>
      </c>
      <c r="J10" s="4">
        <f>E10-$E$81</f>
        <v>-1.6923076923076934</v>
      </c>
      <c r="K10" s="4">
        <f>I10*J10</f>
        <v>0.13017751479289902</v>
      </c>
      <c r="L10" s="4">
        <f>POWER(I10,2)</f>
        <v>5.9171597633135677E-3</v>
      </c>
      <c r="M10" s="4">
        <f>POWER(J10,2)</f>
        <v>2.8639053254437905</v>
      </c>
    </row>
    <row r="11" spans="1:13" x14ac:dyDescent="0.3">
      <c r="A11" s="4">
        <v>2</v>
      </c>
      <c r="B11" s="4">
        <v>1</v>
      </c>
      <c r="D11" s="4">
        <v>12</v>
      </c>
      <c r="E11" s="4">
        <v>29</v>
      </c>
      <c r="F11" s="4">
        <v>29</v>
      </c>
      <c r="G11" s="4">
        <v>29</v>
      </c>
      <c r="H11" s="4">
        <v>18</v>
      </c>
      <c r="I11" s="4">
        <f>D11-$D$81</f>
        <v>-4.0769230769230766</v>
      </c>
      <c r="J11" s="4">
        <f>E11-$E$81</f>
        <v>5.3076923076923066</v>
      </c>
      <c r="K11" s="4">
        <f>I11*J11</f>
        <v>-21.639053254437865</v>
      </c>
      <c r="L11" s="4">
        <f>POWER(I11,2)</f>
        <v>16.621301775147927</v>
      </c>
      <c r="M11" s="4">
        <f>POWER(J11,2)</f>
        <v>28.171597633136084</v>
      </c>
    </row>
    <row r="12" spans="1:13" x14ac:dyDescent="0.3">
      <c r="A12" s="4">
        <v>1</v>
      </c>
      <c r="B12" s="4">
        <v>1</v>
      </c>
      <c r="D12" s="4">
        <v>12</v>
      </c>
      <c r="E12" s="4">
        <v>24</v>
      </c>
      <c r="F12" s="4">
        <v>24</v>
      </c>
      <c r="G12" s="4">
        <v>25</v>
      </c>
      <c r="H12" s="4">
        <v>24</v>
      </c>
      <c r="I12" s="4">
        <f>D12-$D$81</f>
        <v>-4.0769230769230766</v>
      </c>
      <c r="J12" s="4">
        <f>E12-$E$81</f>
        <v>0.3076923076923066</v>
      </c>
      <c r="K12" s="4">
        <f>I12*J12</f>
        <v>-1.2544378698224807</v>
      </c>
      <c r="L12" s="4">
        <f>POWER(I12,2)</f>
        <v>16.621301775147927</v>
      </c>
      <c r="M12" s="4">
        <f>POWER(J12,2)</f>
        <v>9.4674556213017083E-2</v>
      </c>
    </row>
    <row r="13" spans="1:13" x14ac:dyDescent="0.3">
      <c r="A13" s="4">
        <v>1</v>
      </c>
      <c r="B13" s="4">
        <v>1</v>
      </c>
      <c r="D13" s="4">
        <v>17</v>
      </c>
      <c r="E13" s="4">
        <v>24</v>
      </c>
      <c r="F13" s="4">
        <v>24</v>
      </c>
      <c r="G13" s="4">
        <v>22</v>
      </c>
      <c r="H13" s="4">
        <v>42</v>
      </c>
      <c r="I13" s="4">
        <f>D13-$D$81</f>
        <v>0.92307692307692335</v>
      </c>
      <c r="J13" s="4">
        <f>E13-$E$81</f>
        <v>0.3076923076923066</v>
      </c>
      <c r="K13" s="4">
        <f>I13*J13</f>
        <v>0.28402366863905232</v>
      </c>
      <c r="L13" s="4">
        <f>POWER(I13,2)</f>
        <v>0.85207100591716023</v>
      </c>
      <c r="M13" s="4">
        <f>POWER(J13,2)</f>
        <v>9.4674556213017083E-2</v>
      </c>
    </row>
    <row r="14" spans="1:13" x14ac:dyDescent="0.3">
      <c r="A14" s="4">
        <v>1</v>
      </c>
      <c r="B14" s="4">
        <v>1</v>
      </c>
      <c r="D14" s="4">
        <v>18</v>
      </c>
      <c r="E14" s="4">
        <v>29</v>
      </c>
      <c r="F14" s="4">
        <v>29</v>
      </c>
      <c r="G14" s="4">
        <v>30</v>
      </c>
      <c r="H14" s="4">
        <v>26</v>
      </c>
      <c r="I14" s="4">
        <f>D14-$D$81</f>
        <v>1.9230769230769234</v>
      </c>
      <c r="J14" s="4">
        <f>E14-$E$81</f>
        <v>5.3076923076923066</v>
      </c>
      <c r="K14" s="4">
        <f>I14*J14</f>
        <v>10.207100591715976</v>
      </c>
      <c r="L14" s="4">
        <f>POWER(I14,2)</f>
        <v>3.6982248520710068</v>
      </c>
      <c r="M14" s="4">
        <f>POWER(J14,2)</f>
        <v>28.171597633136084</v>
      </c>
    </row>
    <row r="15" spans="1:13" x14ac:dyDescent="0.3">
      <c r="A15" s="4">
        <v>1</v>
      </c>
      <c r="B15" s="4">
        <v>2</v>
      </c>
      <c r="D15" s="4">
        <v>27</v>
      </c>
      <c r="E15" s="4">
        <v>23</v>
      </c>
      <c r="F15" s="4">
        <v>23</v>
      </c>
      <c r="G15" s="4">
        <v>27</v>
      </c>
      <c r="H15" s="4">
        <v>35</v>
      </c>
      <c r="I15" s="4">
        <f>D15-$D$81</f>
        <v>10.923076923076923</v>
      </c>
      <c r="J15" s="4">
        <f>E15-$E$81</f>
        <v>-0.6923076923076934</v>
      </c>
      <c r="K15" s="4">
        <f>I15*J15</f>
        <v>-7.5621301775148053</v>
      </c>
      <c r="L15" s="4">
        <f>POWER(I15,2)</f>
        <v>119.31360946745562</v>
      </c>
      <c r="M15" s="4">
        <f>POWER(J15,2)</f>
        <v>0.47928994082840387</v>
      </c>
    </row>
    <row r="16" spans="1:13" x14ac:dyDescent="0.3">
      <c r="A16" s="4">
        <v>2</v>
      </c>
      <c r="B16" s="4">
        <v>2</v>
      </c>
      <c r="D16" s="4">
        <v>18</v>
      </c>
      <c r="E16" s="4">
        <v>17</v>
      </c>
      <c r="F16" s="4">
        <v>17</v>
      </c>
      <c r="G16" s="4">
        <v>11</v>
      </c>
      <c r="H16" s="4">
        <v>52</v>
      </c>
      <c r="I16" s="4">
        <f>D16-$D$81</f>
        <v>1.9230769230769234</v>
      </c>
      <c r="J16" s="4">
        <f>E16-$E$81</f>
        <v>-6.6923076923076934</v>
      </c>
      <c r="K16" s="4">
        <f>I16*J16</f>
        <v>-12.869822485207104</v>
      </c>
      <c r="L16" s="4">
        <f>POWER(I16,2)</f>
        <v>3.6982248520710068</v>
      </c>
      <c r="M16" s="4">
        <f>POWER(J16,2)</f>
        <v>44.786982248520722</v>
      </c>
    </row>
    <row r="17" spans="1:13" x14ac:dyDescent="0.3">
      <c r="A17" s="4">
        <v>1</v>
      </c>
      <c r="B17" s="4">
        <v>2</v>
      </c>
      <c r="D17" s="4">
        <v>9</v>
      </c>
      <c r="E17" s="4">
        <v>28</v>
      </c>
      <c r="F17" s="4">
        <v>28</v>
      </c>
      <c r="G17" s="4">
        <v>24</v>
      </c>
      <c r="H17" s="4">
        <v>25</v>
      </c>
      <c r="I17" s="4">
        <f>D17-$D$81</f>
        <v>-7.0769230769230766</v>
      </c>
      <c r="J17" s="4">
        <f>E17-$E$81</f>
        <v>4.3076923076923066</v>
      </c>
      <c r="K17" s="4">
        <f>I17*J17</f>
        <v>-30.485207100591708</v>
      </c>
      <c r="L17" s="4">
        <f>POWER(I17,2)</f>
        <v>50.082840236686387</v>
      </c>
      <c r="M17" s="4">
        <f>POWER(J17,2)</f>
        <v>18.556213017751471</v>
      </c>
    </row>
    <row r="18" spans="1:13" x14ac:dyDescent="0.3">
      <c r="A18" s="4">
        <v>2</v>
      </c>
      <c r="B18" s="4">
        <v>2</v>
      </c>
      <c r="D18" s="4">
        <v>13</v>
      </c>
      <c r="E18" s="4">
        <v>27</v>
      </c>
      <c r="F18" s="4">
        <v>27</v>
      </c>
      <c r="G18" s="4">
        <v>24</v>
      </c>
      <c r="H18" s="4">
        <v>35</v>
      </c>
      <c r="I18" s="4">
        <f>D18-$D$81</f>
        <v>-3.0769230769230766</v>
      </c>
      <c r="J18" s="4">
        <f>E18-$E$81</f>
        <v>3.3076923076923066</v>
      </c>
      <c r="K18" s="4">
        <f>I18*J18</f>
        <v>-10.177514792899403</v>
      </c>
      <c r="L18" s="4">
        <f>POWER(I18,2)</f>
        <v>9.4674556213017738</v>
      </c>
      <c r="M18" s="4">
        <f>POWER(J18,2)</f>
        <v>10.940828402366856</v>
      </c>
    </row>
    <row r="19" spans="1:13" x14ac:dyDescent="0.3">
      <c r="A19" s="4">
        <v>2</v>
      </c>
      <c r="B19" s="4">
        <v>2</v>
      </c>
      <c r="D19" s="4">
        <v>20</v>
      </c>
      <c r="E19" s="4">
        <v>15</v>
      </c>
      <c r="F19" s="4">
        <v>15</v>
      </c>
      <c r="G19" s="4">
        <v>18</v>
      </c>
      <c r="H19" s="4">
        <v>56</v>
      </c>
      <c r="I19" s="4">
        <f>D19-$D$81</f>
        <v>3.9230769230769234</v>
      </c>
      <c r="J19" s="4">
        <f>E19-$E$81</f>
        <v>-8.6923076923076934</v>
      </c>
      <c r="K19" s="4">
        <f>I19*J19</f>
        <v>-34.100591715976336</v>
      </c>
      <c r="L19" s="4">
        <f>POWER(I19,2)</f>
        <v>15.390532544378701</v>
      </c>
      <c r="M19" s="4">
        <f>POWER(J19,2)</f>
        <v>75.556213017751503</v>
      </c>
    </row>
    <row r="20" spans="1:13" x14ac:dyDescent="0.3">
      <c r="A20" s="4">
        <v>2</v>
      </c>
      <c r="B20" s="4">
        <v>2</v>
      </c>
      <c r="D20" s="4">
        <v>16</v>
      </c>
      <c r="E20" s="4">
        <v>26</v>
      </c>
      <c r="F20" s="4">
        <v>26</v>
      </c>
      <c r="G20" s="4">
        <v>26</v>
      </c>
      <c r="H20" s="4">
        <v>36</v>
      </c>
      <c r="I20" s="4">
        <f>D20-$D$81</f>
        <v>-7.692307692307665E-2</v>
      </c>
      <c r="J20" s="4">
        <f>E20-$E$81</f>
        <v>2.3076923076923066</v>
      </c>
      <c r="K20" s="4">
        <f>I20*J20</f>
        <v>-0.17751479289940758</v>
      </c>
      <c r="L20" s="4">
        <f>POWER(I20,2)</f>
        <v>5.9171597633135677E-3</v>
      </c>
      <c r="M20" s="4">
        <f>POWER(J20,2)</f>
        <v>5.3254437869822437</v>
      </c>
    </row>
    <row r="21" spans="1:13" x14ac:dyDescent="0.3">
      <c r="A21" s="4">
        <v>2</v>
      </c>
      <c r="B21" s="4">
        <v>2</v>
      </c>
      <c r="D21" s="4">
        <v>23</v>
      </c>
      <c r="E21" s="4">
        <v>15</v>
      </c>
      <c r="F21" s="4">
        <v>15</v>
      </c>
      <c r="G21" s="4">
        <v>14</v>
      </c>
      <c r="H21" s="4">
        <v>58</v>
      </c>
      <c r="I21" s="4">
        <f>D21-$D$81</f>
        <v>6.9230769230769234</v>
      </c>
      <c r="J21" s="4">
        <f>E21-$E$81</f>
        <v>-8.6923076923076934</v>
      </c>
      <c r="K21" s="4">
        <f>I21*J21</f>
        <v>-60.177514792899416</v>
      </c>
      <c r="L21" s="4">
        <f>POWER(I21,2)</f>
        <v>47.928994082840241</v>
      </c>
      <c r="M21" s="4">
        <f>POWER(J21,2)</f>
        <v>75.556213017751503</v>
      </c>
    </row>
    <row r="22" spans="1:13" x14ac:dyDescent="0.3">
      <c r="A22" s="4">
        <v>1</v>
      </c>
      <c r="B22" s="4">
        <v>2</v>
      </c>
      <c r="D22" s="4">
        <v>12</v>
      </c>
      <c r="E22" s="4">
        <v>29</v>
      </c>
      <c r="F22" s="4">
        <v>29</v>
      </c>
      <c r="G22" s="4">
        <v>15</v>
      </c>
      <c r="H22" s="4">
        <v>37</v>
      </c>
      <c r="I22" s="4">
        <f>D22-$D$81</f>
        <v>-4.0769230769230766</v>
      </c>
      <c r="J22" s="4">
        <f>E22-$E$81</f>
        <v>5.3076923076923066</v>
      </c>
      <c r="K22" s="4">
        <f>I22*J22</f>
        <v>-21.639053254437865</v>
      </c>
      <c r="L22" s="4">
        <f>POWER(I22,2)</f>
        <v>16.621301775147927</v>
      </c>
      <c r="M22" s="4">
        <f>POWER(J22,2)</f>
        <v>28.171597633136084</v>
      </c>
    </row>
    <row r="23" spans="1:13" x14ac:dyDescent="0.3">
      <c r="A23" s="4">
        <v>1</v>
      </c>
      <c r="B23" s="4">
        <v>2</v>
      </c>
      <c r="D23" s="4">
        <v>15</v>
      </c>
      <c r="E23" s="4">
        <v>29</v>
      </c>
      <c r="F23" s="4">
        <v>29</v>
      </c>
      <c r="G23" s="4">
        <v>23</v>
      </c>
      <c r="H23" s="4">
        <v>40</v>
      </c>
      <c r="I23" s="4">
        <f>D23-$D$81</f>
        <v>-1.0769230769230766</v>
      </c>
      <c r="J23" s="4">
        <f>E23-$E$81</f>
        <v>5.3076923076923066</v>
      </c>
      <c r="K23" s="4">
        <f>I23*J23</f>
        <v>-5.7159763313609444</v>
      </c>
      <c r="L23" s="4">
        <f>POWER(I23,2)</f>
        <v>1.1597633136094669</v>
      </c>
      <c r="M23" s="4">
        <f>POWER(J23,2)</f>
        <v>28.171597633136084</v>
      </c>
    </row>
    <row r="24" spans="1:13" x14ac:dyDescent="0.3">
      <c r="A24" s="4">
        <v>2</v>
      </c>
      <c r="B24" s="4">
        <v>2</v>
      </c>
      <c r="D24" s="4">
        <v>26</v>
      </c>
      <c r="E24" s="4">
        <v>14</v>
      </c>
      <c r="F24" s="4">
        <v>14</v>
      </c>
      <c r="G24" s="4">
        <v>13</v>
      </c>
      <c r="H24" s="4">
        <v>68</v>
      </c>
      <c r="I24" s="4">
        <f>D24-$D$81</f>
        <v>9.9230769230769234</v>
      </c>
      <c r="J24" s="4">
        <f>E24-$E$81</f>
        <v>-9.6923076923076934</v>
      </c>
      <c r="K24" s="4">
        <f>I24*J24</f>
        <v>-96.177514792899416</v>
      </c>
      <c r="L24" s="4">
        <f>POWER(I24,2)</f>
        <v>98.467455621301781</v>
      </c>
      <c r="M24" s="4">
        <f>POWER(J24,2)</f>
        <v>93.94082840236689</v>
      </c>
    </row>
    <row r="25" spans="1:13" x14ac:dyDescent="0.3">
      <c r="A25" s="4">
        <v>2</v>
      </c>
      <c r="B25" s="4">
        <v>2</v>
      </c>
      <c r="D25" s="4">
        <v>17</v>
      </c>
      <c r="E25" s="4">
        <v>16</v>
      </c>
      <c r="F25" s="4">
        <v>16</v>
      </c>
      <c r="G25" s="4">
        <v>18</v>
      </c>
      <c r="H25" s="4">
        <v>61</v>
      </c>
      <c r="I25" s="4">
        <f>D25-$D$81</f>
        <v>0.92307692307692335</v>
      </c>
      <c r="J25" s="4">
        <f>E25-$E$81</f>
        <v>-7.6923076923076934</v>
      </c>
      <c r="K25" s="4">
        <f>I25*J25</f>
        <v>-7.1005917159763348</v>
      </c>
      <c r="L25" s="4">
        <f>POWER(I25,2)</f>
        <v>0.85207100591716023</v>
      </c>
      <c r="M25" s="4">
        <f>POWER(J25,2)</f>
        <v>59.171597633136109</v>
      </c>
    </row>
    <row r="26" spans="1:13" x14ac:dyDescent="0.3">
      <c r="A26" s="4">
        <v>2</v>
      </c>
      <c r="B26" s="4">
        <v>2</v>
      </c>
      <c r="D26" s="4">
        <v>20</v>
      </c>
      <c r="E26" s="4">
        <v>17</v>
      </c>
      <c r="F26" s="4">
        <v>17</v>
      </c>
      <c r="G26" s="4">
        <v>14</v>
      </c>
      <c r="H26" s="4">
        <v>56</v>
      </c>
      <c r="I26" s="4">
        <f>D26-$D$81</f>
        <v>3.9230769230769234</v>
      </c>
      <c r="J26" s="4">
        <f>E26-$E$81</f>
        <v>-6.6923076923076934</v>
      </c>
      <c r="K26" s="4">
        <f>I26*J26</f>
        <v>-26.254437869822493</v>
      </c>
      <c r="L26" s="4">
        <f>POWER(I26,2)</f>
        <v>15.390532544378701</v>
      </c>
      <c r="M26" s="4">
        <f>POWER(J26,2)</f>
        <v>44.786982248520722</v>
      </c>
    </row>
    <row r="27" spans="1:13" x14ac:dyDescent="0.3">
      <c r="A27" s="4">
        <v>2</v>
      </c>
      <c r="B27" s="4">
        <v>2</v>
      </c>
      <c r="D27" s="4">
        <v>9</v>
      </c>
      <c r="E27" s="4">
        <v>21</v>
      </c>
      <c r="F27" s="4">
        <v>21</v>
      </c>
      <c r="G27" s="4">
        <v>21</v>
      </c>
      <c r="H27" s="4">
        <v>39</v>
      </c>
      <c r="I27" s="4">
        <f>D27-$D$81</f>
        <v>-7.0769230769230766</v>
      </c>
      <c r="J27" s="4">
        <f>E27-$E$81</f>
        <v>-2.6923076923076934</v>
      </c>
      <c r="K27" s="4">
        <f>I27*J27</f>
        <v>19.053254437869828</v>
      </c>
      <c r="L27" s="4">
        <f>POWER(I27,2)</f>
        <v>50.082840236686387</v>
      </c>
      <c r="M27" s="4">
        <f>POWER(J27,2)</f>
        <v>7.2485207100591778</v>
      </c>
    </row>
    <row r="28" spans="1:13" x14ac:dyDescent="0.3">
      <c r="A28" s="4">
        <v>1</v>
      </c>
      <c r="B28" s="4">
        <v>2</v>
      </c>
      <c r="D28" s="4">
        <v>24</v>
      </c>
      <c r="E28" s="4">
        <v>18</v>
      </c>
      <c r="F28" s="4">
        <v>18</v>
      </c>
      <c r="G28" s="4">
        <v>13</v>
      </c>
      <c r="H28" s="4">
        <v>61</v>
      </c>
      <c r="I28" s="4">
        <f>D28-$D$81</f>
        <v>7.9230769230769234</v>
      </c>
      <c r="J28" s="4">
        <f>E28-$E$81</f>
        <v>-5.6923076923076934</v>
      </c>
      <c r="K28" s="4">
        <f>I28*J28</f>
        <v>-45.100591715976343</v>
      </c>
      <c r="L28" s="4">
        <f>POWER(I28,2)</f>
        <v>62.775147928994087</v>
      </c>
      <c r="M28" s="4">
        <f>POWER(J28,2)</f>
        <v>32.402366863905335</v>
      </c>
    </row>
    <row r="29" spans="1:13" x14ac:dyDescent="0.3">
      <c r="A29" s="4">
        <v>1</v>
      </c>
      <c r="B29" s="4">
        <v>2</v>
      </c>
      <c r="D29" s="4">
        <v>12</v>
      </c>
      <c r="E29" s="4">
        <v>26</v>
      </c>
      <c r="F29" s="4">
        <v>26</v>
      </c>
      <c r="G29" s="4">
        <v>24</v>
      </c>
      <c r="H29" s="4">
        <v>31</v>
      </c>
      <c r="I29" s="4">
        <f>D29-$D$81</f>
        <v>-4.0769230769230766</v>
      </c>
      <c r="J29" s="4">
        <f>E29-$E$81</f>
        <v>2.3076923076923066</v>
      </c>
      <c r="K29" s="4">
        <f>I29*J29</f>
        <v>-9.4082840236686334</v>
      </c>
      <c r="L29" s="4">
        <f>POWER(I29,2)</f>
        <v>16.621301775147927</v>
      </c>
      <c r="M29" s="4">
        <f>POWER(J29,2)</f>
        <v>5.3254437869822437</v>
      </c>
    </row>
    <row r="30" spans="1:13" x14ac:dyDescent="0.3">
      <c r="A30" s="4">
        <v>2</v>
      </c>
      <c r="B30" s="4">
        <v>2</v>
      </c>
      <c r="D30" s="4">
        <v>23</v>
      </c>
      <c r="E30" s="4">
        <v>17</v>
      </c>
      <c r="F30" s="4">
        <v>17</v>
      </c>
      <c r="G30" s="4">
        <v>14</v>
      </c>
      <c r="H30" s="4">
        <v>54</v>
      </c>
      <c r="I30" s="4">
        <f>D30-$D$81</f>
        <v>6.9230769230769234</v>
      </c>
      <c r="J30" s="4">
        <f>E30-$E$81</f>
        <v>-6.6923076923076934</v>
      </c>
      <c r="K30" s="4">
        <f>I30*J30</f>
        <v>-46.331360946745569</v>
      </c>
      <c r="L30" s="4">
        <f>POWER(I30,2)</f>
        <v>47.928994082840241</v>
      </c>
      <c r="M30" s="4">
        <f>POWER(J30,2)</f>
        <v>44.786982248520722</v>
      </c>
    </row>
    <row r="31" spans="1:13" x14ac:dyDescent="0.3">
      <c r="A31" s="4">
        <v>2</v>
      </c>
      <c r="B31" s="4">
        <v>2</v>
      </c>
      <c r="D31" s="4">
        <v>14</v>
      </c>
      <c r="E31" s="4">
        <v>22</v>
      </c>
      <c r="F31" s="4">
        <v>22</v>
      </c>
      <c r="G31" s="4">
        <v>22</v>
      </c>
      <c r="H31" s="4">
        <v>30</v>
      </c>
      <c r="I31" s="4">
        <f>D31-$D$81</f>
        <v>-2.0769230769230766</v>
      </c>
      <c r="J31" s="4">
        <f>E31-$E$81</f>
        <v>-1.6923076923076934</v>
      </c>
      <c r="K31" s="4">
        <f>I31*J31</f>
        <v>3.514792899408286</v>
      </c>
      <c r="L31" s="4">
        <f>POWER(I31,2)</f>
        <v>4.3136094674556205</v>
      </c>
      <c r="M31" s="4">
        <f>POWER(J31,2)</f>
        <v>2.8639053254437905</v>
      </c>
    </row>
    <row r="32" spans="1:13" x14ac:dyDescent="0.3">
      <c r="A32" s="4">
        <v>2</v>
      </c>
      <c r="B32" s="4">
        <v>2</v>
      </c>
      <c r="D32" s="4">
        <v>23</v>
      </c>
      <c r="E32" s="4">
        <v>28</v>
      </c>
      <c r="F32" s="4">
        <v>28</v>
      </c>
      <c r="G32" s="4">
        <v>23</v>
      </c>
      <c r="H32" s="4">
        <v>46</v>
      </c>
      <c r="I32" s="4">
        <f>D32-$D$81</f>
        <v>6.9230769230769234</v>
      </c>
      <c r="J32" s="4">
        <f>E32-$E$81</f>
        <v>4.3076923076923066</v>
      </c>
      <c r="K32" s="4">
        <f>I32*J32</f>
        <v>29.822485207100584</v>
      </c>
      <c r="L32" s="4">
        <f>POWER(I32,2)</f>
        <v>47.928994082840241</v>
      </c>
      <c r="M32" s="4">
        <f>POWER(J32,2)</f>
        <v>18.556213017751471</v>
      </c>
    </row>
    <row r="33" spans="1:13" x14ac:dyDescent="0.3">
      <c r="A33" s="4">
        <v>2</v>
      </c>
      <c r="B33" s="4">
        <v>2</v>
      </c>
      <c r="D33" s="4">
        <v>13</v>
      </c>
      <c r="E33" s="4">
        <v>27</v>
      </c>
      <c r="F33" s="4">
        <v>27</v>
      </c>
      <c r="G33" s="4">
        <v>21</v>
      </c>
      <c r="H33" s="4">
        <v>24</v>
      </c>
      <c r="I33" s="4">
        <f>D33-$D$81</f>
        <v>-3.0769230769230766</v>
      </c>
      <c r="J33" s="4">
        <f>E33-$E$81</f>
        <v>3.3076923076923066</v>
      </c>
      <c r="K33" s="4">
        <f>I33*J33</f>
        <v>-10.177514792899403</v>
      </c>
      <c r="L33" s="4">
        <f>POWER(I33,2)</f>
        <v>9.4674556213017738</v>
      </c>
      <c r="M33" s="4">
        <f>POWER(J33,2)</f>
        <v>10.940828402366856</v>
      </c>
    </row>
    <row r="34" spans="1:13" x14ac:dyDescent="0.3">
      <c r="A34" s="4">
        <v>2</v>
      </c>
      <c r="B34" s="4">
        <v>2</v>
      </c>
      <c r="D34" s="4">
        <v>18</v>
      </c>
      <c r="E34" s="4">
        <v>21</v>
      </c>
      <c r="F34" s="4">
        <v>21</v>
      </c>
      <c r="G34" s="4">
        <v>19</v>
      </c>
      <c r="H34" s="4">
        <v>45</v>
      </c>
      <c r="I34" s="4">
        <f>D34-$D$81</f>
        <v>1.9230769230769234</v>
      </c>
      <c r="J34" s="4">
        <f>E34-$E$81</f>
        <v>-2.6923076923076934</v>
      </c>
      <c r="K34" s="4">
        <f>I34*J34</f>
        <v>-5.1775147928994114</v>
      </c>
      <c r="L34" s="4">
        <f>POWER(I34,2)</f>
        <v>3.6982248520710068</v>
      </c>
      <c r="M34" s="4">
        <f>POWER(J34,2)</f>
        <v>7.2485207100591778</v>
      </c>
    </row>
    <row r="35" spans="1:13" x14ac:dyDescent="0.3">
      <c r="A35" s="4">
        <v>2</v>
      </c>
      <c r="B35" s="4">
        <v>2</v>
      </c>
      <c r="D35" s="4">
        <v>11</v>
      </c>
      <c r="E35" s="4">
        <v>25</v>
      </c>
      <c r="F35" s="4">
        <v>25</v>
      </c>
      <c r="G35" s="4">
        <v>24</v>
      </c>
      <c r="H35" s="4">
        <v>32</v>
      </c>
      <c r="I35" s="4">
        <f>D35-$D$81</f>
        <v>-5.0769230769230766</v>
      </c>
      <c r="J35" s="4">
        <f>E35-$E$81</f>
        <v>1.3076923076923066</v>
      </c>
      <c r="K35" s="4">
        <f>I35*J35</f>
        <v>-6.6390532544378642</v>
      </c>
      <c r="L35" s="4">
        <f>POWER(I35,2)</f>
        <v>25.77514792899408</v>
      </c>
      <c r="M35" s="4">
        <f>POWER(J35,2)</f>
        <v>1.7100591715976303</v>
      </c>
    </row>
    <row r="36" spans="1:13" x14ac:dyDescent="0.3">
      <c r="A36" s="4">
        <v>1</v>
      </c>
      <c r="B36" s="4">
        <v>2</v>
      </c>
      <c r="D36" s="4">
        <v>15</v>
      </c>
      <c r="E36" s="4">
        <v>21</v>
      </c>
      <c r="F36" s="4">
        <v>21</v>
      </c>
      <c r="G36" s="4">
        <v>16</v>
      </c>
      <c r="H36" s="4">
        <v>53</v>
      </c>
      <c r="I36" s="4">
        <f>D36-$D$81</f>
        <v>-1.0769230769230766</v>
      </c>
      <c r="J36" s="4">
        <f>E36-$E$81</f>
        <v>-2.6923076923076934</v>
      </c>
      <c r="K36" s="4">
        <f>I36*J36</f>
        <v>2.8994082840236692</v>
      </c>
      <c r="L36" s="4">
        <f>POWER(I36,2)</f>
        <v>1.1597633136094669</v>
      </c>
      <c r="M36" s="4">
        <f>POWER(J36,2)</f>
        <v>7.2485207100591778</v>
      </c>
    </row>
    <row r="37" spans="1:13" x14ac:dyDescent="0.3">
      <c r="A37" s="4">
        <v>1</v>
      </c>
      <c r="B37" s="4">
        <v>2</v>
      </c>
      <c r="D37" s="4">
        <v>20</v>
      </c>
      <c r="E37" s="4">
        <v>16</v>
      </c>
      <c r="F37" s="4">
        <v>16</v>
      </c>
      <c r="G37" s="4">
        <v>18</v>
      </c>
      <c r="H37" s="4">
        <v>56</v>
      </c>
      <c r="I37" s="4">
        <f>D37-$D$81</f>
        <v>3.9230769230769234</v>
      </c>
      <c r="J37" s="4">
        <f>E37-$E$81</f>
        <v>-7.6923076923076934</v>
      </c>
      <c r="K37" s="4">
        <f>I37*J37</f>
        <v>-30.177514792899416</v>
      </c>
      <c r="L37" s="4">
        <f>POWER(I37,2)</f>
        <v>15.390532544378701</v>
      </c>
      <c r="M37" s="4">
        <f>POWER(J37,2)</f>
        <v>59.171597633136109</v>
      </c>
    </row>
    <row r="38" spans="1:13" x14ac:dyDescent="0.3">
      <c r="A38" s="4">
        <v>2</v>
      </c>
      <c r="B38" s="4">
        <v>2</v>
      </c>
      <c r="D38" s="4">
        <v>11</v>
      </c>
      <c r="E38" s="4">
        <v>24</v>
      </c>
      <c r="F38" s="4">
        <v>24</v>
      </c>
      <c r="G38" s="4">
        <v>25</v>
      </c>
      <c r="H38" s="4">
        <v>36</v>
      </c>
      <c r="I38" s="4">
        <f>D38-$D$81</f>
        <v>-5.0769230769230766</v>
      </c>
      <c r="J38" s="4">
        <f>E38-$E$81</f>
        <v>0.3076923076923066</v>
      </c>
      <c r="K38" s="4">
        <f>I38*J38</f>
        <v>-1.5621301775147873</v>
      </c>
      <c r="L38" s="4">
        <f>POWER(I38,2)</f>
        <v>25.77514792899408</v>
      </c>
      <c r="M38" s="4">
        <f>POWER(J38,2)</f>
        <v>9.4674556213017083E-2</v>
      </c>
    </row>
    <row r="39" spans="1:13" x14ac:dyDescent="0.3">
      <c r="A39" s="4">
        <v>1</v>
      </c>
      <c r="B39" s="4">
        <v>2</v>
      </c>
      <c r="D39" s="4">
        <v>16</v>
      </c>
      <c r="E39" s="4">
        <v>30</v>
      </c>
      <c r="F39" s="4">
        <v>30</v>
      </c>
      <c r="G39" s="4">
        <v>26</v>
      </c>
      <c r="H39" s="4">
        <v>23</v>
      </c>
      <c r="I39" s="4">
        <f>D39-$D$81</f>
        <v>-7.692307692307665E-2</v>
      </c>
      <c r="J39" s="4">
        <f>E39-$E$81</f>
        <v>6.3076923076923066</v>
      </c>
      <c r="K39" s="4">
        <f>I39*J39</f>
        <v>-0.48520710059171418</v>
      </c>
      <c r="L39" s="4">
        <f>POWER(I39,2)</f>
        <v>5.9171597633135677E-3</v>
      </c>
      <c r="M39" s="4">
        <f>POWER(J39,2)</f>
        <v>39.786982248520694</v>
      </c>
    </row>
    <row r="40" spans="1:13" x14ac:dyDescent="0.3">
      <c r="A40" s="4">
        <v>2</v>
      </c>
      <c r="B40" s="4">
        <v>2</v>
      </c>
      <c r="D40" s="4">
        <v>11</v>
      </c>
      <c r="E40" s="4">
        <v>22</v>
      </c>
      <c r="F40" s="4">
        <v>22</v>
      </c>
      <c r="G40" s="4">
        <v>16</v>
      </c>
      <c r="H40" s="4">
        <v>40</v>
      </c>
      <c r="I40" s="4">
        <f>D40-$D$81</f>
        <v>-5.0769230769230766</v>
      </c>
      <c r="J40" s="4">
        <f>E40-$E$81</f>
        <v>-1.6923076923076934</v>
      </c>
      <c r="K40" s="4">
        <f>I40*J40</f>
        <v>8.5917159763313666</v>
      </c>
      <c r="L40" s="4">
        <f>POWER(I40,2)</f>
        <v>25.77514792899408</v>
      </c>
      <c r="M40" s="4">
        <f>POWER(J40,2)</f>
        <v>2.8639053254437905</v>
      </c>
    </row>
    <row r="41" spans="1:13" x14ac:dyDescent="0.3">
      <c r="A41" s="4">
        <v>2</v>
      </c>
      <c r="B41" s="4">
        <v>2</v>
      </c>
      <c r="D41" s="4">
        <v>15</v>
      </c>
      <c r="E41" s="4">
        <v>21</v>
      </c>
      <c r="F41" s="4">
        <v>21</v>
      </c>
      <c r="G41" s="4">
        <v>22</v>
      </c>
      <c r="H41" s="4">
        <v>51</v>
      </c>
      <c r="I41" s="4">
        <f>D41-$D$81</f>
        <v>-1.0769230769230766</v>
      </c>
      <c r="J41" s="4">
        <f>E41-$E$81</f>
        <v>-2.6923076923076934</v>
      </c>
      <c r="K41" s="4">
        <f>I41*J41</f>
        <v>2.8994082840236692</v>
      </c>
      <c r="L41" s="4">
        <f>POWER(I41,2)</f>
        <v>1.1597633136094669</v>
      </c>
      <c r="M41" s="4">
        <f>POWER(J41,2)</f>
        <v>7.2485207100591778</v>
      </c>
    </row>
    <row r="42" spans="1:13" x14ac:dyDescent="0.3">
      <c r="A42" s="4">
        <v>1</v>
      </c>
      <c r="B42" s="4">
        <v>2</v>
      </c>
      <c r="D42" s="4">
        <v>17</v>
      </c>
      <c r="E42" s="4">
        <v>22</v>
      </c>
      <c r="F42" s="4">
        <v>22</v>
      </c>
      <c r="G42" s="4">
        <v>19</v>
      </c>
      <c r="H42" s="4">
        <v>46</v>
      </c>
      <c r="I42" s="4">
        <f>D42-$D$81</f>
        <v>0.92307692307692335</v>
      </c>
      <c r="J42" s="4">
        <f>E42-$E$81</f>
        <v>-1.6923076923076934</v>
      </c>
      <c r="K42" s="4">
        <f>I42*J42</f>
        <v>-1.5621301775147944</v>
      </c>
      <c r="L42" s="4">
        <f>POWER(I42,2)</f>
        <v>0.85207100591716023</v>
      </c>
      <c r="M42" s="4">
        <f>POWER(J42,2)</f>
        <v>2.8639053254437905</v>
      </c>
    </row>
    <row r="43" spans="1:13" x14ac:dyDescent="0.3">
      <c r="A43" s="4">
        <v>1</v>
      </c>
      <c r="B43" s="4">
        <v>2</v>
      </c>
      <c r="D43" s="4">
        <v>18</v>
      </c>
      <c r="E43" s="4">
        <v>27</v>
      </c>
      <c r="F43" s="4">
        <v>27</v>
      </c>
      <c r="G43" s="4">
        <v>24</v>
      </c>
      <c r="H43" s="4">
        <v>32</v>
      </c>
      <c r="I43" s="4">
        <f>D43-$D$81</f>
        <v>1.9230769230769234</v>
      </c>
      <c r="J43" s="4">
        <f>E43-$E$81</f>
        <v>3.3076923076923066</v>
      </c>
      <c r="K43" s="4">
        <f>I43*J43</f>
        <v>6.3609467455621287</v>
      </c>
      <c r="L43" s="4">
        <f>POWER(I43,2)</f>
        <v>3.6982248520710068</v>
      </c>
      <c r="M43" s="4">
        <f>POWER(J43,2)</f>
        <v>10.940828402366856</v>
      </c>
    </row>
    <row r="44" spans="1:13" x14ac:dyDescent="0.3">
      <c r="A44" s="4">
        <v>1</v>
      </c>
      <c r="B44" s="4">
        <v>2</v>
      </c>
      <c r="D44" s="4">
        <v>16</v>
      </c>
      <c r="E44" s="4">
        <v>30</v>
      </c>
      <c r="F44" s="4">
        <v>30</v>
      </c>
      <c r="G44" s="4">
        <v>30</v>
      </c>
      <c r="H44" s="4">
        <v>25</v>
      </c>
      <c r="I44" s="4">
        <f>D44-$D$81</f>
        <v>-7.692307692307665E-2</v>
      </c>
      <c r="J44" s="4">
        <f>E44-$E$81</f>
        <v>6.3076923076923066</v>
      </c>
      <c r="K44" s="4">
        <f>I44*J44</f>
        <v>-0.48520710059171418</v>
      </c>
      <c r="L44" s="4">
        <f>POWER(I44,2)</f>
        <v>5.9171597633135677E-3</v>
      </c>
      <c r="M44" s="4">
        <f>POWER(J44,2)</f>
        <v>39.786982248520694</v>
      </c>
    </row>
    <row r="45" spans="1:13" x14ac:dyDescent="0.3">
      <c r="A45" s="4">
        <v>2</v>
      </c>
      <c r="B45" s="4">
        <v>2</v>
      </c>
      <c r="D45" s="4">
        <v>14</v>
      </c>
      <c r="E45" s="4">
        <v>20</v>
      </c>
      <c r="F45" s="4">
        <v>20</v>
      </c>
      <c r="G45" s="4">
        <v>17</v>
      </c>
      <c r="H45" s="4">
        <v>43</v>
      </c>
      <c r="I45" s="4">
        <f>D45-$D$81</f>
        <v>-2.0769230769230766</v>
      </c>
      <c r="J45" s="4">
        <f>E45-$E$81</f>
        <v>-3.6923076923076934</v>
      </c>
      <c r="K45" s="4">
        <f>I45*J45</f>
        <v>7.6686390532544388</v>
      </c>
      <c r="L45" s="4">
        <f>POWER(I45,2)</f>
        <v>4.3136094674556205</v>
      </c>
      <c r="M45" s="4">
        <f>POWER(J45,2)</f>
        <v>13.633136094674564</v>
      </c>
    </row>
    <row r="46" spans="1:13" x14ac:dyDescent="0.3">
      <c r="A46" s="4">
        <v>2</v>
      </c>
      <c r="B46" s="4">
        <v>2</v>
      </c>
      <c r="D46" s="4">
        <v>18</v>
      </c>
      <c r="E46" s="4">
        <v>27</v>
      </c>
      <c r="F46" s="4">
        <v>27</v>
      </c>
      <c r="G46" s="4">
        <v>20</v>
      </c>
      <c r="H46" s="4">
        <v>32</v>
      </c>
      <c r="I46" s="4">
        <f>D46-$D$81</f>
        <v>1.9230769230769234</v>
      </c>
      <c r="J46" s="4">
        <f>E46-$E$81</f>
        <v>3.3076923076923066</v>
      </c>
      <c r="K46" s="4">
        <f>I46*J46</f>
        <v>6.3609467455621287</v>
      </c>
      <c r="L46" s="4">
        <f>POWER(I46,2)</f>
        <v>3.6982248520710068</v>
      </c>
      <c r="M46" s="4">
        <f>POWER(J46,2)</f>
        <v>10.940828402366856</v>
      </c>
    </row>
    <row r="47" spans="1:13" x14ac:dyDescent="0.3">
      <c r="A47" s="4">
        <v>1</v>
      </c>
      <c r="B47" s="4">
        <v>2</v>
      </c>
      <c r="D47" s="4">
        <v>11</v>
      </c>
      <c r="E47" s="4">
        <v>32</v>
      </c>
      <c r="F47" s="4">
        <v>32</v>
      </c>
      <c r="G47" s="4">
        <v>22</v>
      </c>
      <c r="H47" s="4">
        <v>27</v>
      </c>
      <c r="I47" s="4">
        <f>D47-$D$81</f>
        <v>-5.0769230769230766</v>
      </c>
      <c r="J47" s="4">
        <f>E47-$E$81</f>
        <v>8.3076923076923066</v>
      </c>
      <c r="K47" s="4">
        <f>I47*J47</f>
        <v>-42.177514792899402</v>
      </c>
      <c r="L47" s="4">
        <f>POWER(I47,2)</f>
        <v>25.77514792899408</v>
      </c>
      <c r="M47" s="4">
        <f>POWER(J47,2)</f>
        <v>69.017751479289927</v>
      </c>
    </row>
    <row r="48" spans="1:13" x14ac:dyDescent="0.3">
      <c r="A48" s="4">
        <v>2</v>
      </c>
      <c r="B48" s="4">
        <v>2</v>
      </c>
      <c r="D48" s="4">
        <v>12</v>
      </c>
      <c r="E48" s="4">
        <v>24</v>
      </c>
      <c r="F48" s="4">
        <v>24</v>
      </c>
      <c r="G48" s="4">
        <v>22</v>
      </c>
      <c r="H48" s="4">
        <v>27</v>
      </c>
      <c r="I48" s="4">
        <f>D48-$D$81</f>
        <v>-4.0769230769230766</v>
      </c>
      <c r="J48" s="4">
        <f>E48-$E$81</f>
        <v>0.3076923076923066</v>
      </c>
      <c r="K48" s="4">
        <f>I48*J48</f>
        <v>-1.2544378698224807</v>
      </c>
      <c r="L48" s="4">
        <f>POWER(I48,2)</f>
        <v>16.621301775147927</v>
      </c>
      <c r="M48" s="4">
        <f>POWER(J48,2)</f>
        <v>9.4674556213017083E-2</v>
      </c>
    </row>
    <row r="49" spans="1:13" x14ac:dyDescent="0.3">
      <c r="A49" s="4">
        <v>2</v>
      </c>
      <c r="B49" s="4">
        <v>2</v>
      </c>
      <c r="D49" s="4">
        <v>18</v>
      </c>
      <c r="E49" s="4">
        <v>19</v>
      </c>
      <c r="F49" s="4">
        <v>19</v>
      </c>
      <c r="G49" s="4">
        <v>19</v>
      </c>
      <c r="H49" s="4">
        <v>42</v>
      </c>
      <c r="I49" s="4">
        <f>D49-$D$81</f>
        <v>1.9230769230769234</v>
      </c>
      <c r="J49" s="4">
        <f>E49-$E$81</f>
        <v>-4.6923076923076934</v>
      </c>
      <c r="K49" s="4">
        <f>I49*J49</f>
        <v>-9.0236686390532572</v>
      </c>
      <c r="L49" s="4">
        <f>POWER(I49,2)</f>
        <v>3.6982248520710068</v>
      </c>
      <c r="M49" s="4">
        <f>POWER(J49,2)</f>
        <v>22.017751479289952</v>
      </c>
    </row>
    <row r="50" spans="1:13" x14ac:dyDescent="0.3">
      <c r="A50" s="4">
        <v>2</v>
      </c>
      <c r="B50" s="4">
        <v>2</v>
      </c>
      <c r="D50" s="4">
        <v>21</v>
      </c>
      <c r="E50" s="4">
        <v>25</v>
      </c>
      <c r="F50" s="4">
        <v>25</v>
      </c>
      <c r="G50" s="4">
        <v>19</v>
      </c>
      <c r="H50" s="4">
        <v>47</v>
      </c>
      <c r="I50" s="4">
        <f>D50-$D$81</f>
        <v>4.9230769230769234</v>
      </c>
      <c r="J50" s="4">
        <f>E50-$E$81</f>
        <v>1.3076923076923066</v>
      </c>
      <c r="K50" s="4">
        <f>I50*J50</f>
        <v>6.4378698224852018</v>
      </c>
      <c r="L50" s="4">
        <f>POWER(I50,2)</f>
        <v>24.236686390532547</v>
      </c>
      <c r="M50" s="4">
        <f>POWER(J50,2)</f>
        <v>1.7100591715976303</v>
      </c>
    </row>
    <row r="51" spans="1:13" x14ac:dyDescent="0.3">
      <c r="A51" s="4">
        <v>1</v>
      </c>
      <c r="B51" s="4">
        <v>2</v>
      </c>
      <c r="D51" s="4">
        <v>22</v>
      </c>
      <c r="E51" s="4">
        <v>17</v>
      </c>
      <c r="F51" s="4">
        <v>17</v>
      </c>
      <c r="G51" s="4">
        <v>18</v>
      </c>
      <c r="H51" s="4">
        <v>55</v>
      </c>
      <c r="I51" s="4">
        <f>D51-$D$81</f>
        <v>5.9230769230769234</v>
      </c>
      <c r="J51" s="4">
        <f>E51-$E$81</f>
        <v>-6.6923076923076934</v>
      </c>
      <c r="K51" s="4">
        <f>I51*J51</f>
        <v>-39.639053254437876</v>
      </c>
      <c r="L51" s="4">
        <f>POWER(I51,2)</f>
        <v>35.082840236686394</v>
      </c>
      <c r="M51" s="4">
        <f>POWER(J51,2)</f>
        <v>44.786982248520722</v>
      </c>
    </row>
    <row r="52" spans="1:13" x14ac:dyDescent="0.3">
      <c r="A52" s="4">
        <v>2</v>
      </c>
      <c r="B52" s="4">
        <v>2</v>
      </c>
      <c r="D52" s="4">
        <v>22</v>
      </c>
      <c r="E52" s="4">
        <v>22</v>
      </c>
      <c r="F52" s="4">
        <v>22</v>
      </c>
      <c r="G52" s="4">
        <v>23</v>
      </c>
      <c r="H52" s="4">
        <v>42</v>
      </c>
      <c r="I52" s="4">
        <f>D52-$D$81</f>
        <v>5.9230769230769234</v>
      </c>
      <c r="J52" s="4">
        <f>E52-$E$81</f>
        <v>-1.6923076923076934</v>
      </c>
      <c r="K52" s="4">
        <f>I52*J52</f>
        <v>-10.023668639053261</v>
      </c>
      <c r="L52" s="4">
        <f>POWER(I52,2)</f>
        <v>35.082840236686394</v>
      </c>
      <c r="M52" s="4">
        <f>POWER(J52,2)</f>
        <v>2.8639053254437905</v>
      </c>
    </row>
    <row r="53" spans="1:13" x14ac:dyDescent="0.3">
      <c r="A53" s="4">
        <v>1</v>
      </c>
      <c r="B53" s="4">
        <v>2</v>
      </c>
      <c r="D53" s="4">
        <v>26</v>
      </c>
      <c r="E53" s="4">
        <v>15</v>
      </c>
      <c r="F53" s="4">
        <v>15</v>
      </c>
      <c r="G53" s="4">
        <v>16</v>
      </c>
      <c r="H53" s="4">
        <v>67</v>
      </c>
      <c r="I53" s="4">
        <f>D53-$D$81</f>
        <v>9.9230769230769234</v>
      </c>
      <c r="J53" s="4">
        <f>E53-$E$81</f>
        <v>-8.6923076923076934</v>
      </c>
      <c r="K53" s="4">
        <f>I53*J53</f>
        <v>-86.254437869822496</v>
      </c>
      <c r="L53" s="4">
        <f>POWER(I53,2)</f>
        <v>98.467455621301781</v>
      </c>
      <c r="M53" s="4">
        <f>POWER(J53,2)</f>
        <v>75.556213017751503</v>
      </c>
    </row>
    <row r="54" spans="1:13" x14ac:dyDescent="0.3">
      <c r="A54" s="4">
        <v>1</v>
      </c>
      <c r="B54" s="4">
        <v>2</v>
      </c>
      <c r="D54" s="4">
        <v>11</v>
      </c>
      <c r="E54" s="4">
        <v>29</v>
      </c>
      <c r="F54" s="4">
        <v>29</v>
      </c>
      <c r="G54" s="4">
        <v>19</v>
      </c>
      <c r="H54" s="4">
        <v>26</v>
      </c>
      <c r="I54" s="4">
        <f>D54-$D$81</f>
        <v>-5.0769230769230766</v>
      </c>
      <c r="J54" s="4">
        <f>E54-$E$81</f>
        <v>5.3076923076923066</v>
      </c>
      <c r="K54" s="4">
        <f>I54*J54</f>
        <v>-26.946745562130172</v>
      </c>
      <c r="L54" s="4">
        <f>POWER(I54,2)</f>
        <v>25.77514792899408</v>
      </c>
      <c r="M54" s="4">
        <f>POWER(J54,2)</f>
        <v>28.171597633136084</v>
      </c>
    </row>
    <row r="55" spans="1:13" x14ac:dyDescent="0.3">
      <c r="A55" s="4">
        <v>2</v>
      </c>
      <c r="B55" s="4">
        <v>2</v>
      </c>
      <c r="D55" s="4">
        <v>17</v>
      </c>
      <c r="E55" s="4">
        <v>28</v>
      </c>
      <c r="F55" s="4">
        <v>28</v>
      </c>
      <c r="G55" s="4">
        <v>20</v>
      </c>
      <c r="H55" s="4">
        <v>35</v>
      </c>
      <c r="I55" s="4">
        <f>D55-$D$81</f>
        <v>0.92307692307692335</v>
      </c>
      <c r="J55" s="4">
        <f>E55-$E$81</f>
        <v>4.3076923076923066</v>
      </c>
      <c r="K55" s="4">
        <f>I55*J55</f>
        <v>3.9763313609467459</v>
      </c>
      <c r="L55" s="4">
        <f>POWER(I55,2)</f>
        <v>0.85207100591716023</v>
      </c>
      <c r="M55" s="4">
        <f>POWER(J55,2)</f>
        <v>18.556213017751471</v>
      </c>
    </row>
    <row r="56" spans="1:13" x14ac:dyDescent="0.3">
      <c r="A56" s="4">
        <v>2</v>
      </c>
      <c r="B56" s="4">
        <v>2</v>
      </c>
      <c r="D56" s="4">
        <v>16</v>
      </c>
      <c r="E56" s="4">
        <v>24</v>
      </c>
      <c r="F56" s="4">
        <v>24</v>
      </c>
      <c r="G56" s="4">
        <v>22</v>
      </c>
      <c r="H56" s="4">
        <v>36</v>
      </c>
      <c r="I56" s="4">
        <f>D56-$D$81</f>
        <v>-7.692307692307665E-2</v>
      </c>
      <c r="J56" s="4">
        <f>E56-$E$81</f>
        <v>0.3076923076923066</v>
      </c>
      <c r="K56" s="4">
        <f>I56*J56</f>
        <v>-2.3668639053254271E-2</v>
      </c>
      <c r="L56" s="4">
        <f>POWER(I56,2)</f>
        <v>5.9171597633135677E-3</v>
      </c>
      <c r="M56" s="4">
        <f>POWER(J56,2)</f>
        <v>9.4674556213017083E-2</v>
      </c>
    </row>
    <row r="57" spans="1:13" x14ac:dyDescent="0.3">
      <c r="A57" s="4">
        <v>2</v>
      </c>
      <c r="B57" s="4">
        <v>2</v>
      </c>
      <c r="D57" s="4">
        <v>9</v>
      </c>
      <c r="E57" s="4">
        <v>32</v>
      </c>
      <c r="F57" s="4">
        <v>32</v>
      </c>
      <c r="G57" s="4">
        <v>32</v>
      </c>
      <c r="H57" s="4">
        <v>7</v>
      </c>
      <c r="I57" s="4">
        <f>D57-$D$81</f>
        <v>-7.0769230769230766</v>
      </c>
      <c r="J57" s="4">
        <f>E57-$E$81</f>
        <v>8.3076923076923066</v>
      </c>
      <c r="K57" s="4">
        <f>I57*J57</f>
        <v>-58.792899408284015</v>
      </c>
      <c r="L57" s="4">
        <f>POWER(I57,2)</f>
        <v>50.082840236686387</v>
      </c>
      <c r="M57" s="4">
        <f>POWER(J57,2)</f>
        <v>69.017751479289927</v>
      </c>
    </row>
    <row r="58" spans="1:13" x14ac:dyDescent="0.3">
      <c r="A58" s="4">
        <v>2</v>
      </c>
      <c r="B58" s="4">
        <v>2</v>
      </c>
      <c r="D58" s="4">
        <v>11</v>
      </c>
      <c r="E58" s="4">
        <v>24</v>
      </c>
      <c r="F58" s="4">
        <v>24</v>
      </c>
      <c r="G58" s="4">
        <v>16</v>
      </c>
      <c r="H58" s="4">
        <v>42</v>
      </c>
      <c r="I58" s="4">
        <f>D58-$D$81</f>
        <v>-5.0769230769230766</v>
      </c>
      <c r="J58" s="4">
        <f>E58-$E$81</f>
        <v>0.3076923076923066</v>
      </c>
      <c r="K58" s="4">
        <f>I58*J58</f>
        <v>-1.5621301775147873</v>
      </c>
      <c r="L58" s="4">
        <f>POWER(I58,2)</f>
        <v>25.77514792899408</v>
      </c>
      <c r="M58" s="4">
        <f>POWER(J58,2)</f>
        <v>9.4674556213017083E-2</v>
      </c>
    </row>
    <row r="59" spans="1:13" x14ac:dyDescent="0.3">
      <c r="A59" s="4">
        <v>2</v>
      </c>
      <c r="B59" s="4">
        <v>2</v>
      </c>
      <c r="D59" s="4">
        <v>17</v>
      </c>
      <c r="E59" s="4">
        <v>21</v>
      </c>
      <c r="F59" s="4">
        <v>21</v>
      </c>
      <c r="G59" s="4">
        <v>24</v>
      </c>
      <c r="H59" s="4">
        <v>31</v>
      </c>
      <c r="I59" s="4">
        <f>D59-$D$81</f>
        <v>0.92307692307692335</v>
      </c>
      <c r="J59" s="4">
        <f>E59-$E$81</f>
        <v>-2.6923076923076934</v>
      </c>
      <c r="K59" s="4">
        <f>I59*J59</f>
        <v>-2.4852071005917176</v>
      </c>
      <c r="L59" s="4">
        <f>POWER(I59,2)</f>
        <v>0.85207100591716023</v>
      </c>
      <c r="M59" s="4">
        <f>POWER(J59,2)</f>
        <v>7.2485207100591778</v>
      </c>
    </row>
    <row r="60" spans="1:13" x14ac:dyDescent="0.3">
      <c r="A60" s="4">
        <v>2</v>
      </c>
      <c r="B60" s="4">
        <v>2</v>
      </c>
      <c r="D60" s="4">
        <v>13</v>
      </c>
      <c r="E60" s="4">
        <v>21</v>
      </c>
      <c r="F60" s="4">
        <v>21</v>
      </c>
      <c r="G60" s="4">
        <v>21</v>
      </c>
      <c r="H60" s="4">
        <v>41</v>
      </c>
      <c r="I60" s="4">
        <f>D60-$D$81</f>
        <v>-3.0769230769230766</v>
      </c>
      <c r="J60" s="4">
        <f>E60-$E$81</f>
        <v>-2.6923076923076934</v>
      </c>
      <c r="K60" s="4">
        <f>I60*J60</f>
        <v>8.2840236686390565</v>
      </c>
      <c r="L60" s="4">
        <f>POWER(I60,2)</f>
        <v>9.4674556213017738</v>
      </c>
      <c r="M60" s="4">
        <f>POWER(J60,2)</f>
        <v>7.2485207100591778</v>
      </c>
    </row>
    <row r="61" spans="1:13" x14ac:dyDescent="0.3">
      <c r="A61" s="4">
        <v>2</v>
      </c>
      <c r="B61" s="4">
        <v>2</v>
      </c>
      <c r="D61" s="4">
        <v>18</v>
      </c>
      <c r="E61" s="4">
        <v>27</v>
      </c>
      <c r="F61" s="4">
        <v>27</v>
      </c>
      <c r="G61" s="4">
        <v>22</v>
      </c>
      <c r="H61" s="4">
        <v>36</v>
      </c>
      <c r="I61" s="4">
        <f>D61-$D$81</f>
        <v>1.9230769230769234</v>
      </c>
      <c r="J61" s="4">
        <f>E61-$E$81</f>
        <v>3.3076923076923066</v>
      </c>
      <c r="K61" s="4">
        <f>I61*J61</f>
        <v>6.3609467455621287</v>
      </c>
      <c r="L61" s="4">
        <f>POWER(I61,2)</f>
        <v>3.6982248520710068</v>
      </c>
      <c r="M61" s="4">
        <f>POWER(J61,2)</f>
        <v>10.940828402366856</v>
      </c>
    </row>
    <row r="62" spans="1:13" x14ac:dyDescent="0.3">
      <c r="A62" s="4">
        <v>1</v>
      </c>
      <c r="B62" s="4">
        <v>2</v>
      </c>
      <c r="D62" s="4">
        <v>19</v>
      </c>
      <c r="E62" s="4">
        <v>19</v>
      </c>
      <c r="F62" s="4">
        <v>19</v>
      </c>
      <c r="G62" s="4">
        <v>19</v>
      </c>
      <c r="H62" s="4">
        <v>44</v>
      </c>
      <c r="I62" s="4">
        <f>D62-$D$81</f>
        <v>2.9230769230769234</v>
      </c>
      <c r="J62" s="4">
        <f>E62-$E$81</f>
        <v>-4.6923076923076934</v>
      </c>
      <c r="K62" s="4">
        <f>I62*J62</f>
        <v>-13.715976331360951</v>
      </c>
      <c r="L62" s="4">
        <f>POWER(I62,2)</f>
        <v>8.544378698224854</v>
      </c>
      <c r="M62" s="4">
        <f>POWER(J62,2)</f>
        <v>22.017751479289952</v>
      </c>
    </row>
    <row r="63" spans="1:13" x14ac:dyDescent="0.3">
      <c r="A63" s="4">
        <v>2</v>
      </c>
      <c r="B63" s="4">
        <v>2</v>
      </c>
      <c r="D63" s="4">
        <v>15</v>
      </c>
      <c r="E63" s="4">
        <v>25</v>
      </c>
      <c r="F63" s="4">
        <v>25</v>
      </c>
      <c r="G63" s="4">
        <v>26</v>
      </c>
      <c r="H63" s="4">
        <v>33</v>
      </c>
      <c r="I63" s="4">
        <f>D63-$D$81</f>
        <v>-1.0769230769230766</v>
      </c>
      <c r="J63" s="4">
        <f>E63-$E$81</f>
        <v>1.3076923076923066</v>
      </c>
      <c r="K63" s="4">
        <f>I63*J63</f>
        <v>-1.4082840236686376</v>
      </c>
      <c r="L63" s="4">
        <f>POWER(I63,2)</f>
        <v>1.1597633136094669</v>
      </c>
      <c r="M63" s="4">
        <f>POWER(J63,2)</f>
        <v>1.7100591715976303</v>
      </c>
    </row>
    <row r="64" spans="1:13" x14ac:dyDescent="0.3">
      <c r="A64" s="4">
        <v>1</v>
      </c>
      <c r="B64" s="4">
        <v>2</v>
      </c>
      <c r="D64" s="4">
        <v>15</v>
      </c>
      <c r="E64" s="4">
        <v>25</v>
      </c>
      <c r="F64" s="4">
        <v>25</v>
      </c>
      <c r="G64" s="4">
        <v>24</v>
      </c>
      <c r="H64" s="4">
        <v>36</v>
      </c>
      <c r="I64" s="4">
        <f>D64-$D$81</f>
        <v>-1.0769230769230766</v>
      </c>
      <c r="J64" s="4">
        <f>E64-$E$81</f>
        <v>1.3076923076923066</v>
      </c>
      <c r="K64" s="4">
        <f>I64*J64</f>
        <v>-1.4082840236686376</v>
      </c>
      <c r="L64" s="4">
        <f>POWER(I64,2)</f>
        <v>1.1597633136094669</v>
      </c>
      <c r="M64" s="4">
        <f>POWER(J64,2)</f>
        <v>1.7100591715976303</v>
      </c>
    </row>
    <row r="65" spans="1:13" x14ac:dyDescent="0.3">
      <c r="A65" s="4">
        <v>1</v>
      </c>
      <c r="B65" s="4">
        <v>2</v>
      </c>
      <c r="D65" s="4">
        <v>18</v>
      </c>
      <c r="E65" s="4">
        <v>20</v>
      </c>
      <c r="F65" s="4">
        <v>20</v>
      </c>
      <c r="G65" s="4">
        <v>19</v>
      </c>
      <c r="H65" s="4">
        <v>45</v>
      </c>
      <c r="I65" s="4">
        <f>D65-$D$81</f>
        <v>1.9230769230769234</v>
      </c>
      <c r="J65" s="4">
        <f>E65-$E$81</f>
        <v>-3.6923076923076934</v>
      </c>
      <c r="K65" s="4">
        <f>I65*J65</f>
        <v>-7.1005917159763348</v>
      </c>
      <c r="L65" s="4">
        <f>POWER(I65,2)</f>
        <v>3.6982248520710068</v>
      </c>
      <c r="M65" s="4">
        <f>POWER(J65,2)</f>
        <v>13.633136094674564</v>
      </c>
    </row>
    <row r="66" spans="1:13" x14ac:dyDescent="0.3">
      <c r="A66" s="4">
        <v>2</v>
      </c>
      <c r="B66" s="4">
        <v>2</v>
      </c>
      <c r="D66" s="4">
        <v>12</v>
      </c>
      <c r="E66" s="4">
        <v>31</v>
      </c>
      <c r="F66" s="4">
        <v>31</v>
      </c>
      <c r="G66" s="4">
        <v>32</v>
      </c>
      <c r="H66" s="4">
        <v>13</v>
      </c>
      <c r="I66" s="4">
        <f>D66-$D$81</f>
        <v>-4.0769230769230766</v>
      </c>
      <c r="J66" s="4">
        <f>E66-$E$81</f>
        <v>7.3076923076923066</v>
      </c>
      <c r="K66" s="4">
        <f>I66*J66</f>
        <v>-29.792899408284018</v>
      </c>
      <c r="L66" s="4">
        <f>POWER(I66,2)</f>
        <v>16.621301775147927</v>
      </c>
      <c r="M66" s="4">
        <f>POWER(J66,2)</f>
        <v>53.402366863905307</v>
      </c>
    </row>
    <row r="67" spans="1:13" x14ac:dyDescent="0.3">
      <c r="A67" s="4">
        <v>2</v>
      </c>
      <c r="B67" s="4">
        <v>2</v>
      </c>
      <c r="D67" s="4">
        <v>15</v>
      </c>
      <c r="E67" s="4">
        <v>30</v>
      </c>
      <c r="F67" s="4">
        <v>30</v>
      </c>
      <c r="G67" s="4">
        <v>29</v>
      </c>
      <c r="H67" s="4">
        <v>22</v>
      </c>
      <c r="I67" s="4">
        <f>D67-$D$81</f>
        <v>-1.0769230769230766</v>
      </c>
      <c r="J67" s="4">
        <f>E67-$E$81</f>
        <v>6.3076923076923066</v>
      </c>
      <c r="K67" s="4">
        <f>I67*J67</f>
        <v>-6.7928994082840211</v>
      </c>
      <c r="L67" s="4">
        <f>POWER(I67,2)</f>
        <v>1.1597633136094669</v>
      </c>
      <c r="M67" s="4">
        <f>POWER(J67,2)</f>
        <v>39.786982248520694</v>
      </c>
    </row>
    <row r="68" spans="1:13" x14ac:dyDescent="0.3">
      <c r="A68" s="4">
        <v>1</v>
      </c>
      <c r="B68" s="4">
        <v>1</v>
      </c>
      <c r="D68" s="4">
        <v>14</v>
      </c>
      <c r="E68" s="4">
        <v>27</v>
      </c>
      <c r="F68" s="4">
        <v>27</v>
      </c>
      <c r="G68" s="4">
        <v>23</v>
      </c>
      <c r="H68" s="4">
        <v>26</v>
      </c>
      <c r="I68" s="4">
        <f>D68-$D$81</f>
        <v>-2.0769230769230766</v>
      </c>
      <c r="J68" s="4">
        <f>E68-$E$81</f>
        <v>3.3076923076923066</v>
      </c>
      <c r="K68" s="4">
        <f>I68*J68</f>
        <v>-6.8698224852070977</v>
      </c>
      <c r="L68" s="4">
        <f>POWER(I68,2)</f>
        <v>4.3136094674556205</v>
      </c>
      <c r="M68" s="4">
        <f>POWER(J68,2)</f>
        <v>10.940828402366856</v>
      </c>
    </row>
    <row r="69" spans="1:13" x14ac:dyDescent="0.3">
      <c r="A69" s="4">
        <v>2</v>
      </c>
      <c r="B69" s="4">
        <v>1</v>
      </c>
      <c r="D69" s="4">
        <v>14</v>
      </c>
      <c r="E69" s="4">
        <v>30</v>
      </c>
      <c r="F69" s="4">
        <v>30</v>
      </c>
      <c r="G69" s="4">
        <v>29</v>
      </c>
      <c r="H69" s="4">
        <v>25</v>
      </c>
      <c r="I69" s="4">
        <f>D69-$D$81</f>
        <v>-2.0769230769230766</v>
      </c>
      <c r="J69" s="4">
        <f>E69-$E$81</f>
        <v>6.3076923076923066</v>
      </c>
      <c r="K69" s="4">
        <f>I69*J69</f>
        <v>-13.100591715976327</v>
      </c>
      <c r="L69" s="4">
        <f>POWER(I69,2)</f>
        <v>4.3136094674556205</v>
      </c>
      <c r="M69" s="4">
        <f>POWER(J69,2)</f>
        <v>39.786982248520694</v>
      </c>
    </row>
    <row r="70" spans="1:13" x14ac:dyDescent="0.3">
      <c r="A70" s="4">
        <v>1</v>
      </c>
      <c r="B70" s="4">
        <v>1</v>
      </c>
      <c r="D70" s="4">
        <v>15</v>
      </c>
      <c r="E70" s="4">
        <v>27</v>
      </c>
      <c r="F70" s="4">
        <v>27</v>
      </c>
      <c r="G70" s="4">
        <v>27</v>
      </c>
      <c r="H70" s="4">
        <v>24</v>
      </c>
      <c r="I70" s="4">
        <f>D70-$D$81</f>
        <v>-1.0769230769230766</v>
      </c>
      <c r="J70" s="4">
        <f>E70-$E$81</f>
        <v>3.3076923076923066</v>
      </c>
      <c r="K70" s="4">
        <f>I70*J70</f>
        <v>-3.5621301775147907</v>
      </c>
      <c r="L70" s="4">
        <f>POWER(I70,2)</f>
        <v>1.1597633136094669</v>
      </c>
      <c r="M70" s="4">
        <f>POWER(J70,2)</f>
        <v>10.940828402366856</v>
      </c>
    </row>
    <row r="71" spans="1:13" x14ac:dyDescent="0.3">
      <c r="A71" s="4">
        <v>1</v>
      </c>
      <c r="B71" s="4">
        <v>1</v>
      </c>
      <c r="D71" s="4">
        <v>21</v>
      </c>
      <c r="E71" s="4">
        <v>21</v>
      </c>
      <c r="F71" s="4">
        <v>21</v>
      </c>
      <c r="G71" s="4">
        <v>17</v>
      </c>
      <c r="H71" s="4">
        <v>50</v>
      </c>
      <c r="I71" s="4">
        <f>D71-$D$81</f>
        <v>4.9230769230769234</v>
      </c>
      <c r="J71" s="4">
        <f>E71-$E$81</f>
        <v>-2.6923076923076934</v>
      </c>
      <c r="K71" s="4">
        <f>I71*J71</f>
        <v>-13.254437869822491</v>
      </c>
      <c r="L71" s="4">
        <f>POWER(I71,2)</f>
        <v>24.236686390532547</v>
      </c>
      <c r="M71" s="4">
        <f>POWER(J71,2)</f>
        <v>7.2485207100591778</v>
      </c>
    </row>
    <row r="72" spans="1:13" x14ac:dyDescent="0.3">
      <c r="A72" s="4">
        <v>1</v>
      </c>
      <c r="B72" s="4">
        <v>1</v>
      </c>
      <c r="D72" s="4">
        <v>18</v>
      </c>
      <c r="E72" s="4">
        <v>24</v>
      </c>
      <c r="F72" s="4">
        <v>24</v>
      </c>
      <c r="G72" s="4">
        <v>23</v>
      </c>
      <c r="H72" s="4">
        <v>38</v>
      </c>
      <c r="I72" s="4">
        <f>D72-$D$81</f>
        <v>1.9230769230769234</v>
      </c>
      <c r="J72" s="4">
        <f>E72-$E$81</f>
        <v>0.3076923076923066</v>
      </c>
      <c r="K72" s="4">
        <f>I72*J72</f>
        <v>0.59171597633135897</v>
      </c>
      <c r="L72" s="4">
        <f>POWER(I72,2)</f>
        <v>3.6982248520710068</v>
      </c>
      <c r="M72" s="4">
        <f>POWER(J72,2)</f>
        <v>9.4674556213017083E-2</v>
      </c>
    </row>
    <row r="73" spans="1:13" x14ac:dyDescent="0.3">
      <c r="A73" s="4">
        <v>2</v>
      </c>
      <c r="B73" s="4">
        <v>1</v>
      </c>
      <c r="D73" s="4">
        <v>17</v>
      </c>
      <c r="E73" s="4">
        <v>18</v>
      </c>
      <c r="F73" s="4">
        <v>18</v>
      </c>
      <c r="G73" s="4">
        <v>17</v>
      </c>
      <c r="H73" s="4">
        <v>40</v>
      </c>
      <c r="I73" s="4">
        <f>D73-$D$81</f>
        <v>0.92307692307692335</v>
      </c>
      <c r="J73" s="4">
        <f>E73-$E$81</f>
        <v>-5.6923076923076934</v>
      </c>
      <c r="K73" s="4">
        <f>I73*J73</f>
        <v>-5.2544378698224881</v>
      </c>
      <c r="L73" s="4">
        <f>POWER(I73,2)</f>
        <v>0.85207100591716023</v>
      </c>
      <c r="M73" s="4">
        <f>POWER(J73,2)</f>
        <v>32.402366863905335</v>
      </c>
    </row>
    <row r="74" spans="1:13" x14ac:dyDescent="0.3">
      <c r="A74" s="4">
        <v>2</v>
      </c>
      <c r="B74" s="4">
        <v>1</v>
      </c>
      <c r="D74" s="4">
        <v>24</v>
      </c>
      <c r="E74" s="4">
        <v>18</v>
      </c>
      <c r="F74" s="4">
        <v>18</v>
      </c>
      <c r="G74" s="4">
        <v>23</v>
      </c>
      <c r="H74" s="4">
        <v>50</v>
      </c>
      <c r="I74" s="4">
        <f>D74-$D$81</f>
        <v>7.9230769230769234</v>
      </c>
      <c r="J74" s="4">
        <f>E74-$E$81</f>
        <v>-5.6923076923076934</v>
      </c>
      <c r="K74" s="4">
        <f>I74*J74</f>
        <v>-45.100591715976343</v>
      </c>
      <c r="L74" s="4">
        <f>POWER(I74,2)</f>
        <v>62.775147928994087</v>
      </c>
      <c r="M74" s="4">
        <f>POWER(J74,2)</f>
        <v>32.402366863905335</v>
      </c>
    </row>
    <row r="75" spans="1:13" x14ac:dyDescent="0.3">
      <c r="A75" s="4">
        <v>2</v>
      </c>
      <c r="B75" s="4">
        <v>1</v>
      </c>
      <c r="D75" s="4">
        <v>14</v>
      </c>
      <c r="E75" s="4">
        <v>18</v>
      </c>
      <c r="F75" s="4">
        <v>18</v>
      </c>
      <c r="G75" s="4">
        <v>15</v>
      </c>
      <c r="H75" s="4">
        <v>40</v>
      </c>
      <c r="I75" s="4">
        <f>D75-$D$81</f>
        <v>-2.0769230769230766</v>
      </c>
      <c r="J75" s="4">
        <f>E75-$E$81</f>
        <v>-5.6923076923076934</v>
      </c>
      <c r="K75" s="4">
        <f>I75*J75</f>
        <v>11.822485207100593</v>
      </c>
      <c r="L75" s="4">
        <f>POWER(I75,2)</f>
        <v>4.3136094674556205</v>
      </c>
      <c r="M75" s="4">
        <f>POWER(J75,2)</f>
        <v>32.402366863905335</v>
      </c>
    </row>
    <row r="76" spans="1:13" x14ac:dyDescent="0.3">
      <c r="A76" s="4">
        <v>2</v>
      </c>
      <c r="B76" s="4">
        <v>1</v>
      </c>
      <c r="D76" s="4">
        <v>10</v>
      </c>
      <c r="E76" s="4">
        <v>30</v>
      </c>
      <c r="F76" s="4">
        <v>30</v>
      </c>
      <c r="G76" s="4">
        <v>32</v>
      </c>
      <c r="H76" s="4">
        <v>14</v>
      </c>
      <c r="I76" s="4">
        <f>D76-$D$81</f>
        <v>-6.0769230769230766</v>
      </c>
      <c r="J76" s="4">
        <f>E76-$E$81</f>
        <v>6.3076923076923066</v>
      </c>
      <c r="K76" s="4">
        <f>I76*J76</f>
        <v>-38.331360946745555</v>
      </c>
      <c r="L76" s="4">
        <f>POWER(I76,2)</f>
        <v>36.928994082840234</v>
      </c>
      <c r="M76" s="4">
        <f>POWER(J76,2)</f>
        <v>39.786982248520694</v>
      </c>
    </row>
    <row r="77" spans="1:13" x14ac:dyDescent="0.3">
      <c r="A77" s="4">
        <v>2</v>
      </c>
      <c r="B77" s="4">
        <v>1</v>
      </c>
      <c r="D77" s="4">
        <v>11</v>
      </c>
      <c r="E77" s="4">
        <v>29</v>
      </c>
      <c r="F77" s="4">
        <v>29</v>
      </c>
      <c r="G77" s="4">
        <v>24</v>
      </c>
      <c r="H77" s="4">
        <v>20</v>
      </c>
      <c r="I77" s="4">
        <f>D77-$D$81</f>
        <v>-5.0769230769230766</v>
      </c>
      <c r="J77" s="4">
        <f>E77-$E$81</f>
        <v>5.3076923076923066</v>
      </c>
      <c r="K77" s="4">
        <f>I77*J77</f>
        <v>-26.946745562130172</v>
      </c>
      <c r="L77" s="4">
        <f>POWER(I77,2)</f>
        <v>25.77514792899408</v>
      </c>
      <c r="M77" s="4">
        <f>POWER(J77,2)</f>
        <v>28.171597633136084</v>
      </c>
    </row>
    <row r="78" spans="1:13" x14ac:dyDescent="0.3">
      <c r="A78" s="4">
        <v>1</v>
      </c>
      <c r="B78" s="4">
        <v>1</v>
      </c>
      <c r="D78" s="4">
        <v>15</v>
      </c>
      <c r="E78" s="4">
        <v>20</v>
      </c>
      <c r="F78" s="4">
        <v>20</v>
      </c>
      <c r="G78" s="4">
        <v>18</v>
      </c>
      <c r="H78" s="4">
        <v>42</v>
      </c>
      <c r="I78" s="4">
        <f>D78-$D$81</f>
        <v>-1.0769230769230766</v>
      </c>
      <c r="J78" s="4">
        <f>E78-$E$81</f>
        <v>-3.6923076923076934</v>
      </c>
      <c r="K78" s="4">
        <f>I78*J78</f>
        <v>3.9763313609467459</v>
      </c>
      <c r="L78" s="4">
        <f>POWER(I78,2)</f>
        <v>1.1597633136094669</v>
      </c>
      <c r="M78" s="4">
        <f>POWER(J78,2)</f>
        <v>13.633136094674564</v>
      </c>
    </row>
    <row r="79" spans="1:13" x14ac:dyDescent="0.3">
      <c r="A79" s="4">
        <v>2</v>
      </c>
      <c r="B79" s="4">
        <v>1</v>
      </c>
      <c r="D79" s="4">
        <v>15</v>
      </c>
      <c r="E79" s="4">
        <v>24</v>
      </c>
      <c r="F79" s="4">
        <v>24</v>
      </c>
      <c r="G79" s="4">
        <v>26</v>
      </c>
      <c r="H79" s="4">
        <v>30</v>
      </c>
      <c r="I79" s="4">
        <f>D79-$D$81</f>
        <v>-1.0769230769230766</v>
      </c>
      <c r="J79" s="4">
        <f>E79-$E$81</f>
        <v>0.3076923076923066</v>
      </c>
      <c r="K79" s="4">
        <f>I79*J79</f>
        <v>-0.33136094674556088</v>
      </c>
      <c r="L79" s="4">
        <f>POWER(I79,2)</f>
        <v>1.1597633136094669</v>
      </c>
      <c r="M79" s="4">
        <f>POWER(J79,2)</f>
        <v>9.4674556213017083E-2</v>
      </c>
    </row>
    <row r="80" spans="1:13" x14ac:dyDescent="0.3">
      <c r="C80" s="4" t="s">
        <v>49</v>
      </c>
      <c r="D80" s="4">
        <f>SUM(D2:D79)</f>
        <v>1254</v>
      </c>
      <c r="E80" s="4">
        <f>SUM(E2:E79)</f>
        <v>1848</v>
      </c>
      <c r="K80" s="4">
        <f>SUM(K2:K79)</f>
        <v>-887.15384615384608</v>
      </c>
      <c r="L80" s="4">
        <f>SUM(L2:L79)</f>
        <v>1369.5384615384621</v>
      </c>
      <c r="M80" s="4">
        <f>SUM(M2:M79)</f>
        <v>1692.6153846153838</v>
      </c>
    </row>
    <row r="81" spans="3:11" x14ac:dyDescent="0.3">
      <c r="C81" s="4" t="s">
        <v>46</v>
      </c>
      <c r="D81" s="4">
        <f>AVERAGE(D2:D79)</f>
        <v>16.076923076923077</v>
      </c>
      <c r="E81" s="4">
        <f>AVERAGE(E2:E79)</f>
        <v>23.692307692307693</v>
      </c>
      <c r="K81" s="4">
        <f>AVERAGE(K2:K79)</f>
        <v>-11.373767258382642</v>
      </c>
    </row>
    <row r="83" spans="3:11" x14ac:dyDescent="0.3">
      <c r="K83" s="4">
        <f>L80*M80</f>
        <v>2318101.8698224849</v>
      </c>
    </row>
    <row r="84" spans="3:11" x14ac:dyDescent="0.3">
      <c r="J84" s="4">
        <f>K80/K84</f>
        <v>-0.58268344747241774</v>
      </c>
      <c r="K84" s="4">
        <f>SQRT(K83)</f>
        <v>1522.5314019167174</v>
      </c>
    </row>
  </sheetData>
  <pageMargins left="0.75" right="0.75" top="1" bottom="1" header="0.5" footer="0.5"/>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0E59EA-DF39-4A60-816B-0E2FECA36516}">
  <dimension ref="A1:C14"/>
  <sheetViews>
    <sheetView workbookViewId="0">
      <selection activeCell="B15" sqref="B15"/>
    </sheetView>
  </sheetViews>
  <sheetFormatPr defaultRowHeight="13.5" x14ac:dyDescent="0.3"/>
  <cols>
    <col min="1" max="1" width="8.7265625" style="4"/>
    <col min="2" max="2" width="25" style="4" bestFit="1" customWidth="1"/>
    <col min="3" max="16384" width="8.7265625" style="4"/>
  </cols>
  <sheetData>
    <row r="1" spans="1:3" x14ac:dyDescent="0.3">
      <c r="A1" s="7" t="s">
        <v>27</v>
      </c>
      <c r="B1" s="4" t="s">
        <v>62</v>
      </c>
      <c r="C1" s="6" t="s">
        <v>61</v>
      </c>
    </row>
    <row r="2" spans="1:3" x14ac:dyDescent="0.3">
      <c r="A2" s="7">
        <v>78</v>
      </c>
      <c r="B2" s="4">
        <f>1/(SQRT(A2-3))</f>
        <v>0.11547005383792514</v>
      </c>
      <c r="C2" s="6">
        <v>1.96</v>
      </c>
    </row>
    <row r="5" spans="1:3" x14ac:dyDescent="0.3">
      <c r="A5" s="4" t="s">
        <v>60</v>
      </c>
      <c r="B5" s="4">
        <f>Q26Data!K80</f>
        <v>-887.15384615384608</v>
      </c>
    </row>
    <row r="6" spans="1:3" x14ac:dyDescent="0.3">
      <c r="A6" s="4">
        <f>B5/B6</f>
        <v>-0.58268344747241774</v>
      </c>
      <c r="B6" s="4">
        <f>SQRT(Q26Data!L80*Q26Data!M80)</f>
        <v>1522.5314019167174</v>
      </c>
    </row>
    <row r="7" spans="1:3" x14ac:dyDescent="0.3">
      <c r="A7" s="4" t="s">
        <v>59</v>
      </c>
    </row>
    <row r="8" spans="1:3" x14ac:dyDescent="0.3">
      <c r="A8" s="4">
        <v>-0.66700000000000004</v>
      </c>
    </row>
    <row r="10" spans="1:3" x14ac:dyDescent="0.3">
      <c r="A10" s="4" t="s">
        <v>58</v>
      </c>
      <c r="B10" s="4">
        <f>A8-(C2*B2)</f>
        <v>-0.89332130552233324</v>
      </c>
    </row>
    <row r="11" spans="1:3" x14ac:dyDescent="0.3">
      <c r="A11" s="4" t="s">
        <v>57</v>
      </c>
      <c r="B11" s="4">
        <f>A8+(C2*B2)</f>
        <v>-0.44067869447766678</v>
      </c>
    </row>
    <row r="13" spans="1:3" x14ac:dyDescent="0.3">
      <c r="A13" s="4" t="s">
        <v>56</v>
      </c>
      <c r="B13" s="4">
        <v>-0.71299999999999997</v>
      </c>
    </row>
    <row r="14" spans="1:3" x14ac:dyDescent="0.3">
      <c r="A14" s="4" t="s">
        <v>55</v>
      </c>
      <c r="B14" s="4">
        <v>-0.41399999999999998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F295D6-6096-4E49-8DD6-B6FA203C281A}">
  <dimension ref="A1:O84"/>
  <sheetViews>
    <sheetView topLeftCell="B13" workbookViewId="0">
      <selection activeCell="I83" sqref="I83"/>
    </sheetView>
  </sheetViews>
  <sheetFormatPr defaultRowHeight="13.5" x14ac:dyDescent="0.3"/>
  <cols>
    <col min="1" max="1" width="13.08984375" style="4" hidden="1" customWidth="1"/>
    <col min="2" max="4" width="13.08984375" style="4" customWidth="1"/>
    <col min="5" max="6" width="13.08984375" style="4" hidden="1" customWidth="1"/>
    <col min="7" max="7" width="17.6328125" style="4" hidden="1" customWidth="1"/>
    <col min="8" max="9" width="17.6328125" style="4" customWidth="1"/>
    <col min="10" max="258" width="13.08984375" style="4" customWidth="1"/>
    <col min="259" max="16384" width="8.7265625" style="4"/>
  </cols>
  <sheetData>
    <row r="1" spans="1:15" x14ac:dyDescent="0.3">
      <c r="A1" s="4" t="s">
        <v>36</v>
      </c>
      <c r="B1" s="4" t="s">
        <v>35</v>
      </c>
      <c r="C1" s="4" t="s">
        <v>34</v>
      </c>
      <c r="D1" s="4" t="s">
        <v>33</v>
      </c>
      <c r="E1" s="4" t="s">
        <v>32</v>
      </c>
      <c r="F1" s="4" t="s">
        <v>31</v>
      </c>
      <c r="G1" s="4" t="s">
        <v>30</v>
      </c>
      <c r="H1" s="4" t="s">
        <v>70</v>
      </c>
      <c r="I1" s="4" t="s">
        <v>29</v>
      </c>
      <c r="K1" s="4" t="s">
        <v>78</v>
      </c>
      <c r="L1" s="4" t="s">
        <v>27</v>
      </c>
      <c r="M1" s="4" t="s">
        <v>26</v>
      </c>
      <c r="N1" s="4" t="s">
        <v>25</v>
      </c>
      <c r="O1" s="4" t="s">
        <v>24</v>
      </c>
    </row>
    <row r="2" spans="1:15" x14ac:dyDescent="0.3">
      <c r="A2" s="4">
        <v>2</v>
      </c>
      <c r="B2" s="4">
        <v>1</v>
      </c>
      <c r="C2" s="4">
        <v>18</v>
      </c>
      <c r="D2" s="4">
        <v>13</v>
      </c>
      <c r="E2" s="4">
        <v>23</v>
      </c>
      <c r="F2" s="4">
        <v>20</v>
      </c>
      <c r="G2" s="4">
        <v>36</v>
      </c>
      <c r="H2" s="4">
        <f>D2-C2</f>
        <v>-5</v>
      </c>
      <c r="I2" s="4">
        <f>POWER(H2-$H$80,2)</f>
        <v>56.25</v>
      </c>
      <c r="K2" s="4" t="s">
        <v>34</v>
      </c>
      <c r="L2" s="4">
        <v>78</v>
      </c>
      <c r="M2" s="4">
        <f>AVERAGE(C2:C79)</f>
        <v>16.076923076923077</v>
      </c>
      <c r="N2" s="4">
        <f>SUM(H2:H79)</f>
        <v>195</v>
      </c>
      <c r="O2" s="4" t="e">
        <f>N2+N3/2</f>
        <v>#REF!</v>
      </c>
    </row>
    <row r="3" spans="1:15" x14ac:dyDescent="0.3">
      <c r="A3" s="4">
        <v>2</v>
      </c>
      <c r="B3" s="4">
        <v>1</v>
      </c>
      <c r="C3" s="4">
        <v>14</v>
      </c>
      <c r="D3" s="4">
        <v>17</v>
      </c>
      <c r="E3" s="4">
        <v>25</v>
      </c>
      <c r="F3" s="4">
        <v>24</v>
      </c>
      <c r="G3" s="4">
        <v>30</v>
      </c>
      <c r="H3" s="4">
        <f t="shared" ref="H3:H66" si="0">D3-C3</f>
        <v>3</v>
      </c>
      <c r="I3" s="4">
        <f t="shared" ref="I3:I66" si="1">POWER(H3-$H$80,2)</f>
        <v>0.25</v>
      </c>
      <c r="K3" s="4" t="s">
        <v>33</v>
      </c>
      <c r="L3" s="4">
        <v>78</v>
      </c>
      <c r="M3" s="4">
        <f>AVERAGE(D2:D79)</f>
        <v>18.576923076923077</v>
      </c>
      <c r="N3" s="4" t="e">
        <f>SUM(#REF!)</f>
        <v>#REF!</v>
      </c>
    </row>
    <row r="4" spans="1:15" x14ac:dyDescent="0.3">
      <c r="A4" s="4">
        <v>2</v>
      </c>
      <c r="B4" s="4">
        <v>1</v>
      </c>
      <c r="C4" s="4">
        <v>13</v>
      </c>
      <c r="D4" s="4">
        <v>14</v>
      </c>
      <c r="E4" s="4">
        <v>28</v>
      </c>
      <c r="F4" s="4">
        <v>28</v>
      </c>
      <c r="G4" s="4">
        <v>19</v>
      </c>
      <c r="H4" s="4">
        <f t="shared" si="0"/>
        <v>1</v>
      </c>
      <c r="I4" s="4">
        <f t="shared" si="1"/>
        <v>2.25</v>
      </c>
      <c r="K4" s="4" t="s">
        <v>88</v>
      </c>
      <c r="M4" s="4">
        <f>M3-M2</f>
        <v>2.5</v>
      </c>
    </row>
    <row r="5" spans="1:15" x14ac:dyDescent="0.3">
      <c r="A5" s="4">
        <v>2</v>
      </c>
      <c r="B5" s="4">
        <v>1</v>
      </c>
      <c r="C5" s="4">
        <v>17</v>
      </c>
      <c r="D5" s="4">
        <v>24</v>
      </c>
      <c r="E5" s="4">
        <v>23</v>
      </c>
      <c r="F5" s="4">
        <v>23</v>
      </c>
      <c r="G5" s="4">
        <v>43</v>
      </c>
      <c r="H5" s="4">
        <f t="shared" si="0"/>
        <v>7</v>
      </c>
      <c r="I5" s="4">
        <f t="shared" si="1"/>
        <v>20.25</v>
      </c>
    </row>
    <row r="6" spans="1:15" x14ac:dyDescent="0.3">
      <c r="A6" s="4">
        <v>1</v>
      </c>
      <c r="B6" s="4">
        <v>1</v>
      </c>
      <c r="C6" s="4">
        <v>16</v>
      </c>
      <c r="D6" s="4">
        <v>17</v>
      </c>
      <c r="E6" s="4">
        <v>26</v>
      </c>
      <c r="F6" s="4">
        <v>28</v>
      </c>
      <c r="G6" s="4">
        <v>27</v>
      </c>
      <c r="H6" s="4">
        <f t="shared" si="0"/>
        <v>1</v>
      </c>
      <c r="I6" s="4">
        <f t="shared" si="1"/>
        <v>2.25</v>
      </c>
      <c r="K6" s="4" t="e">
        <f>SQRT((2*O2)/78)</f>
        <v>#REF!</v>
      </c>
    </row>
    <row r="7" spans="1:15" x14ac:dyDescent="0.3">
      <c r="A7" s="4">
        <v>1</v>
      </c>
      <c r="B7" s="4">
        <v>1</v>
      </c>
      <c r="C7" s="4">
        <v>16</v>
      </c>
      <c r="D7" s="4">
        <v>22</v>
      </c>
      <c r="E7" s="4">
        <v>25</v>
      </c>
      <c r="F7" s="4">
        <v>23</v>
      </c>
      <c r="G7" s="4">
        <v>38</v>
      </c>
      <c r="H7" s="4">
        <f t="shared" si="0"/>
        <v>6</v>
      </c>
      <c r="I7" s="4">
        <f t="shared" si="1"/>
        <v>12.25</v>
      </c>
    </row>
    <row r="8" spans="1:15" x14ac:dyDescent="0.3">
      <c r="A8" s="4">
        <v>1</v>
      </c>
      <c r="B8" s="4">
        <v>1</v>
      </c>
      <c r="C8" s="4">
        <v>12</v>
      </c>
      <c r="D8" s="4">
        <v>12</v>
      </c>
      <c r="E8" s="4">
        <v>31</v>
      </c>
      <c r="F8" s="4">
        <v>27</v>
      </c>
      <c r="G8" s="4">
        <v>14</v>
      </c>
      <c r="H8" s="4">
        <f t="shared" si="0"/>
        <v>0</v>
      </c>
      <c r="I8" s="4">
        <f t="shared" si="1"/>
        <v>6.25</v>
      </c>
    </row>
    <row r="9" spans="1:15" x14ac:dyDescent="0.3">
      <c r="A9" s="4">
        <v>2</v>
      </c>
      <c r="B9" s="4">
        <v>1</v>
      </c>
      <c r="C9" s="4">
        <v>13</v>
      </c>
      <c r="D9" s="4">
        <v>16</v>
      </c>
      <c r="E9" s="4">
        <v>22</v>
      </c>
      <c r="F9" s="4">
        <v>31</v>
      </c>
      <c r="G9" s="4">
        <v>24</v>
      </c>
      <c r="H9" s="4">
        <f t="shared" si="0"/>
        <v>3</v>
      </c>
      <c r="I9" s="4">
        <f t="shared" si="1"/>
        <v>0.25</v>
      </c>
    </row>
    <row r="10" spans="1:15" x14ac:dyDescent="0.3">
      <c r="A10" s="4">
        <v>2</v>
      </c>
      <c r="B10" s="4">
        <v>1</v>
      </c>
      <c r="C10" s="4">
        <v>16</v>
      </c>
      <c r="D10" s="4">
        <v>16</v>
      </c>
      <c r="E10" s="4">
        <v>22</v>
      </c>
      <c r="F10" s="4">
        <v>24</v>
      </c>
      <c r="G10" s="4">
        <v>34</v>
      </c>
      <c r="H10" s="4">
        <f t="shared" si="0"/>
        <v>0</v>
      </c>
      <c r="I10" s="4">
        <f t="shared" si="1"/>
        <v>6.25</v>
      </c>
    </row>
    <row r="11" spans="1:15" x14ac:dyDescent="0.3">
      <c r="A11" s="4">
        <v>2</v>
      </c>
      <c r="B11" s="4">
        <v>1</v>
      </c>
      <c r="C11" s="4">
        <v>12</v>
      </c>
      <c r="D11" s="4">
        <v>16</v>
      </c>
      <c r="E11" s="4">
        <v>29</v>
      </c>
      <c r="F11" s="4">
        <v>29</v>
      </c>
      <c r="G11" s="4">
        <v>18</v>
      </c>
      <c r="H11" s="4">
        <f t="shared" si="0"/>
        <v>4</v>
      </c>
      <c r="I11" s="4">
        <f t="shared" si="1"/>
        <v>2.25</v>
      </c>
      <c r="K11" s="4" t="s">
        <v>81</v>
      </c>
      <c r="L11" s="4" t="e">
        <f>M4/O2</f>
        <v>#REF!</v>
      </c>
    </row>
    <row r="12" spans="1:15" x14ac:dyDescent="0.3">
      <c r="A12" s="4">
        <v>1</v>
      </c>
      <c r="B12" s="4">
        <v>1</v>
      </c>
      <c r="C12" s="4">
        <v>12</v>
      </c>
      <c r="D12" s="4">
        <v>13</v>
      </c>
      <c r="E12" s="4">
        <v>24</v>
      </c>
      <c r="F12" s="4">
        <v>25</v>
      </c>
      <c r="G12" s="4">
        <v>24</v>
      </c>
      <c r="H12" s="4">
        <f t="shared" si="0"/>
        <v>1</v>
      </c>
      <c r="I12" s="4">
        <f t="shared" si="1"/>
        <v>2.25</v>
      </c>
    </row>
    <row r="13" spans="1:15" x14ac:dyDescent="0.3">
      <c r="A13" s="4">
        <v>1</v>
      </c>
      <c r="B13" s="4">
        <v>1</v>
      </c>
      <c r="C13" s="4">
        <v>17</v>
      </c>
      <c r="D13" s="4">
        <v>23</v>
      </c>
      <c r="E13" s="4">
        <v>24</v>
      </c>
      <c r="F13" s="4">
        <v>22</v>
      </c>
      <c r="G13" s="4">
        <v>42</v>
      </c>
      <c r="H13" s="4">
        <f t="shared" si="0"/>
        <v>6</v>
      </c>
      <c r="I13" s="4">
        <f t="shared" si="1"/>
        <v>12.25</v>
      </c>
    </row>
    <row r="14" spans="1:15" x14ac:dyDescent="0.3">
      <c r="A14" s="4">
        <v>1</v>
      </c>
      <c r="B14" s="4">
        <v>1</v>
      </c>
      <c r="C14" s="4">
        <v>18</v>
      </c>
      <c r="D14" s="4">
        <v>19</v>
      </c>
      <c r="E14" s="4">
        <v>29</v>
      </c>
      <c r="F14" s="4">
        <v>30</v>
      </c>
      <c r="G14" s="4">
        <v>26</v>
      </c>
      <c r="H14" s="4">
        <f t="shared" si="0"/>
        <v>1</v>
      </c>
      <c r="I14" s="4">
        <f t="shared" si="1"/>
        <v>2.25</v>
      </c>
    </row>
    <row r="15" spans="1:15" x14ac:dyDescent="0.3">
      <c r="A15" s="4">
        <v>1</v>
      </c>
      <c r="B15" s="4">
        <v>1</v>
      </c>
      <c r="C15" s="4">
        <v>14</v>
      </c>
      <c r="D15" s="4">
        <v>14</v>
      </c>
      <c r="E15" s="4">
        <v>27</v>
      </c>
      <c r="F15" s="4">
        <v>27</v>
      </c>
      <c r="G15" s="4">
        <v>35</v>
      </c>
      <c r="H15" s="4">
        <f t="shared" si="0"/>
        <v>0</v>
      </c>
      <c r="I15" s="4">
        <f t="shared" si="1"/>
        <v>6.25</v>
      </c>
    </row>
    <row r="16" spans="1:15" x14ac:dyDescent="0.3">
      <c r="A16" s="4">
        <v>2</v>
      </c>
      <c r="B16" s="4">
        <v>1</v>
      </c>
      <c r="C16" s="4">
        <v>14</v>
      </c>
      <c r="D16" s="4">
        <v>22</v>
      </c>
      <c r="E16" s="4">
        <v>30</v>
      </c>
      <c r="F16" s="4">
        <v>11</v>
      </c>
      <c r="G16" s="4">
        <v>52</v>
      </c>
      <c r="H16" s="4">
        <f t="shared" si="0"/>
        <v>8</v>
      </c>
      <c r="I16" s="4">
        <f t="shared" si="1"/>
        <v>30.25</v>
      </c>
    </row>
    <row r="17" spans="1:9" x14ac:dyDescent="0.3">
      <c r="A17" s="4">
        <v>1</v>
      </c>
      <c r="B17" s="4">
        <v>1</v>
      </c>
      <c r="C17" s="4">
        <v>15</v>
      </c>
      <c r="D17" s="4">
        <v>15</v>
      </c>
      <c r="E17" s="4">
        <v>27</v>
      </c>
      <c r="F17" s="4">
        <v>24</v>
      </c>
      <c r="G17" s="4">
        <v>25</v>
      </c>
      <c r="H17" s="4">
        <f t="shared" si="0"/>
        <v>0</v>
      </c>
      <c r="I17" s="4">
        <f t="shared" si="1"/>
        <v>6.25</v>
      </c>
    </row>
    <row r="18" spans="1:9" x14ac:dyDescent="0.3">
      <c r="A18" s="4">
        <v>2</v>
      </c>
      <c r="B18" s="4">
        <v>1</v>
      </c>
      <c r="C18" s="4">
        <v>21</v>
      </c>
      <c r="D18" s="4">
        <v>19</v>
      </c>
      <c r="E18" s="4">
        <v>21</v>
      </c>
      <c r="F18" s="4">
        <v>24</v>
      </c>
      <c r="G18" s="4">
        <v>35</v>
      </c>
      <c r="H18" s="4">
        <f t="shared" si="0"/>
        <v>-2</v>
      </c>
      <c r="I18" s="4">
        <f t="shared" si="1"/>
        <v>20.25</v>
      </c>
    </row>
    <row r="19" spans="1:9" x14ac:dyDescent="0.3">
      <c r="A19" s="4">
        <v>2</v>
      </c>
      <c r="B19" s="4">
        <v>1</v>
      </c>
      <c r="C19" s="4">
        <v>18</v>
      </c>
      <c r="D19" s="4">
        <v>19</v>
      </c>
      <c r="E19" s="4">
        <v>24</v>
      </c>
      <c r="F19" s="4">
        <v>18</v>
      </c>
      <c r="G19" s="4">
        <v>56</v>
      </c>
      <c r="H19" s="4">
        <f t="shared" si="0"/>
        <v>1</v>
      </c>
      <c r="I19" s="4">
        <f t="shared" si="1"/>
        <v>2.25</v>
      </c>
    </row>
    <row r="20" spans="1:9" x14ac:dyDescent="0.3">
      <c r="A20" s="4">
        <v>2</v>
      </c>
      <c r="B20" s="4">
        <v>1</v>
      </c>
      <c r="C20" s="4">
        <v>17</v>
      </c>
      <c r="D20" s="4">
        <v>10</v>
      </c>
      <c r="E20" s="4">
        <v>18</v>
      </c>
      <c r="F20" s="4">
        <v>26</v>
      </c>
      <c r="G20" s="4">
        <v>36</v>
      </c>
      <c r="H20" s="4">
        <f t="shared" si="0"/>
        <v>-7</v>
      </c>
      <c r="I20" s="4">
        <f t="shared" si="1"/>
        <v>90.25</v>
      </c>
    </row>
    <row r="21" spans="1:9" x14ac:dyDescent="0.3">
      <c r="A21" s="4">
        <v>2</v>
      </c>
      <c r="B21" s="4">
        <v>1</v>
      </c>
      <c r="C21" s="4">
        <v>24</v>
      </c>
      <c r="D21" s="4">
        <v>19</v>
      </c>
      <c r="E21" s="4">
        <v>18</v>
      </c>
      <c r="F21" s="4">
        <v>14</v>
      </c>
      <c r="G21" s="4">
        <v>58</v>
      </c>
      <c r="H21" s="4">
        <f t="shared" si="0"/>
        <v>-5</v>
      </c>
      <c r="I21" s="4">
        <f t="shared" si="1"/>
        <v>56.25</v>
      </c>
    </row>
    <row r="22" spans="1:9" x14ac:dyDescent="0.3">
      <c r="A22" s="4">
        <v>1</v>
      </c>
      <c r="B22" s="4">
        <v>1</v>
      </c>
      <c r="C22" s="4">
        <v>14</v>
      </c>
      <c r="D22" s="4">
        <v>11</v>
      </c>
      <c r="E22" s="4">
        <v>18</v>
      </c>
      <c r="F22" s="4">
        <v>15</v>
      </c>
      <c r="G22" s="4">
        <v>37</v>
      </c>
      <c r="H22" s="4">
        <f t="shared" si="0"/>
        <v>-3</v>
      </c>
      <c r="I22" s="4">
        <f t="shared" si="1"/>
        <v>30.25</v>
      </c>
    </row>
    <row r="23" spans="1:9" x14ac:dyDescent="0.3">
      <c r="A23" s="4">
        <v>1</v>
      </c>
      <c r="B23" s="4">
        <v>1</v>
      </c>
      <c r="C23" s="4">
        <v>10</v>
      </c>
      <c r="D23" s="4">
        <v>18</v>
      </c>
      <c r="E23" s="4">
        <v>30</v>
      </c>
      <c r="F23" s="4">
        <v>23</v>
      </c>
      <c r="G23" s="4">
        <v>40</v>
      </c>
      <c r="H23" s="4">
        <f t="shared" si="0"/>
        <v>8</v>
      </c>
      <c r="I23" s="4">
        <f t="shared" si="1"/>
        <v>30.25</v>
      </c>
    </row>
    <row r="24" spans="1:9" x14ac:dyDescent="0.3">
      <c r="A24" s="4">
        <v>2</v>
      </c>
      <c r="B24" s="4">
        <v>1</v>
      </c>
      <c r="C24" s="4">
        <v>11</v>
      </c>
      <c r="D24" s="4">
        <v>14</v>
      </c>
      <c r="E24" s="4">
        <v>29</v>
      </c>
      <c r="F24" s="4">
        <v>13</v>
      </c>
      <c r="G24" s="4">
        <v>68</v>
      </c>
      <c r="H24" s="4">
        <f t="shared" si="0"/>
        <v>3</v>
      </c>
      <c r="I24" s="4">
        <f t="shared" si="1"/>
        <v>0.25</v>
      </c>
    </row>
    <row r="25" spans="1:9" x14ac:dyDescent="0.3">
      <c r="A25" s="4">
        <v>2</v>
      </c>
      <c r="B25" s="4">
        <v>1</v>
      </c>
      <c r="C25" s="4">
        <v>15</v>
      </c>
      <c r="D25" s="4">
        <v>17</v>
      </c>
      <c r="E25" s="4">
        <v>20</v>
      </c>
      <c r="F25" s="4">
        <v>18</v>
      </c>
      <c r="G25" s="4">
        <v>61</v>
      </c>
      <c r="H25" s="4">
        <f t="shared" si="0"/>
        <v>2</v>
      </c>
      <c r="I25" s="4">
        <f t="shared" si="1"/>
        <v>0.25</v>
      </c>
    </row>
    <row r="26" spans="1:9" x14ac:dyDescent="0.3">
      <c r="A26" s="4">
        <v>2</v>
      </c>
      <c r="B26" s="4">
        <v>1</v>
      </c>
      <c r="C26" s="4">
        <v>15</v>
      </c>
      <c r="D26" s="4">
        <v>17</v>
      </c>
      <c r="E26" s="4">
        <v>24</v>
      </c>
      <c r="F26" s="4">
        <v>14</v>
      </c>
      <c r="G26" s="4">
        <v>56</v>
      </c>
      <c r="H26" s="4">
        <f t="shared" si="0"/>
        <v>2</v>
      </c>
      <c r="I26" s="4">
        <f t="shared" si="1"/>
        <v>0.25</v>
      </c>
    </row>
    <row r="27" spans="1:9" x14ac:dyDescent="0.3">
      <c r="A27" s="4">
        <v>2</v>
      </c>
      <c r="B27" s="4">
        <v>2</v>
      </c>
      <c r="C27" s="4">
        <v>27</v>
      </c>
      <c r="D27" s="4">
        <v>10</v>
      </c>
      <c r="E27" s="4">
        <v>23</v>
      </c>
      <c r="F27" s="4">
        <v>21</v>
      </c>
      <c r="G27" s="4">
        <v>39</v>
      </c>
      <c r="H27" s="4">
        <f t="shared" si="0"/>
        <v>-17</v>
      </c>
      <c r="I27" s="4">
        <f t="shared" si="1"/>
        <v>380.25</v>
      </c>
    </row>
    <row r="28" spans="1:9" x14ac:dyDescent="0.3">
      <c r="A28" s="4">
        <v>1</v>
      </c>
      <c r="B28" s="4">
        <v>2</v>
      </c>
      <c r="C28" s="4">
        <v>18</v>
      </c>
      <c r="D28" s="4">
        <v>14</v>
      </c>
      <c r="E28" s="4">
        <v>17</v>
      </c>
      <c r="F28" s="4">
        <v>13</v>
      </c>
      <c r="G28" s="4">
        <v>61</v>
      </c>
      <c r="H28" s="4">
        <f t="shared" si="0"/>
        <v>-4</v>
      </c>
      <c r="I28" s="4">
        <f t="shared" si="1"/>
        <v>42.25</v>
      </c>
    </row>
    <row r="29" spans="1:9" x14ac:dyDescent="0.3">
      <c r="A29" s="4">
        <v>1</v>
      </c>
      <c r="B29" s="4">
        <v>2</v>
      </c>
      <c r="C29" s="4">
        <v>9</v>
      </c>
      <c r="D29" s="4">
        <v>20</v>
      </c>
      <c r="E29" s="4">
        <v>28</v>
      </c>
      <c r="F29" s="4">
        <v>24</v>
      </c>
      <c r="G29" s="4">
        <v>31</v>
      </c>
      <c r="H29" s="4">
        <f t="shared" si="0"/>
        <v>11</v>
      </c>
      <c r="I29" s="4">
        <f t="shared" si="1"/>
        <v>72.25</v>
      </c>
    </row>
    <row r="30" spans="1:9" x14ac:dyDescent="0.3">
      <c r="A30" s="4">
        <v>2</v>
      </c>
      <c r="B30" s="4">
        <v>2</v>
      </c>
      <c r="C30" s="4">
        <v>13</v>
      </c>
      <c r="D30" s="4">
        <v>25</v>
      </c>
      <c r="E30" s="4">
        <v>27</v>
      </c>
      <c r="F30" s="4">
        <v>14</v>
      </c>
      <c r="G30" s="4">
        <v>54</v>
      </c>
      <c r="H30" s="4">
        <f t="shared" si="0"/>
        <v>12</v>
      </c>
      <c r="I30" s="4">
        <f t="shared" si="1"/>
        <v>90.25</v>
      </c>
    </row>
    <row r="31" spans="1:9" x14ac:dyDescent="0.3">
      <c r="A31" s="4">
        <v>2</v>
      </c>
      <c r="B31" s="4">
        <v>2</v>
      </c>
      <c r="C31" s="4">
        <v>20</v>
      </c>
      <c r="D31" s="4">
        <v>21</v>
      </c>
      <c r="E31" s="4">
        <v>15</v>
      </c>
      <c r="F31" s="4">
        <v>22</v>
      </c>
      <c r="G31" s="4">
        <v>30</v>
      </c>
      <c r="H31" s="4">
        <f t="shared" si="0"/>
        <v>1</v>
      </c>
      <c r="I31" s="4">
        <f t="shared" si="1"/>
        <v>2.25</v>
      </c>
    </row>
    <row r="32" spans="1:9" x14ac:dyDescent="0.3">
      <c r="A32" s="4">
        <v>2</v>
      </c>
      <c r="B32" s="4">
        <v>2</v>
      </c>
      <c r="C32" s="4">
        <v>16</v>
      </c>
      <c r="D32" s="4">
        <v>24</v>
      </c>
      <c r="E32" s="4">
        <v>26</v>
      </c>
      <c r="F32" s="4">
        <v>23</v>
      </c>
      <c r="G32" s="4">
        <v>46</v>
      </c>
      <c r="H32" s="4">
        <f t="shared" si="0"/>
        <v>8</v>
      </c>
      <c r="I32" s="4">
        <f t="shared" si="1"/>
        <v>30.25</v>
      </c>
    </row>
    <row r="33" spans="1:9" x14ac:dyDescent="0.3">
      <c r="A33" s="4">
        <v>2</v>
      </c>
      <c r="B33" s="4">
        <v>2</v>
      </c>
      <c r="C33" s="4">
        <v>23</v>
      </c>
      <c r="D33" s="4">
        <v>16</v>
      </c>
      <c r="E33" s="4">
        <v>15</v>
      </c>
      <c r="F33" s="4">
        <v>21</v>
      </c>
      <c r="G33" s="4">
        <v>24</v>
      </c>
      <c r="H33" s="4">
        <f t="shared" si="0"/>
        <v>-7</v>
      </c>
      <c r="I33" s="4">
        <f t="shared" si="1"/>
        <v>90.25</v>
      </c>
    </row>
    <row r="34" spans="1:9" x14ac:dyDescent="0.3">
      <c r="A34" s="4">
        <v>2</v>
      </c>
      <c r="B34" s="4">
        <v>2</v>
      </c>
      <c r="C34" s="4">
        <v>12</v>
      </c>
      <c r="D34" s="4">
        <v>21</v>
      </c>
      <c r="E34" s="4">
        <v>29</v>
      </c>
      <c r="F34" s="4">
        <v>19</v>
      </c>
      <c r="G34" s="4">
        <v>45</v>
      </c>
      <c r="H34" s="4">
        <f t="shared" si="0"/>
        <v>9</v>
      </c>
      <c r="I34" s="4">
        <f t="shared" si="1"/>
        <v>42.25</v>
      </c>
    </row>
    <row r="35" spans="1:9" x14ac:dyDescent="0.3">
      <c r="A35" s="4">
        <v>2</v>
      </c>
      <c r="B35" s="4">
        <v>2</v>
      </c>
      <c r="C35" s="4">
        <v>15</v>
      </c>
      <c r="D35" s="4">
        <v>29</v>
      </c>
      <c r="E35" s="4">
        <v>29</v>
      </c>
      <c r="F35" s="4">
        <v>24</v>
      </c>
      <c r="G35" s="4">
        <v>32</v>
      </c>
      <c r="H35" s="4">
        <f t="shared" si="0"/>
        <v>14</v>
      </c>
      <c r="I35" s="4">
        <f t="shared" si="1"/>
        <v>132.25</v>
      </c>
    </row>
    <row r="36" spans="1:9" x14ac:dyDescent="0.3">
      <c r="A36" s="4">
        <v>1</v>
      </c>
      <c r="B36" s="4">
        <v>2</v>
      </c>
      <c r="C36" s="4">
        <v>26</v>
      </c>
      <c r="D36" s="4">
        <v>21</v>
      </c>
      <c r="E36" s="4">
        <v>14</v>
      </c>
      <c r="F36" s="4">
        <v>16</v>
      </c>
      <c r="G36" s="4">
        <v>53</v>
      </c>
      <c r="H36" s="4">
        <f t="shared" si="0"/>
        <v>-5</v>
      </c>
      <c r="I36" s="4">
        <f t="shared" si="1"/>
        <v>56.25</v>
      </c>
    </row>
    <row r="37" spans="1:9" x14ac:dyDescent="0.3">
      <c r="A37" s="4">
        <v>1</v>
      </c>
      <c r="B37" s="4">
        <v>2</v>
      </c>
      <c r="C37" s="4">
        <v>17</v>
      </c>
      <c r="D37" s="4">
        <v>30</v>
      </c>
      <c r="E37" s="4">
        <v>16</v>
      </c>
      <c r="F37" s="4">
        <v>18</v>
      </c>
      <c r="G37" s="4">
        <v>56</v>
      </c>
      <c r="H37" s="4">
        <f t="shared" si="0"/>
        <v>13</v>
      </c>
      <c r="I37" s="4">
        <f t="shared" si="1"/>
        <v>110.25</v>
      </c>
    </row>
    <row r="38" spans="1:9" x14ac:dyDescent="0.3">
      <c r="A38" s="4">
        <v>2</v>
      </c>
      <c r="B38" s="4">
        <v>2</v>
      </c>
      <c r="C38" s="4">
        <v>20</v>
      </c>
      <c r="D38" s="4">
        <v>19</v>
      </c>
      <c r="E38" s="4">
        <v>17</v>
      </c>
      <c r="F38" s="4">
        <v>25</v>
      </c>
      <c r="G38" s="4">
        <v>36</v>
      </c>
      <c r="H38" s="4">
        <f t="shared" si="0"/>
        <v>-1</v>
      </c>
      <c r="I38" s="4">
        <f t="shared" si="1"/>
        <v>12.25</v>
      </c>
    </row>
    <row r="39" spans="1:9" x14ac:dyDescent="0.3">
      <c r="A39" s="4">
        <v>1</v>
      </c>
      <c r="B39" s="4">
        <v>2</v>
      </c>
      <c r="C39" s="4">
        <v>9</v>
      </c>
      <c r="D39" s="4">
        <v>24</v>
      </c>
      <c r="E39" s="4">
        <v>21</v>
      </c>
      <c r="F39" s="4">
        <v>26</v>
      </c>
      <c r="G39" s="4">
        <v>23</v>
      </c>
      <c r="H39" s="4">
        <f t="shared" si="0"/>
        <v>15</v>
      </c>
      <c r="I39" s="4">
        <f t="shared" si="1"/>
        <v>156.25</v>
      </c>
    </row>
    <row r="40" spans="1:9" x14ac:dyDescent="0.3">
      <c r="A40" s="4">
        <v>2</v>
      </c>
      <c r="B40" s="4">
        <v>2</v>
      </c>
      <c r="C40" s="4">
        <v>24</v>
      </c>
      <c r="D40" s="4">
        <v>20</v>
      </c>
      <c r="E40" s="4">
        <v>18</v>
      </c>
      <c r="F40" s="4">
        <v>16</v>
      </c>
      <c r="G40" s="4">
        <v>40</v>
      </c>
      <c r="H40" s="4">
        <f t="shared" si="0"/>
        <v>-4</v>
      </c>
      <c r="I40" s="4">
        <f t="shared" si="1"/>
        <v>42.25</v>
      </c>
    </row>
    <row r="41" spans="1:9" x14ac:dyDescent="0.3">
      <c r="A41" s="4">
        <v>2</v>
      </c>
      <c r="B41" s="4">
        <v>2</v>
      </c>
      <c r="C41" s="4">
        <v>12</v>
      </c>
      <c r="D41" s="4">
        <v>21</v>
      </c>
      <c r="E41" s="4">
        <v>26</v>
      </c>
      <c r="F41" s="4">
        <v>22</v>
      </c>
      <c r="G41" s="4">
        <v>51</v>
      </c>
      <c r="H41" s="4">
        <f t="shared" si="0"/>
        <v>9</v>
      </c>
      <c r="I41" s="4">
        <f t="shared" si="1"/>
        <v>42.25</v>
      </c>
    </row>
    <row r="42" spans="1:9" x14ac:dyDescent="0.3">
      <c r="A42" s="4">
        <v>1</v>
      </c>
      <c r="B42" s="4">
        <v>2</v>
      </c>
      <c r="C42" s="4">
        <v>23</v>
      </c>
      <c r="D42" s="4">
        <v>14</v>
      </c>
      <c r="E42" s="4">
        <v>17</v>
      </c>
      <c r="F42" s="4">
        <v>19</v>
      </c>
      <c r="G42" s="4">
        <v>46</v>
      </c>
      <c r="H42" s="4">
        <f t="shared" si="0"/>
        <v>-9</v>
      </c>
      <c r="I42" s="4">
        <f t="shared" si="1"/>
        <v>132.25</v>
      </c>
    </row>
    <row r="43" spans="1:9" x14ac:dyDescent="0.3">
      <c r="A43" s="4">
        <v>1</v>
      </c>
      <c r="B43" s="4">
        <v>2</v>
      </c>
      <c r="C43" s="4">
        <v>14</v>
      </c>
      <c r="D43" s="4">
        <v>12</v>
      </c>
      <c r="E43" s="4">
        <v>22</v>
      </c>
      <c r="F43" s="4">
        <v>24</v>
      </c>
      <c r="G43" s="4">
        <v>32</v>
      </c>
      <c r="H43" s="4">
        <f t="shared" si="0"/>
        <v>-2</v>
      </c>
      <c r="I43" s="4">
        <f t="shared" si="1"/>
        <v>20.25</v>
      </c>
    </row>
    <row r="44" spans="1:9" x14ac:dyDescent="0.3">
      <c r="A44" s="4">
        <v>1</v>
      </c>
      <c r="B44" s="4">
        <v>2</v>
      </c>
      <c r="C44" s="4">
        <v>23</v>
      </c>
      <c r="D44" s="4">
        <v>26</v>
      </c>
      <c r="E44" s="4">
        <v>28</v>
      </c>
      <c r="F44" s="4">
        <v>30</v>
      </c>
      <c r="G44" s="4">
        <v>25</v>
      </c>
      <c r="H44" s="4">
        <f t="shared" si="0"/>
        <v>3</v>
      </c>
      <c r="I44" s="4">
        <f t="shared" si="1"/>
        <v>0.25</v>
      </c>
    </row>
    <row r="45" spans="1:9" x14ac:dyDescent="0.3">
      <c r="A45" s="4">
        <v>2</v>
      </c>
      <c r="B45" s="4">
        <v>2</v>
      </c>
      <c r="C45" s="4">
        <v>13</v>
      </c>
      <c r="D45" s="4">
        <v>11</v>
      </c>
      <c r="E45" s="4">
        <v>27</v>
      </c>
      <c r="F45" s="4">
        <v>17</v>
      </c>
      <c r="G45" s="4">
        <v>43</v>
      </c>
      <c r="H45" s="4">
        <f t="shared" si="0"/>
        <v>-2</v>
      </c>
      <c r="I45" s="4">
        <f t="shared" si="1"/>
        <v>20.25</v>
      </c>
    </row>
    <row r="46" spans="1:9" x14ac:dyDescent="0.3">
      <c r="A46" s="4">
        <v>2</v>
      </c>
      <c r="B46" s="4">
        <v>2</v>
      </c>
      <c r="C46" s="4">
        <v>18</v>
      </c>
      <c r="D46" s="4">
        <v>19</v>
      </c>
      <c r="E46" s="4">
        <v>21</v>
      </c>
      <c r="F46" s="4">
        <v>20</v>
      </c>
      <c r="G46" s="4">
        <v>32</v>
      </c>
      <c r="H46" s="4">
        <f t="shared" si="0"/>
        <v>1</v>
      </c>
      <c r="I46" s="4">
        <f t="shared" si="1"/>
        <v>2.25</v>
      </c>
    </row>
    <row r="47" spans="1:9" x14ac:dyDescent="0.3">
      <c r="A47" s="4">
        <v>1</v>
      </c>
      <c r="B47" s="4">
        <v>2</v>
      </c>
      <c r="C47" s="4">
        <v>11</v>
      </c>
      <c r="D47" s="4">
        <v>22</v>
      </c>
      <c r="E47" s="4">
        <v>25</v>
      </c>
      <c r="F47" s="4">
        <v>22</v>
      </c>
      <c r="G47" s="4">
        <v>27</v>
      </c>
      <c r="H47" s="4">
        <f t="shared" si="0"/>
        <v>11</v>
      </c>
      <c r="I47" s="4">
        <f t="shared" si="1"/>
        <v>72.25</v>
      </c>
    </row>
    <row r="48" spans="1:9" x14ac:dyDescent="0.3">
      <c r="A48" s="4">
        <v>2</v>
      </c>
      <c r="B48" s="4">
        <v>2</v>
      </c>
      <c r="C48" s="4">
        <v>15</v>
      </c>
      <c r="D48" s="4">
        <v>27</v>
      </c>
      <c r="E48" s="4">
        <v>21</v>
      </c>
      <c r="F48" s="4">
        <v>22</v>
      </c>
      <c r="G48" s="4">
        <v>27</v>
      </c>
      <c r="H48" s="4">
        <f t="shared" si="0"/>
        <v>12</v>
      </c>
      <c r="I48" s="4">
        <f t="shared" si="1"/>
        <v>90.25</v>
      </c>
    </row>
    <row r="49" spans="1:9" x14ac:dyDescent="0.3">
      <c r="A49" s="4">
        <v>2</v>
      </c>
      <c r="B49" s="4">
        <v>2</v>
      </c>
      <c r="C49" s="4">
        <v>20</v>
      </c>
      <c r="D49" s="4">
        <v>22</v>
      </c>
      <c r="E49" s="4">
        <v>16</v>
      </c>
      <c r="F49" s="4">
        <v>19</v>
      </c>
      <c r="G49" s="4">
        <v>42</v>
      </c>
      <c r="H49" s="4">
        <f t="shared" si="0"/>
        <v>2</v>
      </c>
      <c r="I49" s="4">
        <f t="shared" si="1"/>
        <v>0.25</v>
      </c>
    </row>
    <row r="50" spans="1:9" x14ac:dyDescent="0.3">
      <c r="A50" s="4">
        <v>2</v>
      </c>
      <c r="B50" s="4">
        <v>2</v>
      </c>
      <c r="C50" s="4">
        <v>11</v>
      </c>
      <c r="D50" s="4">
        <v>26</v>
      </c>
      <c r="E50" s="4">
        <v>24</v>
      </c>
      <c r="F50" s="4">
        <v>19</v>
      </c>
      <c r="G50" s="4">
        <v>47</v>
      </c>
      <c r="H50" s="4">
        <f t="shared" si="0"/>
        <v>15</v>
      </c>
      <c r="I50" s="4">
        <f t="shared" si="1"/>
        <v>156.25</v>
      </c>
    </row>
    <row r="51" spans="1:9" x14ac:dyDescent="0.3">
      <c r="A51" s="4">
        <v>1</v>
      </c>
      <c r="B51" s="4">
        <v>2</v>
      </c>
      <c r="C51" s="4">
        <v>16</v>
      </c>
      <c r="D51" s="4">
        <v>15</v>
      </c>
      <c r="E51" s="4">
        <v>30</v>
      </c>
      <c r="F51" s="4">
        <v>18</v>
      </c>
      <c r="G51" s="4">
        <v>55</v>
      </c>
      <c r="H51" s="4">
        <f t="shared" si="0"/>
        <v>-1</v>
      </c>
      <c r="I51" s="4">
        <f t="shared" si="1"/>
        <v>12.25</v>
      </c>
    </row>
    <row r="52" spans="1:9" x14ac:dyDescent="0.3">
      <c r="A52" s="4">
        <v>2</v>
      </c>
      <c r="B52" s="4">
        <v>2</v>
      </c>
      <c r="C52" s="4">
        <v>11</v>
      </c>
      <c r="D52" s="4">
        <v>19</v>
      </c>
      <c r="E52" s="4">
        <v>22</v>
      </c>
      <c r="F52" s="4">
        <v>23</v>
      </c>
      <c r="G52" s="4">
        <v>42</v>
      </c>
      <c r="H52" s="4">
        <f t="shared" si="0"/>
        <v>8</v>
      </c>
      <c r="I52" s="4">
        <f t="shared" si="1"/>
        <v>30.25</v>
      </c>
    </row>
    <row r="53" spans="1:9" x14ac:dyDescent="0.3">
      <c r="A53" s="4">
        <v>1</v>
      </c>
      <c r="B53" s="4">
        <v>2</v>
      </c>
      <c r="C53" s="4">
        <v>15</v>
      </c>
      <c r="D53" s="4">
        <v>31</v>
      </c>
      <c r="E53" s="4">
        <v>21</v>
      </c>
      <c r="F53" s="4">
        <v>16</v>
      </c>
      <c r="G53" s="4">
        <v>67</v>
      </c>
      <c r="H53" s="4">
        <f t="shared" si="0"/>
        <v>16</v>
      </c>
      <c r="I53" s="4">
        <f t="shared" si="1"/>
        <v>182.25</v>
      </c>
    </row>
    <row r="54" spans="1:9" x14ac:dyDescent="0.3">
      <c r="A54" s="4">
        <v>1</v>
      </c>
      <c r="B54" s="4">
        <v>2</v>
      </c>
      <c r="C54" s="4">
        <v>17</v>
      </c>
      <c r="D54" s="4">
        <v>22</v>
      </c>
      <c r="E54" s="4">
        <v>22</v>
      </c>
      <c r="F54" s="4">
        <v>19</v>
      </c>
      <c r="G54" s="4">
        <v>26</v>
      </c>
      <c r="H54" s="4">
        <f t="shared" si="0"/>
        <v>5</v>
      </c>
      <c r="I54" s="4">
        <f t="shared" si="1"/>
        <v>6.25</v>
      </c>
    </row>
    <row r="55" spans="1:9" x14ac:dyDescent="0.3">
      <c r="A55" s="4">
        <v>2</v>
      </c>
      <c r="B55" s="4">
        <v>2</v>
      </c>
      <c r="C55" s="4">
        <v>18</v>
      </c>
      <c r="D55" s="4">
        <v>17</v>
      </c>
      <c r="E55" s="4">
        <v>27</v>
      </c>
      <c r="F55" s="4">
        <v>20</v>
      </c>
      <c r="G55" s="4">
        <v>35</v>
      </c>
      <c r="H55" s="4">
        <f t="shared" si="0"/>
        <v>-1</v>
      </c>
      <c r="I55" s="4">
        <f t="shared" si="1"/>
        <v>12.25</v>
      </c>
    </row>
    <row r="56" spans="1:9" x14ac:dyDescent="0.3">
      <c r="A56" s="4">
        <v>2</v>
      </c>
      <c r="B56" s="4">
        <v>2</v>
      </c>
      <c r="C56" s="4">
        <v>16</v>
      </c>
      <c r="D56" s="4">
        <v>21</v>
      </c>
      <c r="E56" s="4">
        <v>30</v>
      </c>
      <c r="F56" s="4">
        <v>22</v>
      </c>
      <c r="G56" s="4">
        <v>36</v>
      </c>
      <c r="H56" s="4">
        <f t="shared" si="0"/>
        <v>5</v>
      </c>
      <c r="I56" s="4">
        <f t="shared" si="1"/>
        <v>6.25</v>
      </c>
    </row>
    <row r="57" spans="1:9" x14ac:dyDescent="0.3">
      <c r="A57" s="4">
        <v>2</v>
      </c>
      <c r="B57" s="4">
        <v>2</v>
      </c>
      <c r="C57" s="4">
        <v>14</v>
      </c>
      <c r="D57" s="4">
        <v>18</v>
      </c>
      <c r="E57" s="4">
        <v>20</v>
      </c>
      <c r="F57" s="4">
        <v>32</v>
      </c>
      <c r="G57" s="4">
        <v>7</v>
      </c>
      <c r="H57" s="4">
        <f t="shared" si="0"/>
        <v>4</v>
      </c>
      <c r="I57" s="4">
        <f t="shared" si="1"/>
        <v>2.25</v>
      </c>
    </row>
    <row r="58" spans="1:9" x14ac:dyDescent="0.3">
      <c r="A58" s="4">
        <v>2</v>
      </c>
      <c r="B58" s="4">
        <v>2</v>
      </c>
      <c r="C58" s="4">
        <v>18</v>
      </c>
      <c r="D58" s="4">
        <v>13</v>
      </c>
      <c r="E58" s="4">
        <v>27</v>
      </c>
      <c r="F58" s="4">
        <v>16</v>
      </c>
      <c r="G58" s="4">
        <v>42</v>
      </c>
      <c r="H58" s="4">
        <f t="shared" si="0"/>
        <v>-5</v>
      </c>
      <c r="I58" s="4">
        <f t="shared" si="1"/>
        <v>56.25</v>
      </c>
    </row>
    <row r="59" spans="1:9" x14ac:dyDescent="0.3">
      <c r="A59" s="4">
        <v>2</v>
      </c>
      <c r="B59" s="4">
        <v>2</v>
      </c>
      <c r="C59" s="4">
        <v>11</v>
      </c>
      <c r="D59" s="4">
        <v>22</v>
      </c>
      <c r="E59" s="4">
        <v>32</v>
      </c>
      <c r="F59" s="4">
        <v>24</v>
      </c>
      <c r="G59" s="4">
        <v>31</v>
      </c>
      <c r="H59" s="4">
        <f t="shared" si="0"/>
        <v>11</v>
      </c>
      <c r="I59" s="4">
        <f t="shared" si="1"/>
        <v>72.25</v>
      </c>
    </row>
    <row r="60" spans="1:9" x14ac:dyDescent="0.3">
      <c r="A60" s="4">
        <v>2</v>
      </c>
      <c r="B60" s="4">
        <v>2</v>
      </c>
      <c r="C60" s="4">
        <v>12</v>
      </c>
      <c r="D60" s="4">
        <v>13</v>
      </c>
      <c r="E60" s="4">
        <v>24</v>
      </c>
      <c r="F60" s="4">
        <v>21</v>
      </c>
      <c r="G60" s="4">
        <v>41</v>
      </c>
      <c r="H60" s="4">
        <f t="shared" si="0"/>
        <v>1</v>
      </c>
      <c r="I60" s="4">
        <f t="shared" si="1"/>
        <v>2.25</v>
      </c>
    </row>
    <row r="61" spans="1:9" x14ac:dyDescent="0.3">
      <c r="A61" s="4">
        <v>2</v>
      </c>
      <c r="B61" s="4">
        <v>2</v>
      </c>
      <c r="C61" s="4">
        <v>18</v>
      </c>
      <c r="D61" s="4">
        <v>14</v>
      </c>
      <c r="E61" s="4">
        <v>19</v>
      </c>
      <c r="F61" s="4">
        <v>22</v>
      </c>
      <c r="G61" s="4">
        <v>36</v>
      </c>
      <c r="H61" s="4">
        <f t="shared" si="0"/>
        <v>-4</v>
      </c>
      <c r="I61" s="4">
        <f t="shared" si="1"/>
        <v>42.25</v>
      </c>
    </row>
    <row r="62" spans="1:9" x14ac:dyDescent="0.3">
      <c r="A62" s="4">
        <v>1</v>
      </c>
      <c r="B62" s="4">
        <v>2</v>
      </c>
      <c r="C62" s="4">
        <v>21</v>
      </c>
      <c r="D62" s="4">
        <v>22</v>
      </c>
      <c r="E62" s="4">
        <v>25</v>
      </c>
      <c r="F62" s="4">
        <v>19</v>
      </c>
      <c r="G62" s="4">
        <v>44</v>
      </c>
      <c r="H62" s="4">
        <f t="shared" si="0"/>
        <v>1</v>
      </c>
      <c r="I62" s="4">
        <f t="shared" si="1"/>
        <v>2.25</v>
      </c>
    </row>
    <row r="63" spans="1:9" x14ac:dyDescent="0.3">
      <c r="A63" s="4">
        <v>2</v>
      </c>
      <c r="B63" s="4">
        <v>2</v>
      </c>
      <c r="C63" s="4">
        <v>22</v>
      </c>
      <c r="D63" s="4">
        <v>20</v>
      </c>
      <c r="E63" s="4">
        <v>17</v>
      </c>
      <c r="F63" s="4">
        <v>26</v>
      </c>
      <c r="G63" s="4">
        <v>33</v>
      </c>
      <c r="H63" s="4">
        <f t="shared" si="0"/>
        <v>-2</v>
      </c>
      <c r="I63" s="4">
        <f t="shared" si="1"/>
        <v>20.25</v>
      </c>
    </row>
    <row r="64" spans="1:9" x14ac:dyDescent="0.3">
      <c r="A64" s="4">
        <v>1</v>
      </c>
      <c r="B64" s="4">
        <v>2</v>
      </c>
      <c r="C64" s="4">
        <v>22</v>
      </c>
      <c r="D64" s="4">
        <v>17</v>
      </c>
      <c r="E64" s="4">
        <v>22</v>
      </c>
      <c r="F64" s="4">
        <v>24</v>
      </c>
      <c r="G64" s="4">
        <v>36</v>
      </c>
      <c r="H64" s="4">
        <f t="shared" si="0"/>
        <v>-5</v>
      </c>
      <c r="I64" s="4">
        <f t="shared" si="1"/>
        <v>56.25</v>
      </c>
    </row>
    <row r="65" spans="1:9" x14ac:dyDescent="0.3">
      <c r="A65" s="4">
        <v>1</v>
      </c>
      <c r="B65" s="4">
        <v>2</v>
      </c>
      <c r="C65" s="4">
        <v>26</v>
      </c>
      <c r="D65" s="4">
        <v>24</v>
      </c>
      <c r="E65" s="4">
        <v>15</v>
      </c>
      <c r="F65" s="4">
        <v>19</v>
      </c>
      <c r="G65" s="4">
        <v>45</v>
      </c>
      <c r="H65" s="4">
        <f t="shared" si="0"/>
        <v>-2</v>
      </c>
      <c r="I65" s="4">
        <f t="shared" si="1"/>
        <v>20.25</v>
      </c>
    </row>
    <row r="66" spans="1:9" x14ac:dyDescent="0.3">
      <c r="A66" s="4">
        <v>2</v>
      </c>
      <c r="B66" s="4">
        <v>2</v>
      </c>
      <c r="C66" s="4">
        <v>11</v>
      </c>
      <c r="D66" s="4">
        <v>15</v>
      </c>
      <c r="E66" s="4">
        <v>29</v>
      </c>
      <c r="F66" s="4">
        <v>32</v>
      </c>
      <c r="G66" s="4">
        <v>13</v>
      </c>
      <c r="H66" s="4">
        <f t="shared" si="0"/>
        <v>4</v>
      </c>
      <c r="I66" s="4">
        <f t="shared" si="1"/>
        <v>2.25</v>
      </c>
    </row>
    <row r="67" spans="1:9" x14ac:dyDescent="0.3">
      <c r="A67" s="4">
        <v>2</v>
      </c>
      <c r="B67" s="4">
        <v>2</v>
      </c>
      <c r="C67" s="4">
        <v>17</v>
      </c>
      <c r="D67" s="4">
        <v>18</v>
      </c>
      <c r="E67" s="4">
        <v>28</v>
      </c>
      <c r="F67" s="4">
        <v>29</v>
      </c>
      <c r="G67" s="4">
        <v>22</v>
      </c>
      <c r="H67" s="4">
        <f t="shared" ref="H67:H79" si="2">D67-C67</f>
        <v>1</v>
      </c>
      <c r="I67" s="4">
        <f t="shared" ref="I67:I79" si="3">POWER(H67-$H$80,2)</f>
        <v>2.25</v>
      </c>
    </row>
    <row r="68" spans="1:9" x14ac:dyDescent="0.3">
      <c r="A68" s="4">
        <v>1</v>
      </c>
      <c r="B68" s="4">
        <v>2</v>
      </c>
      <c r="C68" s="4">
        <v>16</v>
      </c>
      <c r="D68" s="4">
        <v>18</v>
      </c>
      <c r="E68" s="4">
        <v>24</v>
      </c>
      <c r="F68" s="4">
        <v>23</v>
      </c>
      <c r="G68" s="4">
        <v>26</v>
      </c>
      <c r="H68" s="4">
        <f t="shared" si="2"/>
        <v>2</v>
      </c>
      <c r="I68" s="4">
        <f t="shared" si="3"/>
        <v>0.25</v>
      </c>
    </row>
    <row r="69" spans="1:9" x14ac:dyDescent="0.3">
      <c r="A69" s="4">
        <v>2</v>
      </c>
      <c r="B69" s="4">
        <v>2</v>
      </c>
      <c r="C69" s="4">
        <v>9</v>
      </c>
      <c r="D69" s="4">
        <v>14</v>
      </c>
      <c r="E69" s="4">
        <v>32</v>
      </c>
      <c r="F69" s="4">
        <v>29</v>
      </c>
      <c r="G69" s="4">
        <v>25</v>
      </c>
      <c r="H69" s="4">
        <f t="shared" si="2"/>
        <v>5</v>
      </c>
      <c r="I69" s="4">
        <f t="shared" si="3"/>
        <v>6.25</v>
      </c>
    </row>
    <row r="70" spans="1:9" x14ac:dyDescent="0.3">
      <c r="A70" s="4">
        <v>1</v>
      </c>
      <c r="B70" s="4">
        <v>2</v>
      </c>
      <c r="C70" s="4">
        <v>11</v>
      </c>
      <c r="D70" s="4">
        <v>23</v>
      </c>
      <c r="E70" s="4">
        <v>24</v>
      </c>
      <c r="F70" s="4">
        <v>27</v>
      </c>
      <c r="G70" s="4">
        <v>24</v>
      </c>
      <c r="H70" s="4">
        <f t="shared" si="2"/>
        <v>12</v>
      </c>
      <c r="I70" s="4">
        <f t="shared" si="3"/>
        <v>90.25</v>
      </c>
    </row>
    <row r="71" spans="1:9" x14ac:dyDescent="0.3">
      <c r="A71" s="4">
        <v>1</v>
      </c>
      <c r="B71" s="4">
        <v>2</v>
      </c>
      <c r="C71" s="4">
        <v>17</v>
      </c>
      <c r="D71" s="4">
        <v>11</v>
      </c>
      <c r="E71" s="4">
        <v>21</v>
      </c>
      <c r="F71" s="4">
        <v>17</v>
      </c>
      <c r="G71" s="4">
        <v>50</v>
      </c>
      <c r="H71" s="4">
        <f t="shared" si="2"/>
        <v>-6</v>
      </c>
      <c r="I71" s="4">
        <f t="shared" si="3"/>
        <v>72.25</v>
      </c>
    </row>
    <row r="72" spans="1:9" x14ac:dyDescent="0.3">
      <c r="A72" s="4">
        <v>1</v>
      </c>
      <c r="B72" s="4">
        <v>2</v>
      </c>
      <c r="C72" s="4">
        <v>13</v>
      </c>
      <c r="D72" s="4">
        <v>22</v>
      </c>
      <c r="E72" s="4">
        <v>21</v>
      </c>
      <c r="F72" s="4">
        <v>23</v>
      </c>
      <c r="G72" s="4">
        <v>38</v>
      </c>
      <c r="H72" s="4">
        <f t="shared" si="2"/>
        <v>9</v>
      </c>
      <c r="I72" s="4">
        <f t="shared" si="3"/>
        <v>42.25</v>
      </c>
    </row>
    <row r="73" spans="1:9" x14ac:dyDescent="0.3">
      <c r="A73" s="4">
        <v>2</v>
      </c>
      <c r="B73" s="4">
        <v>2</v>
      </c>
      <c r="C73" s="4">
        <v>18</v>
      </c>
      <c r="D73" s="4">
        <v>19</v>
      </c>
      <c r="E73" s="4">
        <v>27</v>
      </c>
      <c r="F73" s="4">
        <v>17</v>
      </c>
      <c r="G73" s="4">
        <v>40</v>
      </c>
      <c r="H73" s="4">
        <f t="shared" si="2"/>
        <v>1</v>
      </c>
      <c r="I73" s="4">
        <f t="shared" si="3"/>
        <v>2.25</v>
      </c>
    </row>
    <row r="74" spans="1:9" x14ac:dyDescent="0.3">
      <c r="A74" s="4">
        <v>2</v>
      </c>
      <c r="B74" s="4">
        <v>2</v>
      </c>
      <c r="C74" s="4">
        <v>19</v>
      </c>
      <c r="D74" s="4">
        <v>15</v>
      </c>
      <c r="E74" s="4">
        <v>19</v>
      </c>
      <c r="F74" s="4">
        <v>23</v>
      </c>
      <c r="G74" s="4">
        <v>50</v>
      </c>
      <c r="H74" s="4">
        <f t="shared" si="2"/>
        <v>-4</v>
      </c>
      <c r="I74" s="4">
        <f t="shared" si="3"/>
        <v>42.25</v>
      </c>
    </row>
    <row r="75" spans="1:9" x14ac:dyDescent="0.3">
      <c r="A75" s="4">
        <v>2</v>
      </c>
      <c r="B75" s="4">
        <v>2</v>
      </c>
      <c r="C75" s="4">
        <v>15</v>
      </c>
      <c r="D75" s="4">
        <v>21</v>
      </c>
      <c r="E75" s="4">
        <v>25</v>
      </c>
      <c r="F75" s="4">
        <v>15</v>
      </c>
      <c r="G75" s="4">
        <v>40</v>
      </c>
      <c r="H75" s="4">
        <f t="shared" si="2"/>
        <v>6</v>
      </c>
      <c r="I75" s="4">
        <f t="shared" si="3"/>
        <v>12.25</v>
      </c>
    </row>
    <row r="76" spans="1:9" x14ac:dyDescent="0.3">
      <c r="A76" s="4">
        <v>2</v>
      </c>
      <c r="B76" s="4">
        <v>2</v>
      </c>
      <c r="C76" s="4">
        <v>15</v>
      </c>
      <c r="D76" s="4">
        <v>22</v>
      </c>
      <c r="E76" s="4">
        <v>25</v>
      </c>
      <c r="F76" s="4">
        <v>32</v>
      </c>
      <c r="G76" s="4">
        <v>14</v>
      </c>
      <c r="H76" s="4">
        <f t="shared" si="2"/>
        <v>7</v>
      </c>
      <c r="I76" s="4">
        <f t="shared" si="3"/>
        <v>20.25</v>
      </c>
    </row>
    <row r="77" spans="1:9" x14ac:dyDescent="0.3">
      <c r="A77" s="4">
        <v>2</v>
      </c>
      <c r="B77" s="4">
        <v>2</v>
      </c>
      <c r="C77" s="4">
        <v>18</v>
      </c>
      <c r="D77" s="4">
        <v>18</v>
      </c>
      <c r="E77" s="4">
        <v>20</v>
      </c>
      <c r="F77" s="4">
        <v>24</v>
      </c>
      <c r="G77" s="4">
        <v>20</v>
      </c>
      <c r="H77" s="4">
        <f t="shared" si="2"/>
        <v>0</v>
      </c>
      <c r="I77" s="4">
        <f t="shared" si="3"/>
        <v>6.25</v>
      </c>
    </row>
    <row r="78" spans="1:9" x14ac:dyDescent="0.3">
      <c r="A78" s="4">
        <v>1</v>
      </c>
      <c r="B78" s="4">
        <v>2</v>
      </c>
      <c r="C78" s="4">
        <v>12</v>
      </c>
      <c r="D78" s="4">
        <v>16</v>
      </c>
      <c r="E78" s="4">
        <v>31</v>
      </c>
      <c r="F78" s="4">
        <v>18</v>
      </c>
      <c r="G78" s="4">
        <v>42</v>
      </c>
      <c r="H78" s="4">
        <f t="shared" si="2"/>
        <v>4</v>
      </c>
      <c r="I78" s="4">
        <f t="shared" si="3"/>
        <v>2.25</v>
      </c>
    </row>
    <row r="79" spans="1:9" x14ac:dyDescent="0.3">
      <c r="A79" s="4">
        <v>2</v>
      </c>
      <c r="B79" s="4">
        <v>2</v>
      </c>
      <c r="C79" s="4">
        <v>15</v>
      </c>
      <c r="D79" s="4">
        <v>18</v>
      </c>
      <c r="E79" s="4">
        <v>30</v>
      </c>
      <c r="F79" s="4">
        <v>26</v>
      </c>
      <c r="G79" s="4">
        <v>30</v>
      </c>
      <c r="H79" s="4">
        <f t="shared" si="2"/>
        <v>3</v>
      </c>
      <c r="I79" s="4">
        <f t="shared" si="3"/>
        <v>0.25</v>
      </c>
    </row>
    <row r="80" spans="1:9" x14ac:dyDescent="0.3">
      <c r="D80" s="4" t="s">
        <v>80</v>
      </c>
      <c r="H80" s="4">
        <f>AVERAGE(H2:H79)</f>
        <v>2.5</v>
      </c>
      <c r="I80" s="4">
        <f>SUM(I2:I79)/77</f>
        <v>39.214285714285715</v>
      </c>
    </row>
    <row r="81" spans="4:9" x14ac:dyDescent="0.3">
      <c r="D81" s="4" t="s">
        <v>89</v>
      </c>
      <c r="I81" s="4">
        <f>SQRT(I80)</f>
        <v>6.2621310840867679</v>
      </c>
    </row>
    <row r="82" spans="4:9" ht="14.5" x14ac:dyDescent="0.35">
      <c r="D82" t="s">
        <v>72</v>
      </c>
      <c r="I82" s="4">
        <f>I81/SQRT(78)</f>
        <v>0.70904672113144473</v>
      </c>
    </row>
    <row r="83" spans="4:9" x14ac:dyDescent="0.3">
      <c r="D83" s="4" t="s">
        <v>81</v>
      </c>
      <c r="I83" s="4">
        <f>H80/I82</f>
        <v>3.5258607444241239</v>
      </c>
    </row>
    <row r="84" spans="4:9" x14ac:dyDescent="0.3">
      <c r="D84" s="4" t="s">
        <v>90</v>
      </c>
      <c r="I84" s="4">
        <v>6.9999999999999999E-4</v>
      </c>
    </row>
  </sheetData>
  <autoFilter ref="B1:E79" xr:uid="{3ED34388-20F3-4CCC-916E-A727610E2F71}">
    <sortState xmlns:xlrd2="http://schemas.microsoft.com/office/spreadsheetml/2017/richdata2" ref="B2:E79">
      <sortCondition ref="B1:B79"/>
    </sortState>
  </autoFilter>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FF71BD-CE0D-44B6-83F7-924338C9592F}">
  <dimension ref="A1:K10"/>
  <sheetViews>
    <sheetView workbookViewId="0">
      <selection activeCell="C22" sqref="C22"/>
    </sheetView>
  </sheetViews>
  <sheetFormatPr defaultRowHeight="14.5" x14ac:dyDescent="0.35"/>
  <cols>
    <col min="1" max="1" width="10.81640625" bestFit="1" customWidth="1"/>
    <col min="2" max="2" width="10.81640625" customWidth="1"/>
    <col min="6" max="6" width="10.81640625" bestFit="1" customWidth="1"/>
  </cols>
  <sheetData>
    <row r="1" spans="1:11" x14ac:dyDescent="0.35">
      <c r="A1" t="s">
        <v>76</v>
      </c>
      <c r="C1" t="s">
        <v>77</v>
      </c>
      <c r="F1" t="s">
        <v>78</v>
      </c>
      <c r="G1" s="8" t="s">
        <v>27</v>
      </c>
      <c r="H1" t="s">
        <v>80</v>
      </c>
      <c r="I1" t="s">
        <v>25</v>
      </c>
      <c r="J1" t="s">
        <v>24</v>
      </c>
      <c r="K1" t="s">
        <v>23</v>
      </c>
    </row>
    <row r="2" spans="1:11" x14ac:dyDescent="0.35">
      <c r="A2">
        <v>27</v>
      </c>
      <c r="B2">
        <f>POWER(A2-$H$2,2)</f>
        <v>60.493827160493836</v>
      </c>
      <c r="C2">
        <v>26</v>
      </c>
      <c r="D2">
        <f>POWER(C2-$H$3,2)</f>
        <v>0.390625</v>
      </c>
      <c r="F2" t="s">
        <v>76</v>
      </c>
      <c r="G2">
        <v>8</v>
      </c>
      <c r="H2">
        <f>AVERAGE(A2:A10)</f>
        <v>19.222222222222221</v>
      </c>
      <c r="I2">
        <f>SUM(B2:B10)+SUM(D2:D9)</f>
        <v>409.43055555555554</v>
      </c>
      <c r="J2">
        <f>I2/15</f>
        <v>27.295370370370371</v>
      </c>
      <c r="K2" s="4">
        <f>2/((1/8)+(1/9))</f>
        <v>8.4705882352941178</v>
      </c>
    </row>
    <row r="3" spans="1:11" x14ac:dyDescent="0.35">
      <c r="A3">
        <v>26</v>
      </c>
      <c r="B3">
        <f t="shared" ref="B3:B10" si="0">POWER(A3-$H$2,2)</f>
        <v>45.938271604938279</v>
      </c>
      <c r="C3">
        <v>29</v>
      </c>
      <c r="D3">
        <f t="shared" ref="D3:D9" si="1">POWER(C3-$H$3,2)</f>
        <v>13.140625</v>
      </c>
      <c r="F3" t="s">
        <v>79</v>
      </c>
      <c r="G3">
        <v>9</v>
      </c>
      <c r="H3">
        <f>AVERAGE(C2:C9)</f>
        <v>25.375</v>
      </c>
    </row>
    <row r="4" spans="1:11" x14ac:dyDescent="0.35">
      <c r="A4">
        <v>21</v>
      </c>
      <c r="B4">
        <f t="shared" si="0"/>
        <v>3.1604938271604968</v>
      </c>
      <c r="C4">
        <v>29</v>
      </c>
      <c r="D4">
        <f t="shared" si="1"/>
        <v>13.140625</v>
      </c>
    </row>
    <row r="5" spans="1:11" x14ac:dyDescent="0.35">
      <c r="A5">
        <v>24</v>
      </c>
      <c r="B5">
        <f t="shared" si="0"/>
        <v>22.827160493827169</v>
      </c>
      <c r="C5">
        <v>29</v>
      </c>
      <c r="D5">
        <f t="shared" si="1"/>
        <v>13.140625</v>
      </c>
    </row>
    <row r="6" spans="1:11" x14ac:dyDescent="0.35">
      <c r="A6">
        <v>15</v>
      </c>
      <c r="B6">
        <f t="shared" si="0"/>
        <v>17.827160493827154</v>
      </c>
      <c r="C6">
        <v>27</v>
      </c>
      <c r="D6">
        <f t="shared" si="1"/>
        <v>2.640625</v>
      </c>
    </row>
    <row r="7" spans="1:11" x14ac:dyDescent="0.35">
      <c r="A7">
        <v>18</v>
      </c>
      <c r="B7">
        <f t="shared" si="0"/>
        <v>1.4938271604938251</v>
      </c>
      <c r="C7">
        <v>16</v>
      </c>
      <c r="D7">
        <f t="shared" si="1"/>
        <v>87.890625</v>
      </c>
      <c r="F7">
        <f>SQRT((2*J2)/K2)</f>
        <v>2.5386492917174377</v>
      </c>
    </row>
    <row r="8" spans="1:11" x14ac:dyDescent="0.35">
      <c r="A8">
        <v>17</v>
      </c>
      <c r="B8">
        <f t="shared" si="0"/>
        <v>4.9382716049382678</v>
      </c>
      <c r="C8">
        <v>20</v>
      </c>
      <c r="D8">
        <f t="shared" si="1"/>
        <v>28.890625</v>
      </c>
    </row>
    <row r="9" spans="1:11" x14ac:dyDescent="0.35">
      <c r="A9">
        <v>12</v>
      </c>
      <c r="B9">
        <f t="shared" si="0"/>
        <v>52.160493827160479</v>
      </c>
      <c r="C9">
        <v>27</v>
      </c>
      <c r="D9">
        <f t="shared" si="1"/>
        <v>2.640625</v>
      </c>
      <c r="E9" t="s">
        <v>81</v>
      </c>
      <c r="F9">
        <f>(H3-H2)/F7</f>
        <v>2.4236422879882413</v>
      </c>
    </row>
    <row r="10" spans="1:11" x14ac:dyDescent="0.35">
      <c r="A10">
        <v>13</v>
      </c>
      <c r="B10">
        <f t="shared" si="0"/>
        <v>38.716049382716037</v>
      </c>
      <c r="E10" t="s">
        <v>74</v>
      </c>
      <c r="F10">
        <v>2.8500000000000001E-2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481D0B-28DD-4FB8-8F0A-F5CC3AEF05AF}">
  <dimension ref="A1:O79"/>
  <sheetViews>
    <sheetView topLeftCell="B1" workbookViewId="0">
      <selection activeCell="J11" sqref="J11"/>
    </sheetView>
  </sheetViews>
  <sheetFormatPr defaultRowHeight="13.5" x14ac:dyDescent="0.3"/>
  <cols>
    <col min="1" max="1" width="13.08984375" style="4" hidden="1" customWidth="1"/>
    <col min="2" max="2" width="13.08984375" style="4" customWidth="1"/>
    <col min="3" max="5" width="13.08984375" style="4" hidden="1" customWidth="1"/>
    <col min="6" max="6" width="13.08984375" style="4" customWidth="1"/>
    <col min="7" max="7" width="17.6328125" style="4" hidden="1" customWidth="1"/>
    <col min="8" max="8" width="17.6328125" style="4" customWidth="1"/>
    <col min="9" max="257" width="13.08984375" style="4" customWidth="1"/>
    <col min="258" max="16384" width="8.7265625" style="4"/>
  </cols>
  <sheetData>
    <row r="1" spans="1:15" x14ac:dyDescent="0.3">
      <c r="A1" s="4" t="s">
        <v>36</v>
      </c>
      <c r="B1" s="4" t="s">
        <v>35</v>
      </c>
      <c r="C1" s="4" t="s">
        <v>34</v>
      </c>
      <c r="D1" s="4" t="s">
        <v>33</v>
      </c>
      <c r="E1" s="4" t="s">
        <v>32</v>
      </c>
      <c r="F1" s="4" t="s">
        <v>31</v>
      </c>
      <c r="G1" s="4" t="s">
        <v>30</v>
      </c>
      <c r="H1" s="4" t="s">
        <v>29</v>
      </c>
      <c r="J1" s="4" t="s">
        <v>78</v>
      </c>
      <c r="K1" s="4" t="s">
        <v>27</v>
      </c>
      <c r="L1" s="4" t="s">
        <v>26</v>
      </c>
      <c r="M1" s="4" t="s">
        <v>25</v>
      </c>
      <c r="N1" s="4" t="s">
        <v>24</v>
      </c>
      <c r="O1" s="4" t="s">
        <v>23</v>
      </c>
    </row>
    <row r="2" spans="1:15" x14ac:dyDescent="0.3">
      <c r="A2" s="4">
        <v>2</v>
      </c>
      <c r="B2" s="4">
        <v>1</v>
      </c>
      <c r="C2" s="4">
        <v>18</v>
      </c>
      <c r="D2" s="4">
        <v>13</v>
      </c>
      <c r="E2" s="4">
        <v>23</v>
      </c>
      <c r="F2" s="4">
        <v>20</v>
      </c>
      <c r="G2" s="4">
        <v>36</v>
      </c>
      <c r="H2" s="4">
        <f>POWER(F2-$L$2,2)</f>
        <v>5.953600000000006</v>
      </c>
      <c r="J2" s="4" t="s">
        <v>44</v>
      </c>
      <c r="K2" s="4">
        <v>25</v>
      </c>
      <c r="L2" s="4">
        <f>AVERAGE(F2:F26)</f>
        <v>22.44</v>
      </c>
      <c r="M2" s="4">
        <f>SUM(H2:H79)</f>
        <v>1992.2166037735842</v>
      </c>
      <c r="N2" s="4">
        <f>M2/76</f>
        <v>26.213376365441899</v>
      </c>
      <c r="O2" s="4">
        <f>2/((1/25)+(1/53))</f>
        <v>33.974358974358971</v>
      </c>
    </row>
    <row r="3" spans="1:15" x14ac:dyDescent="0.3">
      <c r="A3" s="4">
        <v>2</v>
      </c>
      <c r="B3" s="4">
        <v>1</v>
      </c>
      <c r="C3" s="4">
        <v>14</v>
      </c>
      <c r="D3" s="4">
        <v>17</v>
      </c>
      <c r="E3" s="4">
        <v>25</v>
      </c>
      <c r="F3" s="4">
        <v>24</v>
      </c>
      <c r="G3" s="4">
        <v>30</v>
      </c>
      <c r="H3" s="4">
        <f t="shared" ref="H3:H26" si="0">POWER(F3-$L$2,2)</f>
        <v>2.4335999999999962</v>
      </c>
      <c r="J3" s="4" t="s">
        <v>85</v>
      </c>
      <c r="K3" s="4">
        <v>53</v>
      </c>
      <c r="L3" s="4">
        <f>AVERAGE(E27:E79)</f>
        <v>23.226415094339622</v>
      </c>
    </row>
    <row r="4" spans="1:15" x14ac:dyDescent="0.3">
      <c r="A4" s="4">
        <v>2</v>
      </c>
      <c r="B4" s="4">
        <v>1</v>
      </c>
      <c r="C4" s="4">
        <v>13</v>
      </c>
      <c r="D4" s="4">
        <v>14</v>
      </c>
      <c r="E4" s="4">
        <v>28</v>
      </c>
      <c r="F4" s="4">
        <v>28</v>
      </c>
      <c r="G4" s="4">
        <v>19</v>
      </c>
      <c r="H4" s="4">
        <f t="shared" si="0"/>
        <v>30.913599999999985</v>
      </c>
    </row>
    <row r="5" spans="1:15" x14ac:dyDescent="0.3">
      <c r="A5" s="4">
        <v>2</v>
      </c>
      <c r="B5" s="4">
        <v>1</v>
      </c>
      <c r="C5" s="4">
        <v>17</v>
      </c>
      <c r="D5" s="4">
        <v>24</v>
      </c>
      <c r="E5" s="4">
        <v>23</v>
      </c>
      <c r="F5" s="4">
        <v>23</v>
      </c>
      <c r="G5" s="4">
        <v>43</v>
      </c>
      <c r="H5" s="4">
        <f t="shared" si="0"/>
        <v>0.31359999999999855</v>
      </c>
    </row>
    <row r="6" spans="1:15" x14ac:dyDescent="0.3">
      <c r="A6" s="4">
        <v>1</v>
      </c>
      <c r="B6" s="4">
        <v>1</v>
      </c>
      <c r="C6" s="4">
        <v>16</v>
      </c>
      <c r="D6" s="4">
        <v>17</v>
      </c>
      <c r="E6" s="4">
        <v>26</v>
      </c>
      <c r="F6" s="4">
        <v>28</v>
      </c>
      <c r="G6" s="4">
        <v>27</v>
      </c>
      <c r="H6" s="4">
        <f t="shared" si="0"/>
        <v>30.913599999999985</v>
      </c>
    </row>
    <row r="7" spans="1:15" x14ac:dyDescent="0.3">
      <c r="A7" s="4">
        <v>1</v>
      </c>
      <c r="B7" s="4">
        <v>1</v>
      </c>
      <c r="C7" s="4">
        <v>16</v>
      </c>
      <c r="D7" s="4">
        <v>22</v>
      </c>
      <c r="E7" s="4">
        <v>25</v>
      </c>
      <c r="F7" s="4">
        <v>23</v>
      </c>
      <c r="G7" s="4">
        <v>38</v>
      </c>
      <c r="H7" s="4">
        <f t="shared" si="0"/>
        <v>0.31359999999999855</v>
      </c>
    </row>
    <row r="8" spans="1:15" x14ac:dyDescent="0.3">
      <c r="A8" s="4">
        <v>1</v>
      </c>
      <c r="B8" s="4">
        <v>1</v>
      </c>
      <c r="C8" s="4">
        <v>12</v>
      </c>
      <c r="D8" s="4">
        <v>12</v>
      </c>
      <c r="E8" s="4">
        <v>31</v>
      </c>
      <c r="F8" s="4">
        <v>27</v>
      </c>
      <c r="G8" s="4">
        <v>14</v>
      </c>
      <c r="H8" s="4">
        <f t="shared" si="0"/>
        <v>20.793599999999987</v>
      </c>
      <c r="J8" s="4">
        <f>SQRT((2*N2)/O2)</f>
        <v>1.2422266546459251</v>
      </c>
    </row>
    <row r="9" spans="1:15" x14ac:dyDescent="0.3">
      <c r="A9" s="4">
        <v>2</v>
      </c>
      <c r="B9" s="4">
        <v>1</v>
      </c>
      <c r="C9" s="4">
        <v>13</v>
      </c>
      <c r="D9" s="4">
        <v>16</v>
      </c>
      <c r="E9" s="4">
        <v>22</v>
      </c>
      <c r="F9" s="4">
        <v>31</v>
      </c>
      <c r="G9" s="4">
        <v>24</v>
      </c>
      <c r="H9" s="4">
        <f t="shared" si="0"/>
        <v>73.273599999999973</v>
      </c>
    </row>
    <row r="10" spans="1:15" x14ac:dyDescent="0.3">
      <c r="A10" s="4">
        <v>2</v>
      </c>
      <c r="B10" s="4">
        <v>1</v>
      </c>
      <c r="C10" s="4">
        <v>16</v>
      </c>
      <c r="D10" s="4">
        <v>16</v>
      </c>
      <c r="E10" s="4">
        <v>22</v>
      </c>
      <c r="F10" s="4">
        <v>24</v>
      </c>
      <c r="G10" s="4">
        <v>34</v>
      </c>
      <c r="H10" s="4">
        <f t="shared" si="0"/>
        <v>2.4335999999999962</v>
      </c>
      <c r="J10" s="4" t="s">
        <v>81</v>
      </c>
      <c r="K10" s="4">
        <f>L2-L3/J8</f>
        <v>3.74259481434175</v>
      </c>
    </row>
    <row r="11" spans="1:15" x14ac:dyDescent="0.3">
      <c r="A11" s="4">
        <v>2</v>
      </c>
      <c r="B11" s="4">
        <v>1</v>
      </c>
      <c r="C11" s="4">
        <v>12</v>
      </c>
      <c r="D11" s="4">
        <v>16</v>
      </c>
      <c r="E11" s="4">
        <v>29</v>
      </c>
      <c r="F11" s="4">
        <v>29</v>
      </c>
      <c r="G11" s="4">
        <v>18</v>
      </c>
      <c r="H11" s="4">
        <f t="shared" si="0"/>
        <v>43.033599999999986</v>
      </c>
    </row>
    <row r="12" spans="1:15" x14ac:dyDescent="0.3">
      <c r="A12" s="4">
        <v>1</v>
      </c>
      <c r="B12" s="4">
        <v>1</v>
      </c>
      <c r="C12" s="4">
        <v>12</v>
      </c>
      <c r="D12" s="4">
        <v>13</v>
      </c>
      <c r="E12" s="4">
        <v>24</v>
      </c>
      <c r="F12" s="4">
        <v>25</v>
      </c>
      <c r="G12" s="4">
        <v>24</v>
      </c>
      <c r="H12" s="4">
        <f t="shared" si="0"/>
        <v>6.5535999999999932</v>
      </c>
    </row>
    <row r="13" spans="1:15" x14ac:dyDescent="0.3">
      <c r="A13" s="4">
        <v>1</v>
      </c>
      <c r="B13" s="4">
        <v>1</v>
      </c>
      <c r="C13" s="4">
        <v>17</v>
      </c>
      <c r="D13" s="4">
        <v>23</v>
      </c>
      <c r="E13" s="4">
        <v>24</v>
      </c>
      <c r="F13" s="4">
        <v>22</v>
      </c>
      <c r="G13" s="4">
        <v>42</v>
      </c>
      <c r="H13" s="4">
        <f t="shared" si="0"/>
        <v>0.19360000000000113</v>
      </c>
      <c r="J13" s="4" t="s">
        <v>86</v>
      </c>
    </row>
    <row r="14" spans="1:15" x14ac:dyDescent="0.3">
      <c r="A14" s="4">
        <v>1</v>
      </c>
      <c r="B14" s="4">
        <v>1</v>
      </c>
      <c r="C14" s="4">
        <v>18</v>
      </c>
      <c r="D14" s="4">
        <v>19</v>
      </c>
      <c r="E14" s="4">
        <v>29</v>
      </c>
      <c r="F14" s="4">
        <v>30</v>
      </c>
      <c r="G14" s="4">
        <v>26</v>
      </c>
      <c r="H14" s="4">
        <f t="shared" si="0"/>
        <v>57.153599999999983</v>
      </c>
    </row>
    <row r="15" spans="1:15" x14ac:dyDescent="0.3">
      <c r="A15" s="4">
        <v>1</v>
      </c>
      <c r="B15" s="4">
        <v>1</v>
      </c>
      <c r="C15" s="4">
        <v>14</v>
      </c>
      <c r="D15" s="4">
        <v>14</v>
      </c>
      <c r="E15" s="4">
        <v>27</v>
      </c>
      <c r="F15" s="4">
        <v>27</v>
      </c>
      <c r="G15" s="4">
        <v>35</v>
      </c>
      <c r="H15" s="4">
        <f t="shared" si="0"/>
        <v>20.793599999999987</v>
      </c>
    </row>
    <row r="16" spans="1:15" x14ac:dyDescent="0.3">
      <c r="A16" s="4">
        <v>2</v>
      </c>
      <c r="B16" s="4">
        <v>1</v>
      </c>
      <c r="C16" s="4">
        <v>14</v>
      </c>
      <c r="D16" s="4">
        <v>22</v>
      </c>
      <c r="E16" s="4">
        <v>30</v>
      </c>
      <c r="F16" s="4">
        <v>11</v>
      </c>
      <c r="G16" s="4">
        <v>52</v>
      </c>
      <c r="H16" s="4">
        <f t="shared" si="0"/>
        <v>130.87360000000004</v>
      </c>
    </row>
    <row r="17" spans="1:8" x14ac:dyDescent="0.3">
      <c r="A17" s="4">
        <v>1</v>
      </c>
      <c r="B17" s="4">
        <v>1</v>
      </c>
      <c r="C17" s="4">
        <v>15</v>
      </c>
      <c r="D17" s="4">
        <v>15</v>
      </c>
      <c r="E17" s="4">
        <v>27</v>
      </c>
      <c r="F17" s="4">
        <v>24</v>
      </c>
      <c r="G17" s="4">
        <v>25</v>
      </c>
      <c r="H17" s="4">
        <f t="shared" si="0"/>
        <v>2.4335999999999962</v>
      </c>
    </row>
    <row r="18" spans="1:8" x14ac:dyDescent="0.3">
      <c r="A18" s="4">
        <v>2</v>
      </c>
      <c r="B18" s="4">
        <v>1</v>
      </c>
      <c r="C18" s="4">
        <v>21</v>
      </c>
      <c r="D18" s="4">
        <v>19</v>
      </c>
      <c r="E18" s="4">
        <v>21</v>
      </c>
      <c r="F18" s="4">
        <v>24</v>
      </c>
      <c r="G18" s="4">
        <v>35</v>
      </c>
      <c r="H18" s="4">
        <f t="shared" si="0"/>
        <v>2.4335999999999962</v>
      </c>
    </row>
    <row r="19" spans="1:8" x14ac:dyDescent="0.3">
      <c r="A19" s="4">
        <v>2</v>
      </c>
      <c r="B19" s="4">
        <v>1</v>
      </c>
      <c r="C19" s="4">
        <v>18</v>
      </c>
      <c r="D19" s="4">
        <v>19</v>
      </c>
      <c r="E19" s="4">
        <v>24</v>
      </c>
      <c r="F19" s="4">
        <v>18</v>
      </c>
      <c r="G19" s="4">
        <v>56</v>
      </c>
      <c r="H19" s="4">
        <f t="shared" si="0"/>
        <v>19.71360000000001</v>
      </c>
    </row>
    <row r="20" spans="1:8" x14ac:dyDescent="0.3">
      <c r="A20" s="4">
        <v>2</v>
      </c>
      <c r="B20" s="4">
        <v>1</v>
      </c>
      <c r="C20" s="4">
        <v>17</v>
      </c>
      <c r="D20" s="4">
        <v>10</v>
      </c>
      <c r="E20" s="4">
        <v>18</v>
      </c>
      <c r="F20" s="4">
        <v>26</v>
      </c>
      <c r="G20" s="4">
        <v>36</v>
      </c>
      <c r="H20" s="4">
        <f t="shared" si="0"/>
        <v>12.673599999999992</v>
      </c>
    </row>
    <row r="21" spans="1:8" x14ac:dyDescent="0.3">
      <c r="A21" s="4">
        <v>2</v>
      </c>
      <c r="B21" s="4">
        <v>1</v>
      </c>
      <c r="C21" s="4">
        <v>24</v>
      </c>
      <c r="D21" s="4">
        <v>19</v>
      </c>
      <c r="E21" s="4">
        <v>18</v>
      </c>
      <c r="F21" s="4">
        <v>14</v>
      </c>
      <c r="G21" s="4">
        <v>58</v>
      </c>
      <c r="H21" s="4">
        <f t="shared" si="0"/>
        <v>71.233600000000024</v>
      </c>
    </row>
    <row r="22" spans="1:8" x14ac:dyDescent="0.3">
      <c r="A22" s="4">
        <v>1</v>
      </c>
      <c r="B22" s="4">
        <v>1</v>
      </c>
      <c r="C22" s="4">
        <v>14</v>
      </c>
      <c r="D22" s="4">
        <v>11</v>
      </c>
      <c r="E22" s="4">
        <v>18</v>
      </c>
      <c r="F22" s="4">
        <v>15</v>
      </c>
      <c r="G22" s="4">
        <v>37</v>
      </c>
      <c r="H22" s="4">
        <f t="shared" si="0"/>
        <v>55.353600000000021</v>
      </c>
    </row>
    <row r="23" spans="1:8" x14ac:dyDescent="0.3">
      <c r="A23" s="4">
        <v>1</v>
      </c>
      <c r="B23" s="4">
        <v>1</v>
      </c>
      <c r="C23" s="4">
        <v>10</v>
      </c>
      <c r="D23" s="4">
        <v>18</v>
      </c>
      <c r="E23" s="4">
        <v>30</v>
      </c>
      <c r="F23" s="4">
        <v>23</v>
      </c>
      <c r="G23" s="4">
        <v>40</v>
      </c>
      <c r="H23" s="4">
        <f t="shared" si="0"/>
        <v>0.31359999999999855</v>
      </c>
    </row>
    <row r="24" spans="1:8" x14ac:dyDescent="0.3">
      <c r="A24" s="4">
        <v>2</v>
      </c>
      <c r="B24" s="4">
        <v>1</v>
      </c>
      <c r="C24" s="4">
        <v>11</v>
      </c>
      <c r="D24" s="4">
        <v>14</v>
      </c>
      <c r="E24" s="4">
        <v>29</v>
      </c>
      <c r="F24" s="4">
        <v>13</v>
      </c>
      <c r="G24" s="4">
        <v>68</v>
      </c>
      <c r="H24" s="4">
        <f t="shared" si="0"/>
        <v>89.113600000000019</v>
      </c>
    </row>
    <row r="25" spans="1:8" x14ac:dyDescent="0.3">
      <c r="A25" s="4">
        <v>2</v>
      </c>
      <c r="B25" s="4">
        <v>1</v>
      </c>
      <c r="C25" s="4">
        <v>15</v>
      </c>
      <c r="D25" s="4">
        <v>17</v>
      </c>
      <c r="E25" s="4">
        <v>20</v>
      </c>
      <c r="F25" s="4">
        <v>18</v>
      </c>
      <c r="G25" s="4">
        <v>61</v>
      </c>
      <c r="H25" s="4">
        <f t="shared" si="0"/>
        <v>19.71360000000001</v>
      </c>
    </row>
    <row r="26" spans="1:8" x14ac:dyDescent="0.3">
      <c r="A26" s="4">
        <v>2</v>
      </c>
      <c r="B26" s="4">
        <v>1</v>
      </c>
      <c r="C26" s="4">
        <v>15</v>
      </c>
      <c r="D26" s="4">
        <v>17</v>
      </c>
      <c r="E26" s="4">
        <v>24</v>
      </c>
      <c r="F26" s="4">
        <v>14</v>
      </c>
      <c r="G26" s="4">
        <v>56</v>
      </c>
      <c r="H26" s="4">
        <f t="shared" si="0"/>
        <v>71.233600000000024</v>
      </c>
    </row>
    <row r="27" spans="1:8" x14ac:dyDescent="0.3">
      <c r="A27" s="4">
        <v>2</v>
      </c>
      <c r="B27" s="4">
        <v>2</v>
      </c>
      <c r="C27" s="4">
        <v>27</v>
      </c>
      <c r="D27" s="4">
        <v>10</v>
      </c>
      <c r="E27" s="4">
        <v>23</v>
      </c>
      <c r="F27" s="4">
        <v>21</v>
      </c>
      <c r="G27" s="4">
        <v>39</v>
      </c>
      <c r="H27" s="4">
        <f>POWER(F27-$L$3,2)</f>
        <v>4.9569241723033066</v>
      </c>
    </row>
    <row r="28" spans="1:8" x14ac:dyDescent="0.3">
      <c r="A28" s="4">
        <v>1</v>
      </c>
      <c r="B28" s="4">
        <v>2</v>
      </c>
      <c r="C28" s="4">
        <v>18</v>
      </c>
      <c r="D28" s="4">
        <v>14</v>
      </c>
      <c r="E28" s="4">
        <v>17</v>
      </c>
      <c r="F28" s="4">
        <v>13</v>
      </c>
      <c r="G28" s="4">
        <v>61</v>
      </c>
      <c r="H28" s="4">
        <f t="shared" ref="H28:H79" si="1">POWER(F28-$L$3,2)</f>
        <v>104.57956568173725</v>
      </c>
    </row>
    <row r="29" spans="1:8" x14ac:dyDescent="0.3">
      <c r="A29" s="4">
        <v>1</v>
      </c>
      <c r="B29" s="4">
        <v>2</v>
      </c>
      <c r="C29" s="4">
        <v>9</v>
      </c>
      <c r="D29" s="4">
        <v>20</v>
      </c>
      <c r="E29" s="4">
        <v>28</v>
      </c>
      <c r="F29" s="4">
        <v>24</v>
      </c>
      <c r="G29" s="4">
        <v>31</v>
      </c>
      <c r="H29" s="4">
        <f t="shared" si="1"/>
        <v>0.5984336062655764</v>
      </c>
    </row>
    <row r="30" spans="1:8" x14ac:dyDescent="0.3">
      <c r="A30" s="4">
        <v>2</v>
      </c>
      <c r="B30" s="4">
        <v>2</v>
      </c>
      <c r="C30" s="4">
        <v>13</v>
      </c>
      <c r="D30" s="4">
        <v>25</v>
      </c>
      <c r="E30" s="4">
        <v>27</v>
      </c>
      <c r="F30" s="4">
        <v>14</v>
      </c>
      <c r="G30" s="4">
        <v>54</v>
      </c>
      <c r="H30" s="4">
        <f t="shared" si="1"/>
        <v>85.126735493058007</v>
      </c>
    </row>
    <row r="31" spans="1:8" x14ac:dyDescent="0.3">
      <c r="A31" s="4">
        <v>2</v>
      </c>
      <c r="B31" s="4">
        <v>2</v>
      </c>
      <c r="C31" s="4">
        <v>20</v>
      </c>
      <c r="D31" s="4">
        <v>21</v>
      </c>
      <c r="E31" s="4">
        <v>15</v>
      </c>
      <c r="F31" s="4">
        <v>22</v>
      </c>
      <c r="G31" s="4">
        <v>30</v>
      </c>
      <c r="H31" s="4">
        <f t="shared" si="1"/>
        <v>1.5040939836240632</v>
      </c>
    </row>
    <row r="32" spans="1:8" x14ac:dyDescent="0.3">
      <c r="A32" s="4">
        <v>2</v>
      </c>
      <c r="B32" s="4">
        <v>2</v>
      </c>
      <c r="C32" s="4">
        <v>16</v>
      </c>
      <c r="D32" s="4">
        <v>24</v>
      </c>
      <c r="E32" s="4">
        <v>26</v>
      </c>
      <c r="F32" s="4">
        <v>23</v>
      </c>
      <c r="G32" s="4">
        <v>46</v>
      </c>
      <c r="H32" s="4">
        <f t="shared" si="1"/>
        <v>5.1263794944819793E-2</v>
      </c>
    </row>
    <row r="33" spans="1:8" x14ac:dyDescent="0.3">
      <c r="A33" s="4">
        <v>2</v>
      </c>
      <c r="B33" s="4">
        <v>2</v>
      </c>
      <c r="C33" s="4">
        <v>23</v>
      </c>
      <c r="D33" s="4">
        <v>16</v>
      </c>
      <c r="E33" s="4">
        <v>15</v>
      </c>
      <c r="F33" s="4">
        <v>21</v>
      </c>
      <c r="G33" s="4">
        <v>24</v>
      </c>
      <c r="H33" s="4">
        <f t="shared" si="1"/>
        <v>4.9569241723033066</v>
      </c>
    </row>
    <row r="34" spans="1:8" x14ac:dyDescent="0.3">
      <c r="A34" s="4">
        <v>2</v>
      </c>
      <c r="B34" s="4">
        <v>2</v>
      </c>
      <c r="C34" s="4">
        <v>12</v>
      </c>
      <c r="D34" s="4">
        <v>21</v>
      </c>
      <c r="E34" s="4">
        <v>29</v>
      </c>
      <c r="F34" s="4">
        <v>19</v>
      </c>
      <c r="G34" s="4">
        <v>45</v>
      </c>
      <c r="H34" s="4">
        <f t="shared" si="1"/>
        <v>17.862584549661793</v>
      </c>
    </row>
    <row r="35" spans="1:8" x14ac:dyDescent="0.3">
      <c r="A35" s="4">
        <v>2</v>
      </c>
      <c r="B35" s="4">
        <v>2</v>
      </c>
      <c r="C35" s="4">
        <v>15</v>
      </c>
      <c r="D35" s="4">
        <v>29</v>
      </c>
      <c r="E35" s="4">
        <v>29</v>
      </c>
      <c r="F35" s="4">
        <v>24</v>
      </c>
      <c r="G35" s="4">
        <v>32</v>
      </c>
      <c r="H35" s="4">
        <f t="shared" si="1"/>
        <v>0.5984336062655764</v>
      </c>
    </row>
    <row r="36" spans="1:8" x14ac:dyDescent="0.3">
      <c r="A36" s="4">
        <v>1</v>
      </c>
      <c r="B36" s="4">
        <v>2</v>
      </c>
      <c r="C36" s="4">
        <v>26</v>
      </c>
      <c r="D36" s="4">
        <v>21</v>
      </c>
      <c r="E36" s="4">
        <v>14</v>
      </c>
      <c r="F36" s="4">
        <v>16</v>
      </c>
      <c r="G36" s="4">
        <v>53</v>
      </c>
      <c r="H36" s="4">
        <f t="shared" si="1"/>
        <v>52.22107511569952</v>
      </c>
    </row>
    <row r="37" spans="1:8" x14ac:dyDescent="0.3">
      <c r="A37" s="4">
        <v>1</v>
      </c>
      <c r="B37" s="4">
        <v>2</v>
      </c>
      <c r="C37" s="4">
        <v>17</v>
      </c>
      <c r="D37" s="4">
        <v>30</v>
      </c>
      <c r="E37" s="4">
        <v>16</v>
      </c>
      <c r="F37" s="4">
        <v>18</v>
      </c>
      <c r="G37" s="4">
        <v>56</v>
      </c>
      <c r="H37" s="4">
        <f t="shared" si="1"/>
        <v>27.315414738341037</v>
      </c>
    </row>
    <row r="38" spans="1:8" x14ac:dyDescent="0.3">
      <c r="A38" s="4">
        <v>2</v>
      </c>
      <c r="B38" s="4">
        <v>2</v>
      </c>
      <c r="C38" s="4">
        <v>20</v>
      </c>
      <c r="D38" s="4">
        <v>19</v>
      </c>
      <c r="E38" s="4">
        <v>17</v>
      </c>
      <c r="F38" s="4">
        <v>25</v>
      </c>
      <c r="G38" s="4">
        <v>36</v>
      </c>
      <c r="H38" s="4">
        <f t="shared" si="1"/>
        <v>3.145603417586333</v>
      </c>
    </row>
    <row r="39" spans="1:8" x14ac:dyDescent="0.3">
      <c r="A39" s="4">
        <v>1</v>
      </c>
      <c r="B39" s="4">
        <v>2</v>
      </c>
      <c r="C39" s="4">
        <v>9</v>
      </c>
      <c r="D39" s="4">
        <v>24</v>
      </c>
      <c r="E39" s="4">
        <v>21</v>
      </c>
      <c r="F39" s="4">
        <v>26</v>
      </c>
      <c r="G39" s="4">
        <v>23</v>
      </c>
      <c r="H39" s="4">
        <f t="shared" si="1"/>
        <v>7.6927732289070896</v>
      </c>
    </row>
    <row r="40" spans="1:8" x14ac:dyDescent="0.3">
      <c r="A40" s="4">
        <v>2</v>
      </c>
      <c r="B40" s="4">
        <v>2</v>
      </c>
      <c r="C40" s="4">
        <v>24</v>
      </c>
      <c r="D40" s="4">
        <v>20</v>
      </c>
      <c r="E40" s="4">
        <v>18</v>
      </c>
      <c r="F40" s="4">
        <v>16</v>
      </c>
      <c r="G40" s="4">
        <v>40</v>
      </c>
      <c r="H40" s="4">
        <f t="shared" si="1"/>
        <v>52.22107511569952</v>
      </c>
    </row>
    <row r="41" spans="1:8" x14ac:dyDescent="0.3">
      <c r="A41" s="4">
        <v>2</v>
      </c>
      <c r="B41" s="4">
        <v>2</v>
      </c>
      <c r="C41" s="4">
        <v>12</v>
      </c>
      <c r="D41" s="4">
        <v>21</v>
      </c>
      <c r="E41" s="4">
        <v>26</v>
      </c>
      <c r="F41" s="4">
        <v>22</v>
      </c>
      <c r="G41" s="4">
        <v>51</v>
      </c>
      <c r="H41" s="4">
        <f t="shared" si="1"/>
        <v>1.5040939836240632</v>
      </c>
    </row>
    <row r="42" spans="1:8" x14ac:dyDescent="0.3">
      <c r="A42" s="4">
        <v>1</v>
      </c>
      <c r="B42" s="4">
        <v>2</v>
      </c>
      <c r="C42" s="4">
        <v>23</v>
      </c>
      <c r="D42" s="4">
        <v>14</v>
      </c>
      <c r="E42" s="4">
        <v>17</v>
      </c>
      <c r="F42" s="4">
        <v>19</v>
      </c>
      <c r="G42" s="4">
        <v>46</v>
      </c>
      <c r="H42" s="4">
        <f t="shared" si="1"/>
        <v>17.862584549661793</v>
      </c>
    </row>
    <row r="43" spans="1:8" x14ac:dyDescent="0.3">
      <c r="A43" s="4">
        <v>1</v>
      </c>
      <c r="B43" s="4">
        <v>2</v>
      </c>
      <c r="C43" s="4">
        <v>14</v>
      </c>
      <c r="D43" s="4">
        <v>12</v>
      </c>
      <c r="E43" s="4">
        <v>22</v>
      </c>
      <c r="F43" s="4">
        <v>24</v>
      </c>
      <c r="G43" s="4">
        <v>32</v>
      </c>
      <c r="H43" s="4">
        <f t="shared" si="1"/>
        <v>0.5984336062655764</v>
      </c>
    </row>
    <row r="44" spans="1:8" x14ac:dyDescent="0.3">
      <c r="A44" s="4">
        <v>1</v>
      </c>
      <c r="B44" s="4">
        <v>2</v>
      </c>
      <c r="C44" s="4">
        <v>23</v>
      </c>
      <c r="D44" s="4">
        <v>26</v>
      </c>
      <c r="E44" s="4">
        <v>28</v>
      </c>
      <c r="F44" s="4">
        <v>30</v>
      </c>
      <c r="G44" s="4">
        <v>25</v>
      </c>
      <c r="H44" s="4">
        <f t="shared" si="1"/>
        <v>45.881452474190112</v>
      </c>
    </row>
    <row r="45" spans="1:8" x14ac:dyDescent="0.3">
      <c r="A45" s="4">
        <v>2</v>
      </c>
      <c r="B45" s="4">
        <v>2</v>
      </c>
      <c r="C45" s="4">
        <v>13</v>
      </c>
      <c r="D45" s="4">
        <v>11</v>
      </c>
      <c r="E45" s="4">
        <v>27</v>
      </c>
      <c r="F45" s="4">
        <v>17</v>
      </c>
      <c r="G45" s="4">
        <v>43</v>
      </c>
      <c r="H45" s="4">
        <f t="shared" si="1"/>
        <v>38.768244927020277</v>
      </c>
    </row>
    <row r="46" spans="1:8" x14ac:dyDescent="0.3">
      <c r="A46" s="4">
        <v>2</v>
      </c>
      <c r="B46" s="4">
        <v>2</v>
      </c>
      <c r="C46" s="4">
        <v>18</v>
      </c>
      <c r="D46" s="4">
        <v>19</v>
      </c>
      <c r="E46" s="4">
        <v>21</v>
      </c>
      <c r="F46" s="4">
        <v>20</v>
      </c>
      <c r="G46" s="4">
        <v>32</v>
      </c>
      <c r="H46" s="4">
        <f t="shared" si="1"/>
        <v>10.40975436098255</v>
      </c>
    </row>
    <row r="47" spans="1:8" x14ac:dyDescent="0.3">
      <c r="A47" s="4">
        <v>1</v>
      </c>
      <c r="B47" s="4">
        <v>2</v>
      </c>
      <c r="C47" s="4">
        <v>11</v>
      </c>
      <c r="D47" s="4">
        <v>22</v>
      </c>
      <c r="E47" s="4">
        <v>25</v>
      </c>
      <c r="F47" s="4">
        <v>22</v>
      </c>
      <c r="G47" s="4">
        <v>27</v>
      </c>
      <c r="H47" s="4">
        <f t="shared" si="1"/>
        <v>1.5040939836240632</v>
      </c>
    </row>
    <row r="48" spans="1:8" x14ac:dyDescent="0.3">
      <c r="A48" s="4">
        <v>2</v>
      </c>
      <c r="B48" s="4">
        <v>2</v>
      </c>
      <c r="C48" s="4">
        <v>15</v>
      </c>
      <c r="D48" s="4">
        <v>27</v>
      </c>
      <c r="E48" s="4">
        <v>21</v>
      </c>
      <c r="F48" s="4">
        <v>22</v>
      </c>
      <c r="G48" s="4">
        <v>27</v>
      </c>
      <c r="H48" s="4">
        <f t="shared" si="1"/>
        <v>1.5040939836240632</v>
      </c>
    </row>
    <row r="49" spans="1:8" x14ac:dyDescent="0.3">
      <c r="A49" s="4">
        <v>2</v>
      </c>
      <c r="B49" s="4">
        <v>2</v>
      </c>
      <c r="C49" s="4">
        <v>20</v>
      </c>
      <c r="D49" s="4">
        <v>22</v>
      </c>
      <c r="E49" s="4">
        <v>16</v>
      </c>
      <c r="F49" s="4">
        <v>19</v>
      </c>
      <c r="G49" s="4">
        <v>42</v>
      </c>
      <c r="H49" s="4">
        <f t="shared" si="1"/>
        <v>17.862584549661793</v>
      </c>
    </row>
    <row r="50" spans="1:8" x14ac:dyDescent="0.3">
      <c r="A50" s="4">
        <v>2</v>
      </c>
      <c r="B50" s="4">
        <v>2</v>
      </c>
      <c r="C50" s="4">
        <v>11</v>
      </c>
      <c r="D50" s="4">
        <v>26</v>
      </c>
      <c r="E50" s="4">
        <v>24</v>
      </c>
      <c r="F50" s="4">
        <v>19</v>
      </c>
      <c r="G50" s="4">
        <v>47</v>
      </c>
      <c r="H50" s="4">
        <f t="shared" si="1"/>
        <v>17.862584549661793</v>
      </c>
    </row>
    <row r="51" spans="1:8" x14ac:dyDescent="0.3">
      <c r="A51" s="4">
        <v>1</v>
      </c>
      <c r="B51" s="4">
        <v>2</v>
      </c>
      <c r="C51" s="4">
        <v>16</v>
      </c>
      <c r="D51" s="4">
        <v>15</v>
      </c>
      <c r="E51" s="4">
        <v>30</v>
      </c>
      <c r="F51" s="4">
        <v>18</v>
      </c>
      <c r="G51" s="4">
        <v>55</v>
      </c>
      <c r="H51" s="4">
        <f t="shared" si="1"/>
        <v>27.315414738341037</v>
      </c>
    </row>
    <row r="52" spans="1:8" x14ac:dyDescent="0.3">
      <c r="A52" s="4">
        <v>2</v>
      </c>
      <c r="B52" s="4">
        <v>2</v>
      </c>
      <c r="C52" s="4">
        <v>11</v>
      </c>
      <c r="D52" s="4">
        <v>19</v>
      </c>
      <c r="E52" s="4">
        <v>22</v>
      </c>
      <c r="F52" s="4">
        <v>23</v>
      </c>
      <c r="G52" s="4">
        <v>42</v>
      </c>
      <c r="H52" s="4">
        <f t="shared" si="1"/>
        <v>5.1263794944819793E-2</v>
      </c>
    </row>
    <row r="53" spans="1:8" x14ac:dyDescent="0.3">
      <c r="A53" s="4">
        <v>1</v>
      </c>
      <c r="B53" s="4">
        <v>2</v>
      </c>
      <c r="C53" s="4">
        <v>15</v>
      </c>
      <c r="D53" s="4">
        <v>31</v>
      </c>
      <c r="E53" s="4">
        <v>21</v>
      </c>
      <c r="F53" s="4">
        <v>16</v>
      </c>
      <c r="G53" s="4">
        <v>67</v>
      </c>
      <c r="H53" s="4">
        <f t="shared" si="1"/>
        <v>52.22107511569952</v>
      </c>
    </row>
    <row r="54" spans="1:8" x14ac:dyDescent="0.3">
      <c r="A54" s="4">
        <v>1</v>
      </c>
      <c r="B54" s="4">
        <v>2</v>
      </c>
      <c r="C54" s="4">
        <v>17</v>
      </c>
      <c r="D54" s="4">
        <v>22</v>
      </c>
      <c r="E54" s="4">
        <v>22</v>
      </c>
      <c r="F54" s="4">
        <v>19</v>
      </c>
      <c r="G54" s="4">
        <v>26</v>
      </c>
      <c r="H54" s="4">
        <f t="shared" si="1"/>
        <v>17.862584549661793</v>
      </c>
    </row>
    <row r="55" spans="1:8" x14ac:dyDescent="0.3">
      <c r="A55" s="4">
        <v>2</v>
      </c>
      <c r="B55" s="4">
        <v>2</v>
      </c>
      <c r="C55" s="4">
        <v>18</v>
      </c>
      <c r="D55" s="4">
        <v>17</v>
      </c>
      <c r="E55" s="4">
        <v>27</v>
      </c>
      <c r="F55" s="4">
        <v>20</v>
      </c>
      <c r="G55" s="4">
        <v>35</v>
      </c>
      <c r="H55" s="4">
        <f t="shared" si="1"/>
        <v>10.40975436098255</v>
      </c>
    </row>
    <row r="56" spans="1:8" x14ac:dyDescent="0.3">
      <c r="A56" s="4">
        <v>2</v>
      </c>
      <c r="B56" s="4">
        <v>2</v>
      </c>
      <c r="C56" s="4">
        <v>16</v>
      </c>
      <c r="D56" s="4">
        <v>21</v>
      </c>
      <c r="E56" s="4">
        <v>30</v>
      </c>
      <c r="F56" s="4">
        <v>22</v>
      </c>
      <c r="G56" s="4">
        <v>36</v>
      </c>
      <c r="H56" s="4">
        <f t="shared" si="1"/>
        <v>1.5040939836240632</v>
      </c>
    </row>
    <row r="57" spans="1:8" x14ac:dyDescent="0.3">
      <c r="A57" s="4">
        <v>2</v>
      </c>
      <c r="B57" s="4">
        <v>2</v>
      </c>
      <c r="C57" s="4">
        <v>14</v>
      </c>
      <c r="D57" s="4">
        <v>18</v>
      </c>
      <c r="E57" s="4">
        <v>20</v>
      </c>
      <c r="F57" s="4">
        <v>32</v>
      </c>
      <c r="G57" s="4">
        <v>7</v>
      </c>
      <c r="H57" s="4">
        <f t="shared" si="1"/>
        <v>76.975792096831626</v>
      </c>
    </row>
    <row r="58" spans="1:8" x14ac:dyDescent="0.3">
      <c r="A58" s="4">
        <v>2</v>
      </c>
      <c r="B58" s="4">
        <v>2</v>
      </c>
      <c r="C58" s="4">
        <v>18</v>
      </c>
      <c r="D58" s="4">
        <v>13</v>
      </c>
      <c r="E58" s="4">
        <v>27</v>
      </c>
      <c r="F58" s="4">
        <v>16</v>
      </c>
      <c r="G58" s="4">
        <v>42</v>
      </c>
      <c r="H58" s="4">
        <f t="shared" si="1"/>
        <v>52.22107511569952</v>
      </c>
    </row>
    <row r="59" spans="1:8" x14ac:dyDescent="0.3">
      <c r="A59" s="4">
        <v>2</v>
      </c>
      <c r="B59" s="4">
        <v>2</v>
      </c>
      <c r="C59" s="4">
        <v>11</v>
      </c>
      <c r="D59" s="4">
        <v>22</v>
      </c>
      <c r="E59" s="4">
        <v>32</v>
      </c>
      <c r="F59" s="4">
        <v>24</v>
      </c>
      <c r="G59" s="4">
        <v>31</v>
      </c>
      <c r="H59" s="4">
        <f t="shared" si="1"/>
        <v>0.5984336062655764</v>
      </c>
    </row>
    <row r="60" spans="1:8" x14ac:dyDescent="0.3">
      <c r="A60" s="4">
        <v>2</v>
      </c>
      <c r="B60" s="4">
        <v>2</v>
      </c>
      <c r="C60" s="4">
        <v>12</v>
      </c>
      <c r="D60" s="4">
        <v>13</v>
      </c>
      <c r="E60" s="4">
        <v>24</v>
      </c>
      <c r="F60" s="4">
        <v>21</v>
      </c>
      <c r="G60" s="4">
        <v>41</v>
      </c>
      <c r="H60" s="4">
        <f t="shared" si="1"/>
        <v>4.9569241723033066</v>
      </c>
    </row>
    <row r="61" spans="1:8" x14ac:dyDescent="0.3">
      <c r="A61" s="4">
        <v>2</v>
      </c>
      <c r="B61" s="4">
        <v>2</v>
      </c>
      <c r="C61" s="4">
        <v>18</v>
      </c>
      <c r="D61" s="4">
        <v>14</v>
      </c>
      <c r="E61" s="4">
        <v>19</v>
      </c>
      <c r="F61" s="4">
        <v>22</v>
      </c>
      <c r="G61" s="4">
        <v>36</v>
      </c>
      <c r="H61" s="4">
        <f t="shared" si="1"/>
        <v>1.5040939836240632</v>
      </c>
    </row>
    <row r="62" spans="1:8" x14ac:dyDescent="0.3">
      <c r="A62" s="4">
        <v>1</v>
      </c>
      <c r="B62" s="4">
        <v>2</v>
      </c>
      <c r="C62" s="4">
        <v>21</v>
      </c>
      <c r="D62" s="4">
        <v>22</v>
      </c>
      <c r="E62" s="4">
        <v>25</v>
      </c>
      <c r="F62" s="4">
        <v>19</v>
      </c>
      <c r="G62" s="4">
        <v>44</v>
      </c>
      <c r="H62" s="4">
        <f t="shared" si="1"/>
        <v>17.862584549661793</v>
      </c>
    </row>
    <row r="63" spans="1:8" x14ac:dyDescent="0.3">
      <c r="A63" s="4">
        <v>2</v>
      </c>
      <c r="B63" s="4">
        <v>2</v>
      </c>
      <c r="C63" s="4">
        <v>22</v>
      </c>
      <c r="D63" s="4">
        <v>20</v>
      </c>
      <c r="E63" s="4">
        <v>17</v>
      </c>
      <c r="F63" s="4">
        <v>26</v>
      </c>
      <c r="G63" s="4">
        <v>33</v>
      </c>
      <c r="H63" s="4">
        <f t="shared" si="1"/>
        <v>7.6927732289070896</v>
      </c>
    </row>
    <row r="64" spans="1:8" x14ac:dyDescent="0.3">
      <c r="A64" s="4">
        <v>1</v>
      </c>
      <c r="B64" s="4">
        <v>2</v>
      </c>
      <c r="C64" s="4">
        <v>22</v>
      </c>
      <c r="D64" s="4">
        <v>17</v>
      </c>
      <c r="E64" s="4">
        <v>22</v>
      </c>
      <c r="F64" s="4">
        <v>24</v>
      </c>
      <c r="G64" s="4">
        <v>36</v>
      </c>
      <c r="H64" s="4">
        <f t="shared" si="1"/>
        <v>0.5984336062655764</v>
      </c>
    </row>
    <row r="65" spans="1:8" x14ac:dyDescent="0.3">
      <c r="A65" s="4">
        <v>1</v>
      </c>
      <c r="B65" s="4">
        <v>2</v>
      </c>
      <c r="C65" s="4">
        <v>26</v>
      </c>
      <c r="D65" s="4">
        <v>24</v>
      </c>
      <c r="E65" s="4">
        <v>15</v>
      </c>
      <c r="F65" s="4">
        <v>19</v>
      </c>
      <c r="G65" s="4">
        <v>45</v>
      </c>
      <c r="H65" s="4">
        <f t="shared" si="1"/>
        <v>17.862584549661793</v>
      </c>
    </row>
    <row r="66" spans="1:8" x14ac:dyDescent="0.3">
      <c r="A66" s="4">
        <v>2</v>
      </c>
      <c r="B66" s="4">
        <v>2</v>
      </c>
      <c r="C66" s="4">
        <v>11</v>
      </c>
      <c r="D66" s="4">
        <v>15</v>
      </c>
      <c r="E66" s="4">
        <v>29</v>
      </c>
      <c r="F66" s="4">
        <v>32</v>
      </c>
      <c r="G66" s="4">
        <v>13</v>
      </c>
      <c r="H66" s="4">
        <f t="shared" si="1"/>
        <v>76.975792096831626</v>
      </c>
    </row>
    <row r="67" spans="1:8" x14ac:dyDescent="0.3">
      <c r="A67" s="4">
        <v>2</v>
      </c>
      <c r="B67" s="4">
        <v>2</v>
      </c>
      <c r="C67" s="4">
        <v>17</v>
      </c>
      <c r="D67" s="4">
        <v>18</v>
      </c>
      <c r="E67" s="4">
        <v>28</v>
      </c>
      <c r="F67" s="4">
        <v>29</v>
      </c>
      <c r="G67" s="4">
        <v>22</v>
      </c>
      <c r="H67" s="4">
        <f t="shared" si="1"/>
        <v>33.334282662869356</v>
      </c>
    </row>
    <row r="68" spans="1:8" x14ac:dyDescent="0.3">
      <c r="A68" s="4">
        <v>1</v>
      </c>
      <c r="B68" s="4">
        <v>2</v>
      </c>
      <c r="C68" s="4">
        <v>16</v>
      </c>
      <c r="D68" s="4">
        <v>18</v>
      </c>
      <c r="E68" s="4">
        <v>24</v>
      </c>
      <c r="F68" s="4">
        <v>23</v>
      </c>
      <c r="G68" s="4">
        <v>26</v>
      </c>
      <c r="H68" s="4">
        <f t="shared" si="1"/>
        <v>5.1263794944819793E-2</v>
      </c>
    </row>
    <row r="69" spans="1:8" x14ac:dyDescent="0.3">
      <c r="A69" s="4">
        <v>2</v>
      </c>
      <c r="B69" s="4">
        <v>2</v>
      </c>
      <c r="C69" s="4">
        <v>9</v>
      </c>
      <c r="D69" s="4">
        <v>14</v>
      </c>
      <c r="E69" s="4">
        <v>32</v>
      </c>
      <c r="F69" s="4">
        <v>29</v>
      </c>
      <c r="G69" s="4">
        <v>25</v>
      </c>
      <c r="H69" s="4">
        <f t="shared" si="1"/>
        <v>33.334282662869356</v>
      </c>
    </row>
    <row r="70" spans="1:8" x14ac:dyDescent="0.3">
      <c r="A70" s="4">
        <v>1</v>
      </c>
      <c r="B70" s="4">
        <v>2</v>
      </c>
      <c r="C70" s="4">
        <v>11</v>
      </c>
      <c r="D70" s="4">
        <v>23</v>
      </c>
      <c r="E70" s="4">
        <v>24</v>
      </c>
      <c r="F70" s="4">
        <v>27</v>
      </c>
      <c r="G70" s="4">
        <v>24</v>
      </c>
      <c r="H70" s="4">
        <f t="shared" si="1"/>
        <v>14.239943040227846</v>
      </c>
    </row>
    <row r="71" spans="1:8" x14ac:dyDescent="0.3">
      <c r="A71" s="4">
        <v>1</v>
      </c>
      <c r="B71" s="4">
        <v>2</v>
      </c>
      <c r="C71" s="4">
        <v>17</v>
      </c>
      <c r="D71" s="4">
        <v>11</v>
      </c>
      <c r="E71" s="4">
        <v>21</v>
      </c>
      <c r="F71" s="4">
        <v>17</v>
      </c>
      <c r="G71" s="4">
        <v>50</v>
      </c>
      <c r="H71" s="4">
        <f t="shared" si="1"/>
        <v>38.768244927020277</v>
      </c>
    </row>
    <row r="72" spans="1:8" x14ac:dyDescent="0.3">
      <c r="A72" s="4">
        <v>1</v>
      </c>
      <c r="B72" s="4">
        <v>2</v>
      </c>
      <c r="C72" s="4">
        <v>13</v>
      </c>
      <c r="D72" s="4">
        <v>22</v>
      </c>
      <c r="E72" s="4">
        <v>21</v>
      </c>
      <c r="F72" s="4">
        <v>23</v>
      </c>
      <c r="G72" s="4">
        <v>38</v>
      </c>
      <c r="H72" s="4">
        <f t="shared" si="1"/>
        <v>5.1263794944819793E-2</v>
      </c>
    </row>
    <row r="73" spans="1:8" x14ac:dyDescent="0.3">
      <c r="A73" s="4">
        <v>2</v>
      </c>
      <c r="B73" s="4">
        <v>2</v>
      </c>
      <c r="C73" s="4">
        <v>18</v>
      </c>
      <c r="D73" s="4">
        <v>19</v>
      </c>
      <c r="E73" s="4">
        <v>27</v>
      </c>
      <c r="F73" s="4">
        <v>17</v>
      </c>
      <c r="G73" s="4">
        <v>40</v>
      </c>
      <c r="H73" s="4">
        <f t="shared" si="1"/>
        <v>38.768244927020277</v>
      </c>
    </row>
    <row r="74" spans="1:8" x14ac:dyDescent="0.3">
      <c r="A74" s="4">
        <v>2</v>
      </c>
      <c r="B74" s="4">
        <v>2</v>
      </c>
      <c r="C74" s="4">
        <v>19</v>
      </c>
      <c r="D74" s="4">
        <v>15</v>
      </c>
      <c r="E74" s="4">
        <v>19</v>
      </c>
      <c r="F74" s="4">
        <v>23</v>
      </c>
      <c r="G74" s="4">
        <v>50</v>
      </c>
      <c r="H74" s="4">
        <f t="shared" si="1"/>
        <v>5.1263794944819793E-2</v>
      </c>
    </row>
    <row r="75" spans="1:8" x14ac:dyDescent="0.3">
      <c r="A75" s="4">
        <v>2</v>
      </c>
      <c r="B75" s="4">
        <v>2</v>
      </c>
      <c r="C75" s="4">
        <v>15</v>
      </c>
      <c r="D75" s="4">
        <v>21</v>
      </c>
      <c r="E75" s="4">
        <v>25</v>
      </c>
      <c r="F75" s="4">
        <v>15</v>
      </c>
      <c r="G75" s="4">
        <v>40</v>
      </c>
      <c r="H75" s="4">
        <f t="shared" si="1"/>
        <v>67.673905304378764</v>
      </c>
    </row>
    <row r="76" spans="1:8" x14ac:dyDescent="0.3">
      <c r="A76" s="4">
        <v>2</v>
      </c>
      <c r="B76" s="4">
        <v>2</v>
      </c>
      <c r="C76" s="4">
        <v>15</v>
      </c>
      <c r="D76" s="4">
        <v>22</v>
      </c>
      <c r="E76" s="4">
        <v>25</v>
      </c>
      <c r="F76" s="4">
        <v>32</v>
      </c>
      <c r="G76" s="4">
        <v>14</v>
      </c>
      <c r="H76" s="4">
        <f t="shared" si="1"/>
        <v>76.975792096831626</v>
      </c>
    </row>
    <row r="77" spans="1:8" x14ac:dyDescent="0.3">
      <c r="A77" s="4">
        <v>2</v>
      </c>
      <c r="B77" s="4">
        <v>2</v>
      </c>
      <c r="C77" s="4">
        <v>18</v>
      </c>
      <c r="D77" s="4">
        <v>18</v>
      </c>
      <c r="E77" s="4">
        <v>20</v>
      </c>
      <c r="F77" s="4">
        <v>24</v>
      </c>
      <c r="G77" s="4">
        <v>20</v>
      </c>
      <c r="H77" s="4">
        <f t="shared" si="1"/>
        <v>0.5984336062655764</v>
      </c>
    </row>
    <row r="78" spans="1:8" x14ac:dyDescent="0.3">
      <c r="A78" s="4">
        <v>1</v>
      </c>
      <c r="B78" s="4">
        <v>2</v>
      </c>
      <c r="C78" s="4">
        <v>12</v>
      </c>
      <c r="D78" s="4">
        <v>16</v>
      </c>
      <c r="E78" s="4">
        <v>31</v>
      </c>
      <c r="F78" s="4">
        <v>18</v>
      </c>
      <c r="G78" s="4">
        <v>42</v>
      </c>
      <c r="H78" s="4">
        <f t="shared" si="1"/>
        <v>27.315414738341037</v>
      </c>
    </row>
    <row r="79" spans="1:8" x14ac:dyDescent="0.3">
      <c r="A79" s="4">
        <v>2</v>
      </c>
      <c r="B79" s="4">
        <v>2</v>
      </c>
      <c r="C79" s="4">
        <v>15</v>
      </c>
      <c r="D79" s="4">
        <v>18</v>
      </c>
      <c r="E79" s="4">
        <v>30</v>
      </c>
      <c r="F79" s="4">
        <v>26</v>
      </c>
      <c r="G79" s="4">
        <v>30</v>
      </c>
      <c r="H79" s="4">
        <f t="shared" si="1"/>
        <v>7.6927732289070896</v>
      </c>
    </row>
  </sheetData>
  <autoFilter ref="B1:E79" xr:uid="{3ED34388-20F3-4CCC-916E-A727610E2F71}">
    <sortState xmlns:xlrd2="http://schemas.microsoft.com/office/spreadsheetml/2017/richdata2" ref="B2:E79">
      <sortCondition ref="B1:B79"/>
    </sortState>
  </autoFilter>
  <pageMargins left="0.75" right="0.75" top="1" bottom="1" header="0.5" footer="0.5"/>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A52349-CD58-4A7B-B13B-D08CB0F47E8C}">
  <dimension ref="A1:D16"/>
  <sheetViews>
    <sheetView workbookViewId="0">
      <selection activeCell="D15" sqref="D15"/>
    </sheetView>
  </sheetViews>
  <sheetFormatPr defaultRowHeight="14.5" x14ac:dyDescent="0.35"/>
  <sheetData>
    <row r="1" spans="1:4" x14ac:dyDescent="0.35">
      <c r="A1" t="s">
        <v>68</v>
      </c>
      <c r="B1" t="s">
        <v>69</v>
      </c>
      <c r="C1" t="s">
        <v>70</v>
      </c>
    </row>
    <row r="2" spans="1:4" x14ac:dyDescent="0.35">
      <c r="A2">
        <v>16</v>
      </c>
      <c r="B2">
        <v>13</v>
      </c>
      <c r="C2">
        <f>A2-B2</f>
        <v>3</v>
      </c>
      <c r="D2">
        <f>POWER(C2-$C$12,2)</f>
        <v>1.2100000000000002</v>
      </c>
    </row>
    <row r="3" spans="1:4" x14ac:dyDescent="0.35">
      <c r="A3">
        <v>15</v>
      </c>
      <c r="B3">
        <v>13</v>
      </c>
      <c r="C3">
        <f t="shared" ref="C3:C11" si="0">A3-B3</f>
        <v>2</v>
      </c>
      <c r="D3">
        <f t="shared" ref="D3:D11" si="1">POWER(C3-$C$12,2)</f>
        <v>1.0000000000000018E-2</v>
      </c>
    </row>
    <row r="4" spans="1:4" x14ac:dyDescent="0.35">
      <c r="A4">
        <v>11</v>
      </c>
      <c r="B4">
        <v>10</v>
      </c>
      <c r="C4">
        <f t="shared" si="0"/>
        <v>1</v>
      </c>
      <c r="D4">
        <f t="shared" si="1"/>
        <v>0.80999999999999983</v>
      </c>
    </row>
    <row r="5" spans="1:4" x14ac:dyDescent="0.35">
      <c r="A5">
        <v>20</v>
      </c>
      <c r="B5">
        <v>18</v>
      </c>
      <c r="C5">
        <f t="shared" si="0"/>
        <v>2</v>
      </c>
      <c r="D5">
        <f>POWER(C5-$C$12,2)</f>
        <v>1.0000000000000018E-2</v>
      </c>
    </row>
    <row r="6" spans="1:4" x14ac:dyDescent="0.35">
      <c r="A6">
        <v>19</v>
      </c>
      <c r="B6">
        <v>17</v>
      </c>
      <c r="C6">
        <f t="shared" si="0"/>
        <v>2</v>
      </c>
      <c r="D6">
        <f t="shared" si="1"/>
        <v>1.0000000000000018E-2</v>
      </c>
    </row>
    <row r="7" spans="1:4" x14ac:dyDescent="0.35">
      <c r="A7">
        <v>14</v>
      </c>
      <c r="B7">
        <v>11</v>
      </c>
      <c r="C7">
        <f t="shared" si="0"/>
        <v>3</v>
      </c>
      <c r="D7">
        <f t="shared" si="1"/>
        <v>1.2100000000000002</v>
      </c>
    </row>
    <row r="8" spans="1:4" x14ac:dyDescent="0.35">
      <c r="A8">
        <v>13</v>
      </c>
      <c r="B8">
        <v>10</v>
      </c>
      <c r="C8">
        <f t="shared" si="0"/>
        <v>3</v>
      </c>
      <c r="D8">
        <f t="shared" si="1"/>
        <v>1.2100000000000002</v>
      </c>
    </row>
    <row r="9" spans="1:4" x14ac:dyDescent="0.35">
      <c r="A9">
        <v>15</v>
      </c>
      <c r="B9">
        <v>15</v>
      </c>
      <c r="C9">
        <f t="shared" si="0"/>
        <v>0</v>
      </c>
      <c r="D9">
        <f t="shared" si="1"/>
        <v>3.61</v>
      </c>
    </row>
    <row r="10" spans="1:4" x14ac:dyDescent="0.35">
      <c r="A10">
        <v>14</v>
      </c>
      <c r="B10">
        <v>11</v>
      </c>
      <c r="C10">
        <f t="shared" si="0"/>
        <v>3</v>
      </c>
      <c r="D10">
        <f t="shared" si="1"/>
        <v>1.2100000000000002</v>
      </c>
    </row>
    <row r="11" spans="1:4" x14ac:dyDescent="0.35">
      <c r="A11">
        <v>16</v>
      </c>
      <c r="B11">
        <v>16</v>
      </c>
      <c r="C11">
        <f t="shared" si="0"/>
        <v>0</v>
      </c>
      <c r="D11">
        <f t="shared" si="1"/>
        <v>3.61</v>
      </c>
    </row>
    <row r="12" spans="1:4" x14ac:dyDescent="0.35">
      <c r="B12" t="s">
        <v>46</v>
      </c>
      <c r="C12">
        <f>AVERAGE(C2:C11)</f>
        <v>1.9</v>
      </c>
      <c r="D12">
        <f>SUM(D2:D11)/9</f>
        <v>1.4333333333333333</v>
      </c>
    </row>
    <row r="13" spans="1:4" x14ac:dyDescent="0.35">
      <c r="B13" t="s">
        <v>71</v>
      </c>
      <c r="D13">
        <f>SQRT(D12)</f>
        <v>1.1972189997378648</v>
      </c>
    </row>
    <row r="14" spans="1:4" x14ac:dyDescent="0.35">
      <c r="B14" t="s">
        <v>72</v>
      </c>
      <c r="D14">
        <f>D13/SQRT(10)</f>
        <v>0.37859388972001823</v>
      </c>
    </row>
    <row r="15" spans="1:4" x14ac:dyDescent="0.35">
      <c r="B15" t="s">
        <v>73</v>
      </c>
      <c r="D15">
        <f>(C12-0)/D14</f>
        <v>5.0185701660560555</v>
      </c>
    </row>
    <row r="16" spans="1:4" x14ac:dyDescent="0.35">
      <c r="B16" t="s">
        <v>74</v>
      </c>
      <c r="C16">
        <v>6.9999999999999999E-4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E2A6A3-8D16-42B4-BD47-96778616F813}">
  <dimension ref="A1:F7"/>
  <sheetViews>
    <sheetView workbookViewId="0">
      <selection activeCell="F2" sqref="F2"/>
    </sheetView>
  </sheetViews>
  <sheetFormatPr defaultRowHeight="13.5" x14ac:dyDescent="0.3"/>
  <cols>
    <col min="1" max="16384" width="8.7265625" style="4"/>
  </cols>
  <sheetData>
    <row r="1" spans="1:6" x14ac:dyDescent="0.3">
      <c r="A1" s="4" t="s">
        <v>28</v>
      </c>
      <c r="B1" s="4" t="s">
        <v>27</v>
      </c>
      <c r="C1" s="4" t="s">
        <v>26</v>
      </c>
      <c r="D1" s="4" t="s">
        <v>25</v>
      </c>
      <c r="E1" s="4" t="s">
        <v>24</v>
      </c>
      <c r="F1" s="4" t="s">
        <v>23</v>
      </c>
    </row>
    <row r="2" spans="1:6" x14ac:dyDescent="0.3">
      <c r="A2" s="4" t="s">
        <v>22</v>
      </c>
      <c r="B2" s="4">
        <v>48</v>
      </c>
      <c r="C2" s="4">
        <f>AVERAGE(Q24Females!C2:C49)</f>
        <v>15.770833333333334</v>
      </c>
      <c r="D2" s="4">
        <f>SUM(Q24Females!H2:H49)</f>
        <v>806.47916666666697</v>
      </c>
      <c r="E2" s="4">
        <f>SUM(D2:D3)/(47+29)</f>
        <v>17.866392543859654</v>
      </c>
      <c r="F2" s="4">
        <f>2/((1/48)+(1/30))</f>
        <v>36.92307692307692</v>
      </c>
    </row>
    <row r="3" spans="1:6" x14ac:dyDescent="0.3">
      <c r="A3" s="4" t="s">
        <v>21</v>
      </c>
      <c r="B3" s="4">
        <v>30</v>
      </c>
      <c r="C3" s="4">
        <f>AVERAGE(Q24Males!C2:C31)</f>
        <v>16.566666666666666</v>
      </c>
      <c r="D3" s="4">
        <f>SUM(Q24Males!H2:H31)</f>
        <v>551.36666666666679</v>
      </c>
    </row>
    <row r="4" spans="1:6" x14ac:dyDescent="0.3">
      <c r="A4" s="4" t="s">
        <v>20</v>
      </c>
      <c r="B4" s="4">
        <f>C3-C2</f>
        <v>0.7958333333333325</v>
      </c>
    </row>
    <row r="5" spans="1:6" x14ac:dyDescent="0.3">
      <c r="A5" s="4" t="s">
        <v>19</v>
      </c>
      <c r="B5" s="5">
        <f>B4-(E5*2.642)</f>
        <v>-1.803232645195243</v>
      </c>
      <c r="E5" s="4">
        <f>SQRT((2*E2)/F2)</f>
        <v>0.98374942412133826</v>
      </c>
    </row>
    <row r="6" spans="1:6" x14ac:dyDescent="0.3">
      <c r="A6" s="4" t="s">
        <v>18</v>
      </c>
      <c r="B6" s="5">
        <f>B4+(E5*2.642)</f>
        <v>3.394899311861908</v>
      </c>
    </row>
    <row r="7" spans="1:6" x14ac:dyDescent="0.3">
      <c r="A7" s="4" t="s">
        <v>17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0402E7-D960-4A95-90F3-3DE6BB71F6AC}">
  <dimension ref="A1:H33"/>
  <sheetViews>
    <sheetView workbookViewId="0">
      <selection activeCell="H34" sqref="H34"/>
    </sheetView>
  </sheetViews>
  <sheetFormatPr defaultColWidth="13.08984375" defaultRowHeight="13.5" x14ac:dyDescent="0.3"/>
  <cols>
    <col min="1" max="1" width="13.08984375" style="4" customWidth="1"/>
    <col min="2" max="2" width="13.08984375" style="4" hidden="1" customWidth="1"/>
    <col min="3" max="3" width="13.08984375" style="4" customWidth="1"/>
    <col min="4" max="7" width="13.08984375" style="4" hidden="1" customWidth="1"/>
    <col min="8" max="16384" width="13.08984375" style="4"/>
  </cols>
  <sheetData>
    <row r="1" spans="1:8" x14ac:dyDescent="0.3">
      <c r="A1" s="4" t="s">
        <v>36</v>
      </c>
      <c r="B1" s="4" t="s">
        <v>35</v>
      </c>
      <c r="C1" s="4" t="s">
        <v>34</v>
      </c>
      <c r="D1" s="4" t="s">
        <v>33</v>
      </c>
      <c r="E1" s="4" t="s">
        <v>32</v>
      </c>
      <c r="F1" s="4" t="s">
        <v>31</v>
      </c>
      <c r="G1" s="4" t="s">
        <v>30</v>
      </c>
      <c r="H1" s="4" t="s">
        <v>29</v>
      </c>
    </row>
    <row r="2" spans="1:8" x14ac:dyDescent="0.3">
      <c r="A2" s="4">
        <v>1</v>
      </c>
      <c r="B2" s="4">
        <v>1</v>
      </c>
      <c r="C2" s="4">
        <v>16</v>
      </c>
      <c r="D2" s="4">
        <v>17</v>
      </c>
      <c r="E2" s="4">
        <v>26</v>
      </c>
      <c r="F2" s="4">
        <v>28</v>
      </c>
      <c r="G2" s="4">
        <v>27</v>
      </c>
      <c r="H2" s="4">
        <f>POWER(C2-Q24Work!$C$3,2)</f>
        <v>0.32111111111111085</v>
      </c>
    </row>
    <row r="3" spans="1:8" x14ac:dyDescent="0.3">
      <c r="A3" s="4">
        <v>1</v>
      </c>
      <c r="B3" s="4">
        <v>1</v>
      </c>
      <c r="C3" s="4">
        <v>16</v>
      </c>
      <c r="D3" s="4">
        <v>22</v>
      </c>
      <c r="E3" s="4">
        <v>25</v>
      </c>
      <c r="F3" s="4">
        <v>23</v>
      </c>
      <c r="G3" s="4">
        <v>38</v>
      </c>
      <c r="H3" s="4">
        <f>POWER(C3-Q24Work!$C$3,2)</f>
        <v>0.32111111111111085</v>
      </c>
    </row>
    <row r="4" spans="1:8" x14ac:dyDescent="0.3">
      <c r="A4" s="4">
        <v>1</v>
      </c>
      <c r="B4" s="4">
        <v>1</v>
      </c>
      <c r="C4" s="4">
        <v>12</v>
      </c>
      <c r="D4" s="4">
        <v>12</v>
      </c>
      <c r="E4" s="4">
        <v>31</v>
      </c>
      <c r="F4" s="4">
        <v>27</v>
      </c>
      <c r="G4" s="4">
        <v>14</v>
      </c>
      <c r="H4" s="4">
        <f>POWER(C4-Q24Work!$C$3,2)</f>
        <v>20.854444444444443</v>
      </c>
    </row>
    <row r="5" spans="1:8" x14ac:dyDescent="0.3">
      <c r="A5" s="4">
        <v>1</v>
      </c>
      <c r="B5" s="4">
        <v>1</v>
      </c>
      <c r="C5" s="4">
        <v>12</v>
      </c>
      <c r="D5" s="4">
        <v>13</v>
      </c>
      <c r="E5" s="4">
        <v>24</v>
      </c>
      <c r="F5" s="4">
        <v>25</v>
      </c>
      <c r="G5" s="4">
        <v>24</v>
      </c>
      <c r="H5" s="4">
        <f>POWER(C5-Q24Work!$C$3,2)</f>
        <v>20.854444444444443</v>
      </c>
    </row>
    <row r="6" spans="1:8" x14ac:dyDescent="0.3">
      <c r="A6" s="4">
        <v>1</v>
      </c>
      <c r="B6" s="4">
        <v>1</v>
      </c>
      <c r="C6" s="4">
        <v>17</v>
      </c>
      <c r="D6" s="4">
        <v>23</v>
      </c>
      <c r="E6" s="4">
        <v>24</v>
      </c>
      <c r="F6" s="4">
        <v>22</v>
      </c>
      <c r="G6" s="4">
        <v>42</v>
      </c>
      <c r="H6" s="4">
        <f>POWER(C6-Q24Work!$C$3,2)</f>
        <v>0.18777777777777799</v>
      </c>
    </row>
    <row r="7" spans="1:8" x14ac:dyDescent="0.3">
      <c r="A7" s="4">
        <v>1</v>
      </c>
      <c r="B7" s="4">
        <v>1</v>
      </c>
      <c r="C7" s="4">
        <v>18</v>
      </c>
      <c r="D7" s="4">
        <v>19</v>
      </c>
      <c r="E7" s="4">
        <v>29</v>
      </c>
      <c r="F7" s="4">
        <v>30</v>
      </c>
      <c r="G7" s="4">
        <v>26</v>
      </c>
      <c r="H7" s="4">
        <f>POWER(C7-Q24Work!$C$3,2)</f>
        <v>2.054444444444445</v>
      </c>
    </row>
    <row r="8" spans="1:8" x14ac:dyDescent="0.3">
      <c r="A8" s="4">
        <v>1</v>
      </c>
      <c r="B8" s="4">
        <v>2</v>
      </c>
      <c r="C8" s="4">
        <v>27</v>
      </c>
      <c r="D8" s="4">
        <v>10</v>
      </c>
      <c r="E8" s="4">
        <v>23</v>
      </c>
      <c r="F8" s="4">
        <v>27</v>
      </c>
      <c r="G8" s="4">
        <v>35</v>
      </c>
      <c r="H8" s="4">
        <f>POWER(C8-Q24Work!$C$3,2)</f>
        <v>108.85444444444445</v>
      </c>
    </row>
    <row r="9" spans="1:8" x14ac:dyDescent="0.3">
      <c r="A9" s="4">
        <v>1</v>
      </c>
      <c r="B9" s="4">
        <v>2</v>
      </c>
      <c r="C9" s="4">
        <v>9</v>
      </c>
      <c r="D9" s="4">
        <v>20</v>
      </c>
      <c r="E9" s="4">
        <v>28</v>
      </c>
      <c r="F9" s="4">
        <v>24</v>
      </c>
      <c r="G9" s="4">
        <v>25</v>
      </c>
      <c r="H9" s="4">
        <f>POWER(C9-Q24Work!$C$3,2)</f>
        <v>57.254444444444438</v>
      </c>
    </row>
    <row r="10" spans="1:8" x14ac:dyDescent="0.3">
      <c r="A10" s="4">
        <v>1</v>
      </c>
      <c r="B10" s="4">
        <v>2</v>
      </c>
      <c r="C10" s="4">
        <v>12</v>
      </c>
      <c r="D10" s="4">
        <v>21</v>
      </c>
      <c r="E10" s="4">
        <v>29</v>
      </c>
      <c r="F10" s="4">
        <v>15</v>
      </c>
      <c r="G10" s="4">
        <v>37</v>
      </c>
      <c r="H10" s="4">
        <f>POWER(C10-Q24Work!$C$3,2)</f>
        <v>20.854444444444443</v>
      </c>
    </row>
    <row r="11" spans="1:8" x14ac:dyDescent="0.3">
      <c r="A11" s="4">
        <v>1</v>
      </c>
      <c r="B11" s="4">
        <v>2</v>
      </c>
      <c r="C11" s="4">
        <v>15</v>
      </c>
      <c r="D11" s="4">
        <v>29</v>
      </c>
      <c r="E11" s="4">
        <v>29</v>
      </c>
      <c r="F11" s="4">
        <v>23</v>
      </c>
      <c r="G11" s="4">
        <v>40</v>
      </c>
      <c r="H11" s="4">
        <f>POWER(C11-Q24Work!$C$3,2)</f>
        <v>2.4544444444444435</v>
      </c>
    </row>
    <row r="12" spans="1:8" x14ac:dyDescent="0.3">
      <c r="A12" s="4">
        <v>1</v>
      </c>
      <c r="B12" s="4">
        <v>2</v>
      </c>
      <c r="C12" s="4">
        <v>24</v>
      </c>
      <c r="D12" s="4">
        <v>20</v>
      </c>
      <c r="E12" s="4">
        <v>18</v>
      </c>
      <c r="F12" s="4">
        <v>13</v>
      </c>
      <c r="G12" s="4">
        <v>61</v>
      </c>
      <c r="H12" s="4">
        <f>POWER(C12-Q24Work!$C$3,2)</f>
        <v>55.254444444444445</v>
      </c>
    </row>
    <row r="13" spans="1:8" x14ac:dyDescent="0.3">
      <c r="A13" s="4">
        <v>1</v>
      </c>
      <c r="B13" s="4">
        <v>2</v>
      </c>
      <c r="C13" s="4">
        <v>12</v>
      </c>
      <c r="D13" s="4">
        <v>21</v>
      </c>
      <c r="E13" s="4">
        <v>26</v>
      </c>
      <c r="F13" s="4">
        <v>24</v>
      </c>
      <c r="G13" s="4">
        <v>31</v>
      </c>
      <c r="H13" s="4">
        <f>POWER(C13-Q24Work!$C$3,2)</f>
        <v>20.854444444444443</v>
      </c>
    </row>
    <row r="14" spans="1:8" x14ac:dyDescent="0.3">
      <c r="A14" s="4">
        <v>1</v>
      </c>
      <c r="B14" s="4">
        <v>2</v>
      </c>
      <c r="C14" s="4">
        <v>15</v>
      </c>
      <c r="D14" s="4">
        <v>27</v>
      </c>
      <c r="E14" s="4">
        <v>21</v>
      </c>
      <c r="F14" s="4">
        <v>16</v>
      </c>
      <c r="G14" s="4">
        <v>53</v>
      </c>
      <c r="H14" s="4">
        <f>POWER(C14-Q24Work!$C$3,2)</f>
        <v>2.4544444444444435</v>
      </c>
    </row>
    <row r="15" spans="1:8" x14ac:dyDescent="0.3">
      <c r="A15" s="4">
        <v>1</v>
      </c>
      <c r="B15" s="4">
        <v>2</v>
      </c>
      <c r="C15" s="4">
        <v>20</v>
      </c>
      <c r="D15" s="4">
        <v>22</v>
      </c>
      <c r="E15" s="4">
        <v>16</v>
      </c>
      <c r="F15" s="4">
        <v>18</v>
      </c>
      <c r="G15" s="4">
        <v>56</v>
      </c>
      <c r="H15" s="4">
        <f>POWER(C15-Q24Work!$C$3,2)</f>
        <v>11.78777777777778</v>
      </c>
    </row>
    <row r="16" spans="1:8" x14ac:dyDescent="0.3">
      <c r="A16" s="4">
        <v>1</v>
      </c>
      <c r="B16" s="4">
        <v>2</v>
      </c>
      <c r="C16" s="4">
        <v>16</v>
      </c>
      <c r="D16" s="4">
        <v>15</v>
      </c>
      <c r="E16" s="4">
        <v>30</v>
      </c>
      <c r="F16" s="4">
        <v>26</v>
      </c>
      <c r="G16" s="4">
        <v>23</v>
      </c>
      <c r="H16" s="4">
        <f>POWER(C16-Q24Work!$C$3,2)</f>
        <v>0.32111111111111085</v>
      </c>
    </row>
    <row r="17" spans="1:8" x14ac:dyDescent="0.3">
      <c r="A17" s="4">
        <v>1</v>
      </c>
      <c r="B17" s="4">
        <v>2</v>
      </c>
      <c r="C17" s="4">
        <v>17</v>
      </c>
      <c r="D17" s="4">
        <v>22</v>
      </c>
      <c r="E17" s="4">
        <v>22</v>
      </c>
      <c r="F17" s="4">
        <v>19</v>
      </c>
      <c r="G17" s="4">
        <v>46</v>
      </c>
      <c r="H17" s="4">
        <f>POWER(C17-Q24Work!$C$3,2)</f>
        <v>0.18777777777777799</v>
      </c>
    </row>
    <row r="18" spans="1:8" x14ac:dyDescent="0.3">
      <c r="A18" s="4">
        <v>1</v>
      </c>
      <c r="B18" s="4">
        <v>2</v>
      </c>
      <c r="C18" s="4">
        <v>18</v>
      </c>
      <c r="D18" s="4">
        <v>17</v>
      </c>
      <c r="E18" s="4">
        <v>27</v>
      </c>
      <c r="F18" s="4">
        <v>24</v>
      </c>
      <c r="G18" s="4">
        <v>32</v>
      </c>
      <c r="H18" s="4">
        <f>POWER(C18-Q24Work!$C$3,2)</f>
        <v>2.054444444444445</v>
      </c>
    </row>
    <row r="19" spans="1:8" x14ac:dyDescent="0.3">
      <c r="A19" s="4">
        <v>1</v>
      </c>
      <c r="B19" s="4">
        <v>2</v>
      </c>
      <c r="C19" s="4">
        <v>16</v>
      </c>
      <c r="D19" s="4">
        <v>21</v>
      </c>
      <c r="E19" s="4">
        <v>30</v>
      </c>
      <c r="F19" s="4">
        <v>30</v>
      </c>
      <c r="G19" s="4">
        <v>25</v>
      </c>
      <c r="H19" s="4">
        <f>POWER(C19-Q24Work!$C$3,2)</f>
        <v>0.32111111111111085</v>
      </c>
    </row>
    <row r="20" spans="1:8" x14ac:dyDescent="0.3">
      <c r="A20" s="4">
        <v>1</v>
      </c>
      <c r="B20" s="4">
        <v>2</v>
      </c>
      <c r="C20" s="4">
        <v>11</v>
      </c>
      <c r="D20" s="4">
        <v>22</v>
      </c>
      <c r="E20" s="4">
        <v>32</v>
      </c>
      <c r="F20" s="4">
        <v>22</v>
      </c>
      <c r="G20" s="4">
        <v>27</v>
      </c>
      <c r="H20" s="4">
        <f>POWER(C20-Q24Work!$C$3,2)</f>
        <v>30.987777777777776</v>
      </c>
    </row>
    <row r="21" spans="1:8" x14ac:dyDescent="0.3">
      <c r="A21" s="4">
        <v>1</v>
      </c>
      <c r="B21" s="4">
        <v>2</v>
      </c>
      <c r="C21" s="4">
        <v>22</v>
      </c>
      <c r="D21" s="4">
        <v>20</v>
      </c>
      <c r="E21" s="4">
        <v>17</v>
      </c>
      <c r="F21" s="4">
        <v>18</v>
      </c>
      <c r="G21" s="4">
        <v>55</v>
      </c>
      <c r="H21" s="4">
        <f>POWER(C21-Q24Work!$C$3,2)</f>
        <v>29.521111111111114</v>
      </c>
    </row>
    <row r="22" spans="1:8" x14ac:dyDescent="0.3">
      <c r="A22" s="4">
        <v>1</v>
      </c>
      <c r="B22" s="4">
        <v>2</v>
      </c>
      <c r="C22" s="4">
        <v>26</v>
      </c>
      <c r="D22" s="4">
        <v>24</v>
      </c>
      <c r="E22" s="4">
        <v>15</v>
      </c>
      <c r="F22" s="4">
        <v>16</v>
      </c>
      <c r="G22" s="4">
        <v>67</v>
      </c>
      <c r="H22" s="4">
        <f>POWER(C22-Q24Work!$C$3,2)</f>
        <v>88.987777777777779</v>
      </c>
    </row>
    <row r="23" spans="1:8" x14ac:dyDescent="0.3">
      <c r="A23" s="4">
        <v>1</v>
      </c>
      <c r="B23" s="4">
        <v>2</v>
      </c>
      <c r="C23" s="4">
        <v>11</v>
      </c>
      <c r="D23" s="4">
        <v>15</v>
      </c>
      <c r="E23" s="4">
        <v>29</v>
      </c>
      <c r="F23" s="4">
        <v>19</v>
      </c>
      <c r="G23" s="4">
        <v>26</v>
      </c>
      <c r="H23" s="4">
        <f>POWER(C23-Q24Work!$C$3,2)</f>
        <v>30.987777777777776</v>
      </c>
    </row>
    <row r="24" spans="1:8" x14ac:dyDescent="0.3">
      <c r="A24" s="4">
        <v>1</v>
      </c>
      <c r="B24" s="4">
        <v>2</v>
      </c>
      <c r="C24" s="4">
        <v>19</v>
      </c>
      <c r="D24" s="4">
        <v>15</v>
      </c>
      <c r="E24" s="4">
        <v>19</v>
      </c>
      <c r="F24" s="4">
        <v>19</v>
      </c>
      <c r="G24" s="4">
        <v>44</v>
      </c>
      <c r="H24" s="4">
        <f>POWER(C24-Q24Work!$C$3,2)</f>
        <v>5.9211111111111121</v>
      </c>
    </row>
    <row r="25" spans="1:8" x14ac:dyDescent="0.3">
      <c r="A25" s="4">
        <v>1</v>
      </c>
      <c r="B25" s="4">
        <v>2</v>
      </c>
      <c r="C25" s="4">
        <v>15</v>
      </c>
      <c r="D25" s="4">
        <v>22</v>
      </c>
      <c r="E25" s="4">
        <v>25</v>
      </c>
      <c r="F25" s="4">
        <v>24</v>
      </c>
      <c r="G25" s="4">
        <v>36</v>
      </c>
      <c r="H25" s="4">
        <f>POWER(C25-Q24Work!$C$3,2)</f>
        <v>2.4544444444444435</v>
      </c>
    </row>
    <row r="26" spans="1:8" x14ac:dyDescent="0.3">
      <c r="A26" s="4">
        <v>1</v>
      </c>
      <c r="B26" s="4">
        <v>2</v>
      </c>
      <c r="C26" s="4">
        <v>18</v>
      </c>
      <c r="D26" s="4">
        <v>18</v>
      </c>
      <c r="E26" s="4">
        <v>20</v>
      </c>
      <c r="F26" s="4">
        <v>19</v>
      </c>
      <c r="G26" s="4">
        <v>45</v>
      </c>
      <c r="H26" s="4">
        <f>POWER(C26-Q24Work!$C$3,2)</f>
        <v>2.054444444444445</v>
      </c>
    </row>
    <row r="27" spans="1:8" x14ac:dyDescent="0.3">
      <c r="A27" s="4">
        <v>1</v>
      </c>
      <c r="B27" s="4">
        <v>1</v>
      </c>
      <c r="C27" s="4">
        <v>14</v>
      </c>
      <c r="D27" s="4">
        <v>14</v>
      </c>
      <c r="E27" s="4">
        <v>27</v>
      </c>
      <c r="F27" s="4">
        <v>23</v>
      </c>
      <c r="G27" s="4">
        <v>26</v>
      </c>
      <c r="H27" s="4">
        <f>POWER(C27-Q24Work!$C$3,2)</f>
        <v>6.5877777777777764</v>
      </c>
    </row>
    <row r="28" spans="1:8" x14ac:dyDescent="0.3">
      <c r="A28" s="4">
        <v>1</v>
      </c>
      <c r="B28" s="4">
        <v>1</v>
      </c>
      <c r="C28" s="4">
        <v>15</v>
      </c>
      <c r="D28" s="4">
        <v>15</v>
      </c>
      <c r="E28" s="4">
        <v>27</v>
      </c>
      <c r="F28" s="4">
        <v>27</v>
      </c>
      <c r="G28" s="4">
        <v>24</v>
      </c>
      <c r="H28" s="4">
        <f>POWER(C28-Q24Work!$C$3,2)</f>
        <v>2.4544444444444435</v>
      </c>
    </row>
    <row r="29" spans="1:8" x14ac:dyDescent="0.3">
      <c r="A29" s="4">
        <v>1</v>
      </c>
      <c r="B29" s="4">
        <v>1</v>
      </c>
      <c r="C29" s="4">
        <v>21</v>
      </c>
      <c r="D29" s="4">
        <v>19</v>
      </c>
      <c r="E29" s="4">
        <v>21</v>
      </c>
      <c r="F29" s="4">
        <v>17</v>
      </c>
      <c r="G29" s="4">
        <v>50</v>
      </c>
      <c r="H29" s="4">
        <f>POWER(C29-Q24Work!$C$3,2)</f>
        <v>19.654444444444447</v>
      </c>
    </row>
    <row r="30" spans="1:8" x14ac:dyDescent="0.3">
      <c r="A30" s="4">
        <v>1</v>
      </c>
      <c r="B30" s="4">
        <v>1</v>
      </c>
      <c r="C30" s="4">
        <v>18</v>
      </c>
      <c r="D30" s="4">
        <v>19</v>
      </c>
      <c r="E30" s="4">
        <v>24</v>
      </c>
      <c r="F30" s="4">
        <v>23</v>
      </c>
      <c r="G30" s="4">
        <v>38</v>
      </c>
      <c r="H30" s="4">
        <f>POWER(C30-Q24Work!$C$3,2)</f>
        <v>2.054444444444445</v>
      </c>
    </row>
    <row r="31" spans="1:8" x14ac:dyDescent="0.3">
      <c r="A31" s="4">
        <v>1</v>
      </c>
      <c r="B31" s="4">
        <v>1</v>
      </c>
      <c r="C31" s="4">
        <v>15</v>
      </c>
      <c r="D31" s="4">
        <v>17</v>
      </c>
      <c r="E31" s="4">
        <v>20</v>
      </c>
      <c r="F31" s="4">
        <v>18</v>
      </c>
      <c r="G31" s="4">
        <v>42</v>
      </c>
      <c r="H31" s="4">
        <f>POWER(C31-Q24Work!$C$3,2)</f>
        <v>2.4544444444444435</v>
      </c>
    </row>
    <row r="33" spans="8:8" x14ac:dyDescent="0.3">
      <c r="H33" s="4">
        <f>AVERAGE(H2:H31)</f>
        <v>18.378888888888891</v>
      </c>
    </row>
  </sheetData>
  <pageMargins left="0.75" right="0.75" top="1" bottom="1" header="0.5" footer="0.5"/>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5797E2-95D4-49D4-AC0A-E74044BE9925}">
  <dimension ref="A1:H51"/>
  <sheetViews>
    <sheetView topLeftCell="E1" workbookViewId="0">
      <selection activeCell="H51" sqref="H51"/>
    </sheetView>
  </sheetViews>
  <sheetFormatPr defaultColWidth="13.08984375" defaultRowHeight="13.5" x14ac:dyDescent="0.3"/>
  <cols>
    <col min="1" max="16384" width="13.08984375" style="4"/>
  </cols>
  <sheetData>
    <row r="1" spans="1:8" x14ac:dyDescent="0.3">
      <c r="A1" s="4" t="s">
        <v>36</v>
      </c>
      <c r="B1" s="4" t="s">
        <v>35</v>
      </c>
      <c r="C1" s="4" t="s">
        <v>34</v>
      </c>
      <c r="D1" s="4" t="s">
        <v>33</v>
      </c>
      <c r="E1" s="4" t="s">
        <v>32</v>
      </c>
      <c r="F1" s="4" t="s">
        <v>31</v>
      </c>
      <c r="G1" s="4" t="s">
        <v>30</v>
      </c>
      <c r="H1" s="4" t="s">
        <v>29</v>
      </c>
    </row>
    <row r="2" spans="1:8" x14ac:dyDescent="0.3">
      <c r="A2" s="4">
        <v>2</v>
      </c>
      <c r="B2" s="4">
        <v>1</v>
      </c>
      <c r="C2" s="4">
        <v>18</v>
      </c>
      <c r="D2" s="4">
        <v>13</v>
      </c>
      <c r="E2" s="4">
        <v>23</v>
      </c>
      <c r="F2" s="4">
        <v>20</v>
      </c>
      <c r="G2" s="4">
        <v>36</v>
      </c>
      <c r="H2" s="4">
        <f>POWER(C2-Q24Work!$C$2,2)</f>
        <v>4.969184027777775</v>
      </c>
    </row>
    <row r="3" spans="1:8" x14ac:dyDescent="0.3">
      <c r="A3" s="4">
        <v>2</v>
      </c>
      <c r="B3" s="4">
        <v>1</v>
      </c>
      <c r="C3" s="4">
        <v>14</v>
      </c>
      <c r="D3" s="4">
        <v>17</v>
      </c>
      <c r="E3" s="4">
        <v>25</v>
      </c>
      <c r="F3" s="4">
        <v>24</v>
      </c>
      <c r="G3" s="4">
        <v>30</v>
      </c>
      <c r="H3" s="4">
        <f>POWER(C3-Q24Work!$C$2,2)</f>
        <v>3.1358506944444464</v>
      </c>
    </row>
    <row r="4" spans="1:8" x14ac:dyDescent="0.3">
      <c r="A4" s="4">
        <v>2</v>
      </c>
      <c r="B4" s="4">
        <v>1</v>
      </c>
      <c r="C4" s="4">
        <v>13</v>
      </c>
      <c r="D4" s="4">
        <v>14</v>
      </c>
      <c r="E4" s="4">
        <v>28</v>
      </c>
      <c r="F4" s="4">
        <v>28</v>
      </c>
      <c r="G4" s="4">
        <v>19</v>
      </c>
      <c r="H4" s="4">
        <f>POWER(C4-Q24Work!$C$2,2)</f>
        <v>7.6775173611111143</v>
      </c>
    </row>
    <row r="5" spans="1:8" x14ac:dyDescent="0.3">
      <c r="A5" s="4">
        <v>2</v>
      </c>
      <c r="B5" s="4">
        <v>1</v>
      </c>
      <c r="C5" s="4">
        <v>17</v>
      </c>
      <c r="D5" s="4">
        <v>24</v>
      </c>
      <c r="E5" s="4">
        <v>23</v>
      </c>
      <c r="F5" s="4">
        <v>23</v>
      </c>
      <c r="G5" s="4">
        <v>43</v>
      </c>
      <c r="H5" s="4">
        <f>POWER(C5-Q24Work!$C$2,2)</f>
        <v>1.5108506944444431</v>
      </c>
    </row>
    <row r="6" spans="1:8" x14ac:dyDescent="0.3">
      <c r="A6" s="4">
        <v>2</v>
      </c>
      <c r="B6" s="4">
        <v>1</v>
      </c>
      <c r="C6" s="4">
        <v>13</v>
      </c>
      <c r="D6" s="4">
        <v>16</v>
      </c>
      <c r="E6" s="4">
        <v>22</v>
      </c>
      <c r="F6" s="4">
        <v>31</v>
      </c>
      <c r="G6" s="4">
        <v>24</v>
      </c>
      <c r="H6" s="4">
        <f>POWER(C6-Q24Work!$C$2,2)</f>
        <v>7.6775173611111143</v>
      </c>
    </row>
    <row r="7" spans="1:8" x14ac:dyDescent="0.3">
      <c r="A7" s="4">
        <v>2</v>
      </c>
      <c r="B7" s="4">
        <v>1</v>
      </c>
      <c r="C7" s="4">
        <v>16</v>
      </c>
      <c r="D7" s="4">
        <v>16</v>
      </c>
      <c r="E7" s="4">
        <v>22</v>
      </c>
      <c r="F7" s="4">
        <v>24</v>
      </c>
      <c r="G7" s="4">
        <v>34</v>
      </c>
      <c r="H7" s="4">
        <f>POWER(C7-Q24Work!$C$2,2)</f>
        <v>5.2517361111110841E-2</v>
      </c>
    </row>
    <row r="8" spans="1:8" x14ac:dyDescent="0.3">
      <c r="A8" s="4">
        <v>2</v>
      </c>
      <c r="B8" s="4">
        <v>1</v>
      </c>
      <c r="C8" s="4">
        <v>12</v>
      </c>
      <c r="D8" s="4">
        <v>16</v>
      </c>
      <c r="E8" s="4">
        <v>29</v>
      </c>
      <c r="F8" s="4">
        <v>29</v>
      </c>
      <c r="G8" s="4">
        <v>18</v>
      </c>
      <c r="H8" s="4">
        <f>POWER(C8-Q24Work!$C$2,2)</f>
        <v>14.219184027777782</v>
      </c>
    </row>
    <row r="9" spans="1:8" x14ac:dyDescent="0.3">
      <c r="A9" s="4">
        <v>2</v>
      </c>
      <c r="B9" s="4">
        <v>2</v>
      </c>
      <c r="C9" s="4">
        <v>18</v>
      </c>
      <c r="D9" s="4">
        <v>14</v>
      </c>
      <c r="E9" s="4">
        <v>17</v>
      </c>
      <c r="F9" s="4">
        <v>11</v>
      </c>
      <c r="G9" s="4">
        <v>52</v>
      </c>
      <c r="H9" s="4">
        <f>POWER(C9-Q24Work!$C$2,2)</f>
        <v>4.969184027777775</v>
      </c>
    </row>
    <row r="10" spans="1:8" x14ac:dyDescent="0.3">
      <c r="A10" s="4">
        <v>2</v>
      </c>
      <c r="B10" s="4">
        <v>2</v>
      </c>
      <c r="C10" s="4">
        <v>13</v>
      </c>
      <c r="D10" s="4">
        <v>25</v>
      </c>
      <c r="E10" s="4">
        <v>27</v>
      </c>
      <c r="F10" s="4">
        <v>24</v>
      </c>
      <c r="G10" s="4">
        <v>35</v>
      </c>
      <c r="H10" s="4">
        <f>POWER(C10-Q24Work!$C$2,2)</f>
        <v>7.6775173611111143</v>
      </c>
    </row>
    <row r="11" spans="1:8" x14ac:dyDescent="0.3">
      <c r="A11" s="4">
        <v>2</v>
      </c>
      <c r="B11" s="4">
        <v>2</v>
      </c>
      <c r="C11" s="4">
        <v>20</v>
      </c>
      <c r="D11" s="4">
        <v>21</v>
      </c>
      <c r="E11" s="4">
        <v>15</v>
      </c>
      <c r="F11" s="4">
        <v>18</v>
      </c>
      <c r="G11" s="4">
        <v>56</v>
      </c>
      <c r="H11" s="4">
        <f>POWER(C11-Q24Work!$C$2,2)</f>
        <v>17.885850694444439</v>
      </c>
    </row>
    <row r="12" spans="1:8" x14ac:dyDescent="0.3">
      <c r="A12" s="4">
        <v>2</v>
      </c>
      <c r="B12" s="4">
        <v>2</v>
      </c>
      <c r="C12" s="4">
        <v>16</v>
      </c>
      <c r="D12" s="4">
        <v>24</v>
      </c>
      <c r="E12" s="4">
        <v>26</v>
      </c>
      <c r="F12" s="4">
        <v>26</v>
      </c>
      <c r="G12" s="4">
        <v>36</v>
      </c>
      <c r="H12" s="4">
        <f>POWER(C12-Q24Work!$C$2,2)</f>
        <v>5.2517361111110841E-2</v>
      </c>
    </row>
    <row r="13" spans="1:8" x14ac:dyDescent="0.3">
      <c r="A13" s="4">
        <v>2</v>
      </c>
      <c r="B13" s="4">
        <v>2</v>
      </c>
      <c r="C13" s="4">
        <v>23</v>
      </c>
      <c r="D13" s="4">
        <v>16</v>
      </c>
      <c r="E13" s="4">
        <v>15</v>
      </c>
      <c r="F13" s="4">
        <v>14</v>
      </c>
      <c r="G13" s="4">
        <v>58</v>
      </c>
      <c r="H13" s="4">
        <f>POWER(C13-Q24Work!$C$2,2)</f>
        <v>52.260850694444436</v>
      </c>
    </row>
    <row r="14" spans="1:8" x14ac:dyDescent="0.3">
      <c r="A14" s="4">
        <v>2</v>
      </c>
      <c r="B14" s="4">
        <v>2</v>
      </c>
      <c r="C14" s="4">
        <v>26</v>
      </c>
      <c r="D14" s="4">
        <v>21</v>
      </c>
      <c r="E14" s="4">
        <v>14</v>
      </c>
      <c r="F14" s="4">
        <v>13</v>
      </c>
      <c r="G14" s="4">
        <v>68</v>
      </c>
      <c r="H14" s="4">
        <f>POWER(C14-Q24Work!$C$2,2)</f>
        <v>104.63585069444443</v>
      </c>
    </row>
    <row r="15" spans="1:8" x14ac:dyDescent="0.3">
      <c r="A15" s="4">
        <v>2</v>
      </c>
      <c r="B15" s="4">
        <v>2</v>
      </c>
      <c r="C15" s="4">
        <v>17</v>
      </c>
      <c r="D15" s="4">
        <v>30</v>
      </c>
      <c r="E15" s="4">
        <v>16</v>
      </c>
      <c r="F15" s="4">
        <v>18</v>
      </c>
      <c r="G15" s="4">
        <v>61</v>
      </c>
      <c r="H15" s="4">
        <f>POWER(C15-Q24Work!$C$2,2)</f>
        <v>1.5108506944444431</v>
      </c>
    </row>
    <row r="16" spans="1:8" x14ac:dyDescent="0.3">
      <c r="A16" s="4">
        <v>2</v>
      </c>
      <c r="B16" s="4">
        <v>2</v>
      </c>
      <c r="C16" s="4">
        <v>20</v>
      </c>
      <c r="D16" s="4">
        <v>19</v>
      </c>
      <c r="E16" s="4">
        <v>17</v>
      </c>
      <c r="F16" s="4">
        <v>14</v>
      </c>
      <c r="G16" s="4">
        <v>56</v>
      </c>
      <c r="H16" s="4">
        <f>POWER(C16-Q24Work!$C$2,2)</f>
        <v>17.885850694444439</v>
      </c>
    </row>
    <row r="17" spans="1:8" x14ac:dyDescent="0.3">
      <c r="A17" s="4">
        <v>2</v>
      </c>
      <c r="B17" s="4">
        <v>2</v>
      </c>
      <c r="C17" s="4">
        <v>9</v>
      </c>
      <c r="D17" s="4">
        <v>24</v>
      </c>
      <c r="E17" s="4">
        <v>21</v>
      </c>
      <c r="F17" s="4">
        <v>21</v>
      </c>
      <c r="G17" s="4">
        <v>39</v>
      </c>
      <c r="H17" s="4">
        <f>POWER(C17-Q24Work!$C$2,2)</f>
        <v>45.844184027777786</v>
      </c>
    </row>
    <row r="18" spans="1:8" x14ac:dyDescent="0.3">
      <c r="A18" s="4">
        <v>2</v>
      </c>
      <c r="B18" s="4">
        <v>2</v>
      </c>
      <c r="C18" s="4">
        <v>23</v>
      </c>
      <c r="D18" s="4">
        <v>14</v>
      </c>
      <c r="E18" s="4">
        <v>17</v>
      </c>
      <c r="F18" s="4">
        <v>14</v>
      </c>
      <c r="G18" s="4">
        <v>54</v>
      </c>
      <c r="H18" s="4">
        <f>POWER(C18-Q24Work!$C$2,2)</f>
        <v>52.260850694444436</v>
      </c>
    </row>
    <row r="19" spans="1:8" x14ac:dyDescent="0.3">
      <c r="A19" s="4">
        <v>2</v>
      </c>
      <c r="B19" s="4">
        <v>2</v>
      </c>
      <c r="C19" s="4">
        <v>14</v>
      </c>
      <c r="D19" s="4">
        <v>12</v>
      </c>
      <c r="E19" s="4">
        <v>22</v>
      </c>
      <c r="F19" s="4">
        <v>22</v>
      </c>
      <c r="G19" s="4">
        <v>30</v>
      </c>
      <c r="H19" s="4">
        <f>POWER(C19-Q24Work!$C$2,2)</f>
        <v>3.1358506944444464</v>
      </c>
    </row>
    <row r="20" spans="1:8" x14ac:dyDescent="0.3">
      <c r="A20" s="4">
        <v>2</v>
      </c>
      <c r="B20" s="4">
        <v>2</v>
      </c>
      <c r="C20" s="4">
        <v>23</v>
      </c>
      <c r="D20" s="4">
        <v>26</v>
      </c>
      <c r="E20" s="4">
        <v>28</v>
      </c>
      <c r="F20" s="4">
        <v>23</v>
      </c>
      <c r="G20" s="4">
        <v>46</v>
      </c>
      <c r="H20" s="4">
        <f>POWER(C20-Q24Work!$C$2,2)</f>
        <v>52.260850694444436</v>
      </c>
    </row>
    <row r="21" spans="1:8" x14ac:dyDescent="0.3">
      <c r="A21" s="4">
        <v>2</v>
      </c>
      <c r="B21" s="4">
        <v>2</v>
      </c>
      <c r="C21" s="4">
        <v>13</v>
      </c>
      <c r="D21" s="4">
        <v>11</v>
      </c>
      <c r="E21" s="4">
        <v>27</v>
      </c>
      <c r="F21" s="4">
        <v>21</v>
      </c>
      <c r="G21" s="4">
        <v>24</v>
      </c>
      <c r="H21" s="4">
        <f>POWER(C21-Q24Work!$C$2,2)</f>
        <v>7.6775173611111143</v>
      </c>
    </row>
    <row r="22" spans="1:8" x14ac:dyDescent="0.3">
      <c r="A22" s="4">
        <v>2</v>
      </c>
      <c r="B22" s="4">
        <v>2</v>
      </c>
      <c r="C22" s="4">
        <v>18</v>
      </c>
      <c r="D22" s="4">
        <v>19</v>
      </c>
      <c r="E22" s="4">
        <v>21</v>
      </c>
      <c r="F22" s="4">
        <v>19</v>
      </c>
      <c r="G22" s="4">
        <v>45</v>
      </c>
      <c r="H22" s="4">
        <f>POWER(C22-Q24Work!$C$2,2)</f>
        <v>4.969184027777775</v>
      </c>
    </row>
    <row r="23" spans="1:8" x14ac:dyDescent="0.3">
      <c r="A23" s="4">
        <v>2</v>
      </c>
      <c r="B23" s="4">
        <v>2</v>
      </c>
      <c r="C23" s="4">
        <v>11</v>
      </c>
      <c r="D23" s="4">
        <v>22</v>
      </c>
      <c r="E23" s="4">
        <v>25</v>
      </c>
      <c r="F23" s="4">
        <v>24</v>
      </c>
      <c r="G23" s="4">
        <v>32</v>
      </c>
      <c r="H23" s="4">
        <f>POWER(C23-Q24Work!$C$2,2)</f>
        <v>22.76085069444445</v>
      </c>
    </row>
    <row r="24" spans="1:8" x14ac:dyDescent="0.3">
      <c r="A24" s="4">
        <v>2</v>
      </c>
      <c r="B24" s="4">
        <v>2</v>
      </c>
      <c r="C24" s="4">
        <v>11</v>
      </c>
      <c r="D24" s="4">
        <v>26</v>
      </c>
      <c r="E24" s="4">
        <v>24</v>
      </c>
      <c r="F24" s="4">
        <v>25</v>
      </c>
      <c r="G24" s="4">
        <v>36</v>
      </c>
      <c r="H24" s="4">
        <f>POWER(C24-Q24Work!$C$2,2)</f>
        <v>22.76085069444445</v>
      </c>
    </row>
    <row r="25" spans="1:8" x14ac:dyDescent="0.3">
      <c r="A25" s="4">
        <v>2</v>
      </c>
      <c r="B25" s="4">
        <v>2</v>
      </c>
      <c r="C25" s="4">
        <v>11</v>
      </c>
      <c r="D25" s="4">
        <v>19</v>
      </c>
      <c r="E25" s="4">
        <v>22</v>
      </c>
      <c r="F25" s="4">
        <v>16</v>
      </c>
      <c r="G25" s="4">
        <v>40</v>
      </c>
      <c r="H25" s="4">
        <f>POWER(C25-Q24Work!$C$2,2)</f>
        <v>22.76085069444445</v>
      </c>
    </row>
    <row r="26" spans="1:8" x14ac:dyDescent="0.3">
      <c r="A26" s="4">
        <v>2</v>
      </c>
      <c r="B26" s="4">
        <v>2</v>
      </c>
      <c r="C26" s="4">
        <v>15</v>
      </c>
      <c r="D26" s="4">
        <v>31</v>
      </c>
      <c r="E26" s="4">
        <v>21</v>
      </c>
      <c r="F26" s="4">
        <v>22</v>
      </c>
      <c r="G26" s="4">
        <v>51</v>
      </c>
      <c r="H26" s="4">
        <f>POWER(C26-Q24Work!$C$2,2)</f>
        <v>0.59418402777777868</v>
      </c>
    </row>
    <row r="27" spans="1:8" x14ac:dyDescent="0.3">
      <c r="A27" s="4">
        <v>2</v>
      </c>
      <c r="B27" s="4">
        <v>2</v>
      </c>
      <c r="C27" s="4">
        <v>14</v>
      </c>
      <c r="D27" s="4">
        <v>18</v>
      </c>
      <c r="E27" s="4">
        <v>20</v>
      </c>
      <c r="F27" s="4">
        <v>17</v>
      </c>
      <c r="G27" s="4">
        <v>43</v>
      </c>
      <c r="H27" s="4">
        <f>POWER(C27-Q24Work!$C$2,2)</f>
        <v>3.1358506944444464</v>
      </c>
    </row>
    <row r="28" spans="1:8" x14ac:dyDescent="0.3">
      <c r="A28" s="4">
        <v>2</v>
      </c>
      <c r="B28" s="4">
        <v>2</v>
      </c>
      <c r="C28" s="4">
        <v>18</v>
      </c>
      <c r="D28" s="4">
        <v>13</v>
      </c>
      <c r="E28" s="4">
        <v>27</v>
      </c>
      <c r="F28" s="4">
        <v>20</v>
      </c>
      <c r="G28" s="4">
        <v>32</v>
      </c>
      <c r="H28" s="4">
        <f>POWER(C28-Q24Work!$C$2,2)</f>
        <v>4.969184027777775</v>
      </c>
    </row>
    <row r="29" spans="1:8" x14ac:dyDescent="0.3">
      <c r="A29" s="4">
        <v>2</v>
      </c>
      <c r="B29" s="4">
        <v>2</v>
      </c>
      <c r="C29" s="4">
        <v>12</v>
      </c>
      <c r="D29" s="4">
        <v>13</v>
      </c>
      <c r="E29" s="4">
        <v>24</v>
      </c>
      <c r="F29" s="4">
        <v>22</v>
      </c>
      <c r="G29" s="4">
        <v>27</v>
      </c>
      <c r="H29" s="4">
        <f>POWER(C29-Q24Work!$C$2,2)</f>
        <v>14.219184027777782</v>
      </c>
    </row>
    <row r="30" spans="1:8" x14ac:dyDescent="0.3">
      <c r="A30" s="4">
        <v>2</v>
      </c>
      <c r="B30" s="4">
        <v>2</v>
      </c>
      <c r="C30" s="4">
        <v>18</v>
      </c>
      <c r="D30" s="4">
        <v>14</v>
      </c>
      <c r="E30" s="4">
        <v>19</v>
      </c>
      <c r="F30" s="4">
        <v>19</v>
      </c>
      <c r="G30" s="4">
        <v>42</v>
      </c>
      <c r="H30" s="4">
        <f>POWER(C30-Q24Work!$C$2,2)</f>
        <v>4.969184027777775</v>
      </c>
    </row>
    <row r="31" spans="1:8" x14ac:dyDescent="0.3">
      <c r="A31" s="4">
        <v>2</v>
      </c>
      <c r="B31" s="4">
        <v>2</v>
      </c>
      <c r="C31" s="4">
        <v>21</v>
      </c>
      <c r="D31" s="4">
        <v>22</v>
      </c>
      <c r="E31" s="4">
        <v>25</v>
      </c>
      <c r="F31" s="4">
        <v>19</v>
      </c>
      <c r="G31" s="4">
        <v>47</v>
      </c>
      <c r="H31" s="4">
        <f>POWER(C31-Q24Work!$C$2,2)</f>
        <v>27.344184027777771</v>
      </c>
    </row>
    <row r="32" spans="1:8" x14ac:dyDescent="0.3">
      <c r="A32" s="4">
        <v>2</v>
      </c>
      <c r="B32" s="4">
        <v>2</v>
      </c>
      <c r="C32" s="4">
        <v>22</v>
      </c>
      <c r="D32" s="4">
        <v>17</v>
      </c>
      <c r="E32" s="4">
        <v>22</v>
      </c>
      <c r="F32" s="4">
        <v>23</v>
      </c>
      <c r="G32" s="4">
        <v>42</v>
      </c>
      <c r="H32" s="4">
        <f>POWER(C32-Q24Work!$C$2,2)</f>
        <v>38.802517361111107</v>
      </c>
    </row>
    <row r="33" spans="1:8" x14ac:dyDescent="0.3">
      <c r="A33" s="4">
        <v>2</v>
      </c>
      <c r="B33" s="4">
        <v>2</v>
      </c>
      <c r="C33" s="4">
        <v>17</v>
      </c>
      <c r="D33" s="4">
        <v>18</v>
      </c>
      <c r="E33" s="4">
        <v>28</v>
      </c>
      <c r="F33" s="4">
        <v>20</v>
      </c>
      <c r="G33" s="4">
        <v>35</v>
      </c>
      <c r="H33" s="4">
        <f>POWER(C33-Q24Work!$C$2,2)</f>
        <v>1.5108506944444431</v>
      </c>
    </row>
    <row r="34" spans="1:8" x14ac:dyDescent="0.3">
      <c r="A34" s="4">
        <v>2</v>
      </c>
      <c r="B34" s="4">
        <v>2</v>
      </c>
      <c r="C34" s="4">
        <v>16</v>
      </c>
      <c r="D34" s="4">
        <v>18</v>
      </c>
      <c r="E34" s="4">
        <v>24</v>
      </c>
      <c r="F34" s="4">
        <v>22</v>
      </c>
      <c r="G34" s="4">
        <v>36</v>
      </c>
      <c r="H34" s="4">
        <f>POWER(C34-Q24Work!$C$2,2)</f>
        <v>5.2517361111110841E-2</v>
      </c>
    </row>
    <row r="35" spans="1:8" x14ac:dyDescent="0.3">
      <c r="A35" s="4">
        <v>2</v>
      </c>
      <c r="B35" s="4">
        <v>2</v>
      </c>
      <c r="C35" s="4">
        <v>9</v>
      </c>
      <c r="D35" s="4">
        <v>14</v>
      </c>
      <c r="E35" s="4">
        <v>32</v>
      </c>
      <c r="F35" s="4">
        <v>32</v>
      </c>
      <c r="G35" s="4">
        <v>7</v>
      </c>
      <c r="H35" s="4">
        <f>POWER(C35-Q24Work!$C$2,2)</f>
        <v>45.844184027777786</v>
      </c>
    </row>
    <row r="36" spans="1:8" x14ac:dyDescent="0.3">
      <c r="A36" s="4">
        <v>2</v>
      </c>
      <c r="B36" s="4">
        <v>2</v>
      </c>
      <c r="C36" s="4">
        <v>11</v>
      </c>
      <c r="D36" s="4">
        <v>23</v>
      </c>
      <c r="E36" s="4">
        <v>24</v>
      </c>
      <c r="F36" s="4">
        <v>16</v>
      </c>
      <c r="G36" s="4">
        <v>42</v>
      </c>
      <c r="H36" s="4">
        <f>POWER(C36-Q24Work!$C$2,2)</f>
        <v>22.76085069444445</v>
      </c>
    </row>
    <row r="37" spans="1:8" x14ac:dyDescent="0.3">
      <c r="A37" s="4">
        <v>2</v>
      </c>
      <c r="B37" s="4">
        <v>2</v>
      </c>
      <c r="C37" s="4">
        <v>17</v>
      </c>
      <c r="D37" s="4">
        <v>11</v>
      </c>
      <c r="E37" s="4">
        <v>21</v>
      </c>
      <c r="F37" s="4">
        <v>24</v>
      </c>
      <c r="G37" s="4">
        <v>31</v>
      </c>
      <c r="H37" s="4">
        <f>POWER(C37-Q24Work!$C$2,2)</f>
        <v>1.5108506944444431</v>
      </c>
    </row>
    <row r="38" spans="1:8" x14ac:dyDescent="0.3">
      <c r="A38" s="4">
        <v>2</v>
      </c>
      <c r="B38" s="4">
        <v>2</v>
      </c>
      <c r="C38" s="4">
        <v>13</v>
      </c>
      <c r="D38" s="4">
        <v>22</v>
      </c>
      <c r="E38" s="4">
        <v>21</v>
      </c>
      <c r="F38" s="4">
        <v>21</v>
      </c>
      <c r="G38" s="4">
        <v>41</v>
      </c>
      <c r="H38" s="4">
        <f>POWER(C38-Q24Work!$C$2,2)</f>
        <v>7.6775173611111143</v>
      </c>
    </row>
    <row r="39" spans="1:8" x14ac:dyDescent="0.3">
      <c r="A39" s="4">
        <v>2</v>
      </c>
      <c r="B39" s="4">
        <v>2</v>
      </c>
      <c r="C39" s="4">
        <v>18</v>
      </c>
      <c r="D39" s="4">
        <v>19</v>
      </c>
      <c r="E39" s="4">
        <v>27</v>
      </c>
      <c r="F39" s="4">
        <v>22</v>
      </c>
      <c r="G39" s="4">
        <v>36</v>
      </c>
      <c r="H39" s="4">
        <f>POWER(C39-Q24Work!$C$2,2)</f>
        <v>4.969184027777775</v>
      </c>
    </row>
    <row r="40" spans="1:8" x14ac:dyDescent="0.3">
      <c r="A40" s="4">
        <v>2</v>
      </c>
      <c r="B40" s="4">
        <v>2</v>
      </c>
      <c r="C40" s="4">
        <v>15</v>
      </c>
      <c r="D40" s="4">
        <v>21</v>
      </c>
      <c r="E40" s="4">
        <v>25</v>
      </c>
      <c r="F40" s="4">
        <v>26</v>
      </c>
      <c r="G40" s="4">
        <v>33</v>
      </c>
      <c r="H40" s="4">
        <f>POWER(C40-Q24Work!$C$2,2)</f>
        <v>0.59418402777777868</v>
      </c>
    </row>
    <row r="41" spans="1:8" x14ac:dyDescent="0.3">
      <c r="A41" s="4">
        <v>2</v>
      </c>
      <c r="B41" s="4">
        <v>2</v>
      </c>
      <c r="C41" s="4">
        <v>12</v>
      </c>
      <c r="D41" s="4">
        <v>16</v>
      </c>
      <c r="E41" s="4">
        <v>31</v>
      </c>
      <c r="F41" s="4">
        <v>32</v>
      </c>
      <c r="G41" s="4">
        <v>13</v>
      </c>
      <c r="H41" s="4">
        <f>POWER(C41-Q24Work!$C$2,2)</f>
        <v>14.219184027777782</v>
      </c>
    </row>
    <row r="42" spans="1:8" x14ac:dyDescent="0.3">
      <c r="A42" s="4">
        <v>2</v>
      </c>
      <c r="B42" s="4">
        <v>2</v>
      </c>
      <c r="C42" s="4">
        <v>15</v>
      </c>
      <c r="D42" s="4">
        <v>18</v>
      </c>
      <c r="E42" s="4">
        <v>30</v>
      </c>
      <c r="F42" s="4">
        <v>29</v>
      </c>
      <c r="G42" s="4">
        <v>22</v>
      </c>
      <c r="H42" s="4">
        <f>POWER(C42-Q24Work!$C$2,2)</f>
        <v>0.59418402777777868</v>
      </c>
    </row>
    <row r="43" spans="1:8" x14ac:dyDescent="0.3">
      <c r="A43" s="4">
        <v>2</v>
      </c>
      <c r="B43" s="4">
        <v>1</v>
      </c>
      <c r="C43" s="4">
        <v>14</v>
      </c>
      <c r="D43" s="4">
        <v>22</v>
      </c>
      <c r="E43" s="4">
        <v>30</v>
      </c>
      <c r="F43" s="4">
        <v>29</v>
      </c>
      <c r="G43" s="4">
        <v>25</v>
      </c>
      <c r="H43" s="4">
        <f>POWER(C43-Q24Work!$C$2,2)</f>
        <v>3.1358506944444464</v>
      </c>
    </row>
    <row r="44" spans="1:8" x14ac:dyDescent="0.3">
      <c r="A44" s="4">
        <v>2</v>
      </c>
      <c r="B44" s="4">
        <v>1</v>
      </c>
      <c r="C44" s="4">
        <v>17</v>
      </c>
      <c r="D44" s="4">
        <v>10</v>
      </c>
      <c r="E44" s="4">
        <v>18</v>
      </c>
      <c r="F44" s="4">
        <v>17</v>
      </c>
      <c r="G44" s="4">
        <v>40</v>
      </c>
      <c r="H44" s="4">
        <f>POWER(C44-Q24Work!$C$2,2)</f>
        <v>1.5108506944444431</v>
      </c>
    </row>
    <row r="45" spans="1:8" x14ac:dyDescent="0.3">
      <c r="A45" s="4">
        <v>2</v>
      </c>
      <c r="B45" s="4">
        <v>1</v>
      </c>
      <c r="C45" s="4">
        <v>24</v>
      </c>
      <c r="D45" s="4">
        <v>19</v>
      </c>
      <c r="E45" s="4">
        <v>18</v>
      </c>
      <c r="F45" s="4">
        <v>23</v>
      </c>
      <c r="G45" s="4">
        <v>50</v>
      </c>
      <c r="H45" s="4">
        <f>POWER(C45-Q24Work!$C$2,2)</f>
        <v>67.719184027777771</v>
      </c>
    </row>
    <row r="46" spans="1:8" x14ac:dyDescent="0.3">
      <c r="A46" s="4">
        <v>2</v>
      </c>
      <c r="B46" s="4">
        <v>1</v>
      </c>
      <c r="C46" s="4">
        <v>14</v>
      </c>
      <c r="D46" s="4">
        <v>11</v>
      </c>
      <c r="E46" s="4">
        <v>18</v>
      </c>
      <c r="F46" s="4">
        <v>15</v>
      </c>
      <c r="G46" s="4">
        <v>40</v>
      </c>
      <c r="H46" s="4">
        <f>POWER(C46-Q24Work!$C$2,2)</f>
        <v>3.1358506944444464</v>
      </c>
    </row>
    <row r="47" spans="1:8" x14ac:dyDescent="0.3">
      <c r="A47" s="4">
        <v>2</v>
      </c>
      <c r="B47" s="4">
        <v>1</v>
      </c>
      <c r="C47" s="4">
        <v>10</v>
      </c>
      <c r="D47" s="4">
        <v>18</v>
      </c>
      <c r="E47" s="4">
        <v>30</v>
      </c>
      <c r="F47" s="4">
        <v>32</v>
      </c>
      <c r="G47" s="4">
        <v>14</v>
      </c>
      <c r="H47" s="4">
        <f>POWER(C47-Q24Work!$C$2,2)</f>
        <v>33.302517361111121</v>
      </c>
    </row>
    <row r="48" spans="1:8" x14ac:dyDescent="0.3">
      <c r="A48" s="4">
        <v>2</v>
      </c>
      <c r="B48" s="4">
        <v>1</v>
      </c>
      <c r="C48" s="4">
        <v>11</v>
      </c>
      <c r="D48" s="4">
        <v>14</v>
      </c>
      <c r="E48" s="4">
        <v>29</v>
      </c>
      <c r="F48" s="4">
        <v>24</v>
      </c>
      <c r="G48" s="4">
        <v>20</v>
      </c>
      <c r="H48" s="4">
        <f>POWER(C48-Q24Work!$C$2,2)</f>
        <v>22.76085069444445</v>
      </c>
    </row>
    <row r="49" spans="1:8" x14ac:dyDescent="0.3">
      <c r="A49" s="4">
        <v>2</v>
      </c>
      <c r="B49" s="4">
        <v>1</v>
      </c>
      <c r="C49" s="4">
        <v>15</v>
      </c>
      <c r="D49" s="4">
        <v>17</v>
      </c>
      <c r="E49" s="4">
        <v>24</v>
      </c>
      <c r="F49" s="4">
        <v>26</v>
      </c>
      <c r="G49" s="4">
        <v>30</v>
      </c>
      <c r="H49" s="4">
        <f>POWER(C49-Q24Work!$C$2,2)</f>
        <v>0.59418402777777868</v>
      </c>
    </row>
    <row r="51" spans="1:8" x14ac:dyDescent="0.3">
      <c r="H51" s="4">
        <f>AVERAGE(H2:H49)</f>
        <v>16.801649305555561</v>
      </c>
    </row>
  </sheetData>
  <pageMargins left="0.75" right="0.75" top="1" bottom="1" header="0.5" footer="0.5"/>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F5940C-4F23-4EBA-ABBA-AC4F527CB734}">
  <dimension ref="A1:H56"/>
  <sheetViews>
    <sheetView topLeftCell="B47" workbookViewId="0">
      <selection activeCell="J69" sqref="J69"/>
    </sheetView>
  </sheetViews>
  <sheetFormatPr defaultColWidth="13.08984375" defaultRowHeight="13.5" x14ac:dyDescent="0.3"/>
  <cols>
    <col min="1" max="1" width="13.08984375" style="4" hidden="1" customWidth="1"/>
    <col min="2" max="2" width="13.08984375" style="4" customWidth="1"/>
    <col min="3" max="3" width="13.08984375" style="4" hidden="1" customWidth="1"/>
    <col min="4" max="4" width="13.08984375" style="4" customWidth="1"/>
    <col min="5" max="7" width="13.08984375" style="4" hidden="1" customWidth="1"/>
    <col min="8" max="16384" width="13.08984375" style="4"/>
  </cols>
  <sheetData>
    <row r="1" spans="1:8" x14ac:dyDescent="0.3">
      <c r="A1" s="4" t="s">
        <v>36</v>
      </c>
      <c r="B1" s="4" t="s">
        <v>35</v>
      </c>
      <c r="C1" s="4" t="s">
        <v>34</v>
      </c>
      <c r="D1" s="4" t="s">
        <v>33</v>
      </c>
      <c r="E1" s="4" t="s">
        <v>32</v>
      </c>
      <c r="F1" s="4" t="s">
        <v>31</v>
      </c>
      <c r="G1" s="4" t="s">
        <v>30</v>
      </c>
      <c r="H1" s="4" t="s">
        <v>38</v>
      </c>
    </row>
    <row r="2" spans="1:8" x14ac:dyDescent="0.3">
      <c r="A2" s="4">
        <v>1</v>
      </c>
      <c r="B2" s="4">
        <v>2</v>
      </c>
      <c r="C2" s="4">
        <v>27</v>
      </c>
      <c r="D2" s="4">
        <v>10</v>
      </c>
      <c r="E2" s="4">
        <v>23</v>
      </c>
      <c r="F2" s="4">
        <v>27</v>
      </c>
      <c r="G2" s="4">
        <v>35</v>
      </c>
      <c r="H2" s="4">
        <f>POWER(D2-Q25Work!$C$3,2)</f>
        <v>89.713065147739428</v>
      </c>
    </row>
    <row r="3" spans="1:8" x14ac:dyDescent="0.3">
      <c r="A3" s="4">
        <v>2</v>
      </c>
      <c r="B3" s="4">
        <v>2</v>
      </c>
      <c r="C3" s="4">
        <v>18</v>
      </c>
      <c r="D3" s="4">
        <v>14</v>
      </c>
      <c r="E3" s="4">
        <v>17</v>
      </c>
      <c r="F3" s="4">
        <v>11</v>
      </c>
      <c r="G3" s="4">
        <v>52</v>
      </c>
      <c r="H3" s="4">
        <f>POWER(D3-Q25Work!$C$3,2)</f>
        <v>29.939480242079043</v>
      </c>
    </row>
    <row r="4" spans="1:8" x14ac:dyDescent="0.3">
      <c r="A4" s="4">
        <v>1</v>
      </c>
      <c r="B4" s="4">
        <v>2</v>
      </c>
      <c r="C4" s="4">
        <v>9</v>
      </c>
      <c r="D4" s="4">
        <v>20</v>
      </c>
      <c r="E4" s="4">
        <v>28</v>
      </c>
      <c r="F4" s="4">
        <v>24</v>
      </c>
      <c r="G4" s="4">
        <v>25</v>
      </c>
      <c r="H4" s="4">
        <f>POWER(D4-Q25Work!$C$3,2)</f>
        <v>0.27910288358846458</v>
      </c>
    </row>
    <row r="5" spans="1:8" x14ac:dyDescent="0.3">
      <c r="A5" s="4">
        <v>2</v>
      </c>
      <c r="B5" s="4">
        <v>2</v>
      </c>
      <c r="C5" s="4">
        <v>13</v>
      </c>
      <c r="D5" s="4">
        <v>25</v>
      </c>
      <c r="E5" s="4">
        <v>27</v>
      </c>
      <c r="F5" s="4">
        <v>24</v>
      </c>
      <c r="G5" s="4">
        <v>35</v>
      </c>
      <c r="H5" s="4">
        <f>POWER(D5-Q25Work!$C$3,2)</f>
        <v>30.562121751512983</v>
      </c>
    </row>
    <row r="6" spans="1:8" x14ac:dyDescent="0.3">
      <c r="A6" s="4">
        <v>2</v>
      </c>
      <c r="B6" s="4">
        <v>2</v>
      </c>
      <c r="C6" s="4">
        <v>20</v>
      </c>
      <c r="D6" s="4">
        <v>21</v>
      </c>
      <c r="E6" s="4">
        <v>15</v>
      </c>
      <c r="F6" s="4">
        <v>18</v>
      </c>
      <c r="G6" s="4">
        <v>56</v>
      </c>
      <c r="H6" s="4">
        <f>POWER(D6-Q25Work!$C$3,2)</f>
        <v>2.3357066571733682</v>
      </c>
    </row>
    <row r="7" spans="1:8" x14ac:dyDescent="0.3">
      <c r="A7" s="4">
        <v>2</v>
      </c>
      <c r="B7" s="4">
        <v>2</v>
      </c>
      <c r="C7" s="4">
        <v>16</v>
      </c>
      <c r="D7" s="4">
        <v>24</v>
      </c>
      <c r="E7" s="4">
        <v>26</v>
      </c>
      <c r="F7" s="4">
        <v>26</v>
      </c>
      <c r="G7" s="4">
        <v>36</v>
      </c>
      <c r="H7" s="4">
        <f>POWER(D7-Q25Work!$C$3,2)</f>
        <v>20.505517977928079</v>
      </c>
    </row>
    <row r="8" spans="1:8" x14ac:dyDescent="0.3">
      <c r="A8" s="4">
        <v>2</v>
      </c>
      <c r="B8" s="4">
        <v>2</v>
      </c>
      <c r="C8" s="4">
        <v>23</v>
      </c>
      <c r="D8" s="4">
        <v>16</v>
      </c>
      <c r="E8" s="4">
        <v>15</v>
      </c>
      <c r="F8" s="4">
        <v>14</v>
      </c>
      <c r="G8" s="4">
        <v>58</v>
      </c>
      <c r="H8" s="4">
        <f>POWER(D8-Q25Work!$C$3,2)</f>
        <v>12.05268778924885</v>
      </c>
    </row>
    <row r="9" spans="1:8" x14ac:dyDescent="0.3">
      <c r="A9" s="4">
        <v>1</v>
      </c>
      <c r="B9" s="4">
        <v>2</v>
      </c>
      <c r="C9" s="4">
        <v>12</v>
      </c>
      <c r="D9" s="4">
        <v>21</v>
      </c>
      <c r="E9" s="4">
        <v>29</v>
      </c>
      <c r="F9" s="4">
        <v>15</v>
      </c>
      <c r="G9" s="4">
        <v>37</v>
      </c>
      <c r="H9" s="4">
        <f>POWER(D9-Q25Work!$C$3,2)</f>
        <v>2.3357066571733682</v>
      </c>
    </row>
    <row r="10" spans="1:8" x14ac:dyDescent="0.3">
      <c r="A10" s="4">
        <v>1</v>
      </c>
      <c r="B10" s="4">
        <v>2</v>
      </c>
      <c r="C10" s="4">
        <v>15</v>
      </c>
      <c r="D10" s="4">
        <v>29</v>
      </c>
      <c r="E10" s="4">
        <v>29</v>
      </c>
      <c r="F10" s="4">
        <v>23</v>
      </c>
      <c r="G10" s="4">
        <v>40</v>
      </c>
      <c r="H10" s="4">
        <f>POWER(D10-Q25Work!$C$3,2)</f>
        <v>90.788536845852605</v>
      </c>
    </row>
    <row r="11" spans="1:8" x14ac:dyDescent="0.3">
      <c r="A11" s="4">
        <v>2</v>
      </c>
      <c r="B11" s="4">
        <v>2</v>
      </c>
      <c r="C11" s="4">
        <v>26</v>
      </c>
      <c r="D11" s="4">
        <v>21</v>
      </c>
      <c r="E11" s="4">
        <v>14</v>
      </c>
      <c r="F11" s="4">
        <v>13</v>
      </c>
      <c r="G11" s="4">
        <v>68</v>
      </c>
      <c r="H11" s="4">
        <f>POWER(D11-Q25Work!$C$3,2)</f>
        <v>2.3357066571733682</v>
      </c>
    </row>
    <row r="12" spans="1:8" x14ac:dyDescent="0.3">
      <c r="A12" s="4">
        <v>2</v>
      </c>
      <c r="B12" s="4">
        <v>2</v>
      </c>
      <c r="C12" s="4">
        <v>17</v>
      </c>
      <c r="D12" s="4">
        <v>30</v>
      </c>
      <c r="E12" s="4">
        <v>16</v>
      </c>
      <c r="F12" s="4">
        <v>18</v>
      </c>
      <c r="G12" s="4">
        <v>61</v>
      </c>
      <c r="H12" s="4">
        <f>POWER(D12-Q25Work!$C$3,2)</f>
        <v>110.8451406194375</v>
      </c>
    </row>
    <row r="13" spans="1:8" x14ac:dyDescent="0.3">
      <c r="A13" s="4">
        <v>2</v>
      </c>
      <c r="B13" s="4">
        <v>2</v>
      </c>
      <c r="C13" s="4">
        <v>20</v>
      </c>
      <c r="D13" s="4">
        <v>19</v>
      </c>
      <c r="E13" s="4">
        <v>17</v>
      </c>
      <c r="F13" s="4">
        <v>14</v>
      </c>
      <c r="G13" s="4">
        <v>56</v>
      </c>
      <c r="H13" s="4">
        <f>POWER(D13-Q25Work!$C$3,2)</f>
        <v>0.22249911000356093</v>
      </c>
    </row>
    <row r="14" spans="1:8" x14ac:dyDescent="0.3">
      <c r="A14" s="4">
        <v>2</v>
      </c>
      <c r="B14" s="4">
        <v>2</v>
      </c>
      <c r="C14" s="4">
        <v>9</v>
      </c>
      <c r="D14" s="4">
        <v>24</v>
      </c>
      <c r="E14" s="4">
        <v>21</v>
      </c>
      <c r="F14" s="4">
        <v>21</v>
      </c>
      <c r="G14" s="4">
        <v>39</v>
      </c>
      <c r="H14" s="4">
        <f>POWER(D14-Q25Work!$C$3,2)</f>
        <v>20.505517977928079</v>
      </c>
    </row>
    <row r="15" spans="1:8" x14ac:dyDescent="0.3">
      <c r="A15" s="4">
        <v>1</v>
      </c>
      <c r="B15" s="4">
        <v>2</v>
      </c>
      <c r="C15" s="4">
        <v>24</v>
      </c>
      <c r="D15" s="4">
        <v>20</v>
      </c>
      <c r="E15" s="4">
        <v>18</v>
      </c>
      <c r="F15" s="4">
        <v>13</v>
      </c>
      <c r="G15" s="4">
        <v>61</v>
      </c>
      <c r="H15" s="4">
        <f>POWER(D15-Q25Work!$C$3,2)</f>
        <v>0.27910288358846458</v>
      </c>
    </row>
    <row r="16" spans="1:8" x14ac:dyDescent="0.3">
      <c r="A16" s="4">
        <v>1</v>
      </c>
      <c r="B16" s="4">
        <v>2</v>
      </c>
      <c r="C16" s="4">
        <v>12</v>
      </c>
      <c r="D16" s="4">
        <v>21</v>
      </c>
      <c r="E16" s="4">
        <v>26</v>
      </c>
      <c r="F16" s="4">
        <v>24</v>
      </c>
      <c r="G16" s="4">
        <v>31</v>
      </c>
      <c r="H16" s="4">
        <f>POWER(D16-Q25Work!$C$3,2)</f>
        <v>2.3357066571733682</v>
      </c>
    </row>
    <row r="17" spans="1:8" x14ac:dyDescent="0.3">
      <c r="A17" s="4">
        <v>2</v>
      </c>
      <c r="B17" s="4">
        <v>2</v>
      </c>
      <c r="C17" s="4">
        <v>23</v>
      </c>
      <c r="D17" s="4">
        <v>14</v>
      </c>
      <c r="E17" s="4">
        <v>17</v>
      </c>
      <c r="F17" s="4">
        <v>14</v>
      </c>
      <c r="G17" s="4">
        <v>54</v>
      </c>
      <c r="H17" s="4">
        <f>POWER(D17-Q25Work!$C$3,2)</f>
        <v>29.939480242079043</v>
      </c>
    </row>
    <row r="18" spans="1:8" x14ac:dyDescent="0.3">
      <c r="A18" s="4">
        <v>2</v>
      </c>
      <c r="B18" s="4">
        <v>2</v>
      </c>
      <c r="C18" s="4">
        <v>14</v>
      </c>
      <c r="D18" s="4">
        <v>12</v>
      </c>
      <c r="E18" s="4">
        <v>22</v>
      </c>
      <c r="F18" s="4">
        <v>22</v>
      </c>
      <c r="G18" s="4">
        <v>30</v>
      </c>
      <c r="H18" s="4">
        <f>POWER(D18-Q25Work!$C$3,2)</f>
        <v>55.826272694909235</v>
      </c>
    </row>
    <row r="19" spans="1:8" x14ac:dyDescent="0.3">
      <c r="A19" s="4">
        <v>2</v>
      </c>
      <c r="B19" s="4">
        <v>2</v>
      </c>
      <c r="C19" s="4">
        <v>23</v>
      </c>
      <c r="D19" s="4">
        <v>26</v>
      </c>
      <c r="E19" s="4">
        <v>28</v>
      </c>
      <c r="F19" s="4">
        <v>23</v>
      </c>
      <c r="G19" s="4">
        <v>46</v>
      </c>
      <c r="H19" s="4">
        <f>POWER(D19-Q25Work!$C$3,2)</f>
        <v>42.618725525097886</v>
      </c>
    </row>
    <row r="20" spans="1:8" x14ac:dyDescent="0.3">
      <c r="A20" s="4">
        <v>2</v>
      </c>
      <c r="B20" s="4">
        <v>2</v>
      </c>
      <c r="C20" s="4">
        <v>13</v>
      </c>
      <c r="D20" s="4">
        <v>11</v>
      </c>
      <c r="E20" s="4">
        <v>27</v>
      </c>
      <c r="F20" s="4">
        <v>21</v>
      </c>
      <c r="G20" s="4">
        <v>24</v>
      </c>
      <c r="H20" s="4">
        <f>POWER(D20-Q25Work!$C$3,2)</f>
        <v>71.769668921324339</v>
      </c>
    </row>
    <row r="21" spans="1:8" x14ac:dyDescent="0.3">
      <c r="A21" s="4">
        <v>2</v>
      </c>
      <c r="B21" s="4">
        <v>2</v>
      </c>
      <c r="C21" s="4">
        <v>18</v>
      </c>
      <c r="D21" s="4">
        <v>19</v>
      </c>
      <c r="E21" s="4">
        <v>21</v>
      </c>
      <c r="F21" s="4">
        <v>19</v>
      </c>
      <c r="G21" s="4">
        <v>45</v>
      </c>
      <c r="H21" s="4">
        <f>POWER(D21-Q25Work!$C$3,2)</f>
        <v>0.22249911000356093</v>
      </c>
    </row>
    <row r="22" spans="1:8" x14ac:dyDescent="0.3">
      <c r="A22" s="4">
        <v>2</v>
      </c>
      <c r="B22" s="4">
        <v>2</v>
      </c>
      <c r="C22" s="4">
        <v>11</v>
      </c>
      <c r="D22" s="4">
        <v>22</v>
      </c>
      <c r="E22" s="4">
        <v>25</v>
      </c>
      <c r="F22" s="4">
        <v>24</v>
      </c>
      <c r="G22" s="4">
        <v>32</v>
      </c>
      <c r="H22" s="4">
        <f>POWER(D22-Q25Work!$C$3,2)</f>
        <v>6.3923104307582719</v>
      </c>
    </row>
    <row r="23" spans="1:8" x14ac:dyDescent="0.3">
      <c r="A23" s="4">
        <v>1</v>
      </c>
      <c r="B23" s="4">
        <v>2</v>
      </c>
      <c r="C23" s="4">
        <v>15</v>
      </c>
      <c r="D23" s="4">
        <v>27</v>
      </c>
      <c r="E23" s="4">
        <v>21</v>
      </c>
      <c r="F23" s="4">
        <v>16</v>
      </c>
      <c r="G23" s="4">
        <v>53</v>
      </c>
      <c r="H23" s="4">
        <f>POWER(D23-Q25Work!$C$3,2)</f>
        <v>56.67532929868279</v>
      </c>
    </row>
    <row r="24" spans="1:8" x14ac:dyDescent="0.3">
      <c r="A24" s="4">
        <v>1</v>
      </c>
      <c r="B24" s="4">
        <v>2</v>
      </c>
      <c r="C24" s="4">
        <v>20</v>
      </c>
      <c r="D24" s="4">
        <v>22</v>
      </c>
      <c r="E24" s="4">
        <v>16</v>
      </c>
      <c r="F24" s="4">
        <v>18</v>
      </c>
      <c r="G24" s="4">
        <v>56</v>
      </c>
      <c r="H24" s="4">
        <f>POWER(D24-Q25Work!$C$3,2)</f>
        <v>6.3923104307582719</v>
      </c>
    </row>
    <row r="25" spans="1:8" x14ac:dyDescent="0.3">
      <c r="A25" s="4">
        <v>2</v>
      </c>
      <c r="B25" s="4">
        <v>2</v>
      </c>
      <c r="C25" s="4">
        <v>11</v>
      </c>
      <c r="D25" s="4">
        <v>26</v>
      </c>
      <c r="E25" s="4">
        <v>24</v>
      </c>
      <c r="F25" s="4">
        <v>25</v>
      </c>
      <c r="G25" s="4">
        <v>36</v>
      </c>
      <c r="H25" s="4">
        <f>POWER(D25-Q25Work!$C$3,2)</f>
        <v>42.618725525097886</v>
      </c>
    </row>
    <row r="26" spans="1:8" x14ac:dyDescent="0.3">
      <c r="A26" s="4">
        <v>1</v>
      </c>
      <c r="B26" s="4">
        <v>2</v>
      </c>
      <c r="C26" s="4">
        <v>16</v>
      </c>
      <c r="D26" s="4">
        <v>15</v>
      </c>
      <c r="E26" s="4">
        <v>30</v>
      </c>
      <c r="F26" s="4">
        <v>26</v>
      </c>
      <c r="G26" s="4">
        <v>23</v>
      </c>
      <c r="H26" s="4">
        <f>POWER(D26-Q25Work!$C$3,2)</f>
        <v>19.996084015663946</v>
      </c>
    </row>
    <row r="27" spans="1:8" x14ac:dyDescent="0.3">
      <c r="A27" s="4">
        <v>2</v>
      </c>
      <c r="B27" s="4">
        <v>2</v>
      </c>
      <c r="C27" s="4">
        <v>11</v>
      </c>
      <c r="D27" s="4">
        <v>19</v>
      </c>
      <c r="E27" s="4">
        <v>22</v>
      </c>
      <c r="F27" s="4">
        <v>16</v>
      </c>
      <c r="G27" s="4">
        <v>40</v>
      </c>
      <c r="H27" s="4">
        <f>POWER(D27-Q25Work!$C$3,2)</f>
        <v>0.22249911000356093</v>
      </c>
    </row>
    <row r="28" spans="1:8" x14ac:dyDescent="0.3">
      <c r="A28" s="4">
        <v>2</v>
      </c>
      <c r="B28" s="4">
        <v>2</v>
      </c>
      <c r="C28" s="4">
        <v>15</v>
      </c>
      <c r="D28" s="4">
        <v>31</v>
      </c>
      <c r="E28" s="4">
        <v>21</v>
      </c>
      <c r="F28" s="4">
        <v>22</v>
      </c>
      <c r="G28" s="4">
        <v>51</v>
      </c>
      <c r="H28" s="4">
        <f>POWER(D28-Q25Work!$C$3,2)</f>
        <v>132.9017443930224</v>
      </c>
    </row>
    <row r="29" spans="1:8" x14ac:dyDescent="0.3">
      <c r="A29" s="4">
        <v>1</v>
      </c>
      <c r="B29" s="4">
        <v>2</v>
      </c>
      <c r="C29" s="4">
        <v>17</v>
      </c>
      <c r="D29" s="4">
        <v>22</v>
      </c>
      <c r="E29" s="4">
        <v>22</v>
      </c>
      <c r="F29" s="4">
        <v>19</v>
      </c>
      <c r="G29" s="4">
        <v>46</v>
      </c>
      <c r="H29" s="4">
        <f>POWER(D29-Q25Work!$C$3,2)</f>
        <v>6.3923104307582719</v>
      </c>
    </row>
    <row r="30" spans="1:8" x14ac:dyDescent="0.3">
      <c r="A30" s="4">
        <v>1</v>
      </c>
      <c r="B30" s="4">
        <v>2</v>
      </c>
      <c r="C30" s="4">
        <v>18</v>
      </c>
      <c r="D30" s="4">
        <v>17</v>
      </c>
      <c r="E30" s="4">
        <v>27</v>
      </c>
      <c r="F30" s="4">
        <v>24</v>
      </c>
      <c r="G30" s="4">
        <v>32</v>
      </c>
      <c r="H30" s="4">
        <f>POWER(D30-Q25Work!$C$3,2)</f>
        <v>6.1092915628337536</v>
      </c>
    </row>
    <row r="31" spans="1:8" x14ac:dyDescent="0.3">
      <c r="A31" s="4">
        <v>1</v>
      </c>
      <c r="B31" s="4">
        <v>2</v>
      </c>
      <c r="C31" s="4">
        <v>16</v>
      </c>
      <c r="D31" s="4">
        <v>21</v>
      </c>
      <c r="E31" s="4">
        <v>30</v>
      </c>
      <c r="F31" s="4">
        <v>30</v>
      </c>
      <c r="G31" s="4">
        <v>25</v>
      </c>
      <c r="H31" s="4">
        <f>POWER(D31-Q25Work!$C$3,2)</f>
        <v>2.3357066571733682</v>
      </c>
    </row>
    <row r="32" spans="1:8" x14ac:dyDescent="0.3">
      <c r="A32" s="4">
        <v>2</v>
      </c>
      <c r="B32" s="4">
        <v>2</v>
      </c>
      <c r="C32" s="4">
        <v>14</v>
      </c>
      <c r="D32" s="4">
        <v>18</v>
      </c>
      <c r="E32" s="4">
        <v>20</v>
      </c>
      <c r="F32" s="4">
        <v>17</v>
      </c>
      <c r="G32" s="4">
        <v>43</v>
      </c>
      <c r="H32" s="4">
        <f>POWER(D32-Q25Work!$C$3,2)</f>
        <v>2.1658953364186573</v>
      </c>
    </row>
    <row r="33" spans="1:8" x14ac:dyDescent="0.3">
      <c r="A33" s="4">
        <v>2</v>
      </c>
      <c r="B33" s="4">
        <v>2</v>
      </c>
      <c r="C33" s="4">
        <v>18</v>
      </c>
      <c r="D33" s="4">
        <v>13</v>
      </c>
      <c r="E33" s="4">
        <v>27</v>
      </c>
      <c r="F33" s="4">
        <v>20</v>
      </c>
      <c r="G33" s="4">
        <v>32</v>
      </c>
      <c r="H33" s="4">
        <f>POWER(D33-Q25Work!$C$3,2)</f>
        <v>41.882876468494139</v>
      </c>
    </row>
    <row r="34" spans="1:8" x14ac:dyDescent="0.3">
      <c r="A34" s="4">
        <v>1</v>
      </c>
      <c r="B34" s="4">
        <v>2</v>
      </c>
      <c r="C34" s="4">
        <v>11</v>
      </c>
      <c r="D34" s="4">
        <v>22</v>
      </c>
      <c r="E34" s="4">
        <v>32</v>
      </c>
      <c r="F34" s="4">
        <v>22</v>
      </c>
      <c r="G34" s="4">
        <v>27</v>
      </c>
      <c r="H34" s="4">
        <f>POWER(D34-Q25Work!$C$3,2)</f>
        <v>6.3923104307582719</v>
      </c>
    </row>
    <row r="35" spans="1:8" x14ac:dyDescent="0.3">
      <c r="A35" s="4">
        <v>2</v>
      </c>
      <c r="B35" s="4">
        <v>2</v>
      </c>
      <c r="C35" s="4">
        <v>12</v>
      </c>
      <c r="D35" s="4">
        <v>13</v>
      </c>
      <c r="E35" s="4">
        <v>24</v>
      </c>
      <c r="F35" s="4">
        <v>22</v>
      </c>
      <c r="G35" s="4">
        <v>27</v>
      </c>
      <c r="H35" s="4">
        <f>POWER(D35-Q25Work!$C$3,2)</f>
        <v>41.882876468494139</v>
      </c>
    </row>
    <row r="36" spans="1:8" x14ac:dyDescent="0.3">
      <c r="A36" s="4">
        <v>2</v>
      </c>
      <c r="B36" s="4">
        <v>2</v>
      </c>
      <c r="C36" s="4">
        <v>18</v>
      </c>
      <c r="D36" s="4">
        <v>14</v>
      </c>
      <c r="E36" s="4">
        <v>19</v>
      </c>
      <c r="F36" s="4">
        <v>19</v>
      </c>
      <c r="G36" s="4">
        <v>42</v>
      </c>
      <c r="H36" s="4">
        <f>POWER(D36-Q25Work!$C$3,2)</f>
        <v>29.939480242079043</v>
      </c>
    </row>
    <row r="37" spans="1:8" x14ac:dyDescent="0.3">
      <c r="A37" s="4">
        <v>2</v>
      </c>
      <c r="B37" s="4">
        <v>2</v>
      </c>
      <c r="C37" s="4">
        <v>21</v>
      </c>
      <c r="D37" s="4">
        <v>22</v>
      </c>
      <c r="E37" s="4">
        <v>25</v>
      </c>
      <c r="F37" s="4">
        <v>19</v>
      </c>
      <c r="G37" s="4">
        <v>47</v>
      </c>
      <c r="H37" s="4">
        <f>POWER(D37-Q25Work!$C$3,2)</f>
        <v>6.3923104307582719</v>
      </c>
    </row>
    <row r="38" spans="1:8" x14ac:dyDescent="0.3">
      <c r="A38" s="4">
        <v>1</v>
      </c>
      <c r="B38" s="4">
        <v>2</v>
      </c>
      <c r="C38" s="4">
        <v>22</v>
      </c>
      <c r="D38" s="4">
        <v>20</v>
      </c>
      <c r="E38" s="4">
        <v>17</v>
      </c>
      <c r="F38" s="4">
        <v>18</v>
      </c>
      <c r="G38" s="4">
        <v>55</v>
      </c>
      <c r="H38" s="4">
        <f>POWER(D38-Q25Work!$C$3,2)</f>
        <v>0.27910288358846458</v>
      </c>
    </row>
    <row r="39" spans="1:8" x14ac:dyDescent="0.3">
      <c r="A39" s="4">
        <v>2</v>
      </c>
      <c r="B39" s="4">
        <v>2</v>
      </c>
      <c r="C39" s="4">
        <v>22</v>
      </c>
      <c r="D39" s="4">
        <v>17</v>
      </c>
      <c r="E39" s="4">
        <v>22</v>
      </c>
      <c r="F39" s="4">
        <v>23</v>
      </c>
      <c r="G39" s="4">
        <v>42</v>
      </c>
      <c r="H39" s="4">
        <f>POWER(D39-Q25Work!$C$3,2)</f>
        <v>6.1092915628337536</v>
      </c>
    </row>
    <row r="40" spans="1:8" x14ac:dyDescent="0.3">
      <c r="A40" s="4">
        <v>1</v>
      </c>
      <c r="B40" s="4">
        <v>2</v>
      </c>
      <c r="C40" s="4">
        <v>26</v>
      </c>
      <c r="D40" s="4">
        <v>24</v>
      </c>
      <c r="E40" s="4">
        <v>15</v>
      </c>
      <c r="F40" s="4">
        <v>16</v>
      </c>
      <c r="G40" s="4">
        <v>67</v>
      </c>
      <c r="H40" s="4">
        <f>POWER(D40-Q25Work!$C$3,2)</f>
        <v>20.505517977928079</v>
      </c>
    </row>
    <row r="41" spans="1:8" x14ac:dyDescent="0.3">
      <c r="A41" s="4">
        <v>1</v>
      </c>
      <c r="B41" s="4">
        <v>2</v>
      </c>
      <c r="C41" s="4">
        <v>11</v>
      </c>
      <c r="D41" s="4">
        <v>15</v>
      </c>
      <c r="E41" s="4">
        <v>29</v>
      </c>
      <c r="F41" s="4">
        <v>19</v>
      </c>
      <c r="G41" s="4">
        <v>26</v>
      </c>
      <c r="H41" s="4">
        <f>POWER(D41-Q25Work!$C$3,2)</f>
        <v>19.996084015663946</v>
      </c>
    </row>
    <row r="42" spans="1:8" x14ac:dyDescent="0.3">
      <c r="A42" s="4">
        <v>2</v>
      </c>
      <c r="B42" s="4">
        <v>2</v>
      </c>
      <c r="C42" s="4">
        <v>17</v>
      </c>
      <c r="D42" s="4">
        <v>18</v>
      </c>
      <c r="E42" s="4">
        <v>28</v>
      </c>
      <c r="F42" s="4">
        <v>20</v>
      </c>
      <c r="G42" s="4">
        <v>35</v>
      </c>
      <c r="H42" s="4">
        <f>POWER(D42-Q25Work!$C$3,2)</f>
        <v>2.1658953364186573</v>
      </c>
    </row>
    <row r="43" spans="1:8" x14ac:dyDescent="0.3">
      <c r="A43" s="4">
        <v>2</v>
      </c>
      <c r="B43" s="4">
        <v>2</v>
      </c>
      <c r="C43" s="4">
        <v>16</v>
      </c>
      <c r="D43" s="4">
        <v>18</v>
      </c>
      <c r="E43" s="4">
        <v>24</v>
      </c>
      <c r="F43" s="4">
        <v>22</v>
      </c>
      <c r="G43" s="4">
        <v>36</v>
      </c>
      <c r="H43" s="4">
        <f>POWER(D43-Q25Work!$C$3,2)</f>
        <v>2.1658953364186573</v>
      </c>
    </row>
    <row r="44" spans="1:8" x14ac:dyDescent="0.3">
      <c r="A44" s="4">
        <v>2</v>
      </c>
      <c r="B44" s="4">
        <v>2</v>
      </c>
      <c r="C44" s="4">
        <v>9</v>
      </c>
      <c r="D44" s="4">
        <v>14</v>
      </c>
      <c r="E44" s="4">
        <v>32</v>
      </c>
      <c r="F44" s="4">
        <v>32</v>
      </c>
      <c r="G44" s="4">
        <v>7</v>
      </c>
      <c r="H44" s="4">
        <f>POWER(D44-Q25Work!$C$3,2)</f>
        <v>29.939480242079043</v>
      </c>
    </row>
    <row r="45" spans="1:8" x14ac:dyDescent="0.3">
      <c r="A45" s="4">
        <v>2</v>
      </c>
      <c r="B45" s="4">
        <v>2</v>
      </c>
      <c r="C45" s="4">
        <v>11</v>
      </c>
      <c r="D45" s="4">
        <v>23</v>
      </c>
      <c r="E45" s="4">
        <v>24</v>
      </c>
      <c r="F45" s="4">
        <v>16</v>
      </c>
      <c r="G45" s="4">
        <v>42</v>
      </c>
      <c r="H45" s="4">
        <f>POWER(D45-Q25Work!$C$3,2)</f>
        <v>12.448914204343176</v>
      </c>
    </row>
    <row r="46" spans="1:8" x14ac:dyDescent="0.3">
      <c r="A46" s="4">
        <v>2</v>
      </c>
      <c r="B46" s="4">
        <v>2</v>
      </c>
      <c r="C46" s="4">
        <v>17</v>
      </c>
      <c r="D46" s="4">
        <v>11</v>
      </c>
      <c r="E46" s="4">
        <v>21</v>
      </c>
      <c r="F46" s="4">
        <v>24</v>
      </c>
      <c r="G46" s="4">
        <v>31</v>
      </c>
      <c r="H46" s="4">
        <f>POWER(D46-Q25Work!$C$3,2)</f>
        <v>71.769668921324339</v>
      </c>
    </row>
    <row r="47" spans="1:8" x14ac:dyDescent="0.3">
      <c r="A47" s="4">
        <v>2</v>
      </c>
      <c r="B47" s="4">
        <v>2</v>
      </c>
      <c r="C47" s="4">
        <v>13</v>
      </c>
      <c r="D47" s="4">
        <v>22</v>
      </c>
      <c r="E47" s="4">
        <v>21</v>
      </c>
      <c r="F47" s="4">
        <v>21</v>
      </c>
      <c r="G47" s="4">
        <v>41</v>
      </c>
      <c r="H47" s="4">
        <f>POWER(D47-Q25Work!$C$3,2)</f>
        <v>6.3923104307582719</v>
      </c>
    </row>
    <row r="48" spans="1:8" x14ac:dyDescent="0.3">
      <c r="A48" s="4">
        <v>2</v>
      </c>
      <c r="B48" s="4">
        <v>2</v>
      </c>
      <c r="C48" s="4">
        <v>18</v>
      </c>
      <c r="D48" s="4">
        <v>19</v>
      </c>
      <c r="E48" s="4">
        <v>27</v>
      </c>
      <c r="F48" s="4">
        <v>22</v>
      </c>
      <c r="G48" s="4">
        <v>36</v>
      </c>
      <c r="H48" s="4">
        <f>POWER(D48-Q25Work!$C$3,2)</f>
        <v>0.22249911000356093</v>
      </c>
    </row>
    <row r="49" spans="1:8" x14ac:dyDescent="0.3">
      <c r="A49" s="4">
        <v>1</v>
      </c>
      <c r="B49" s="4">
        <v>2</v>
      </c>
      <c r="C49" s="4">
        <v>19</v>
      </c>
      <c r="D49" s="4">
        <v>15</v>
      </c>
      <c r="E49" s="4">
        <v>19</v>
      </c>
      <c r="F49" s="4">
        <v>19</v>
      </c>
      <c r="G49" s="4">
        <v>44</v>
      </c>
      <c r="H49" s="4">
        <f>POWER(D49-Q25Work!$C$3,2)</f>
        <v>19.996084015663946</v>
      </c>
    </row>
    <row r="50" spans="1:8" x14ac:dyDescent="0.3">
      <c r="A50" s="4">
        <v>2</v>
      </c>
      <c r="B50" s="4">
        <v>2</v>
      </c>
      <c r="C50" s="4">
        <v>15</v>
      </c>
      <c r="D50" s="4">
        <v>21</v>
      </c>
      <c r="E50" s="4">
        <v>25</v>
      </c>
      <c r="F50" s="4">
        <v>26</v>
      </c>
      <c r="G50" s="4">
        <v>33</v>
      </c>
      <c r="H50" s="4">
        <f>POWER(D50-Q25Work!$C$3,2)</f>
        <v>2.3357066571733682</v>
      </c>
    </row>
    <row r="51" spans="1:8" x14ac:dyDescent="0.3">
      <c r="A51" s="4">
        <v>1</v>
      </c>
      <c r="B51" s="4">
        <v>2</v>
      </c>
      <c r="C51" s="4">
        <v>15</v>
      </c>
      <c r="D51" s="4">
        <v>22</v>
      </c>
      <c r="E51" s="4">
        <v>25</v>
      </c>
      <c r="F51" s="4">
        <v>24</v>
      </c>
      <c r="G51" s="4">
        <v>36</v>
      </c>
      <c r="H51" s="4">
        <f>POWER(D51-Q25Work!$C$3,2)</f>
        <v>6.3923104307582719</v>
      </c>
    </row>
    <row r="52" spans="1:8" x14ac:dyDescent="0.3">
      <c r="A52" s="4">
        <v>1</v>
      </c>
      <c r="B52" s="4">
        <v>2</v>
      </c>
      <c r="C52" s="4">
        <v>18</v>
      </c>
      <c r="D52" s="4">
        <v>18</v>
      </c>
      <c r="E52" s="4">
        <v>20</v>
      </c>
      <c r="F52" s="4">
        <v>19</v>
      </c>
      <c r="G52" s="4">
        <v>45</v>
      </c>
      <c r="H52" s="4">
        <f>POWER(D52-Q25Work!$C$3,2)</f>
        <v>2.1658953364186573</v>
      </c>
    </row>
    <row r="53" spans="1:8" x14ac:dyDescent="0.3">
      <c r="A53" s="4">
        <v>2</v>
      </c>
      <c r="B53" s="4">
        <v>2</v>
      </c>
      <c r="C53" s="4">
        <v>12</v>
      </c>
      <c r="D53" s="4">
        <v>16</v>
      </c>
      <c r="E53" s="4">
        <v>31</v>
      </c>
      <c r="F53" s="4">
        <v>32</v>
      </c>
      <c r="G53" s="4">
        <v>13</v>
      </c>
      <c r="H53" s="4">
        <f>POWER(D53-Q25Work!$C$3,2)</f>
        <v>12.05268778924885</v>
      </c>
    </row>
    <row r="54" spans="1:8" x14ac:dyDescent="0.3">
      <c r="A54" s="4">
        <v>2</v>
      </c>
      <c r="B54" s="4">
        <v>2</v>
      </c>
      <c r="C54" s="4">
        <v>15</v>
      </c>
      <c r="D54" s="4">
        <v>18</v>
      </c>
      <c r="E54" s="4">
        <v>30</v>
      </c>
      <c r="F54" s="4">
        <v>29</v>
      </c>
      <c r="G54" s="4">
        <v>22</v>
      </c>
      <c r="H54" s="4">
        <f>POWER(D54-Q25Work!$C$3,2)</f>
        <v>2.1658953364186573</v>
      </c>
    </row>
    <row r="56" spans="1:8" x14ac:dyDescent="0.3">
      <c r="H56" s="4">
        <f>SUM(H2:H54)</f>
        <v>1241.2075471698108</v>
      </c>
    </row>
  </sheetData>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Answer</vt:lpstr>
      <vt:lpstr>CHPT12Q22</vt:lpstr>
      <vt:lpstr>Chpt12Q3</vt:lpstr>
      <vt:lpstr>CHPT12Q21</vt:lpstr>
      <vt:lpstr>Chpt12Q2</vt:lpstr>
      <vt:lpstr>Q24Work</vt:lpstr>
      <vt:lpstr>Q24Males</vt:lpstr>
      <vt:lpstr>Q24Females</vt:lpstr>
      <vt:lpstr>Q25NonAthletes</vt:lpstr>
      <vt:lpstr>Q25Athletes</vt:lpstr>
      <vt:lpstr>Q25Work</vt:lpstr>
      <vt:lpstr>Q26Data</vt:lpstr>
      <vt:lpstr>Q26Work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cusey</dc:creator>
  <cp:lastModifiedBy>cusey</cp:lastModifiedBy>
  <dcterms:created xsi:type="dcterms:W3CDTF">2019-03-08T23:54:14Z</dcterms:created>
  <dcterms:modified xsi:type="dcterms:W3CDTF">2019-03-10T23:08:26Z</dcterms:modified>
</cp:coreProperties>
</file>