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taggart\ubushare\scratch\"/>
    </mc:Choice>
  </mc:AlternateContent>
  <xr:revisionPtr revIDLastSave="0" documentId="13_ncr:1_{A0E448DF-9BC6-4A7D-830C-FF3A5C8A0683}" xr6:coauthVersionLast="40" xr6:coauthVersionMax="40" xr10:uidLastSave="{00000000-0000-0000-0000-000000000000}"/>
  <bookViews>
    <workbookView xWindow="58605" yWindow="735" windowWidth="17850" windowHeight="10815" xr2:uid="{00000000-000D-0000-FFFF-FFFF00000000}"/>
  </bookViews>
  <sheets>
    <sheet name="Hist" sheetId="1" r:id="rId1"/>
    <sheet name="Xchg" sheetId="3" r:id="rId2"/>
    <sheet name="Hold" sheetId="2" r:id="rId3"/>
  </sheets>
  <definedNames>
    <definedName name="ExternalData_1" localSheetId="1" hidden="1">Xchg!$A$1:$C$11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 l="1"/>
  <c r="D5" i="1" l="1"/>
  <c r="C14" i="3"/>
  <c r="J14" i="2" s="1"/>
  <c r="N17" i="2"/>
  <c r="L17" i="2"/>
  <c r="G14" i="2"/>
  <c r="G11" i="2"/>
  <c r="G10" i="2"/>
  <c r="G9" i="2"/>
  <c r="G8" i="2"/>
  <c r="G7" i="2"/>
  <c r="G6" i="2"/>
  <c r="G5" i="2"/>
  <c r="G4" i="2"/>
  <c r="F14" i="2"/>
  <c r="I14" i="2" s="1"/>
  <c r="E14" i="2"/>
  <c r="D14" i="2"/>
  <c r="C14" i="2"/>
  <c r="B14" i="2"/>
  <c r="K14" i="2" l="1"/>
  <c r="M14" i="2" s="1"/>
  <c r="O14" i="2" s="1"/>
  <c r="F11" i="2"/>
  <c r="E11" i="2"/>
  <c r="D11" i="2"/>
  <c r="C11" i="2"/>
  <c r="B11" i="2"/>
  <c r="F10" i="2"/>
  <c r="E10" i="2"/>
  <c r="D10" i="2"/>
  <c r="C10" i="2"/>
  <c r="B10" i="2"/>
  <c r="F9" i="2"/>
  <c r="E9" i="2"/>
  <c r="D9" i="2"/>
  <c r="C9" i="2"/>
  <c r="B9" i="2"/>
  <c r="F8" i="2"/>
  <c r="E8" i="2"/>
  <c r="D8" i="2"/>
  <c r="C8" i="2"/>
  <c r="B8" i="2"/>
  <c r="F7" i="2"/>
  <c r="E7" i="2"/>
  <c r="D7" i="2"/>
  <c r="C7" i="2"/>
  <c r="B7" i="2"/>
  <c r="F6" i="2"/>
  <c r="E6" i="2"/>
  <c r="D6" i="2"/>
  <c r="C6" i="2"/>
  <c r="B6" i="2"/>
  <c r="F5" i="2"/>
  <c r="I5" i="2" s="1"/>
  <c r="K5" i="2" s="1"/>
  <c r="M5" i="2" s="1"/>
  <c r="E5" i="2"/>
  <c r="D5" i="2"/>
  <c r="C5" i="2"/>
  <c r="B5" i="2"/>
  <c r="A1" i="2"/>
  <c r="F4" i="2"/>
  <c r="I4" i="2" s="1"/>
  <c r="K4" i="2" s="1"/>
  <c r="E4" i="2"/>
  <c r="D4" i="2"/>
  <c r="C4" i="2"/>
  <c r="B4" i="2"/>
  <c r="M4" i="2" l="1"/>
  <c r="I9" i="2"/>
  <c r="K9" i="2" s="1"/>
  <c r="M9" i="2" s="1"/>
  <c r="O9" i="2" s="1"/>
  <c r="I6" i="2"/>
  <c r="K6" i="2" s="1"/>
  <c r="M6" i="2" s="1"/>
  <c r="O6" i="2" s="1"/>
  <c r="I10" i="2"/>
  <c r="K10" i="2" s="1"/>
  <c r="M10" i="2" s="1"/>
  <c r="O10" i="2" s="1"/>
  <c r="I8" i="2"/>
  <c r="K8" i="2" s="1"/>
  <c r="M8" i="2" s="1"/>
  <c r="O8" i="2" s="1"/>
  <c r="I7" i="2"/>
  <c r="K7" i="2" s="1"/>
  <c r="M7" i="2" s="1"/>
  <c r="O7" i="2" s="1"/>
  <c r="I11" i="2"/>
  <c r="K11" i="2" s="1"/>
  <c r="M11" i="2" s="1"/>
  <c r="O11" i="2" s="1"/>
  <c r="O4" i="2"/>
  <c r="O5" i="2"/>
  <c r="K17" i="2" l="1"/>
  <c r="K19" i="2" s="1"/>
  <c r="O17" i="2"/>
  <c r="M1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4E2894-27FD-4D4F-982E-1D349F99C51E}" keepAlive="1" name="Query - Rates Table Converter 1 British Pound Rates table" description="Connection to the 'Rates Table Converter 1 British Pound Rates table' query in the workbook." type="5" refreshedVersion="6" background="1" saveData="1">
    <dbPr connection="Provider=Microsoft.Mashup.OleDb.1;Data Source=$Workbook$;Location=Rates Table Converter 1 British Pound Rates table;Extended Properties=&quot;&quot;" command="SELECT * FROM [Rates Table Converter 1 British Pound Rates table]"/>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2"/>
        </ext>
      </extLst>
    </bk>
    <bk>
      <extLst>
        <ext uri="{3e2802c4-a4d2-4d8b-9148-e3be6c30e623}">
          <xlrd:rvb i="5"/>
        </ext>
      </extLst>
    </bk>
    <bk>
      <extLst>
        <ext uri="{3e2802c4-a4d2-4d8b-9148-e3be6c30e623}">
          <xlrd:rvb i="7"/>
        </ext>
      </extLst>
    </bk>
    <bk>
      <extLst>
        <ext uri="{3e2802c4-a4d2-4d8b-9148-e3be6c30e623}">
          <xlrd:rvb i="9"/>
        </ext>
      </extLst>
    </bk>
    <bk>
      <extLst>
        <ext uri="{3e2802c4-a4d2-4d8b-9148-e3be6c30e623}">
          <xlrd:rvb i="11"/>
        </ext>
      </extLst>
    </bk>
    <bk>
      <extLst>
        <ext uri="{3e2802c4-a4d2-4d8b-9148-e3be6c30e623}">
          <xlrd:rvb i="13"/>
        </ext>
      </extLst>
    </bk>
    <bk>
      <extLst>
        <ext uri="{3e2802c4-a4d2-4d8b-9148-e3be6c30e623}">
          <xlrd:rvb i="16"/>
        </ext>
      </extLst>
    </bk>
    <bk>
      <extLst>
        <ext uri="{3e2802c4-a4d2-4d8b-9148-e3be6c30e623}">
          <xlrd:rvb i="19"/>
        </ext>
      </extLst>
    </bk>
    <bk>
      <extLst>
        <ext uri="{3e2802c4-a4d2-4d8b-9148-e3be6c30e623}">
          <xlrd:rvb i="22"/>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<sst xmlns="http://schemas.openxmlformats.org/spreadsheetml/2006/main" count="38" uniqueCount="37">
  <si>
    <t>Q</t>
  </si>
  <si>
    <t>EPIC</t>
  </si>
  <si>
    <t>Sect</t>
  </si>
  <si>
    <t>Last Clse</t>
  </si>
  <si>
    <t>Current</t>
  </si>
  <si>
    <t>P/E</t>
  </si>
  <si>
    <t>Cval</t>
  </si>
  <si>
    <t>Bval</t>
  </si>
  <si>
    <t>Del</t>
  </si>
  <si>
    <t>DE</t>
  </si>
  <si>
    <t>Del+DE</t>
  </si>
  <si>
    <t>HL</t>
  </si>
  <si>
    <t>EE</t>
  </si>
  <si>
    <t>Rte</t>
  </si>
  <si>
    <t>Cgbp</t>
  </si>
  <si>
    <t>T</t>
  </si>
  <si>
    <t>G</t>
  </si>
  <si>
    <t>P</t>
  </si>
  <si>
    <t>British Pound</t>
  </si>
  <si>
    <t>1.00 GBP</t>
  </si>
  <si>
    <t>inv. 1.00 GBP</t>
  </si>
  <si>
    <t>US Dollar</t>
  </si>
  <si>
    <t>Euro</t>
  </si>
  <si>
    <t>Indian Rupee</t>
  </si>
  <si>
    <t>Australian Dollar</t>
  </si>
  <si>
    <t>Canadian Dollar</t>
  </si>
  <si>
    <t>Singapore Dollar</t>
  </si>
  <si>
    <t>Swiss Franc</t>
  </si>
  <si>
    <t>Malaysian Ringgit</t>
  </si>
  <si>
    <t>Japanese Yen</t>
  </si>
  <si>
    <t>Chinese Yuan Renminbi</t>
  </si>
  <si>
    <t>USD</t>
  </si>
  <si>
    <t>CONVERT</t>
  </si>
  <si>
    <t>Dte</t>
  </si>
  <si>
    <t>Val</t>
  </si>
  <si>
    <t>TG</t>
  </si>
  <si>
    <t>Prg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</si>
</sst>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7" formatCode="_(* #,##0.00_);_(* \(#,##0.00\);_(* &quot;-&quot;??_);_(@_)"/>
  </numFmts>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7">
    <xf numFmtId="0" fontId="0" fillId="0" borderId="0" xfId="0"/>
    <xf numFmtId="167" fontId="0" fillId="0" borderId="0" xfId="0" applyNumberFormat="1"/>
    <xf numFmtId="43" fontId="0" fillId="0" borderId="0" xfId="0" applyNumberFormat="1"/>
    <xf numFmtId="4" fontId="0" fillId="0" borderId="0" xfId="0" applyNumberFormat="1"/>
    <xf numFmtId="22" fontId="0" fillId="0" borderId="0" xfId="0" applyNumberFormat="1"/>
    <xf numFmtId="0" fontId="0" fillId="0" borderId="0" xfId="0" applyNumberFormat="1"/>
    <xf numFmtId="0" fontId="0" fillId="2" borderId="1" xfId="0" applyNumberFormat="1" applyFont="1" applyFill="1" applyBorder="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SupportingPropertyBag" Target="richData/rdsupporting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ichStyles" Target="richData/richStyles.xml"/><Relationship Id="rId5" Type="http://schemas.openxmlformats.org/officeDocument/2006/relationships/connections" Target="connections.xml"/><Relationship Id="rId15" Type="http://schemas.openxmlformats.org/officeDocument/2006/relationships/calcChain" Target="calcChain.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Hist!$A$5:$A$6</c:f>
              <c:numCache>
                <c:formatCode>m/d/yyyy\ h:mm</c:formatCode>
                <c:ptCount val="2"/>
                <c:pt idx="0">
                  <c:v>43510.410403703703</c:v>
                </c:pt>
                <c:pt idx="1">
                  <c:v>43510.416179513886</c:v>
                </c:pt>
              </c:numCache>
            </c:numRef>
          </c:xVal>
          <c:yVal>
            <c:numRef>
              <c:f>Hist!$B$5:$B$6</c:f>
              <c:numCache>
                <c:formatCode>General</c:formatCode>
                <c:ptCount val="2"/>
                <c:pt idx="0">
                  <c:v>7225.2828336799994</c:v>
                </c:pt>
                <c:pt idx="1">
                  <c:v>7224.3958569999995</c:v>
                </c:pt>
              </c:numCache>
            </c:numRef>
          </c:yVal>
          <c:smooth val="1"/>
          <c:extLst>
            <c:ext xmlns:c16="http://schemas.microsoft.com/office/drawing/2014/chart" uri="{C3380CC4-5D6E-409C-BE32-E72D297353CC}">
              <c16:uniqueId val="{00000000-93C1-4027-A911-D71897D6DC8A}"/>
            </c:ext>
          </c:extLst>
        </c:ser>
        <c:dLbls>
          <c:showLegendKey val="0"/>
          <c:showVal val="0"/>
          <c:showCatName val="0"/>
          <c:showSerName val="0"/>
          <c:showPercent val="0"/>
          <c:showBubbleSize val="0"/>
        </c:dLbls>
        <c:axId val="453576920"/>
        <c:axId val="453577904"/>
      </c:scatterChart>
      <c:valAx>
        <c:axId val="453576920"/>
        <c:scaling>
          <c:orientation val="minMax"/>
        </c:scaling>
        <c:delete val="0"/>
        <c:axPos val="b"/>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77904"/>
        <c:crosses val="autoZero"/>
        <c:crossBetween val="midCat"/>
      </c:valAx>
      <c:valAx>
        <c:axId val="45357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76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320992</xdr:colOff>
      <xdr:row>4</xdr:row>
      <xdr:rowOff>40957</xdr:rowOff>
    </xdr:from>
    <xdr:to>
      <xdr:col>9</xdr:col>
      <xdr:colOff>428625</xdr:colOff>
      <xdr:row>15</xdr:row>
      <xdr:rowOff>85725</xdr:rowOff>
    </xdr:to>
    <xdr:graphicFrame macro="">
      <xdr:nvGraphicFramePr>
        <xdr:cNvPr id="2" name="Chart 1">
          <a:extLst>
            <a:ext uri="{FF2B5EF4-FFF2-40B4-BE49-F238E27FC236}">
              <a16:creationId xmlns:a16="http://schemas.microsoft.com/office/drawing/2014/main" id="{58601D65-D3F4-44DE-867D-3C69BE5F6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266700</xdr:colOff>
          <xdr:row>0</xdr:row>
          <xdr:rowOff>121920</xdr:rowOff>
        </xdr:from>
        <xdr:to>
          <xdr:col>0</xdr:col>
          <xdr:colOff>819150</xdr:colOff>
          <xdr:row>1</xdr:row>
          <xdr:rowOff>171450</xdr:rowOff>
        </xdr:to>
        <xdr:sp macro="" textlink="">
          <xdr:nvSpPr>
            <xdr:cNvPr id="1025" name="Button 1" hidden="1">
              <a:extLst>
                <a:ext uri="{63B3BB69-23CF-44E3-9099-C40C66FF867C}">
                  <a14:compatExt spid="_x0000_s1025"/>
                </a:ext>
                <a:ext uri="{FF2B5EF4-FFF2-40B4-BE49-F238E27FC236}">
                  <a16:creationId xmlns:a16="http://schemas.microsoft.com/office/drawing/2014/main" id="{3BAF4C32-A982-4077-95F7-60C1D894713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Update</a:t>
              </a:r>
            </a:p>
          </xdr:txBody>
        </xdr:sp>
        <xdr:clientData fPrintsWithSheet="0"/>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104114E-65DF-45A5-8B50-1C9B5C133DAC}" autoFormatId="16" applyNumberFormats="0" applyBorderFormats="0" applyFontFormats="0" applyPatternFormats="0" applyAlignmentFormats="0" applyWidthHeightFormats="0">
  <queryTableRefresh nextId="4">
    <queryTableFields count="3">
      <queryTableField id="1" name="British Pound" tableColumnId="1"/>
      <queryTableField id="2" name="1.00 GBP" tableColumnId="2"/>
      <queryTableField id="3" name="inv. 1.00 GBP" tableColumnId="3"/>
    </queryTableFields>
  </queryTableRefresh>
</queryTable>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23">
  <rv s="0">
    <v>https://www.bing.com/th?id=AMMS_8885ec01e7f86971cdf2fce3aa5430c8&amp;qlt=95</v>
    <v>https://www.bing.com/images/search?form=xlimg&amp;q=bp</v>
    <v>Image of BP PLC</v>
  </rv>
  <rv s="1">
    <v>en-US</v>
    <v>ao6nk2</v>
    <v>268435456</v>
    <v>268435457</v>
    <v>1</v>
    <v>0</v>
    <v>BP PLC</v>
    <v>3</v>
    <v>4</v>
    <v>Finance</v>
    <v>5</v>
    <v>603.20000000000005</v>
    <v>456.45</v>
    <v>1.391813</v>
    <v>Mr. Robert W. Dudley</v>
    <v>-6.1909000000000001</v>
    <v>-1.1231999999999999E-2</v>
    <v>GBX</v>
    <v xml:space="preserve">BP is an integrated oil and gas company that explores for, produces, and refines oil around the world. In 2017, it produced 2.3 million barrels of liquids and 7.7 billion cubic feet of natural gas per day, including volumes from its 20% ownership interest in Rosneft. At year-end 2017, reserves stood at 18.4 billion barrels of oil equivalent, 58% of which are liquids. The company operates refineries with a capacity of 1.9 million barrels of oil per day. </v>
    <v>74000</v>
    <v>London</v>
    <v>LON</v>
    <v>151</v>
    <v>1 St James's Square, London,  SW1Y 4PD GBR</v>
    <v>548</v>
    <v>0</v>
    <v>Oil &amp; Gas Integrated</v>
    <v>Stock</v>
    <v>43510.562337962503</v>
    <v>543.1</v>
    <v>11049471253641.6</v>
    <v>BP PLC</v>
    <v>545.9</v>
    <v>15.015015</v>
    <v>551.20000000000005</v>
    <v>545.00909999999999</v>
    <v>Powered by Morningstar</v>
    <v>20046210547.2453</v>
    <v>BP/</v>
    <v>BP PLC (LON)</v>
    <v>7882159</v>
    <v>38426982.209677398</v>
    <v>1909</v>
  </rv>
  <rv s="2">
    <v>1</v>
  </rv>
  <rv s="0">
    <v>https://www.bing.com/th?id=AMMS_cad6fa962dd42a38a009911cf846a035&amp;qlt=95</v>
    <v>https://www.bing.com/images/search?form=xlimg&amp;q=glaxosmithkline</v>
    <v>Image of GlaxoSmithKline PLC</v>
  </rv>
  <rv s="1">
    <v>en-US</v>
    <v>ao95c7</v>
    <v>268435456</v>
    <v>268435457</v>
    <v>1</v>
    <v>0</v>
    <v>GlaxoSmithKline PLC</v>
    <v>3</v>
    <v>4</v>
    <v>Finance</v>
    <v>5</v>
    <v>1648.8</v>
    <v>1269.8</v>
    <v>1.0478749999999999</v>
    <v>Emma N Walmsley</v>
    <v>27.8</v>
    <v>1.797E-2</v>
    <v>GBX</v>
    <v>In the pharmaceutical industry, GlaxoSmithKline ranks as one of the largest companies by total sales. The company wields its might across several therapeutic classes, including respiratory and antiviral, as well as vaccines and consumer healthcare products.</v>
    <v>98462</v>
    <v>London</v>
    <v>LON</v>
    <v>151</v>
    <v>980 Great West Road, Brentford, Middlesex TW8 9GS GBR</v>
    <v>1574.8</v>
    <v>3</v>
    <v>Drug Manufacturers - Major</v>
    <v>Stock</v>
    <v>43510.562418981252</v>
    <v>1547</v>
    <v>7816773993446.4004</v>
    <v>GlaxoSmithKline PLC</v>
    <v>1548.8</v>
    <v>21.231422999999999</v>
    <v>1547</v>
    <v>1574.8</v>
    <v>Powered by Morningstar</v>
    <v>5052859724.2704601</v>
    <v>GSK</v>
    <v>GlaxoSmithKline PLC (LON)</v>
    <v>3417590</v>
    <v>10858490.1129032</v>
    <v>1999</v>
  </rv>
  <rv s="2">
    <v>4</v>
  </rv>
  <rv s="3">
    <v>en-US</v>
    <v>aoc652</v>
    <v>268435456</v>
    <v>268435457</v>
    <v>1</v>
    <v>6</v>
    <v>Ocado Group PLC</v>
    <v>7</v>
    <v>8</v>
    <v>Finance</v>
    <v>5</v>
    <v>1163</v>
    <v>465.9</v>
    <v>0.91970399999999997</v>
    <v>Mr. Timothy Steiner</v>
    <v>-5.2</v>
    <v>-5.6230000000000004E-3</v>
    <v>GBX</v>
    <v>Ocado Group PLC is an online grocery retailer, distributing through its Ocado Smart Platform. The company has two reportable segments namely Retail and Solutions. The retail segment provides online grocery and general merchandise offerings to customers within the UK. Its solutions segment provides end-to-end online retail solutions to corporate customers within and outside of the UK. The company generates maximum revenue from the retail segment.</v>
    <v>14246</v>
    <v>London</v>
    <v>LON</v>
    <v>151</v>
    <v>Mosquito Way, Hatfield Business Park, Hatfield, Hertfordshire AL10 9UL GBR</v>
    <v>937.2</v>
    <v>Grocery Stores</v>
    <v>Stock</v>
    <v>43510.563148147659</v>
    <v>911.8</v>
    <v>642175301900</v>
    <v>Ocado Group PLC</v>
    <v>915</v>
    <v>5000</v>
    <v>924.8</v>
    <v>919.6</v>
    <v>Powered by Morningstar</v>
    <v>694393708.80190301</v>
    <v>OCDO</v>
    <v>Ocado Group PLC (LON)</v>
    <v>606714</v>
    <v>2465705.82258065</v>
    <v>2009</v>
  </rv>
  <rv s="2">
    <v>6</v>
  </rv>
  <rv s="4">
    <v>en-US</v>
    <v>aocfim</v>
    <v>268435456</v>
    <v>268435457</v>
    <v>1</v>
    <v>9</v>
    <v>Petrofac Ltd</v>
    <v>7</v>
    <v>8</v>
    <v>Finance</v>
    <v>5</v>
    <v>679</v>
    <v>376.4</v>
    <v>0.72413499999999997</v>
    <v>-4.556</v>
    <v>-1.1523E-2</v>
    <v>GBX</v>
    <v>Petrofac Ltd provides engineering and construction services to the oil and gas production and processing industry. It designs, builds, operates and maintain oil and gas facilities. The operating segments of the company include Engineering and Construction, Engineering and production services, and Integrated energy services. It derives the majority of the revenue from the Engineering and Construction services which provide lump-sum engineering, procurement and construction project execution services to the onshore and offshore oil and gas industry. The company operates worldwide and generates most of its revenue from Kuwait.</v>
    <v>12500</v>
    <v>London</v>
    <v>LON</v>
    <v>151</v>
    <v>44 Esplanade, St Helier,  JE4 9WG JEY</v>
    <v>398.5</v>
    <v>Oil &amp; Gas Equipment &amp; Services</v>
    <v>Stock</v>
    <v>43510.562986110941</v>
    <v>388.512</v>
    <v>132764380377.968</v>
    <v>Petrofac Ltd</v>
    <v>395</v>
    <v>42.194093000000002</v>
    <v>395.4</v>
    <v>390.84399999999999</v>
    <v>Powered by Morningstar</v>
    <v>335772332.77179599</v>
    <v>PFC</v>
    <v>Petrofac Ltd (LON)</v>
    <v>732559</v>
    <v>2317419.0793650802</v>
    <v>1981</v>
  </rv>
  <rv s="2">
    <v>8</v>
  </rv>
  <rv s="3">
    <v>en-US</v>
    <v>aoe827</v>
    <v>268435456</v>
    <v>268435457</v>
    <v>1</v>
    <v>6</v>
    <v>Sirius Minerals PLC</v>
    <v>7</v>
    <v>8</v>
    <v>Finance</v>
    <v>5</v>
    <v>39.78</v>
    <v>18.72</v>
    <v>1.4959009999999999</v>
    <v>Mr. Christopher Neil Fraser</v>
    <v>-0.25900000000000001</v>
    <v>-1.3081000000000001E-2</v>
    <v>GBX</v>
    <v>Sirius Minerals PLC is a producer of multi-nutrient fertilizers. The company is currently organized into one business division: the UK segment. Under its UK segment, the firm conducts North Yorkshire polyhalite project related activities and the corporate operations. POLY4 is the trademark name of all polyhalite products from the company. The company operates its business mainly in the United Kingdom.</v>
    <v>116</v>
    <v>London</v>
    <v>LON</v>
    <v>151</v>
    <v>68 Haymarket, London,  SW1Y 4RF GBR</v>
    <v>19.989999999999998</v>
    <v>Agricultural Inputs</v>
    <v>Stock</v>
    <v>43510.562152777347</v>
    <v>19.5</v>
    <v>93739295898.119003</v>
    <v>Sirius Minerals PLC</v>
    <v>19.8</v>
    <v>-36.363636</v>
    <v>19.8</v>
    <v>19.541</v>
    <v>Powered by Morningstar</v>
    <v>4734307873.6423702</v>
    <v>SXX</v>
    <v>Sirius Minerals PLC (LON)</v>
    <v>3401857</v>
    <v>12071732.7096774</v>
    <v>2003</v>
  </rv>
  <rv s="2">
    <v>10</v>
  </rv>
  <rv s="5">
    <v>en-US</v>
    <v>aodypr</v>
    <v>268435456</v>
    <v>268435457</v>
    <v>1</v>
    <v>6</v>
    <v>SSE PLC</v>
    <v>7</v>
    <v>10</v>
    <v>Finance</v>
    <v>5</v>
    <v>1449.5</v>
    <v>1026.5</v>
    <v>0.59444300000000005</v>
    <v>Mr. Alistair Phillips-Davies</v>
    <v>3.5</v>
    <v>2.9310000000000004E-3</v>
    <v>GBX</v>
    <v>SSE is an energy holding company based in the United Kingdom. The bulk of SSE's profit comes from the company's 11 gigawatts of power generation, unregulated electric and gas supply businesses, and its regulated networks business, which includes electric and gas distribution and transmission systems. The firm is also involved in smaller related businesses such as gas storage, home energy services, contracting, and oil and gas production.</v>
    <v>20786</v>
    <v>London</v>
    <v>LON</v>
    <v>151</v>
    <v>200 Dunkeld Road, Perth,  PH1 3AQ GBR</v>
    <v>1204.5</v>
    <v>Utilities - Diversified</v>
    <v>Stock</v>
    <v>2019-02-14T13:30:00.0000000</v>
    <v>1190</v>
    <v>1229278814320</v>
    <v>SSE PLC</v>
    <v>1195</v>
    <v>42.918455000000002</v>
    <v>1194</v>
    <v>1197.5</v>
    <v>Powered by Morningstar</v>
    <v>1029546745.66164</v>
    <v>SSE</v>
    <v>SSE PLC (LON)</v>
    <v>1010700</v>
    <v>4277593.2096774196</v>
    <v>1989</v>
  </rv>
  <rv s="2">
    <v>12</v>
  </rv>
  <rv s="0">
    <v>https://www.bing.com/th?id=AMMS_ebe878988948c3a09dd8ffac466360f3&amp;qlt=95</v>
    <v>https://www.bing.com/images/search?form=xlimg&amp;q=unilever</v>
    <v>Image of Unilever PLC</v>
  </rv>
  <rv s="1">
    <v>en-US</v>
    <v>aoexim</v>
    <v>268435456</v>
    <v>268435457</v>
    <v>1</v>
    <v>0</v>
    <v>Unilever PLC</v>
    <v>3</v>
    <v>4</v>
    <v>Finance</v>
    <v>5</v>
    <v>4503.5</v>
    <v>3678.5</v>
    <v>0.73049900000000001</v>
    <v>Mr. Paul G J M Polman</v>
    <v>-1.5</v>
    <v>-3.5200000000000005E-4</v>
    <v>GBX</v>
    <v>Netherlands-based Unilever NV and U.K.-based Unilever PLC operate Unilever Group, a diversified household and personal product (58% of 2017 sales by value) and packaged-food (42%) company. The firm's brands include Knorr soups and sauces, Hellmann's mayonnaise, Lipton teas, Axe and Dove skin products, and the TRESemme hair-care brand. The firm has been acquisitive in recent years, and high-profile purchases include the mail-order men's grooming business Dollar Shave Club.</v>
    <v>165000</v>
    <v>London</v>
    <v>LON</v>
    <v>151</v>
    <v>100 Victoria Embankment, London,  EC4Y 0DY GBR</v>
    <v>4267.5</v>
    <v>14</v>
    <v>Household &amp; Personal Products</v>
    <v>Stock</v>
    <v>43510.562743055467</v>
    <v>4231</v>
    <v>11131263600000</v>
    <v>Unilever PLC</v>
    <v>4256</v>
    <v>13.513514000000001</v>
    <v>4260.5</v>
    <v>4259</v>
    <v>Powered by Morningstar</v>
    <v>2612666025.1144199</v>
    <v>ULVR</v>
    <v>Unilever PLC (LON)</v>
    <v>732210</v>
    <v>2867565.22580645</v>
    <v>1894</v>
  </rv>
  <rv s="2">
    <v>15</v>
  </rv>
  <rv s="0">
    <v>https://www.bing.com/th?id=AMMS_df84d4ef337b3b4e64c2e5cd57833d48&amp;qlt=95</v>
    <v>https://www.bing.com/images/search?form=xlimg&amp;q=vodafone+group+plc</v>
    <v>Image of Vodafone Group PLC</v>
  </rv>
  <rv s="1">
    <v>en-US</v>
    <v>aof8sm</v>
    <v>268435456</v>
    <v>268435457</v>
    <v>1</v>
    <v>0</v>
    <v>Vodafone Group PLC</v>
    <v>3</v>
    <v>4</v>
    <v>Finance</v>
    <v>5</v>
    <v>214.6</v>
    <v>133.47999999999999</v>
    <v>1.118385</v>
    <v>Mr. Nicholas Jonathan (Nick) Read</v>
    <v>0.48</v>
    <v>3.444E-3</v>
    <v>GBX</v>
    <v>With 274.9 million proportionate wireless customers (total customers multiplied by its ownership interest) excluding India, Vodafone is one of the largest wireless phone companies in the world. It is also one of the largest carriers in terms of the number of major countries served. Vodafone has wireless operations in 17 countries and partnership interests in many others. More recently it has acquired cable TV operations and access to fibre, either laying its own or gaining wholesale access, to offer broadband services. Vodafone is increasingly pushing converged services of wireless and fixed-line telephone services. The firm's objective is to be the communications leader across a connected world.</v>
    <v>95037</v>
    <v>London</v>
    <v>LON</v>
    <v>151</v>
    <v>Vodafone House, Newbury, Berkshire RG14 2FN GBR</v>
    <v>140.30000000000001</v>
    <v>17</v>
    <v>Telecom Services</v>
    <v>Stock</v>
    <v>43510.562951388281</v>
    <v>138.6</v>
    <v>3737648997515.6802</v>
    <v>Vodafone Group PLC</v>
    <v>139.6</v>
    <v>10.427529</v>
    <v>139.36000000000001</v>
    <v>139.84</v>
    <v>Powered by Morningstar</v>
    <v>26820099006.2836</v>
    <v>VOD</v>
    <v>Vodafone Group PLC (LON)</v>
    <v>15402327</v>
    <v>95562419.983870998</v>
    <v>1984</v>
  </rv>
  <rv s="2">
    <v>18</v>
  </rv>
  <rv s="0">
    <v>https://www.bing.com/th?id=AMMS_1d6f65ce61308c207e599db9bb99dad8&amp;qlt=95</v>
    <v>https://www.bing.com/images/search?form=xlimg&amp;q=qualcomm</v>
    <v>Image of Qualcomm Inc</v>
  </rv>
  <rv s="6">
    <v>en-US</v>
    <v>a21k2w</v>
    <v>268435456</v>
    <v>268435457</v>
    <v>1</v>
    <v>11</v>
    <v>Qualcomm Inc</v>
    <v>12</v>
    <v>13</v>
    <v>Finance</v>
    <v>14</v>
    <v>76.5</v>
    <v>48.56</v>
    <v>1.1803330000000001</v>
    <v>Mr. Steven M. Mollenkopf</v>
    <v>-7.0000000000000007E-2</v>
    <v>-1.3550000000000001E-3</v>
    <v>USD</v>
    <v>Qualcomm develops and licenses wireless technology and also designs chips for mobile phones. The company's key patents revolve around CDMA and OFDMA technologies, which are standards in wireless communications that are the backbone of all 3G and 4G networks. In turn, Qualcomm's IP is licensed by virtually all wireless device makers. The firm is also the world's largest wireless chip vendor, supplying many premier handset makers with leading-edge processors.</v>
    <v>35400</v>
    <v>NASDAQ</v>
    <v>NAS</v>
    <v>126</v>
    <v>5775 Morehouse Drive, San Diego, CA 92121-1714 USA</v>
    <v>52.49</v>
    <v>20</v>
    <v>Semiconductors</v>
    <v>Stock</v>
    <v>43510.551747685153</v>
    <v>17</v>
    <v>51.56</v>
    <v>62439670701.870003</v>
    <v>Qualcomm Inc</v>
    <v>52</v>
    <v>32.258065000000002</v>
    <v>51.66</v>
    <v>51.59</v>
    <v>Powered by Morningstar</v>
    <v>1208665712.3861799</v>
    <v>QCOM</v>
    <v>Qualcomm Inc (NAS)</v>
    <v>2330</v>
    <v>13800987.338709701</v>
    <v>1985</v>
  </rv>
  <rv s="2">
    <v>21</v>
  </rv>
</rvData>
</file>

<file path=xl/richData/rdrichvaluestructure.xml><?xml version="1.0" encoding="utf-8"?>
<rvStructures xmlns="http://schemas.microsoft.com/office/spreadsheetml/2017/richdata" count="7">
  <s t="_imageurl">
    <k n="Address" t="s"/>
    <k n="More Images Address" t="s"/>
    <k n="Text" t="s"/>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mage" t="r"/>
    <k n="Industry" t="s"/>
    <k n="Instrument type" t="s"/>
    <k n="Last trade time"/>
    <k n="Low"/>
    <k n="Market cap"/>
    <k n="Name" t="s"/>
    <k n="Open"/>
    <k n="P/E"/>
    <k n="Previous close"/>
    <k n="Price"/>
    <k n="Provider" t="s"/>
    <k n="Shares outstanding"/>
    <k n="Ticker symbol" t="s"/>
    <k n="UniqueName" t="s"/>
    <k n="Volume"/>
    <k n="Volume average"/>
    <k n="Year founded"/>
  </s>
  <s t="_linkedentity">
    <k n="%cvi" t="r"/>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ndustry" t="s"/>
    <k n="Instrument type" t="s"/>
    <k n="Last trade time"/>
    <k n="Low"/>
    <k n="Market cap"/>
    <k n="Name" t="s"/>
    <k n="Open"/>
    <k n="P/E"/>
    <k n="Previous close"/>
    <k n="Price"/>
    <k n="Provider" t="s"/>
    <k n="Shares outstanding"/>
    <k n="Ticker symbol" t="s"/>
    <k n="UniqueName" t="s"/>
    <k n="Volume"/>
    <k n="Volume average"/>
    <k n="Year founded"/>
  </s>
  <s t="_linkedentitycore">
    <k n="%EntityCulture" t="s"/>
    <k n="%EntityId" t="s"/>
    <k n="%EntityServiceId"/>
    <k n="%EntitySubDomainId"/>
    <k n="%IsRefreshable" t="b"/>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pen"/>
    <k n="P/E"/>
    <k n="Previous close"/>
    <k n="Price"/>
    <k n="Provider" t="s"/>
    <k n="Shares outstanding"/>
    <k n="Ticker symbol" t="s"/>
    <k n="UniqueName" t="s"/>
    <k n="Volume"/>
    <k n="Volume average"/>
    <k n="Year founded"/>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ndustry" t="s"/>
    <k n="Instrument type" t="s"/>
    <k n="Last trade time" t="s"/>
    <k n="Low"/>
    <k n="Market cap"/>
    <k n="Name" t="s"/>
    <k n="Open"/>
    <k n="P/E"/>
    <k n="Previous close"/>
    <k n="Price"/>
    <k n="Provider" t="s"/>
    <k n="Shares outstanding"/>
    <k n="Ticker symbol" t="s"/>
    <k n="UniqueName" t="s"/>
    <k n="Volume"/>
    <k n="Volume average"/>
    <k n="Year founded"/>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mage" t="r"/>
    <k n="Industry" t="s"/>
    <k n="Instrument type" t="s"/>
    <k n="Last trade time"/>
    <k n="LiveExchangeID" t="s"/>
    <k n="Low"/>
    <k n="Market cap"/>
    <k n="Name" t="s"/>
    <k n="Open"/>
    <k n="P/E"/>
    <k n="Previous close"/>
    <k n="Price"/>
    <k n="Provider" t="s"/>
    <k n="Shares outstanding"/>
    <k n="Ticker symbol" t="s"/>
    <k n="UniqueName" t="s"/>
    <k n="Volume"/>
    <k n="Volume average"/>
    <k n="Year founded"/>
  </s>
</rvStructures>
</file>

<file path=xl/richData/rdsupportingpropertybag.xml><?xml version="1.0" encoding="utf-8"?>
<supportingPropertyBags xmlns="http://schemas.microsoft.com/office/spreadsheetml/2017/richdata2">
  <spbArrays count="4">
    <a count="43">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CEO</v>
      <v t="s">Description</v>
      <v t="s">Employees</v>
      <v t="s">Headquarters</v>
      <v t="s">Industry</v>
      <v t="s">Instrument type</v>
      <v t="s">Year founded</v>
      <v t="s">_Flags</v>
      <v t="s">ExchangeID</v>
      <v t="s">UniqueName</v>
      <v t="s">Image</v>
      <v t="s">Provider</v>
      <v t="s">_Display</v>
    </a>
    <a count="42">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CEO</v>
      <v t="s">Description</v>
      <v t="s">Employees</v>
      <v t="s">Headquarters</v>
      <v t="s">Industry</v>
      <v t="s">Instrument type</v>
      <v t="s">Year founded</v>
      <v t="s">_Flags</v>
      <v t="s">ExchangeID</v>
      <v t="s">UniqueName</v>
      <v t="s">Provider</v>
      <v t="s">_Display</v>
    </a>
    <a count="41">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founded</v>
      <v t="s">_Flags</v>
      <v t="s">ExchangeID</v>
      <v t="s">UniqueName</v>
      <v t="s">Provider</v>
      <v t="s">_Display</v>
    </a>
    <a count="44">
      <v t="s">%EntityServiceId</v>
      <v t="s">_Format</v>
      <v t="s">%EntitySubDomainId</v>
      <v t="s">%EntityCulture</v>
      <v t="s">%IsRefreshable</v>
      <v t="s">%EntityId</v>
      <v t="s">_Icon</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CEO</v>
      <v t="s">Description</v>
      <v t="s">Employees</v>
      <v t="s">Headquarters</v>
      <v t="s">Industry</v>
      <v t="s">Instrument type</v>
      <v t="s">Year founded</v>
      <v t="s">_Flags</v>
      <v t="s">ExchangeID</v>
      <v t="s">UniqueName</v>
      <v t="s">Image</v>
      <v t="s">LiveExchangeID</v>
      <v t="s">Provider</v>
      <v t="s">_Display</v>
    </a>
  </spbArrays>
  <spbData count="15">
    <spb s="0">
      <v>0</v>
    </spb>
    <spb s="1">
      <v>0</v>
      <v>0</v>
    </spb>
    <spb s="2">
      <v>0</v>
      <v>0</v>
      <v>0</v>
    </spb>
    <spb s="3">
      <v>1</v>
      <v>2</v>
      <v>2</v>
      <v>2</v>
    </spb>
    <spb s="4">
      <v>1</v>
      <v>2</v>
      <v>2</v>
      <v>1</v>
      <v>3</v>
      <v>1</v>
      <v>4</v>
      <v>1</v>
      <v>1</v>
      <v>5</v>
      <v>5</v>
      <v>6</v>
      <v>7</v>
      <v>1</v>
      <v>1</v>
      <v>8</v>
      <v>1</v>
      <v>5</v>
      <v>9</v>
      <v>10</v>
      <v>11</v>
      <v>11</v>
      <v>5</v>
    </spb>
    <spb s="5">
      <v>Delayed 15 minutes</v>
      <v>from previous close</v>
      <v>from previous close</v>
      <v>LSE</v>
      <v>GMT</v>
    </spb>
    <spb s="0">
      <v>1</v>
    </spb>
    <spb s="6">
      <v>2</v>
      <v>2</v>
      <v>2</v>
    </spb>
    <spb s="7">
      <v>1</v>
      <v>2</v>
      <v>2</v>
      <v>1</v>
      <v>3</v>
      <v>1</v>
      <v>1</v>
      <v>1</v>
      <v>5</v>
      <v>5</v>
      <v>6</v>
      <v>7</v>
      <v>1</v>
      <v>1</v>
      <v>8</v>
      <v>1</v>
      <v>5</v>
      <v>9</v>
      <v>10</v>
      <v>11</v>
      <v>11</v>
      <v>5</v>
    </spb>
    <spb s="0">
      <v>2</v>
    </spb>
    <spb s="8">
      <v>1</v>
      <v>2</v>
      <v>2</v>
      <v>1</v>
      <v>3</v>
      <v>1</v>
      <v>1</v>
      <v>1</v>
      <v>5</v>
      <v>5</v>
      <v>6</v>
      <v>7</v>
      <v>1</v>
      <v>1</v>
      <v>8</v>
      <v>1</v>
      <v>5</v>
      <v>9</v>
      <v>11</v>
      <v>11</v>
      <v>5</v>
    </spb>
    <spb s="0">
      <v>3</v>
    </spb>
    <spb s="9">
      <v>1</v>
      <v>2</v>
      <v>2</v>
      <v>2</v>
      <v>2</v>
    </spb>
    <spb s="4">
      <v>12</v>
      <v>2</v>
      <v>2</v>
      <v>12</v>
      <v>3</v>
      <v>12</v>
      <v>4</v>
      <v>12</v>
      <v>12</v>
      <v>5</v>
      <v>5</v>
      <v>6</v>
      <v>13</v>
      <v>12</v>
      <v>12</v>
      <v>8</v>
      <v>12</v>
      <v>5</v>
      <v>9</v>
      <v>10</v>
      <v>11</v>
      <v>11</v>
      <v>5</v>
    </spb>
    <spb s="5">
      <v>Delayed 15 minutes</v>
      <v>from previous close</v>
      <v>from previous close</v>
      <v>Source: NASDAQ</v>
      <v>GMT</v>
    </spb>
  </spbData>
</supportingPropertyBags>
</file>

<file path=xl/richData/rdsupportingpropertybagstructure.xml><?xml version="1.0" encoding="utf-8"?>
<spbStructures xmlns="http://schemas.microsoft.com/office/spreadsheetml/2017/richdata2" count="10">
  <s>
    <k n="^Order" t="spba"/>
  </s>
  <s>
    <k n="ShowInDotNotation" t="b"/>
    <k n="ShowInAutoComplete" t="b"/>
  </s>
  <s>
    <k n="ShowInCardView" t="b"/>
    <k n="ShowInDotNotation" t="b"/>
    <k n="ShowInAutoComplete" t="b"/>
  </s>
  <s>
    <k n="Image" t="spb"/>
    <k n="Provider" t="spb"/>
    <k n="ExchangeID" t="spb"/>
    <k n="UniqueName" t="spb"/>
  </s>
  <s>
    <k n="Low" t="i"/>
    <k n="P/E" t="i"/>
    <k n="Beta" t="i"/>
    <k n="High" t="i"/>
    <k n="Name" t="i"/>
    <k n="Open" t="i"/>
    <k n="Image" t="i"/>
    <k n="Price" t="i"/>
    <k n="Change" t="i"/>
    <k n="Volume" t="i"/>
    <k n="Employees" t="i"/>
    <k n="Change (%)" t="i"/>
    <k n="Market cap" t="i"/>
    <k n="52 week low" t="i"/>
    <k n="52 week high" t="i"/>
    <k n="Year founded" t="i"/>
    <k n="Previous close" t="i"/>
    <k n="Volume average" t="i"/>
    <k n="_DisplayString" t="i"/>
    <k n="Last trade time" t="i"/>
    <k n="%EntityServiceId" t="i"/>
    <k n="%EntitySubDomainId" t="i"/>
    <k n="Shares outstanding" t="i"/>
  </s>
  <s>
    <k n="Price" t="s"/>
    <k n="Change" t="s"/>
    <k n="Change (%)" t="s"/>
    <k n="ExchangeID" t="s"/>
    <k n="Last trade time" t="s"/>
  </s>
  <s>
    <k n="Provider" t="spb"/>
    <k n="ExchangeID" t="spb"/>
    <k n="UniqueName" t="spb"/>
  </s>
  <s>
    <k n="Low" t="i"/>
    <k n="P/E" t="i"/>
    <k n="Beta" t="i"/>
    <k n="High" t="i"/>
    <k n="Name" t="i"/>
    <k n="Open" t="i"/>
    <k n="Price" t="i"/>
    <k n="Change" t="i"/>
    <k n="Volume" t="i"/>
    <k n="Employees" t="i"/>
    <k n="Change (%)" t="i"/>
    <k n="Market cap" t="i"/>
    <k n="52 week low" t="i"/>
    <k n="52 week high" t="i"/>
    <k n="Year founded" t="i"/>
    <k n="Previous close" t="i"/>
    <k n="Volume average" t="i"/>
    <k n="_DisplayString" t="i"/>
    <k n="Last trade time" t="i"/>
    <k n="%EntityServiceId" t="i"/>
    <k n="%EntitySubDomainId" t="i"/>
    <k n="Shares outstanding" t="i"/>
  </s>
  <s>
    <k n="Low" t="i"/>
    <k n="P/E" t="i"/>
    <k n="Beta" t="i"/>
    <k n="High" t="i"/>
    <k n="Name" t="i"/>
    <k n="Open" t="i"/>
    <k n="Price" t="i"/>
    <k n="Change" t="i"/>
    <k n="Volume" t="i"/>
    <k n="Employees" t="i"/>
    <k n="Change (%)" t="i"/>
    <k n="Market cap" t="i"/>
    <k n="52 week low" t="i"/>
    <k n="52 week high" t="i"/>
    <k n="Year founded" t="i"/>
    <k n="Previous close" t="i"/>
    <k n="Volume average" t="i"/>
    <k n="_DisplayString" t="i"/>
    <k n="%EntityServiceId" t="i"/>
    <k n="%EntitySubDomainId" t="i"/>
    <k n="Shares outstanding" t="i"/>
  </s>
  <s>
    <k n="Image" t="spb"/>
    <k n="Provider" t="spb"/>
    <k n="ExchangeID" t="spb"/>
    <k n="UniqueName" t="spb"/>
    <k n="LiveExchangeID"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167" formatCode="_(* #,##0.00_);_(* \(#,##0.00\);_(* &quot;-&quot;??_);_(@_)"/>
    </x:dxf>
    <x:dxf>
      <x:numFmt numFmtId="4" formatCode="#,##0.00"/>
    </x:dxf>
    <x:dxf>
      <x:numFmt numFmtId="3" formatCode="#,##0"/>
    </x:dxf>
    <x:dxf>
      <x:numFmt numFmtId="14" formatCode="0.00%"/>
    </x:dxf>
    <x:dxf>
      <x:numFmt numFmtId="166" formatCode="_(* #,##0_);_(* \(#,##0\);_(* &quot;-&quot;_);_(@_)"/>
    </x:dxf>
    <x:dxf>
      <x:numFmt numFmtId="1" formatCode="0"/>
    </x:dxf>
    <x:dxf>
      <x:numFmt numFmtId="27" formatCode="dd/mm/yyyy\ hh:mm"/>
    </x:dxf>
    <x:dxf>
      <x:numFmt numFmtId="2" formatCode="0.00"/>
    </x:dxf>
    <x:dxf>
      <x:numFmt numFmtId="165" formatCode="_([$$-409]* #,##0.00_);_([$$-409]* \(#,##0.00\);_([$$-409]* &quot;-&quot;??_);_(@_)"/>
    </x:dxf>
    <x:dxf>
      <x:numFmt numFmtId="164" formatCode="_([$$-409]* #,##0_);_([$$-409]* \(#,##0\);_([$$-409]* &quot;-&quot;_);_(@_)"/>
    </x:dxf>
  </dxfs>
  <richProperties>
    <rPr n="IsTitleField" t="b"/>
    <rPr n="IsHeroField" t="b"/>
    <rPr n="ShouldShowInCell" t="b"/>
  </richProperties>
  <richStyles>
    <rSty dxfid="0"/>
    <rSty dxfid="1"/>
    <rSty>
      <rpv i="0">1</rpv>
    </rSty>
    <rSty>
      <rpv i="1">1</rpv>
    </rSty>
    <rSty dxfid="2"/>
    <rSty dxfid="3"/>
    <rSty dxfid="4"/>
    <rSty dxfid="5"/>
    <rSty>
      <rpv i="2">1</rpv>
    </rSty>
    <rSty dxfid="6"/>
    <rSty dxfid="7"/>
    <rSty dxfid="8"/>
    <rSty dxfid="9"/>
  </richStyles>
</richStyleSheet>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23DBAC-D86F-4262-AF68-6EC361390C29}" name="Rates_Table_Converter_1_British_Pound_Rates_table" displayName="Rates_Table_Converter_1_British_Pound_Rates_table" ref="A1:C11" tableType="queryTable" totalsRowShown="0">
  <autoFilter ref="A1:C11" xr:uid="{650913B1-BC76-474D-AAC1-F69ABF5C72C9}"/>
  <tableColumns count="3">
    <tableColumn id="1" xr3:uid="{6615CC71-A0BE-4D0A-8184-A839FEBD0857}" uniqueName="1" name="British Pound" queryTableFieldId="1" dataDxfId="0"/>
    <tableColumn id="2" xr3:uid="{D0C5B16D-9513-4B21-B423-98DF7CB646AA}" uniqueName="2" name="1.00 GBP" queryTableFieldId="2"/>
    <tableColumn id="3" xr3:uid="{A29B36B3-8D58-4BE0-B4E3-778ECE8DC24B}" uniqueName="3" name="inv. 1.00 GBP"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6"/>
  <sheetViews>
    <sheetView tabSelected="1" workbookViewId="0">
      <selection activeCell="A9" sqref="A9"/>
    </sheetView>
  </sheetViews>
  <sheetFormatPr defaultRowHeight="14.4" x14ac:dyDescent="0.3"/>
  <cols>
    <col min="1" max="1" width="17.21875" style="4" customWidth="1"/>
    <col min="2" max="2" width="8.88671875" customWidth="1"/>
  </cols>
  <sheetData>
    <row r="3" spans="1:4" ht="13.8" customHeight="1" x14ac:dyDescent="0.3"/>
    <row r="4" spans="1:4" x14ac:dyDescent="0.3">
      <c r="A4" s="4" t="s">
        <v>33</v>
      </c>
      <c r="B4" t="s">
        <v>34</v>
      </c>
      <c r="C4" t="s">
        <v>35</v>
      </c>
      <c r="D4" t="s">
        <v>36</v>
      </c>
    </row>
    <row r="5" spans="1:4" x14ac:dyDescent="0.3">
      <c r="A5" s="4">
        <v>43510.410403703703</v>
      </c>
      <c r="B5">
        <v>7225.2828336799994</v>
      </c>
      <c r="C5">
        <v>200000</v>
      </c>
      <c r="D5">
        <f>(B5/C5)*100</f>
        <v>3.6126414168399998</v>
      </c>
    </row>
    <row r="6" spans="1:4" x14ac:dyDescent="0.3">
      <c r="A6" s="4">
        <v>43510.416179513886</v>
      </c>
      <c r="B6">
        <v>7224.3958569999995</v>
      </c>
      <c r="C6">
        <v>200000</v>
      </c>
      <c r="D6">
        <f>(B6/C6)*100</f>
        <v>3.6121979284999997</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Update">
                <anchor moveWithCells="1">
                  <from>
                    <xdr:col>0</xdr:col>
                    <xdr:colOff>266700</xdr:colOff>
                    <xdr:row>0</xdr:row>
                    <xdr:rowOff>121920</xdr:rowOff>
                  </from>
                  <to>
                    <xdr:col>0</xdr:col>
                    <xdr:colOff>807720</xdr:colOff>
                    <xdr:row>1</xdr:row>
                    <xdr:rowOff>175260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72E02-059E-4C94-9BD7-8BD0EC44C413}">
  <dimension ref="A1:C14"/>
  <sheetViews>
    <sheetView workbookViewId="0">
      <selection activeCell="C14" sqref="C14"/>
    </sheetView>
  </sheetViews>
  <sheetFormatPr defaultRowHeight="14.4" x14ac:dyDescent="0.3"/>
  <cols>
    <col min="1" max="1" width="21.6640625" bestFit="1" customWidth="1"/>
    <col min="2" max="2" width="11" bestFit="1" customWidth="1"/>
    <col min="3" max="3" width="14.33203125" bestFit="1" customWidth="1"/>
  </cols>
  <sheetData>
    <row r="1" spans="1:3" x14ac:dyDescent="0.3">
      <c r="A1" t="s">
        <v>18</v>
      </c>
      <c r="B1" t="s">
        <v>19</v>
      </c>
      <c r="C1" t="s">
        <v>20</v>
      </c>
    </row>
    <row r="2" spans="1:3" x14ac:dyDescent="0.3">
      <c r="A2" s="5" t="s">
        <v>21</v>
      </c>
      <c r="B2">
        <v>1.281952</v>
      </c>
      <c r="C2">
        <v>0.78005999999999998</v>
      </c>
    </row>
    <row r="3" spans="1:3" x14ac:dyDescent="0.3">
      <c r="A3" s="5" t="s">
        <v>22</v>
      </c>
      <c r="B3">
        <v>1.134509</v>
      </c>
      <c r="C3">
        <v>0.88143800000000005</v>
      </c>
    </row>
    <row r="4" spans="1:3" x14ac:dyDescent="0.3">
      <c r="A4" s="5" t="s">
        <v>23</v>
      </c>
      <c r="B4">
        <v>91.098659999999995</v>
      </c>
      <c r="C4">
        <v>1.0977000000000001E-2</v>
      </c>
    </row>
    <row r="5" spans="1:3" x14ac:dyDescent="0.3">
      <c r="A5" s="5" t="s">
        <v>24</v>
      </c>
      <c r="B5">
        <v>1.8024119999999999</v>
      </c>
      <c r="C5">
        <v>0.55481199999999997</v>
      </c>
    </row>
    <row r="6" spans="1:3" x14ac:dyDescent="0.3">
      <c r="A6" s="5" t="s">
        <v>25</v>
      </c>
      <c r="B6">
        <v>1.7039770000000001</v>
      </c>
      <c r="C6">
        <v>0.58686199999999999</v>
      </c>
    </row>
    <row r="7" spans="1:3" x14ac:dyDescent="0.3">
      <c r="A7" s="5" t="s">
        <v>26</v>
      </c>
      <c r="B7">
        <v>1.7402280000000001</v>
      </c>
      <c r="C7">
        <v>0.57463699999999995</v>
      </c>
    </row>
    <row r="8" spans="1:3" x14ac:dyDescent="0.3">
      <c r="A8" s="5" t="s">
        <v>27</v>
      </c>
      <c r="B8">
        <v>1.2904599999999999</v>
      </c>
      <c r="C8">
        <v>0.774918</v>
      </c>
    </row>
    <row r="9" spans="1:3" x14ac:dyDescent="0.3">
      <c r="A9" s="5" t="s">
        <v>28</v>
      </c>
      <c r="B9">
        <v>5.222817</v>
      </c>
      <c r="C9">
        <v>0.191468</v>
      </c>
    </row>
    <row r="10" spans="1:3" x14ac:dyDescent="0.3">
      <c r="A10" s="5" t="s">
        <v>29</v>
      </c>
      <c r="B10">
        <v>141.975775</v>
      </c>
      <c r="C10">
        <v>7.0429999999999998E-3</v>
      </c>
    </row>
    <row r="11" spans="1:3" x14ac:dyDescent="0.3">
      <c r="A11" s="5" t="s">
        <v>30</v>
      </c>
      <c r="B11">
        <v>8.6796360000000004</v>
      </c>
      <c r="C11">
        <v>0.11521199999999999</v>
      </c>
    </row>
    <row r="13" spans="1:3" x14ac:dyDescent="0.3">
      <c r="A13" t="s">
        <v>32</v>
      </c>
    </row>
    <row r="14" spans="1:3" x14ac:dyDescent="0.3">
      <c r="A14" t="s">
        <v>31</v>
      </c>
      <c r="B14" s="6" t="s">
        <v>21</v>
      </c>
      <c r="C14">
        <f>VLOOKUP(B14,Rates_Table_Converter_1_British_Pound_Rates_table[],3,FALSE)</f>
        <v>0.78005999999999998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9"/>
  <sheetViews>
    <sheetView workbookViewId="0"/>
  </sheetViews>
  <sheetFormatPr defaultRowHeight="14.4" x14ac:dyDescent="0.3"/>
  <cols>
    <col min="1" max="1" width="21.109375" customWidth="1"/>
    <col min="3" max="3" width="17.5546875" bestFit="1" customWidth="1"/>
    <col min="4" max="5" width="9.33203125" bestFit="1" customWidth="1"/>
    <col min="6" max="6" width="11.21875" customWidth="1"/>
    <col min="7" max="7" width="5.77734375" bestFit="1" customWidth="1"/>
    <col min="8" max="8" width="9.33203125" bestFit="1" customWidth="1"/>
    <col min="10" max="10" width="8.21875" bestFit="1" customWidth="1"/>
    <col min="12" max="12" width="10" bestFit="1" customWidth="1"/>
  </cols>
  <sheetData>
    <row r="1" spans="1:15" x14ac:dyDescent="0.3">
      <c r="A1" s="4">
        <f ca="1">NOW()</f>
        <v>43510.577368287035</v>
      </c>
    </row>
    <row r="2" spans="1:15" x14ac:dyDescent="0.3">
      <c r="B2" t="s">
        <v>1</v>
      </c>
      <c r="C2" t="s">
        <v>2</v>
      </c>
      <c r="D2" t="s">
        <v>3</v>
      </c>
      <c r="E2" t="s">
        <v>5</v>
      </c>
      <c r="F2" t="s">
        <v>4</v>
      </c>
      <c r="H2" t="s">
        <v>0</v>
      </c>
      <c r="I2" t="s">
        <v>6</v>
      </c>
      <c r="J2" t="s">
        <v>13</v>
      </c>
      <c r="K2" t="s">
        <v>14</v>
      </c>
      <c r="L2" t="s">
        <v>7</v>
      </c>
      <c r="M2" t="s">
        <v>8</v>
      </c>
      <c r="N2" t="s">
        <v>9</v>
      </c>
      <c r="O2" t="s">
        <v>10</v>
      </c>
    </row>
    <row r="3" spans="1:15" x14ac:dyDescent="0.3">
      <c r="A3" t="s">
        <v>11</v>
      </c>
    </row>
    <row r="4" spans="1:15" x14ac:dyDescent="0.3">
      <c r="A4" t="e" vm="1">
        <v>#VALUE!</v>
      </c>
      <c r="B4" s="1" t="str">
        <f t="shared" ref="B4:B11" si="0">_FV(A4,"Ticker symbol",TRUE)</f>
        <v>BP/</v>
      </c>
      <c r="C4" t="str">
        <f t="shared" ref="C4:C11" si="1">_FV(A4,"Industry")</f>
        <v>Oil &amp; Gas Integrated</v>
      </c>
      <c r="D4" s="1">
        <f t="shared" ref="D4:D11" si="2">_FV(A4,"Previous close",TRUE)</f>
        <v>551.20000000000005</v>
      </c>
      <c r="E4" s="1">
        <f t="shared" ref="E4:E11" si="3">_FV(A4,"P/E",TRUE)</f>
        <v>15.015015</v>
      </c>
      <c r="F4" s="2">
        <f t="shared" ref="F4:F11" si="4">_FV(A4,"Price")</f>
        <v>545.00909999999999</v>
      </c>
      <c r="G4" s="2" t="str">
        <f t="shared" ref="G4:G11" si="5">_FV(A4,"Currency")</f>
        <v>GBX</v>
      </c>
      <c r="H4" s="2">
        <v>182</v>
      </c>
      <c r="I4">
        <f t="shared" ref="I4:I11" si="6">F4*H4</f>
        <v>99191.656199999998</v>
      </c>
      <c r="J4">
        <v>0.01</v>
      </c>
      <c r="K4">
        <f t="shared" ref="K4:K11" si="7">I4*J4</f>
        <v>991.916562</v>
      </c>
      <c r="L4" s="3">
        <v>1012.28</v>
      </c>
      <c r="M4" s="3">
        <f t="shared" ref="M4:M11" si="8">K4-L4</f>
        <v>-20.363437999999974</v>
      </c>
      <c r="N4">
        <v>0</v>
      </c>
      <c r="O4" s="3">
        <f t="shared" ref="O4:O11" si="9">M4+N4</f>
        <v>-20.363437999999974</v>
      </c>
    </row>
    <row r="5" spans="1:15" x14ac:dyDescent="0.3">
      <c r="A5" t="e" vm="2">
        <v>#VALUE!</v>
      </c>
      <c r="B5" s="1" t="str">
        <f t="shared" si="0"/>
        <v>GSK</v>
      </c>
      <c r="C5" t="str">
        <f t="shared" si="1"/>
        <v>Drug Manufacturers - Major</v>
      </c>
      <c r="D5" s="1">
        <f t="shared" si="2"/>
        <v>1547</v>
      </c>
      <c r="E5" s="1">
        <f t="shared" si="3"/>
        <v>21.231422999999999</v>
      </c>
      <c r="F5" s="2">
        <f t="shared" si="4"/>
        <v>1574.8</v>
      </c>
      <c r="G5" s="2" t="str">
        <f t="shared" si="5"/>
        <v>GBX</v>
      </c>
      <c r="H5">
        <v>7</v>
      </c>
      <c r="I5">
        <f t="shared" si="6"/>
        <v>11023.6</v>
      </c>
      <c r="J5">
        <v>0.01</v>
      </c>
      <c r="K5">
        <f t="shared" si="7"/>
        <v>110.236</v>
      </c>
      <c r="L5">
        <v>120.96</v>
      </c>
      <c r="M5" s="3">
        <f t="shared" si="8"/>
        <v>-10.72399999999999</v>
      </c>
      <c r="N5">
        <v>0</v>
      </c>
      <c r="O5" s="3">
        <f t="shared" si="9"/>
        <v>-10.72399999999999</v>
      </c>
    </row>
    <row r="6" spans="1:15" x14ac:dyDescent="0.3">
      <c r="A6" t="e" vm="3">
        <v>#VALUE!</v>
      </c>
      <c r="B6" s="1" t="str">
        <f t="shared" si="0"/>
        <v>OCDO</v>
      </c>
      <c r="C6" t="str">
        <f t="shared" si="1"/>
        <v>Grocery Stores</v>
      </c>
      <c r="D6" s="1">
        <f t="shared" si="2"/>
        <v>924.8</v>
      </c>
      <c r="E6" s="1">
        <f t="shared" si="3"/>
        <v>5000</v>
      </c>
      <c r="F6" s="2">
        <f t="shared" si="4"/>
        <v>919.6</v>
      </c>
      <c r="G6" s="2" t="str">
        <f t="shared" si="5"/>
        <v>GBX</v>
      </c>
      <c r="H6">
        <v>53</v>
      </c>
      <c r="I6">
        <f t="shared" si="6"/>
        <v>48738.8</v>
      </c>
      <c r="J6">
        <v>0.01</v>
      </c>
      <c r="K6">
        <f t="shared" si="7"/>
        <v>487.38800000000003</v>
      </c>
      <c r="L6">
        <v>511.41</v>
      </c>
      <c r="M6" s="3">
        <f t="shared" si="8"/>
        <v>-24.021999999999991</v>
      </c>
      <c r="N6">
        <v>0</v>
      </c>
      <c r="O6" s="3">
        <f t="shared" si="9"/>
        <v>-24.021999999999991</v>
      </c>
    </row>
    <row r="7" spans="1:15" x14ac:dyDescent="0.3">
      <c r="A7" t="e" vm="4">
        <v>#VALUE!</v>
      </c>
      <c r="B7" s="1" t="str">
        <f t="shared" si="0"/>
        <v>PFC</v>
      </c>
      <c r="C7" t="str">
        <f t="shared" si="1"/>
        <v>Oil &amp; Gas Equipment &amp; Services</v>
      </c>
      <c r="D7" s="1">
        <f t="shared" si="2"/>
        <v>395.4</v>
      </c>
      <c r="E7" s="1">
        <f t="shared" si="3"/>
        <v>42.194093000000002</v>
      </c>
      <c r="F7" s="2">
        <f t="shared" si="4"/>
        <v>390.84399999999999</v>
      </c>
      <c r="G7" s="2" t="str">
        <f t="shared" si="5"/>
        <v>GBX</v>
      </c>
      <c r="H7">
        <v>102</v>
      </c>
      <c r="I7">
        <f t="shared" si="6"/>
        <v>39866.087999999996</v>
      </c>
      <c r="J7">
        <v>0.01</v>
      </c>
      <c r="K7">
        <f t="shared" si="7"/>
        <v>398.66087999999996</v>
      </c>
      <c r="L7">
        <v>408.1</v>
      </c>
      <c r="M7" s="3">
        <f t="shared" si="8"/>
        <v>-9.4391200000000595</v>
      </c>
      <c r="N7">
        <v>0</v>
      </c>
      <c r="O7" s="3">
        <f t="shared" si="9"/>
        <v>-9.4391200000000595</v>
      </c>
    </row>
    <row r="8" spans="1:15" x14ac:dyDescent="0.3">
      <c r="A8" t="e" vm="5">
        <v>#VALUE!</v>
      </c>
      <c r="B8" s="1" t="str">
        <f t="shared" si="0"/>
        <v>SXX</v>
      </c>
      <c r="C8" t="str">
        <f t="shared" si="1"/>
        <v>Agricultural Inputs</v>
      </c>
      <c r="D8" s="1">
        <f t="shared" si="2"/>
        <v>19.8</v>
      </c>
      <c r="E8" s="1">
        <f t="shared" si="3"/>
        <v>-36.363636</v>
      </c>
      <c r="F8" s="2">
        <f t="shared" si="4"/>
        <v>19.541</v>
      </c>
      <c r="G8" s="2" t="str">
        <f t="shared" si="5"/>
        <v>GBX</v>
      </c>
      <c r="H8">
        <v>432</v>
      </c>
      <c r="I8">
        <f t="shared" si="6"/>
        <v>8441.7119999999995</v>
      </c>
      <c r="J8">
        <v>0.01</v>
      </c>
      <c r="K8">
        <f t="shared" si="7"/>
        <v>84.417119999999997</v>
      </c>
      <c r="L8">
        <v>99.8</v>
      </c>
      <c r="M8" s="3">
        <f t="shared" si="8"/>
        <v>-15.38288</v>
      </c>
      <c r="N8">
        <v>0</v>
      </c>
      <c r="O8" s="3">
        <f t="shared" si="9"/>
        <v>-15.38288</v>
      </c>
    </row>
    <row r="9" spans="1:15" x14ac:dyDescent="0.3">
      <c r="A9" t="e" vm="6">
        <v>#VALUE!</v>
      </c>
      <c r="B9" s="1" t="str">
        <f t="shared" si="0"/>
        <v>SSE</v>
      </c>
      <c r="C9" t="str">
        <f t="shared" si="1"/>
        <v>Utilities - Diversified</v>
      </c>
      <c r="D9" s="1">
        <f t="shared" si="2"/>
        <v>1194</v>
      </c>
      <c r="E9" s="1">
        <f t="shared" si="3"/>
        <v>42.918455000000002</v>
      </c>
      <c r="F9" s="2">
        <f t="shared" si="4"/>
        <v>1197.5</v>
      </c>
      <c r="G9" s="2" t="str">
        <f t="shared" si="5"/>
        <v>GBX</v>
      </c>
      <c r="H9">
        <v>41</v>
      </c>
      <c r="I9">
        <f t="shared" si="6"/>
        <v>49097.5</v>
      </c>
      <c r="J9">
        <v>0.01</v>
      </c>
      <c r="K9">
        <f t="shared" si="7"/>
        <v>490.97500000000002</v>
      </c>
      <c r="L9">
        <v>505.71</v>
      </c>
      <c r="M9" s="3">
        <f t="shared" si="8"/>
        <v>-14.734999999999957</v>
      </c>
      <c r="N9">
        <v>0</v>
      </c>
      <c r="O9" s="3">
        <f t="shared" si="9"/>
        <v>-14.734999999999957</v>
      </c>
    </row>
    <row r="10" spans="1:15" x14ac:dyDescent="0.3">
      <c r="A10" t="e" vm="7">
        <v>#VALUE!</v>
      </c>
      <c r="B10" s="1" t="str">
        <f t="shared" si="0"/>
        <v>ULVR</v>
      </c>
      <c r="C10" t="str">
        <f t="shared" si="1"/>
        <v>Household &amp; Personal Products</v>
      </c>
      <c r="D10" s="1">
        <f t="shared" si="2"/>
        <v>4260.5</v>
      </c>
      <c r="E10" s="1">
        <f t="shared" si="3"/>
        <v>13.513514000000001</v>
      </c>
      <c r="F10" s="2">
        <f t="shared" si="4"/>
        <v>4259</v>
      </c>
      <c r="G10" s="2" t="str">
        <f t="shared" si="5"/>
        <v>GBX</v>
      </c>
      <c r="H10">
        <v>10</v>
      </c>
      <c r="I10">
        <f t="shared" si="6"/>
        <v>42590</v>
      </c>
      <c r="J10">
        <v>0.01</v>
      </c>
      <c r="K10">
        <f t="shared" si="7"/>
        <v>425.90000000000003</v>
      </c>
      <c r="L10">
        <v>433.9</v>
      </c>
      <c r="M10" s="3">
        <f t="shared" si="8"/>
        <v>-7.9999999999999432</v>
      </c>
      <c r="N10">
        <v>0</v>
      </c>
      <c r="O10" s="3">
        <f t="shared" si="9"/>
        <v>-7.9999999999999432</v>
      </c>
    </row>
    <row r="11" spans="1:15" x14ac:dyDescent="0.3">
      <c r="A11" t="e" vm="8">
        <v>#VALUE!</v>
      </c>
      <c r="B11" s="1" t="str">
        <f t="shared" si="0"/>
        <v>VOD</v>
      </c>
      <c r="C11" t="str">
        <f t="shared" si="1"/>
        <v>Telecom Services</v>
      </c>
      <c r="D11" s="1">
        <f t="shared" si="2"/>
        <v>139.36000000000001</v>
      </c>
      <c r="E11" s="1">
        <f t="shared" si="3"/>
        <v>10.427529</v>
      </c>
      <c r="F11" s="2">
        <f t="shared" si="4"/>
        <v>139.84</v>
      </c>
      <c r="G11" s="2" t="str">
        <f t="shared" si="5"/>
        <v>GBX</v>
      </c>
      <c r="H11">
        <v>355</v>
      </c>
      <c r="I11">
        <f t="shared" si="6"/>
        <v>49643.200000000004</v>
      </c>
      <c r="J11">
        <v>0.01</v>
      </c>
      <c r="K11">
        <f t="shared" si="7"/>
        <v>496.43200000000007</v>
      </c>
      <c r="L11">
        <v>506.93</v>
      </c>
      <c r="M11" s="3">
        <f t="shared" si="8"/>
        <v>-10.497999999999934</v>
      </c>
      <c r="N11">
        <v>0</v>
      </c>
      <c r="O11" s="3">
        <f t="shared" si="9"/>
        <v>-10.497999999999934</v>
      </c>
    </row>
    <row r="13" spans="1:15" x14ac:dyDescent="0.3">
      <c r="A13" t="s">
        <v>12</v>
      </c>
    </row>
    <row r="14" spans="1:15" x14ac:dyDescent="0.3">
      <c r="A14" t="e" vm="9">
        <v>#VALUE!</v>
      </c>
      <c r="B14" s="1" t="str">
        <f t="shared" ref="B14" si="10">_FV(A14,"Ticker symbol",TRUE)</f>
        <v>QCOM</v>
      </c>
      <c r="C14" t="str">
        <f t="shared" ref="C14" si="11">_FV(A14,"Industry")</f>
        <v>Semiconductors</v>
      </c>
      <c r="D14" s="1">
        <f t="shared" ref="D14" si="12">_FV(A14,"Previous close",TRUE)</f>
        <v>51.66</v>
      </c>
      <c r="E14" s="1">
        <f t="shared" ref="E14" si="13">_FV(A14,"P/E",TRUE)</f>
        <v>32.258065000000002</v>
      </c>
      <c r="F14" s="2">
        <f t="shared" ref="F14" si="14">_FV(A14,"Price")</f>
        <v>51.59</v>
      </c>
      <c r="G14" s="2" t="str">
        <f>_FV(A14,"Currency")</f>
        <v>USD</v>
      </c>
      <c r="H14">
        <v>93</v>
      </c>
      <c r="I14">
        <f>F14*H14</f>
        <v>4797.87</v>
      </c>
      <c r="J14">
        <f>Xchg!C14</f>
        <v>0.78005999999999998</v>
      </c>
      <c r="K14">
        <f>I14*J14</f>
        <v>3742.6264721999996</v>
      </c>
      <c r="L14">
        <v>0</v>
      </c>
      <c r="M14" s="3">
        <f>K14-L14</f>
        <v>3742.6264721999996</v>
      </c>
      <c r="N14">
        <v>0</v>
      </c>
      <c r="O14" s="3">
        <f t="shared" ref="O14" si="15">M14+N14</f>
        <v>3742.6264721999996</v>
      </c>
    </row>
    <row r="17" spans="1:15" x14ac:dyDescent="0.3">
      <c r="A17" t="s">
        <v>15</v>
      </c>
      <c r="K17">
        <f>SUM(K4:K16)</f>
        <v>7228.5520342</v>
      </c>
      <c r="L17" s="3">
        <f>SUM(L4:L16)</f>
        <v>3599.09</v>
      </c>
      <c r="M17" s="3">
        <f>SUM(M4:M16)</f>
        <v>3629.4620341999998</v>
      </c>
      <c r="N17">
        <f>SUM(N4:N16)</f>
        <v>0</v>
      </c>
      <c r="O17" s="3">
        <f>SUM(O4:O16)</f>
        <v>3629.4620341999998</v>
      </c>
    </row>
    <row r="18" spans="1:15" x14ac:dyDescent="0.3">
      <c r="A18" t="s">
        <v>16</v>
      </c>
      <c r="K18">
        <v>200000</v>
      </c>
    </row>
    <row r="19" spans="1:15" x14ac:dyDescent="0.3">
      <c r="A19" t="s">
        <v>17</v>
      </c>
      <c r="K19">
        <f>(K17/K18)*100</f>
        <v>3.6142760171000003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a e a 2 0 7 9 - f e 2 7 - 4 1 8 1 - 9 7 9 c - 1 2 3 e b a a 8 d 4 6 b "   x m l n s = " h t t p : / / s c h e m a s . m i c r o s o f t . c o m / D a t a M a s h u p " > A A A A A P 8 D A A B Q S w M E F A A C A A g A B W 5 O T u A + T f 6 o A A A A + A A A A B I A H A B D b 2 5 m a W c v U G F j a 2 F n Z S 5 4 b W w g o h g A K K A U A A A A A A A A A A A A A A A A A A A A A A A A A A A A h Y / N C o J A G E V f R W b v / C i G y O c I t W i T E A T R d p g m H d I x n L H x 3 V r 0 S L 1 C Q l n t W t 7 L u X D u 4 3 a H Y m y b 4 K p 6 q z u T I 4 Y p C p S R 3 V G b K k e D O 4 U p K j h s h T y L S g U T b G w 2 W p 2 j 2 r l L R o j 3 H v s Y d 3 1 F I k o Z O Z S b n a x V K 0 J t r B N G K v R Z H f + v E I f 9 S 4 Z H e J H g J G Y x Z i k D M t d Q a v N F o s k Y U y A / J a y G x g 2 9 4 s q E 6 y W Q O Q J 5 v + B P U E s D B B Q A A g A I A A V u T k 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b k 5 O U C 5 6 U v U A A A B 7 A Q A A E w A c A E Z v c m 1 1 b G F z L 1 N l Y 3 R p b 2 4 x L m 0 g o h g A K K A U A A A A A A A A A A A A A A A A A A A A A A A A A A A A d Y / B a o N A E I b v g u 8 w b K A o m F W v D R K I g V 6 l E X o o P a x m E g V 3 N + y O M U V 8 9 6 7 a H g r t X m a Z b / h m f o s 1 t V r B a a 3 p z v d 8 z z b C 4 B k 2 7 F U Q W i h F 1 S H k W t 3 R E B p I 4 W B a a m 0 D h e 7 V G d Y p m q c Y Z N A h + R 6 4 d 9 K 9 q d F 1 3 r D i h b h i M H + c h 1 C R D V h D d L P P c T w M A 3 9 s z W z h t Z b x Y o r 3 F 6 N l 9 n I o n o R 0 a y h L W R h G q / k o S C R O v G 4 Y k + l 9 7 n x 8 0 w 3 L G 6 G u L k H 5 e V t O W h L w 0 g h l L 9 r I X H e 9 V D O 0 w a K K x p H 9 y s Q i I I e B 8 E F T B C N L e Z K A O + Y H q F 5 W a B b U q j u H f / g U + l 6 r / j x r 9 w V Q S w E C L Q A U A A I A C A A F b k 5 O 4 D 5 N / q g A A A D 4 A A A A E g A A A A A A A A A A A A A A A A A A A A A A Q 2 9 u Z m l n L 1 B h Y 2 t h Z 2 U u e G 1 s U E s B A i 0 A F A A C A A g A B W 5 O T g / K 6 a u k A A A A 6 Q A A A B M A A A A A A A A A A A A A A A A A 9 A A A A F t D b 2 5 0 Z W 5 0 X 1 R 5 c G V z X S 5 4 b W x Q S w E C L Q A U A A I A C A A F b k 5 O U C 5 6 U v U A A A B 7 A Q A A E w A A A A A A A A A A A A A A A A D l A Q A A R m 9 y b X V s Y X M v U 2 V j d G l v b j E u b V B L B Q Y A A A A A A w A D A M I A A A A n 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a C w A A A A A A A L g 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Y X R l c y U y M F R h Y m x l J T I w Q 2 9 u d m V y d G V y J T I w M S U y M E J y a X R p c 2 g l M j B Q b 3 V u Z C U y M F J h d G V z J T I w 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Y X R l c 1 9 U Y W J s Z V 9 D b 2 5 2 Z X J 0 Z X J f M V 9 C c m l 0 a X N o X 1 B v d W 5 k X 1 J h d G V z X 3 R h Y m x l I i A v P j x F b n R y e S B U e X B l P S J G a W x s Z W R D b 2 1 w b G V 0 Z V J l c 3 V s d F R v V 2 9 y a 3 N o Z W V 0 I i B W Y W x 1 Z T 0 i b D E i I C 8 + P E V u d H J 5 I F R 5 c G U 9 I k Z p b G x D b 3 V u d C I g V m F s d W U 9 I m w x M C I g L z 4 8 R W 5 0 c n k g V H l w Z T 0 i R m l s b E V y c m 9 y Q 2 9 k Z S I g V m F s d W U 9 I n N V b m t u b 3 d u I i A v P j x F b n R y e S B U e X B l P S J G a W x s R X J y b 3 J D b 3 V u d C I g V m F s d W U 9 I m w w I i A v P j x F b n R y e S B U e X B l P S J G a W x s T G F z d F V w Z G F 0 Z W Q i I F Z h b H V l P S J k M j A x O S 0 w M i 0 x N F Q x M z o 0 O D o x M C 4 y N D k 4 O T I 2 W i I g L z 4 8 R W 5 0 c n k g V H l w Z T 0 i R m l s b E N v b H V t b l R 5 c G V z I i B W Y W x 1 Z T 0 i c 0 J n V U Y i I C 8 + P E V u d H J 5 I F R 5 c G U 9 I k Z p b G x D b 2 x 1 b W 5 O Y W 1 l c y I g V m F s d W U 9 I n N b J n F 1 b 3 Q 7 Q n J p d G l z a C B Q b 3 V u Z C Z x d W 9 0 O y w m c X V v d D s x L j A w I E d C U C Z x d W 9 0 O y w m c X V v d D t p b n Y u I D E u M D A g R 0 J Q J n F 1 b 3 Q 7 X S I g L z 4 8 R W 5 0 c n k g V H l w Z T 0 i R m l s b F N 0 Y X R 1 c y I g V m F s d W U 9 I n N D b 2 1 w b G V 0 Z S I g L z 4 8 R W 5 0 c n k g V H l w Z T 0 i U X V l c n l J R C I g V m F s d W U 9 I n M z M j Y 0 M z c x O S 0 y O T R l L T R i O T Y t O G V k Z i 1 m N m U w O W U y Z W U 5 O D Y 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F 0 Z X M g V G F i b G U g Q 2 9 u d m V y d G V y I D E g Q n J p d G l z a C B Q b 3 V u Z C B S Y X R l c y B 0 Y W J s Z S 9 D a G F u Z 2 V k I F R 5 c G U u e 0 J y a X R p c 2 g g U G 9 1 b m Q s M H 0 m c X V v d D s s J n F 1 b 3 Q 7 U 2 V j d G l v b j E v U m F 0 Z X M g V G F i b G U g Q 2 9 u d m V y d G V y I D E g Q n J p d G l z a C B Q b 3 V u Z C B S Y X R l c y B 0 Y W J s Z S 9 D a G F u Z 2 V k I F R 5 c G U u e z E u M D A g R 0 J Q L D F 9 J n F 1 b 3 Q 7 L C Z x d W 9 0 O 1 N l Y 3 R p b 2 4 x L 1 J h d G V z I F R h Y m x l I E N v b n Z l c n R l c i A x I E J y a X R p c 2 g g U G 9 1 b m Q g U m F 0 Z X M g d G F i b G U v Q 2 h h b m d l Z C B U e X B l L n t p b n Y u I D E u M D A g R 0 J Q L D J 9 J n F 1 b 3 Q 7 X S w m c X V v d D t D b 2 x 1 b W 5 D b 3 V u d C Z x d W 9 0 O z o z L C Z x d W 9 0 O 0 t l e U N v b H V t b k 5 h b W V z J n F 1 b 3 Q 7 O l t d L C Z x d W 9 0 O 0 N v b H V t b k l k Z W 5 0 a X R p Z X M m c X V v d D s 6 W y Z x d W 9 0 O 1 N l Y 3 R p b 2 4 x L 1 J h d G V z I F R h Y m x l I E N v b n Z l c n R l c i A x I E J y a X R p c 2 g g U G 9 1 b m Q g U m F 0 Z X M g d G F i b G U v Q 2 h h b m d l Z C B U e X B l L n t C c m l 0 a X N o I F B v d W 5 k L D B 9 J n F 1 b 3 Q 7 L C Z x d W 9 0 O 1 N l Y 3 R p b 2 4 x L 1 J h d G V z I F R h Y m x l I E N v b n Z l c n R l c i A x I E J y a X R p c 2 g g U G 9 1 b m Q g U m F 0 Z X M g d G F i b G U v Q 2 h h b m d l Z C B U e X B l L n s x L j A w I E d C U C w x f S Z x d W 9 0 O y w m c X V v d D t T Z W N 0 a W 9 u M S 9 S Y X R l c y B U Y W J s Z S B D b 2 5 2 Z X J 0 Z X I g M S B C c m l 0 a X N o I F B v d W 5 k I F J h d G V z I H R h Y m x l L 0 N o Y W 5 n Z W Q g V H l w Z S 5 7 a W 5 2 L i A x L j A w I E d C U C w y f S Z x d W 9 0 O 1 0 s J n F 1 b 3 Q 7 U m V s Y X R p b 2 5 z a G l w S W 5 m b y Z x d W 9 0 O z p b X X 0 i I C 8 + P C 9 T d G F i b G V F b n R y a W V z P j w v S X R l b T 4 8 S X R l b T 4 8 S X R l b U x v Y 2 F 0 a W 9 u P j x J d G V t V H l w Z T 5 G b 3 J t d W x h P C 9 J d G V t V H l w Z T 4 8 S X R l b V B h d G g + U 2 V j d G l v b j E v U m F 0 Z X M l M j B U Y W J s Z S U y M E N v b n Z l c n R l c i U y M D E l M j B C c m l 0 a X N o J T I w U G 9 1 b m Q l M j B S Y X R l c y U y M H R h Y m x l L 1 N v d X J j Z T w v S X R l b V B h d G g + P C 9 J d G V t T G 9 j Y X R p b 2 4 + P F N 0 Y W J s Z U V u d H J p Z X M g L z 4 8 L 0 l 0 Z W 0 + P E l 0 Z W 0 + P E l 0 Z W 1 M b 2 N h d G l v b j 4 8 S X R l b V R 5 c G U + R m 9 y b X V s Y T w v S X R l b V R 5 c G U + P E l 0 Z W 1 Q Y X R o P l N l Y 3 R p b 2 4 x L 1 J h d G V z J T I w V G F i b G U l M j B D b 2 5 2 Z X J 0 Z X I l M j A x J T I w Q n J p d G l z a C U y M F B v d W 5 k J T I w U m F 0 Z X M l M j B 0 Y W J s Z S 9 E Y X R h M D w v S X R l b V B h d G g + P C 9 J d G V t T G 9 j Y X R p b 2 4 + P F N 0 Y W J s Z U V u d H J p Z X M g L z 4 8 L 0 l 0 Z W 0 + P E l 0 Z W 0 + P E l 0 Z W 1 M b 2 N h d G l v b j 4 8 S X R l b V R 5 c G U + R m 9 y b X V s Y T w v S X R l b V R 5 c G U + P E l 0 Z W 1 Q Y X R o P l N l Y 3 R p b 2 4 x L 1 J h d G V z J T I w V G F i b G U l M j B D b 2 5 2 Z X J 0 Z X I l M j A x J T I w Q n J p d G l z a C U y M F B v d W 5 k J T I w U m F 0 Z X M l M j B 0 Y W J s Z S 9 D a G F u Z 2 V k J T I w V H l w Z T w v S X R l b V B h d G g + P C 9 J d G V t T G 9 j Y X R p b 2 4 + P F N 0 Y W J s Z U V u d H J p Z X M g L z 4 8 L 0 l 0 Z W 0 + P C 9 J d G V t c z 4 8 L 0 x v Y 2 F s U G F j a 2 F n Z U 1 l d G F k Y X R h R m l s Z T 4 W A A A A U E s F B g A A A A A A A A A A A A A A A A A A A A A A A N o A A A A B A A A A 0 I y d 3 w E V 0 R G M e g D A T 8 K X 6 w E A A A D d B d F Y X 6 6 f R r t i 2 P D R z O K h A A A A A A I A A A A A A A N m A A D A A A A A E A A A A C K a G 9 C t 3 s F m r 5 8 g C 0 w r D g w A A A A A B I A A A K A A A A A Q A A A A i W T y b l 6 U G d 3 0 Q p P m l b Y Y u l A A A A C H 5 2 U x R T M V Q s j B l t o y 8 G 8 n F W O X p o x w D v O A 1 I 7 T S / M v w k e u N 4 Q B T + l / k m E k q m H e D 9 O s j 3 u Y m Q 7 Y o B a 0 A P D X f W N r e 2 g y n a n Q R 2 d z S d V R D / l 0 X x Q A A A A H E G F E W 1 P t N Z J y 8 I p y o P m A j d I X x Q = = < / D a t a M a s h u p > 
</file>

<file path=customXml/itemProps1.xml><?xml version="1.0" encoding="utf-8"?>
<ds:datastoreItem xmlns:ds="http://schemas.openxmlformats.org/officeDocument/2006/customXml" ds:itemID="{060B5486-0E7D-4BA1-9482-EC3E7C6943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Hist</vt:lpstr>
      <vt:lpstr>Xchg</vt:lpstr>
      <vt:lpstr>Hold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Taggart</dc:creator>
  <cp:lastModifiedBy>Megan Taggart</cp:lastModifiedBy>
  <dcterms:created xsi:type="dcterms:W3CDTF">2019-02-13T09:10:27Z</dcterms:created>
  <dcterms:modified xsi:type="dcterms:W3CDTF">2019-02-14T13:51:29Z</dcterms:modified>
</cp:coreProperties>
</file>