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surbhitwagle/Desktop/Surbhit/Work/PhD/2020/PhD/MPIBR/PhD-Project/Tool-paper/Camila_2017/cells/"/>
    </mc:Choice>
  </mc:AlternateContent>
  <xr:revisionPtr revIDLastSave="0" documentId="8_{391DA997-5F95-8C4C-9A0D-45AA4414AA5D}" xr6:coauthVersionLast="47" xr6:coauthVersionMax="47" xr10:uidLastSave="{00000000-0000-0000-0000-000000000000}"/>
  <bookViews>
    <workbookView xWindow="-21800" yWindow="880" windowWidth="18980" windowHeight="15180" xr2:uid="{00000000-000D-0000-FFFF-FFFF00000000}"/>
  </bookViews>
  <sheets>
    <sheet name="Sheet1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C5" i="1"/>
  <c r="C6" i="1"/>
  <c r="C7" i="1"/>
  <c r="C8" i="1"/>
  <c r="C9" i="1"/>
  <c r="C10" i="1"/>
  <c r="C11" i="1"/>
  <c r="C12" i="1"/>
  <c r="C13" i="1"/>
  <c r="C14" i="1"/>
  <c r="C15" i="1"/>
  <c r="C1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9" i="1"/>
  <c r="L1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9" i="1"/>
  <c r="I1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9" i="1"/>
  <c r="F19" i="1"/>
  <c r="D19" i="1"/>
  <c r="C19" i="1"/>
  <c r="M18" i="1"/>
  <c r="L18" i="1"/>
  <c r="J18" i="1"/>
  <c r="I18" i="1"/>
  <c r="G18" i="1"/>
  <c r="F18" i="1"/>
  <c r="C18" i="1"/>
</calcChain>
</file>

<file path=xl/sharedStrings.xml><?xml version="1.0" encoding="utf-8"?>
<sst xmlns="http://schemas.openxmlformats.org/spreadsheetml/2006/main" count="17" uniqueCount="9">
  <si>
    <t>neurite</t>
  </si>
  <si>
    <t>soma</t>
  </si>
  <si>
    <t>E6</t>
  </si>
  <si>
    <t>%</t>
  </si>
  <si>
    <t>E7</t>
  </si>
  <si>
    <t>Q570</t>
  </si>
  <si>
    <t>Q670</t>
  </si>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</sst>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smFISH</a:t>
            </a:r>
            <a:r>
              <a:rPr lang="en-US" baseline="0"/>
              <a:t> quantification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76-7E43-9435-38058FBFBCFB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76-7E43-9435-38058FBFBCFB}"/>
              </c:ext>
            </c:extLst>
          </c:dPt>
          <c:errBars>
            <c:errBarType val="both"/>
            <c:errValType val="cust"/>
            <c:noEndCap val="0"/>
            <c:plus>
              <c:numRef>
                <c:f>('[1]starsearch without bad'!$C$30,'[1]starsearch without bad'!$F$30)</c:f>
                <c:numCache>
                  <c:formatCode>General</c:formatCode>
                  <c:ptCount val="2"/>
                  <c:pt idx="0">
                    <c:v>0.10387322153784262</c:v>
                  </c:pt>
                  <c:pt idx="1">
                    <c:v>0.10387322153784351</c:v>
                  </c:pt>
                </c:numCache>
              </c:numRef>
            </c:plus>
            <c:minus>
              <c:numRef>
                <c:f>('[1]starsearch without bad'!$C$30,'[1]starsearch without bad'!$F$30)</c:f>
                <c:numCache>
                  <c:formatCode>General</c:formatCode>
                  <c:ptCount val="2"/>
                  <c:pt idx="0">
                    <c:v>0.10387322153784262</c:v>
                  </c:pt>
                  <c:pt idx="1">
                    <c:v>0.10387322153784351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([1]starsearch!$B$2,[1]starsearch!$E$2)</c:f>
              <c:strCache>
                <c:ptCount val="2"/>
                <c:pt idx="0">
                  <c:v>E6</c:v>
                </c:pt>
                <c:pt idx="1">
                  <c:v>E7</c:v>
                </c:pt>
              </c:strCache>
            </c:strRef>
          </c:cat>
          <c:val>
            <c:numRef>
              <c:f>('[1]by eye'!$C$29,'[1]by eye'!$F$29)</c:f>
              <c:numCache>
                <c:formatCode>General</c:formatCode>
                <c:ptCount val="2"/>
                <c:pt idx="0">
                  <c:v>0.3071826865944513</c:v>
                </c:pt>
                <c:pt idx="1">
                  <c:v>0.69281731340554864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76-7E43-9435-38058FBF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73134944"/>
        <c:axId val="-1061113376"/>
      </c:barChart>
      <c:catAx>
        <c:axId val="-6731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DE"/>
          </a:p>
        </c:txPr>
        <c:crossAx val="-1061113376"/>
        <c:crosses val="autoZero"/>
        <c:auto val="1"/>
        <c:lblAlgn val="ctr"/>
        <c:lblOffset val="100"/>
        <c:noMultiLvlLbl val="0"/>
      </c:catAx>
      <c:valAx>
        <c:axId val="-10611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% of neuritic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DE"/>
          </a:p>
        </c:txPr>
        <c:crossAx val="-6731349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smFISH quantification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3D-4749-955F-9B7D47712FB2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3D-4749-955F-9B7D47712FB2}"/>
              </c:ext>
            </c:extLst>
          </c:dPt>
          <c:errBars>
            <c:errBarType val="both"/>
            <c:errValType val="cust"/>
            <c:noEndCap val="0"/>
            <c:plus>
              <c:numRef>
                <c:f>([1]starsearch!$I$30,[1]starsearch!$L$30)</c:f>
                <c:numCache>
                  <c:formatCode>General</c:formatCode>
                  <c:ptCount val="2"/>
                  <c:pt idx="0">
                    <c:v>0.16027143599741334</c:v>
                  </c:pt>
                  <c:pt idx="1">
                    <c:v>0.16027143599741275</c:v>
                  </c:pt>
                </c:numCache>
              </c:numRef>
            </c:plus>
            <c:minus>
              <c:numRef>
                <c:f>([1]starsearch!$I$30,[1]starsearch!$L$30)</c:f>
                <c:numCache>
                  <c:formatCode>General</c:formatCode>
                  <c:ptCount val="2"/>
                  <c:pt idx="0">
                    <c:v>0.16027143599741334</c:v>
                  </c:pt>
                  <c:pt idx="1">
                    <c:v>0.16027143599741275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([1]starsearch!$B$2,[1]starsearch!$E$2)</c:f>
              <c:strCache>
                <c:ptCount val="2"/>
                <c:pt idx="0">
                  <c:v>E6</c:v>
                </c:pt>
                <c:pt idx="1">
                  <c:v>E7</c:v>
                </c:pt>
              </c:strCache>
            </c:strRef>
          </c:cat>
          <c:val>
            <c:numRef>
              <c:f>('[1]by eye'!$I$29,'[1]by eye'!$L$29)</c:f>
              <c:numCache>
                <c:formatCode>General</c:formatCode>
                <c:ptCount val="2"/>
                <c:pt idx="0">
                  <c:v>0.45203330431768712</c:v>
                </c:pt>
                <c:pt idx="1">
                  <c:v>0.54796669568231282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3D-4749-955F-9B7D47712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1124256"/>
        <c:axId val="-1061117728"/>
      </c:barChart>
      <c:catAx>
        <c:axId val="-1061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DE"/>
          </a:p>
        </c:txPr>
        <c:crossAx val="-1061117728"/>
        <c:crosses val="autoZero"/>
        <c:auto val="1"/>
        <c:lblAlgn val="ctr"/>
        <c:lblOffset val="100"/>
        <c:noMultiLvlLbl val="0"/>
      </c:catAx>
      <c:valAx>
        <c:axId val="-1061117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% of somatic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DE"/>
          </a:p>
        </c:txPr>
        <c:crossAx val="-10611242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22</xdr:row>
      <xdr:rowOff>6350</xdr:rowOff>
    </xdr:from>
    <xdr:to>
      <xdr:col>7</xdr:col>
      <xdr:colOff>241300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120650</xdr:colOff>
      <xdr:row>21</xdr:row>
      <xdr:rowOff>25400</xdr:rowOff>
    </xdr:from>
    <xdr:to>
      <xdr:col>13</xdr:col>
      <xdr:colOff>552450</xdr:colOff>
      <xdr:row>34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smFISH_quant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search"/>
      <sheetName val="starsearch without bad"/>
      <sheetName val="by eye"/>
    </sheetNames>
    <sheetDataSet>
      <sheetData sheetId="0">
        <row r="2">
          <cell r="B2" t="str">
            <v>E6</v>
          </cell>
          <cell r="E2" t="str">
            <v>E7</v>
          </cell>
        </row>
        <row r="30">
          <cell r="I30">
            <v>0.16027143599741334</v>
          </cell>
          <cell r="L30">
            <v>0.16027143599741275</v>
          </cell>
        </row>
      </sheetData>
      <sheetData sheetId="1">
        <row r="30">
          <cell r="C30">
            <v>0.10387322153784262</v>
          </cell>
          <cell r="F30">
            <v>0.10387322153784351</v>
          </cell>
        </row>
      </sheetData>
      <sheetData sheetId="2">
        <row r="29">
          <cell r="C29">
            <v>0.3071826865944513</v>
          </cell>
          <cell r="F29">
            <v>0.69281731340554864</v>
          </cell>
          <cell r="I29">
            <v>0.45203330431768712</v>
          </cell>
          <cell r="L29">
            <v>0.54796669568231282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topLeftCell="A7" workbookViewId="0">
      <selection activeCell="H26" sqref="H26"/>
    </sheetView>
  </sheetViews>
  <sheetFormatPr baseColWidth="10" defaultColWidth="11.6640625" defaultRowHeight="15" x14ac:dyDescent="0.2"/>
  <cols>
    <col min="1" max="1" width="12" bestFit="1" customWidth="1"/>
  </cols>
  <sheetData>
    <row r="1" spans="1:13" x14ac:dyDescent="0.2">
      <c r="B1" s="3" t="s">
        <v>0</v>
      </c>
      <c r="C1" s="3"/>
      <c r="D1" s="3"/>
      <c r="E1" s="3"/>
      <c r="F1" s="3"/>
      <c r="G1" s="3"/>
      <c r="H1" s="3" t="s">
        <v>1</v>
      </c>
      <c r="I1" s="3"/>
      <c r="J1" s="3"/>
      <c r="K1" s="3"/>
      <c r="L1" s="3"/>
      <c r="M1" s="3"/>
    </row>
    <row r="2" spans="1:13" x14ac:dyDescent="0.2">
      <c r="B2" s="1" t="s">
        <v>2</v>
      </c>
      <c r="C2" s="1"/>
      <c r="D2" s="1" t="s">
        <v>3</v>
      </c>
      <c r="E2" s="2" t="s">
        <v>4</v>
      </c>
      <c r="F2" s="2"/>
      <c r="G2" s="2"/>
      <c r="H2" s="1" t="s">
        <v>2</v>
      </c>
      <c r="I2" s="1"/>
      <c r="J2" s="1" t="s">
        <v>3</v>
      </c>
      <c r="K2" s="2" t="s">
        <v>4</v>
      </c>
      <c r="L2" s="2"/>
      <c r="M2" s="2"/>
    </row>
    <row r="3" spans="1:13" x14ac:dyDescent="0.2">
      <c r="B3" s="1" t="s">
        <v>5</v>
      </c>
      <c r="C3" s="1"/>
      <c r="D3" s="1" t="s">
        <v>3</v>
      </c>
      <c r="E3" s="2" t="s">
        <v>6</v>
      </c>
      <c r="F3" s="2"/>
      <c r="G3" s="2" t="s">
        <v>3</v>
      </c>
      <c r="H3" s="1" t="s">
        <v>5</v>
      </c>
      <c r="I3" s="1"/>
      <c r="J3" s="1" t="s">
        <v>3</v>
      </c>
      <c r="K3" s="2" t="s">
        <v>6</v>
      </c>
      <c r="L3" s="2"/>
      <c r="M3" s="2"/>
    </row>
    <row r="4" spans="1:13" x14ac:dyDescent="0.2">
      <c r="A4">
        <v>1</v>
      </c>
      <c r="B4">
        <v>2</v>
      </c>
      <c r="C4">
        <f>B4/(B4+E4)</f>
        <v>0.125</v>
      </c>
      <c r="D4">
        <f>B4/(B4+E4)*100</f>
        <v>12.5</v>
      </c>
      <c r="E4">
        <v>14</v>
      </c>
      <c r="F4">
        <f>E4/(E4+B4)</f>
        <v>0.875</v>
      </c>
      <c r="G4">
        <f>E4/(B4+E4)*100</f>
        <v>87.5</v>
      </c>
      <c r="H4">
        <v>111</v>
      </c>
      <c r="I4">
        <f t="shared" ref="I4:I12" si="0">H4/(H4+K4)</f>
        <v>0.578125</v>
      </c>
      <c r="J4">
        <f t="shared" ref="J4:J12" si="1">H4/(H4+K4)*100</f>
        <v>57.8125</v>
      </c>
      <c r="K4">
        <v>81</v>
      </c>
      <c r="L4">
        <f t="shared" ref="L4:L12" si="2">K4/(K4+H4)</f>
        <v>0.421875</v>
      </c>
      <c r="M4">
        <f t="shared" ref="M4:M12" si="3">K4/(H4+K4)*100</f>
        <v>42.1875</v>
      </c>
    </row>
    <row r="5" spans="1:13" x14ac:dyDescent="0.2">
      <c r="A5">
        <v>2</v>
      </c>
      <c r="B5">
        <v>5</v>
      </c>
      <c r="C5">
        <f t="shared" ref="C5:C16" si="4">B5/(B5+E5)</f>
        <v>0.27777777777777779</v>
      </c>
      <c r="D5">
        <f t="shared" ref="D5:D16" si="5">B5/(B5+E5)*100</f>
        <v>27.777777777777779</v>
      </c>
      <c r="E5">
        <v>13</v>
      </c>
      <c r="F5">
        <f t="shared" ref="F5:F16" si="6">E5/(E5+B5)</f>
        <v>0.72222222222222221</v>
      </c>
      <c r="G5">
        <f t="shared" ref="G5:G16" si="7">E5/(B5+E5)*100</f>
        <v>72.222222222222214</v>
      </c>
      <c r="H5">
        <v>18</v>
      </c>
      <c r="I5">
        <f t="shared" si="0"/>
        <v>0.25</v>
      </c>
      <c r="J5">
        <f t="shared" si="1"/>
        <v>25</v>
      </c>
      <c r="K5">
        <v>54</v>
      </c>
      <c r="L5">
        <f t="shared" si="2"/>
        <v>0.75</v>
      </c>
      <c r="M5">
        <f t="shared" si="3"/>
        <v>75</v>
      </c>
    </row>
    <row r="6" spans="1:13" x14ac:dyDescent="0.2">
      <c r="A6">
        <v>3</v>
      </c>
      <c r="B6">
        <v>4</v>
      </c>
      <c r="C6">
        <f t="shared" si="4"/>
        <v>0.125</v>
      </c>
      <c r="D6">
        <f t="shared" si="5"/>
        <v>12.5</v>
      </c>
      <c r="E6">
        <v>28</v>
      </c>
      <c r="F6">
        <f t="shared" si="6"/>
        <v>0.875</v>
      </c>
      <c r="G6">
        <f t="shared" si="7"/>
        <v>87.5</v>
      </c>
      <c r="H6">
        <v>16</v>
      </c>
      <c r="I6">
        <f t="shared" si="0"/>
        <v>0.24615384615384617</v>
      </c>
      <c r="J6">
        <f t="shared" si="1"/>
        <v>24.615384615384617</v>
      </c>
      <c r="K6">
        <v>49</v>
      </c>
      <c r="L6">
        <f t="shared" si="2"/>
        <v>0.75384615384615383</v>
      </c>
      <c r="M6">
        <f t="shared" si="3"/>
        <v>75.384615384615387</v>
      </c>
    </row>
    <row r="7" spans="1:13" x14ac:dyDescent="0.2">
      <c r="A7">
        <v>4</v>
      </c>
      <c r="B7">
        <v>2</v>
      </c>
      <c r="C7">
        <f t="shared" si="4"/>
        <v>0.25</v>
      </c>
      <c r="D7">
        <f t="shared" si="5"/>
        <v>25</v>
      </c>
      <c r="E7">
        <v>6</v>
      </c>
      <c r="F7">
        <f t="shared" si="6"/>
        <v>0.75</v>
      </c>
      <c r="G7">
        <f t="shared" si="7"/>
        <v>75</v>
      </c>
      <c r="H7">
        <v>36</v>
      </c>
      <c r="I7">
        <f t="shared" si="0"/>
        <v>0.41860465116279072</v>
      </c>
      <c r="J7">
        <f t="shared" si="1"/>
        <v>41.860465116279073</v>
      </c>
      <c r="K7">
        <v>50</v>
      </c>
      <c r="L7">
        <f t="shared" si="2"/>
        <v>0.58139534883720934</v>
      </c>
      <c r="M7">
        <f t="shared" si="3"/>
        <v>58.139534883720934</v>
      </c>
    </row>
    <row r="8" spans="1:13" x14ac:dyDescent="0.2">
      <c r="A8">
        <v>5</v>
      </c>
      <c r="B8">
        <v>5</v>
      </c>
      <c r="C8">
        <f t="shared" si="4"/>
        <v>0.25</v>
      </c>
      <c r="D8">
        <f t="shared" si="5"/>
        <v>25</v>
      </c>
      <c r="E8">
        <v>15</v>
      </c>
      <c r="F8">
        <f t="shared" si="6"/>
        <v>0.75</v>
      </c>
      <c r="G8">
        <f t="shared" si="7"/>
        <v>75</v>
      </c>
      <c r="H8">
        <v>72</v>
      </c>
      <c r="I8">
        <f t="shared" si="0"/>
        <v>0.45283018867924529</v>
      </c>
      <c r="J8">
        <f t="shared" si="1"/>
        <v>45.283018867924532</v>
      </c>
      <c r="K8">
        <v>87</v>
      </c>
      <c r="L8">
        <f t="shared" si="2"/>
        <v>0.54716981132075471</v>
      </c>
      <c r="M8">
        <f t="shared" si="3"/>
        <v>54.716981132075468</v>
      </c>
    </row>
    <row r="9" spans="1:13" x14ac:dyDescent="0.2">
      <c r="A9">
        <v>6</v>
      </c>
      <c r="B9">
        <v>4</v>
      </c>
      <c r="C9">
        <f t="shared" si="4"/>
        <v>0.23529411764705882</v>
      </c>
      <c r="D9">
        <f t="shared" si="5"/>
        <v>23.52941176470588</v>
      </c>
      <c r="E9">
        <v>13</v>
      </c>
      <c r="F9">
        <f t="shared" si="6"/>
        <v>0.76470588235294112</v>
      </c>
      <c r="G9">
        <f t="shared" si="7"/>
        <v>76.470588235294116</v>
      </c>
      <c r="H9">
        <v>103</v>
      </c>
      <c r="I9">
        <f t="shared" si="0"/>
        <v>0.8110236220472441</v>
      </c>
      <c r="J9">
        <f t="shared" si="1"/>
        <v>81.102362204724415</v>
      </c>
      <c r="K9">
        <v>24</v>
      </c>
      <c r="L9">
        <f t="shared" si="2"/>
        <v>0.1889763779527559</v>
      </c>
      <c r="M9">
        <f t="shared" si="3"/>
        <v>18.897637795275589</v>
      </c>
    </row>
    <row r="10" spans="1:13" x14ac:dyDescent="0.2">
      <c r="A10">
        <v>7</v>
      </c>
      <c r="B10">
        <v>3</v>
      </c>
      <c r="C10">
        <f t="shared" si="4"/>
        <v>0.3</v>
      </c>
      <c r="D10">
        <f t="shared" si="5"/>
        <v>30</v>
      </c>
      <c r="E10">
        <v>7</v>
      </c>
      <c r="F10">
        <f t="shared" si="6"/>
        <v>0.7</v>
      </c>
      <c r="G10">
        <f t="shared" si="7"/>
        <v>70</v>
      </c>
      <c r="H10">
        <v>31</v>
      </c>
      <c r="I10">
        <f t="shared" si="0"/>
        <v>0.53448275862068961</v>
      </c>
      <c r="J10">
        <f t="shared" si="1"/>
        <v>53.448275862068961</v>
      </c>
      <c r="K10">
        <v>27</v>
      </c>
      <c r="L10">
        <f t="shared" si="2"/>
        <v>0.46551724137931033</v>
      </c>
      <c r="M10">
        <f t="shared" si="3"/>
        <v>46.551724137931032</v>
      </c>
    </row>
    <row r="11" spans="1:13" x14ac:dyDescent="0.2">
      <c r="A11">
        <v>8</v>
      </c>
      <c r="B11">
        <v>13</v>
      </c>
      <c r="C11">
        <f t="shared" si="4"/>
        <v>0.33333333333333331</v>
      </c>
      <c r="D11">
        <f t="shared" si="5"/>
        <v>33.333333333333329</v>
      </c>
      <c r="E11">
        <v>26</v>
      </c>
      <c r="F11">
        <f t="shared" si="6"/>
        <v>0.66666666666666663</v>
      </c>
      <c r="G11">
        <f t="shared" si="7"/>
        <v>66.666666666666657</v>
      </c>
      <c r="H11">
        <v>109</v>
      </c>
      <c r="I11">
        <f t="shared" si="0"/>
        <v>0.51415094339622647</v>
      </c>
      <c r="J11">
        <f t="shared" si="1"/>
        <v>51.415094339622648</v>
      </c>
      <c r="K11">
        <v>103</v>
      </c>
      <c r="L11">
        <f t="shared" si="2"/>
        <v>0.48584905660377359</v>
      </c>
      <c r="M11">
        <f t="shared" si="3"/>
        <v>48.584905660377359</v>
      </c>
    </row>
    <row r="12" spans="1:13" x14ac:dyDescent="0.2">
      <c r="A12">
        <v>9</v>
      </c>
      <c r="B12">
        <v>18</v>
      </c>
      <c r="C12">
        <f t="shared" si="4"/>
        <v>0.54545454545454541</v>
      </c>
      <c r="D12">
        <f t="shared" si="5"/>
        <v>54.54545454545454</v>
      </c>
      <c r="E12">
        <v>15</v>
      </c>
      <c r="F12">
        <f t="shared" si="6"/>
        <v>0.45454545454545453</v>
      </c>
      <c r="G12">
        <f t="shared" si="7"/>
        <v>45.454545454545453</v>
      </c>
      <c r="H12">
        <v>76</v>
      </c>
      <c r="I12">
        <f t="shared" si="0"/>
        <v>0.6495726495726496</v>
      </c>
      <c r="J12">
        <f t="shared" si="1"/>
        <v>64.957264957264954</v>
      </c>
      <c r="K12">
        <v>41</v>
      </c>
      <c r="L12">
        <f t="shared" si="2"/>
        <v>0.3504273504273504</v>
      </c>
      <c r="M12">
        <f t="shared" si="3"/>
        <v>35.042735042735039</v>
      </c>
    </row>
    <row r="13" spans="1:13" x14ac:dyDescent="0.2">
      <c r="A13">
        <v>10</v>
      </c>
      <c r="B13">
        <v>6</v>
      </c>
      <c r="C13">
        <f t="shared" si="4"/>
        <v>0.4</v>
      </c>
      <c r="D13">
        <f t="shared" si="5"/>
        <v>40</v>
      </c>
      <c r="E13">
        <v>9</v>
      </c>
      <c r="F13">
        <f t="shared" si="6"/>
        <v>0.6</v>
      </c>
      <c r="G13">
        <f t="shared" si="7"/>
        <v>60</v>
      </c>
      <c r="H13">
        <v>2</v>
      </c>
      <c r="I13">
        <f>H13/(H13+K13)</f>
        <v>4.0816326530612242E-2</v>
      </c>
      <c r="J13">
        <f>H13/(H13+K13)*100</f>
        <v>4.0816326530612246</v>
      </c>
      <c r="K13">
        <v>47</v>
      </c>
      <c r="L13">
        <f>K13/(K13+H13)</f>
        <v>0.95918367346938771</v>
      </c>
      <c r="M13">
        <f>K13/(H13+K13)*100</f>
        <v>95.918367346938766</v>
      </c>
    </row>
    <row r="14" spans="1:13" x14ac:dyDescent="0.2">
      <c r="A14">
        <v>11</v>
      </c>
      <c r="B14">
        <v>7</v>
      </c>
      <c r="C14">
        <f t="shared" si="4"/>
        <v>0.31818181818181818</v>
      </c>
      <c r="D14">
        <f t="shared" si="5"/>
        <v>31.818181818181817</v>
      </c>
      <c r="E14">
        <v>15</v>
      </c>
      <c r="F14">
        <f t="shared" si="6"/>
        <v>0.68181818181818177</v>
      </c>
      <c r="G14">
        <f t="shared" si="7"/>
        <v>68.181818181818173</v>
      </c>
      <c r="H14">
        <v>29</v>
      </c>
      <c r="I14">
        <f>H14/(H14+K14)</f>
        <v>0.46774193548387094</v>
      </c>
      <c r="J14">
        <f>H14/(H14+K14)*100</f>
        <v>46.774193548387096</v>
      </c>
      <c r="K14">
        <v>33</v>
      </c>
      <c r="L14">
        <f>K14/(K14+H14)</f>
        <v>0.532258064516129</v>
      </c>
      <c r="M14">
        <f>K14/(H14+K14)*100</f>
        <v>53.225806451612897</v>
      </c>
    </row>
    <row r="15" spans="1:13" x14ac:dyDescent="0.2">
      <c r="A15">
        <v>12</v>
      </c>
      <c r="B15">
        <v>5</v>
      </c>
      <c r="C15">
        <f t="shared" si="4"/>
        <v>0.33333333333333331</v>
      </c>
      <c r="D15">
        <f t="shared" si="5"/>
        <v>33.333333333333329</v>
      </c>
      <c r="E15">
        <v>10</v>
      </c>
      <c r="F15">
        <f t="shared" si="6"/>
        <v>0.66666666666666663</v>
      </c>
      <c r="G15">
        <f t="shared" si="7"/>
        <v>66.666666666666657</v>
      </c>
      <c r="H15">
        <v>78</v>
      </c>
      <c r="I15">
        <f>H15/(H15+K15)</f>
        <v>0.53793103448275859</v>
      </c>
      <c r="J15">
        <f>H15/(H15+K15)*100</f>
        <v>53.793103448275858</v>
      </c>
      <c r="K15">
        <v>67</v>
      </c>
      <c r="L15">
        <f>K15/(K15+H15)</f>
        <v>0.46206896551724136</v>
      </c>
      <c r="M15">
        <f>K15/(H15+K15)*100</f>
        <v>46.206896551724135</v>
      </c>
    </row>
    <row r="16" spans="1:13" x14ac:dyDescent="0.2">
      <c r="A16">
        <v>13</v>
      </c>
      <c r="B16">
        <v>4</v>
      </c>
      <c r="C16">
        <f t="shared" si="4"/>
        <v>0.5</v>
      </c>
      <c r="D16">
        <f t="shared" si="5"/>
        <v>50</v>
      </c>
      <c r="E16">
        <v>4</v>
      </c>
      <c r="F16">
        <f t="shared" si="6"/>
        <v>0.5</v>
      </c>
      <c r="G16">
        <f t="shared" si="7"/>
        <v>50</v>
      </c>
      <c r="H16">
        <v>48</v>
      </c>
      <c r="I16">
        <f t="shared" ref="I16" si="8">H16/(H16+K16)</f>
        <v>0.375</v>
      </c>
      <c r="J16">
        <f t="shared" ref="J16" si="9">H16/(H16+K16)*100</f>
        <v>37.5</v>
      </c>
      <c r="K16">
        <v>80</v>
      </c>
      <c r="L16">
        <f t="shared" ref="L16" si="10">K16/(K16+H16)</f>
        <v>0.625</v>
      </c>
      <c r="M16">
        <f t="shared" ref="M16" si="11">K16/(H16+K16)*100</f>
        <v>62.5</v>
      </c>
    </row>
    <row r="18" spans="1:13" x14ac:dyDescent="0.2">
      <c r="A18" t="s">
        <v>7</v>
      </c>
      <c r="C18">
        <f>AVERAGE(C4:C16)</f>
        <v>0.3071826865944513</v>
      </c>
      <c r="D18">
        <f>AVERAGE(D4:D16)</f>
        <v>30.71826865944513</v>
      </c>
      <c r="F18">
        <f>AVERAGE(F4:F16)</f>
        <v>0.69281731340554864</v>
      </c>
      <c r="G18">
        <f>AVERAGE(G4:G16)</f>
        <v>69.281731340554856</v>
      </c>
      <c r="I18">
        <f>AVERAGE(I4:I16)</f>
        <v>0.45203330431768712</v>
      </c>
      <c r="J18">
        <f>AVERAGE(J4:J16)</f>
        <v>45.20333043176872</v>
      </c>
      <c r="L18">
        <f>AVERAGE(L4:L16)</f>
        <v>0.54796669568231282</v>
      </c>
      <c r="M18">
        <f>AVERAGE(M4:M16)</f>
        <v>54.796669568231287</v>
      </c>
    </row>
    <row r="19" spans="1:13" x14ac:dyDescent="0.2">
      <c r="A19" t="s">
        <v>8</v>
      </c>
      <c r="C19">
        <f>STDEV(C4:C16)</f>
        <v>0.1235113794228422</v>
      </c>
      <c r="D19">
        <f>STDEV(D4:D16)</f>
        <v>12.351137942284222</v>
      </c>
      <c r="F19">
        <f>STDEV(F4:F16)</f>
        <v>0.1235113794228422</v>
      </c>
      <c r="G19">
        <f>STDEV(G4:G16)</f>
        <v>12.351137942284241</v>
      </c>
      <c r="I19">
        <f>STDEV(I4:I16)</f>
        <v>0.19609353669991769</v>
      </c>
      <c r="J19">
        <f>STDEV(J4:J16)</f>
        <v>19.609353669991762</v>
      </c>
      <c r="L19">
        <f>STDEV(L4:L16)</f>
        <v>0.1960935366999173</v>
      </c>
      <c r="M19">
        <f>STDEV(M4:M16)</f>
        <v>19.609353669991716</v>
      </c>
    </row>
  </sheetData>
  <mergeCells count="2">
    <mergeCell ref="B1:G1"/>
    <mergeCell ref="H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Ciolli Mattioli, Camilla</dc:creator>
  <cp:lastModifiedBy>Wagle, Surbhit</cp:lastModifiedBy>
  <dcterms:created xsi:type="dcterms:W3CDTF">2018-09-04T15:29:00Z</dcterms:created>
  <dcterms:modified xsi:type="dcterms:W3CDTF">2024-01-16T12:28:16Z</dcterms:modified>
</cp:coreProperties>
</file>