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970" tabRatio="500"/>
  </bookViews>
  <sheets>
    <sheet name="IL_DD" sheetId="1" r:id="rId1"/>
    <sheet name="CIMB_DD" sheetId="2" r:id="rId2"/>
    <sheet name="RoutingRule" sheetId="3" r:id="rId3"/>
  </sheets>
  <calcPr calcId="144525"/>
</workbook>
</file>

<file path=xl/comments1.xml><?xml version="1.0" encoding="utf-8"?>
<comments xmlns="http://schemas.openxmlformats.org/spreadsheetml/2006/main">
  <authors>
    <author xml:space="preserve"> </author>
  </authors>
  <commentList>
    <comment ref="B2" authorId="0">
      <text>
        <r>
          <rPr>
            <sz val="9"/>
            <color rgb="FF000000"/>
            <rFont val="Tahoma"/>
            <charset val="1"/>
          </rPr>
          <t>Sajal Gupta:
Config Table to capture the name of the source, feed formats of the source systems. Name of the this table should be &lt;sheet_name&gt;_src_config for capturing source system configurations 
Refer to comments of the individual columns for details
Following tables are defined:-
Input tables (table name containing "_in") are used to process feed from source systems to banks (bank requests)
Output tables (table name containing "_out") are used to process feed from banks to source systems (bank responses) 
Names of the columns shouldnt be changed</t>
        </r>
      </text>
    </comment>
    <comment ref="C3" authorId="0">
      <text>
        <r>
          <rPr>
            <sz val="9"/>
            <color rgb="FF000000"/>
            <rFont val="Tahoma"/>
            <charset val="1"/>
          </rPr>
          <t>Sajal Gupta:
Provide the delimiter character of the feed file. For FIXEDLENGTH feed file the cell should be empty</t>
        </r>
      </text>
    </comment>
    <comment ref="D3" authorId="0">
      <text>
        <r>
          <rPr>
            <sz val="9"/>
            <color rgb="FF000000"/>
            <rFont val="Tahoma"/>
            <charset val="1"/>
          </rPr>
          <t>Sajal Gupta:
Specify string which is used to identify header record. Leave it empty if there are no header in the feed file</t>
        </r>
      </text>
    </comment>
    <comment ref="E3" authorId="0">
      <text>
        <r>
          <rPr>
            <sz val="9"/>
            <color rgb="FF000000"/>
            <rFont val="Tahoma"/>
            <charset val="1"/>
          </rPr>
          <t>Sajal Gupta:
Specify string which is used to identify detail record. Leave it empty if there are no header and footer in the feed file</t>
        </r>
      </text>
    </comment>
    <comment ref="F3" authorId="0">
      <text>
        <r>
          <rPr>
            <sz val="9"/>
            <color rgb="FF000000"/>
            <rFont val="Tahoma"/>
            <charset val="1"/>
          </rPr>
          <t>Sajal Gupta:
Specify string which is used to identify footer record. Leave it empty if there are no footer in the feed file</t>
        </r>
      </text>
    </comment>
    <comment ref="G3" authorId="0">
      <text>
        <r>
          <rPr>
            <sz val="9"/>
            <color rgb="FF000000"/>
            <rFont val="Tahoma"/>
            <charset val="1"/>
          </rPr>
          <t>Sajal Gupta:
Boolean condition formula is used to validate the value present in the rows of the tables &lt;src_name&gt;_hdr_in, &lt;src_name&gt;_det_in, &lt;src_name&gt;_hdr_in_com, &lt;src_name&gt;_det_in_com 
Must return TRUE/FALSE
Empty cell defaults to TRUE</t>
        </r>
      </text>
    </comment>
    <comment ref="H3" authorId="0">
      <text>
        <r>
          <rPr>
            <sz val="9"/>
            <color rgb="FF000000"/>
            <rFont val="Tahoma"/>
            <charset val="1"/>
          </rPr>
          <t xml:space="preserve">Sajal Gupta:
Rule to determine which bank to route the current feed row to, It can use the value of &lt;src&gt;_det_in_com, &lt;src&gt;_hdr_in_com
Must return names of banks sheets in the order of priority, if multiple banks are returned then the first enabled bank will be used
</t>
        </r>
      </text>
    </comment>
    <comment ref="I3" authorId="0">
      <text>
        <r>
          <rPr>
            <sz val="9"/>
            <color rgb="FF000000"/>
            <rFont val="Tahoma"/>
            <charset val="1"/>
          </rPr>
          <t>Sajal Gupta:
batchSize value is used to define the batch size (max no of entries) of the output feed containing header and footer</t>
        </r>
      </text>
    </comment>
    <comment ref="J3" authorId="0">
      <text>
        <r>
          <rPr>
            <sz val="9"/>
            <color rgb="FF000000"/>
            <rFont val="Tahoma"/>
            <charset val="1"/>
          </rPr>
          <t>Sajal Gupta:
Set Y to enable to this sheet for input processing or output feed generation
Set N to disable this sheet</t>
        </r>
      </text>
    </comment>
    <comment ref="K3" authorId="0">
      <text>
        <r>
          <rPr>
            <sz val="9"/>
            <color rgb="FF000000"/>
            <rFont val="Tahoma"/>
            <charset val="1"/>
          </rPr>
          <t>Sajal Gupta:
Source value will be filled by system with bank code whose feed is currently getting processed
 This value can be used in the condtion formula and formula defined in &lt;src&gt;_det_out_com, &lt;src&gt;_hdr_out_com,&lt;src&gt;_ftr_out_com
Should be populated only for testing the formulae</t>
        </r>
      </text>
    </comment>
    <comment ref="B7" authorId="0">
      <text>
        <r>
          <rPr>
            <sz val="9"/>
            <color rgb="FF000000"/>
            <rFont val="Tahoma"/>
            <charset val="1"/>
          </rPr>
          <t>Sajal Gupta:
Input Table to capture the feed row input. These values can be used as inputs in the _com (compute) formula tables to compute intermediated values. 
Naming convention should be &lt;src_name&gt;_det_in (where &lt;src_name&gt; is the value defined in the row 1 of column "Name" in the config table
This is input table which will only take values (as per feed input), No formula should be defined in this table.
Text values can be entered in the 1st row of this table to test out the formulae and verify the final output feed 
System will populate this table with detail feed row and used the formulae to compute the final output feed
For CSV feed format, define as many columns as the no of entries present in the CSV row
For FIXEDLENGTH feed format, define only one column to capture the entire row. Formula defined in the _com tables can be used to split the values of the rows based on the fixed length sizes</t>
        </r>
      </text>
    </comment>
    <comment ref="B12" authorId="0">
      <text>
        <r>
          <rPr>
            <sz val="9"/>
            <color rgb="FF000000"/>
            <rFont val="Tahoma"/>
            <charset val="1"/>
          </rPr>
          <t xml:space="preserve">Sajal Gupta:
Input Compute Table to define the formulae used to compute the intermediate values of the columns based on the detail input row. The formulae can use the  values present in tables &lt;src&gt;_det_in, &lt;src&gt;_hdr_in
Any no of columns (with proper column names) can be defined need to compute formulae
Naming convention should be &lt;src_name&gt;_det_in_com (where &lt;src_name&gt; is the value defined in the row 1 of column "Name" in the config table
</t>
        </r>
      </text>
    </comment>
    <comment ref="B18" authorId="0">
      <text>
        <r>
          <rPr>
            <sz val="9"/>
            <color rgb="FF000000"/>
            <rFont val="Tahoma"/>
            <charset val="1"/>
          </rPr>
          <t>Sajal Gupta:
Output Compute Table to define formulae used to compute intermediate values, output of which can be used to by formulae defined in the detail column of _out table to generate the detail final feed. 
This formula can used values from &lt;bank&gt;_hdr_in_com, &lt;bank&gt;_det_in_com (bank input computed values) and value of the source column in the config table to determine the bank code
Any no of columns (with proper column names) can be defined need to compute formulae
Naming convention should be &lt;src_name&gt;_det_out_com (where &lt;src_name&gt; is the value defined in the row 1 of column "Name" in the config table</t>
        </r>
      </text>
    </comment>
    <comment ref="B23" authorId="0">
      <text>
        <r>
          <rPr>
            <sz val="9"/>
            <color rgb="FF000000"/>
            <rFont val="Tahoma"/>
            <charset val="1"/>
          </rPr>
          <t>Sajal Gupta:
Output Table to define formulae used to compute intermediate values, output of which can be used to by formulae defined in the header column of _out table to generate the header final feed. 
This formula can used values from &lt;bank&gt;_hdr_in_com (bank input computed values) and value of the source column in the config table to determine the bank code
Any no of columns (with proper column names) can be defined need to compute formulae
Naming convention should be &lt;src_name&gt;_hdr_out_com (where &lt;src_name&gt; is the value defined in the row 1 of column "Name" in the config table</t>
        </r>
      </text>
    </comment>
    <comment ref="B24" authorId="0">
      <text>
        <r>
          <rPr>
            <sz val="9"/>
            <color rgb="FF000000"/>
            <rFont val="Tahoma"/>
            <charset val="1"/>
          </rPr>
          <t>Sajal Gupta:
Define the formula to generate the name of file for output feed file, can use the currBatch and other header fields like date</t>
        </r>
      </text>
    </comment>
    <comment ref="C24" authorId="0">
      <text>
        <r>
          <rPr>
            <sz val="9"/>
            <color rgb="FF000000"/>
            <rFont val="Tahoma"/>
            <charset val="1"/>
          </rPr>
          <t>Sajal Gupta:
System populates the currBatch no based on the batchSize specified in the config table during output feed processing
This can be used in the formula to construct batch-wise file names</t>
        </r>
      </text>
    </comment>
    <comment ref="H24" authorId="0">
      <text>
        <r>
          <rPr>
            <sz val="9"/>
            <color rgb="FF000000"/>
            <rFont val="Tahoma"/>
            <charset val="1"/>
          </rPr>
          <t>Sajal Gupta:
Mapping table between IL reject to reject reason</t>
        </r>
      </text>
    </comment>
    <comment ref="K24" authorId="0">
      <text>
        <r>
          <rPr>
            <sz val="9"/>
            <color rgb="FF000000"/>
            <rFont val="Tahoma"/>
            <charset val="1"/>
          </rPr>
          <t>Sajal Gupta:
Mapping table between Bank reject code to IL reject code, This table is used in the formula to do the translation of the bank to IL reject codes</t>
        </r>
      </text>
    </comment>
    <comment ref="B28" authorId="0">
      <text>
        <r>
          <rPr>
            <sz val="9"/>
            <color rgb="FF000000"/>
            <rFont val="Tahoma"/>
            <charset val="1"/>
          </rPr>
          <t xml:space="preserve">Sajal Gupta:
Output table is used to capture the aggregate formula which is used to compute aggregates like sum,count. 
This formulae can use values from &lt;src&gt;_det_out_com, &lt;src&gt;_hdr_out_com tables. The aggregate formula should be defined in the second and should use the previous computed values from the first row of the table 
Any no of columns (with proper column names) can be defined need to compute formulae
Naming convention should be &lt;src_name&gt;_ftr_out_com (where &lt;src_name&gt; is the value defined in the row 1 of column "Name" in the config table
</t>
        </r>
      </text>
    </comment>
    <comment ref="B33" authorId="0">
      <text>
        <r>
          <rPr>
            <sz val="9"/>
            <color rgb="FF000000"/>
            <rFont val="Tahoma"/>
            <charset val="1"/>
          </rPr>
          <t>Sajal Gupta:
Output table is used to capture the formulae that will be used to generate the final feed format for header, detail and footer for source system (responses from banks)
The formulae can use values from tables 
Header column: For generating header feed, the formula can use the value from Table &lt;src&gt;_hdr_out_com
Detail column: For generating detail feed, the formula can use the value from Table &lt;src&gt;_hdr_out_com, &lt;src&gt;_det_out_com
Footer column: For generating footer feed, the formula can use the aggregated values from Table &lt;src&gt;_ftr_out_com (#Total) row
Table naming convention should be &lt;src_name&gt;_out (where &lt;src_name&gt; is the value defined in the row 1 of column "Name" in the config table
Names of the columns shouldnt be changed</t>
        </r>
      </text>
    </comment>
  </commentList>
</comments>
</file>

<file path=xl/comments2.xml><?xml version="1.0" encoding="utf-8"?>
<comments xmlns="http://schemas.openxmlformats.org/spreadsheetml/2006/main">
  <authors>
    <author xml:space="preserve"> </author>
  </authors>
  <commentList>
    <comment ref="C37" authorId="0">
      <text>
        <r>
          <rPr>
            <sz val="9"/>
            <color rgb="FF000000"/>
            <rFont val="Tahoma"/>
            <charset val="1"/>
          </rPr>
          <t>Sajal Gupta:
System populate the currBatch no based on the batchSize specified in the config table during output feed processing
This can be used in the formula to construct batch-wise file names</t>
        </r>
      </text>
    </comment>
  </commentList>
</comments>
</file>

<file path=xl/comments3.xml><?xml version="1.0" encoding="utf-8"?>
<comments xmlns="http://schemas.openxmlformats.org/spreadsheetml/2006/main">
  <authors>
    <author xml:space="preserve"> </author>
  </authors>
  <commentList>
    <comment ref="B2" authorId="0">
      <text>
        <r>
          <rPr>
            <sz val="9"/>
            <color rgb="FF000000"/>
            <rFont val="Tahoma"/>
            <charset val="1"/>
          </rPr>
          <t>Sajal Gupta:
Mapping table to map BIN to bank where the billing request should be routed. This table is used in the formulae to find the target bank where the feed row should be routed</t>
        </r>
      </text>
    </comment>
  </commentList>
</comments>
</file>

<file path=xl/sharedStrings.xml><?xml version="1.0" encoding="utf-8"?>
<sst xmlns="http://schemas.openxmlformats.org/spreadsheetml/2006/main" count="97">
  <si>
    <t>IL_DD_src_config</t>
  </si>
  <si>
    <t>Name</t>
  </si>
  <si>
    <t>Delimiter</t>
  </si>
  <si>
    <t>HdrIdentifier</t>
  </si>
  <si>
    <t>DetIdentifier</t>
  </si>
  <si>
    <t>FtrIdentifier</t>
  </si>
  <si>
    <t>ValidationCondition</t>
  </si>
  <si>
    <t>BankRoutingRule</t>
  </si>
  <si>
    <t>BatchSize</t>
  </si>
  <si>
    <t>Enabled</t>
  </si>
  <si>
    <t>Source</t>
  </si>
  <si>
    <t>IL_DD</t>
  </si>
  <si>
    <t>Y</t>
  </si>
  <si>
    <t>CIMB_DD</t>
  </si>
  <si>
    <t>IL_DD_det_in</t>
  </si>
  <si>
    <t>Col1</t>
  </si>
  <si>
    <t>D1234567890  T01INS P00000000000005147.232018-08-2200514734892342376523456789123  saving account description</t>
  </si>
  <si>
    <t>IL_DD_det_in_com</t>
  </si>
  <si>
    <t>RECTYPE</t>
  </si>
  <si>
    <t>BANKKEY</t>
  </si>
  <si>
    <t>PolicyNo</t>
  </si>
  <si>
    <t>Amount</t>
  </si>
  <si>
    <t>BILLCD</t>
  </si>
  <si>
    <t>AcctNo</t>
  </si>
  <si>
    <t>BANKACCDSC</t>
  </si>
  <si>
    <t>STATUS</t>
  </si>
  <si>
    <t>RESMSG</t>
  </si>
  <si>
    <t>Column1</t>
  </si>
  <si>
    <t>IL_DD_det_out_com</t>
  </si>
  <si>
    <t>IL_DD_hdr_out_com</t>
  </si>
  <si>
    <t>fileName</t>
  </si>
  <si>
    <t>currBatch</t>
  </si>
  <si>
    <t>RejectCodeMap</t>
  </si>
  <si>
    <t>IL_BankRejectCodeMap</t>
  </si>
  <si>
    <t>RejectCode</t>
  </si>
  <si>
    <t>RejectDesc</t>
  </si>
  <si>
    <t>BankCode</t>
  </si>
  <si>
    <t>NA</t>
  </si>
  <si>
    <t>CIMB_DD_A00</t>
  </si>
  <si>
    <t>Desc 1</t>
  </si>
  <si>
    <t>CIMB_DD_A01</t>
  </si>
  <si>
    <t>IL_DD_ftr_out_com</t>
  </si>
  <si>
    <t>Desc2</t>
  </si>
  <si>
    <t>Count</t>
  </si>
  <si>
    <t>Sum</t>
  </si>
  <si>
    <t>Desc 3</t>
  </si>
  <si>
    <t>Desc 4</t>
  </si>
  <si>
    <t>IL_DD_out</t>
  </si>
  <si>
    <t>header</t>
  </si>
  <si>
    <t>detail</t>
  </si>
  <si>
    <t>footer</t>
  </si>
  <si>
    <t>CIMB_DD_bank_config</t>
  </si>
  <si>
    <t>SrcRoutingRule</t>
  </si>
  <si>
    <t>Batchsize</t>
  </si>
  <si>
    <t>CIMB</t>
  </si>
  <si>
    <t>H</t>
  </si>
  <si>
    <t>D</t>
  </si>
  <si>
    <t>T</t>
  </si>
  <si>
    <t>CIMB_det_in</t>
  </si>
  <si>
    <t xml:space="preserve">022801180195004363                      790416085263    SYED IBRAHIM BIN SYED YUSOF             1242006277252000000000032481473992204804                                                                </t>
  </si>
  <si>
    <t>CIMB_hdr_in</t>
  </si>
  <si>
    <t xml:space="preserve">01280118012048PRUDENTIAL                              280120181930217211                                                                                                                                </t>
  </si>
  <si>
    <t>CIMB_ftr_in</t>
  </si>
  <si>
    <t xml:space="preserve">0328011801004837000000076264474001539000000024323279003298000000051941195697255332941014                                                                                                                </t>
  </si>
  <si>
    <t>CIMB_det_in_com</t>
  </si>
  <si>
    <t>BatchNumber</t>
  </si>
  <si>
    <t>CustomerID</t>
  </si>
  <si>
    <t>CustomerName</t>
  </si>
  <si>
    <t>PayorBankAcctNo</t>
  </si>
  <si>
    <t>BankReferenceCode</t>
  </si>
  <si>
    <t>CIMB_hdr_in_com</t>
  </si>
  <si>
    <t>OrgCode</t>
  </si>
  <si>
    <t>OrgName</t>
  </si>
  <si>
    <t>BillingDate</t>
  </si>
  <si>
    <t>SecurityCode</t>
  </si>
  <si>
    <t>CIMB_ftr_in_com</t>
  </si>
  <si>
    <t>TotDedRec</t>
  </si>
  <si>
    <t>TotDedAmt</t>
  </si>
  <si>
    <t>TotRejRec</t>
  </si>
  <si>
    <t>TotRejAmt</t>
  </si>
  <si>
    <t>HashTotal</t>
  </si>
  <si>
    <t>CIMB_det_out_com</t>
  </si>
  <si>
    <t>AmountInt</t>
  </si>
  <si>
    <t>AmountDec</t>
  </si>
  <si>
    <t>DDMMYYSS</t>
  </si>
  <si>
    <t>Jajsj3</t>
  </si>
  <si>
    <t>MBB</t>
  </si>
  <si>
    <t>CIMB_hdr_out_com</t>
  </si>
  <si>
    <t>filename</t>
  </si>
  <si>
    <t>Predue</t>
  </si>
  <si>
    <t>PT29040004.DAT</t>
  </si>
  <si>
    <t>CIMB_ftr_out_com</t>
  </si>
  <si>
    <t>10111801</t>
  </si>
  <si>
    <t>CIMB_out</t>
  </si>
  <si>
    <t>RoutingRule</t>
  </si>
  <si>
    <t>FactoringHouse</t>
  </si>
  <si>
    <t>Bank</t>
  </si>
</sst>
</file>

<file path=xl/styles.xml><?xml version="1.0" encoding="utf-8"?>
<styleSheet xmlns="http://schemas.openxmlformats.org/spreadsheetml/2006/main">
  <numFmts count="5">
    <numFmt numFmtId="43" formatCode="_(* #,##0.00_);_(* \(#,##0.00\);_(* &quot;-&quot;??_);_(@_)"/>
    <numFmt numFmtId="41" formatCode="_(* #,##0_);_(* \(#,##0\);_(* &quot;-&quot;_);_(@_)"/>
    <numFmt numFmtId="176" formatCode="dd/mm/yyyy"/>
    <numFmt numFmtId="42" formatCode="_(&quot;$&quot;* #,##0_);_(&quot;$&quot;* \(#,##0\);_(&quot;$&quot;* &quot;-&quot;_);_(@_)"/>
    <numFmt numFmtId="44" formatCode="_(&quot;$&quot;* #,##0.00_);_(&quot;$&quot;* \(#,##0.00\);_(&quot;$&quot;* &quot;-&quot;??_);_(@_)"/>
  </numFmts>
  <fonts count="27">
    <font>
      <sz val="11"/>
      <color rgb="FF000000"/>
      <name val="Calibri"/>
      <charset val="1"/>
    </font>
    <font>
      <sz val="11"/>
      <name val="Calibri"/>
      <charset val="1"/>
    </font>
    <font>
      <sz val="9"/>
      <color rgb="FF000000"/>
      <name val="Calibri"/>
      <charset val="1"/>
    </font>
    <font>
      <b/>
      <sz val="9"/>
      <name val="Calibri"/>
      <charset val="1"/>
    </font>
    <font>
      <b/>
      <sz val="9"/>
      <color rgb="FF000000"/>
      <name val="Calibri"/>
      <charset val="1"/>
    </font>
    <font>
      <sz val="10"/>
      <name val="Arial"/>
      <charset val="1"/>
    </font>
    <font>
      <sz val="10"/>
      <color rgb="FF2A00FF"/>
      <name val="Consolas"/>
      <charset val="1"/>
    </font>
    <font>
      <sz val="11"/>
      <color theme="0"/>
      <name val="Calibri"/>
      <charset val="0"/>
      <scheme val="minor"/>
    </font>
    <font>
      <b/>
      <sz val="13"/>
      <color theme="3"/>
      <name val="Calibri"/>
      <charset val="134"/>
      <scheme val="minor"/>
    </font>
    <font>
      <sz val="11"/>
      <color theme="1"/>
      <name val="Calibri"/>
      <charset val="0"/>
      <scheme val="minor"/>
    </font>
    <font>
      <sz val="10"/>
      <name val="Arial"/>
      <charset val="134"/>
    </font>
    <font>
      <b/>
      <sz val="15"/>
      <color theme="3"/>
      <name val="Calibri"/>
      <charset val="134"/>
      <scheme val="minor"/>
    </font>
    <font>
      <b/>
      <sz val="18"/>
      <color theme="3"/>
      <name val="Calibri"/>
      <charset val="134"/>
      <scheme val="minor"/>
    </font>
    <font>
      <sz val="11"/>
      <color rgb="FF3F3F76"/>
      <name val="Calibri"/>
      <charset val="0"/>
      <scheme val="minor"/>
    </font>
    <font>
      <b/>
      <sz val="11"/>
      <color rgb="FFFFFFFF"/>
      <name val="Calibri"/>
      <charset val="0"/>
      <scheme val="minor"/>
    </font>
    <font>
      <b/>
      <sz val="11"/>
      <color theme="1"/>
      <name val="Calibri"/>
      <charset val="0"/>
      <scheme val="minor"/>
    </font>
    <font>
      <u/>
      <sz val="11"/>
      <color rgb="FF0000FF"/>
      <name val="Calibri"/>
      <charset val="0"/>
      <scheme val="minor"/>
    </font>
    <font>
      <sz val="11"/>
      <color theme="1"/>
      <name val="Calibri"/>
      <charset val="134"/>
      <scheme val="minor"/>
    </font>
    <font>
      <b/>
      <sz val="11"/>
      <color theme="3"/>
      <name val="Calibri"/>
      <charset val="134"/>
      <scheme val="minor"/>
    </font>
    <font>
      <u/>
      <sz val="11"/>
      <color rgb="FF800080"/>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s>
  <fills count="40">
    <fill>
      <patternFill patternType="none"/>
    </fill>
    <fill>
      <patternFill patternType="gray125"/>
    </fill>
    <fill>
      <patternFill patternType="solid">
        <fgColor rgb="FFC55A11"/>
        <bgColor rgb="FF993300"/>
      </patternFill>
    </fill>
    <fill>
      <patternFill patternType="solid">
        <fgColor rgb="FFFFC000"/>
        <bgColor rgb="FFFF9900"/>
      </patternFill>
    </fill>
    <fill>
      <patternFill patternType="solid">
        <fgColor rgb="FFFFFF00"/>
        <bgColor rgb="FFFFFF00"/>
      </patternFill>
    </fill>
    <fill>
      <patternFill patternType="solid">
        <fgColor rgb="FF00B050"/>
        <bgColor rgb="FF008080"/>
      </patternFill>
    </fill>
    <fill>
      <patternFill patternType="solid">
        <fgColor rgb="FF8FAADC"/>
        <bgColor rgb="FF969696"/>
      </patternFill>
    </fill>
    <fill>
      <patternFill patternType="solid">
        <fgColor rgb="FFD9D9D9"/>
        <bgColor rgb="FFC0C0C0"/>
      </patternFill>
    </fill>
    <fill>
      <patternFill patternType="solid">
        <fgColor rgb="FF4472C4"/>
        <bgColor rgb="FF666699"/>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5"/>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399975585192419"/>
        <bgColor indexed="64"/>
      </patternFill>
    </fill>
  </fills>
  <borders count="10">
    <border>
      <left/>
      <right/>
      <top/>
      <bottom/>
      <diagonal/>
    </border>
    <border>
      <left/>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18" borderId="0" applyNumberFormat="0" applyBorder="0" applyAlignment="0" applyProtection="0">
      <alignment vertical="center"/>
    </xf>
    <xf numFmtId="43" fontId="10" fillId="0" borderId="0" applyBorder="0" applyAlignment="0" applyProtection="0"/>
    <xf numFmtId="41" fontId="10" fillId="0" borderId="0" applyBorder="0" applyAlignment="0" applyProtection="0"/>
    <xf numFmtId="42" fontId="10" fillId="0" borderId="0" applyBorder="0" applyAlignment="0" applyProtection="0"/>
    <xf numFmtId="44" fontId="10" fillId="0" borderId="0" applyBorder="0" applyAlignment="0" applyProtection="0"/>
    <xf numFmtId="9" fontId="10" fillId="0" borderId="0" applyBorder="0" applyAlignment="0" applyProtection="0"/>
    <xf numFmtId="0" fontId="14" fillId="17" borderId="4" applyNumberFormat="0" applyAlignment="0" applyProtection="0">
      <alignment vertical="center"/>
    </xf>
    <xf numFmtId="0" fontId="8" fillId="0" borderId="2" applyNumberFormat="0" applyFill="0" applyAlignment="0" applyProtection="0">
      <alignment vertical="center"/>
    </xf>
    <xf numFmtId="0" fontId="17" fillId="21" borderId="6" applyNumberFormat="0" applyFont="0" applyAlignment="0" applyProtection="0">
      <alignment vertical="center"/>
    </xf>
    <xf numFmtId="0" fontId="16" fillId="0" borderId="0" applyNumberFormat="0" applyFill="0" applyBorder="0" applyAlignment="0" applyProtection="0">
      <alignment vertical="center"/>
    </xf>
    <xf numFmtId="0" fontId="7" fillId="14" borderId="0" applyNumberFormat="0" applyBorder="0" applyAlignment="0" applyProtection="0">
      <alignment vertical="center"/>
    </xf>
    <xf numFmtId="0" fontId="19" fillId="0" borderId="0" applyNumberFormat="0" applyFill="0" applyBorder="0" applyAlignment="0" applyProtection="0">
      <alignment vertical="center"/>
    </xf>
    <xf numFmtId="0" fontId="9" fillId="24" borderId="0" applyNumberFormat="0" applyBorder="0" applyAlignment="0" applyProtection="0">
      <alignment vertical="center"/>
    </xf>
    <xf numFmtId="0" fontId="21" fillId="0" borderId="0" applyNumberFormat="0" applyFill="0" applyBorder="0" applyAlignment="0" applyProtection="0">
      <alignment vertical="center"/>
    </xf>
    <xf numFmtId="0" fontId="9" fillId="28" borderId="0" applyNumberFormat="0" applyBorder="0" applyAlignment="0" applyProtection="0">
      <alignment vertical="center"/>
    </xf>
    <xf numFmtId="0" fontId="12" fillId="0" borderId="0" applyNumberFormat="0" applyFill="0" applyBorder="0" applyAlignment="0" applyProtection="0">
      <alignment vertical="center"/>
    </xf>
    <xf numFmtId="0" fontId="0" fillId="0" borderId="0"/>
    <xf numFmtId="0" fontId="11"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3" fillId="16" borderId="3" applyNumberFormat="0" applyAlignment="0" applyProtection="0">
      <alignment vertical="center"/>
    </xf>
    <xf numFmtId="0" fontId="7" fillId="32" borderId="0" applyNumberFormat="0" applyBorder="0" applyAlignment="0" applyProtection="0">
      <alignment vertical="center"/>
    </xf>
    <xf numFmtId="0" fontId="22" fillId="27" borderId="0" applyNumberFormat="0" applyBorder="0" applyAlignment="0" applyProtection="0">
      <alignment vertical="center"/>
    </xf>
    <xf numFmtId="0" fontId="23" fillId="33" borderId="9" applyNumberFormat="0" applyAlignment="0" applyProtection="0">
      <alignment vertical="center"/>
    </xf>
    <xf numFmtId="0" fontId="9" fillId="31" borderId="0" applyNumberFormat="0" applyBorder="0" applyAlignment="0" applyProtection="0">
      <alignment vertical="center"/>
    </xf>
    <xf numFmtId="0" fontId="25" fillId="33" borderId="3" applyNumberFormat="0" applyAlignment="0" applyProtection="0">
      <alignment vertical="center"/>
    </xf>
    <xf numFmtId="0" fontId="20" fillId="0" borderId="8" applyNumberFormat="0" applyFill="0" applyAlignment="0" applyProtection="0">
      <alignment vertical="center"/>
    </xf>
    <xf numFmtId="0" fontId="15" fillId="0" borderId="5" applyNumberFormat="0" applyFill="0" applyAlignment="0" applyProtection="0">
      <alignment vertical="center"/>
    </xf>
    <xf numFmtId="0" fontId="26" fillId="38" borderId="0" applyNumberFormat="0" applyBorder="0" applyAlignment="0" applyProtection="0">
      <alignment vertical="center"/>
    </xf>
    <xf numFmtId="0" fontId="24" fillId="35" borderId="0" applyNumberFormat="0" applyBorder="0" applyAlignment="0" applyProtection="0">
      <alignment vertical="center"/>
    </xf>
    <xf numFmtId="0" fontId="7" fillId="26" borderId="0" applyNumberFormat="0" applyBorder="0" applyAlignment="0" applyProtection="0">
      <alignment vertical="center"/>
    </xf>
    <xf numFmtId="0" fontId="9" fillId="12" borderId="0" applyNumberFormat="0" applyBorder="0" applyAlignment="0" applyProtection="0">
      <alignment vertical="center"/>
    </xf>
    <xf numFmtId="0" fontId="7" fillId="37" borderId="0" applyNumberFormat="0" applyBorder="0" applyAlignment="0" applyProtection="0">
      <alignment vertical="center"/>
    </xf>
    <xf numFmtId="0" fontId="7" fillId="15"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7" fillId="39" borderId="0" applyNumberFormat="0" applyBorder="0" applyAlignment="0" applyProtection="0">
      <alignment vertical="center"/>
    </xf>
    <xf numFmtId="0" fontId="7" fillId="36" borderId="0" applyNumberFormat="0" applyBorder="0" applyAlignment="0" applyProtection="0">
      <alignment vertical="center"/>
    </xf>
    <xf numFmtId="0" fontId="9" fillId="29" borderId="0" applyNumberFormat="0" applyBorder="0" applyAlignment="0" applyProtection="0">
      <alignment vertical="center"/>
    </xf>
    <xf numFmtId="0" fontId="7" fillId="34"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7" fillId="13" borderId="0" applyNumberFormat="0" applyBorder="0" applyAlignment="0" applyProtection="0">
      <alignment vertical="center"/>
    </xf>
    <xf numFmtId="0" fontId="9" fillId="10"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9" fillId="19" borderId="0" applyNumberFormat="0" applyBorder="0" applyAlignment="0" applyProtection="0">
      <alignment vertical="center"/>
    </xf>
    <xf numFmtId="0" fontId="7" fillId="25" borderId="0" applyNumberFormat="0" applyBorder="0" applyAlignment="0" applyProtection="0">
      <alignment vertical="center"/>
    </xf>
  </cellStyleXfs>
  <cellXfs count="22">
    <xf numFmtId="0" fontId="0" fillId="0" borderId="0" xfId="0"/>
    <xf numFmtId="0" fontId="1" fillId="2" borderId="0" xfId="0" applyFont="1" applyFill="1"/>
    <xf numFmtId="0" fontId="0" fillId="0" borderId="0" xfId="0" applyFont="1"/>
    <xf numFmtId="0" fontId="2" fillId="0" borderId="0" xfId="0" applyFont="1"/>
    <xf numFmtId="0" fontId="3" fillId="3" borderId="0" xfId="0" applyFont="1" applyFill="1"/>
    <xf numFmtId="0" fontId="4" fillId="4" borderId="0" xfId="0" applyFont="1" applyFill="1"/>
    <xf numFmtId="0" fontId="4" fillId="5" borderId="0" xfId="0" applyFont="1" applyFill="1"/>
    <xf numFmtId="1" fontId="2" fillId="0" borderId="0" xfId="0" applyNumberFormat="1" applyFont="1"/>
    <xf numFmtId="0" fontId="2" fillId="6" borderId="0" xfId="0" applyFont="1" applyFill="1"/>
    <xf numFmtId="0" fontId="2" fillId="7" borderId="1" xfId="0" applyFont="1" applyFill="1" applyBorder="1"/>
    <xf numFmtId="0" fontId="2" fillId="8" borderId="0" xfId="0" applyFont="1" applyFill="1"/>
    <xf numFmtId="0" fontId="4" fillId="0" borderId="0" xfId="0" applyFont="1"/>
    <xf numFmtId="0" fontId="4" fillId="3" borderId="0" xfId="0" applyFont="1" applyFill="1"/>
    <xf numFmtId="0" fontId="2" fillId="0" borderId="0" xfId="17" applyFont="1"/>
    <xf numFmtId="0" fontId="5" fillId="0" borderId="0" xfId="17" applyFont="1"/>
    <xf numFmtId="49" fontId="2" fillId="0" borderId="0" xfId="0" applyNumberFormat="1" applyFont="1"/>
    <xf numFmtId="0" fontId="6" fillId="0" borderId="0" xfId="17" applyFont="1"/>
    <xf numFmtId="0" fontId="6" fillId="6" borderId="0" xfId="17" applyFont="1" applyFill="1"/>
    <xf numFmtId="0" fontId="4" fillId="2" borderId="0" xfId="0" applyFont="1" applyFill="1"/>
    <xf numFmtId="176" fontId="2" fillId="0" borderId="0" xfId="0" applyNumberFormat="1" applyFont="1"/>
    <xf numFmtId="0" fontId="2" fillId="6" borderId="0" xfId="17" applyFont="1" applyFill="1"/>
    <xf numFmtId="0" fontId="2" fillId="2"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FAADC"/>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000"/>
      <rgbColor rgb="00FF9900"/>
      <rgbColor rgb="00C55A11"/>
      <rgbColor rgb="00666699"/>
      <rgbColor rgb="00969696"/>
      <rgbColor rgb="00003366"/>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2" name="IL_BankRejectCodeMap187" displayName="IL_BankRejectCodeMap187" ref="K25:L33" totalsRowShown="0">
  <autoFilter ref="K25:L33"/>
  <tableColumns count="2">
    <tableColumn id="1" name="BankCode"/>
    <tableColumn id="2" name="RejectCode"/>
  </tableColumns>
  <tableStyleInfo showFirstColumn="0" showLastColumn="0" showRowStripes="1" showColumnStripes="0"/>
</table>
</file>

<file path=xl/tables/table2.xml><?xml version="1.0" encoding="utf-8"?>
<table xmlns="http://schemas.openxmlformats.org/spreadsheetml/2006/main" id="13" name="IL_DD_det_in" displayName="IL_DD_det_in" ref="B8:B9" totalsRowShown="0">
  <autoFilter ref="B8:B9"/>
  <tableColumns count="1">
    <tableColumn id="1" name="Col1"/>
  </tableColumns>
  <tableStyleInfo showFirstColumn="0" showLastColumn="0" showRowStripes="1" showColumnStripes="0"/>
</table>
</file>

<file path=xl/tables/table3.xml><?xml version="1.0" encoding="utf-8"?>
<table xmlns="http://schemas.openxmlformats.org/spreadsheetml/2006/main" id="14" name="IL_DD_det_in_com" displayName="IL_DD_det_in_com" ref="B13:K14" totalsRowShown="0">
  <autoFilter ref="B13:K14"/>
  <tableColumns count="10">
    <tableColumn id="1" name="RECTYPE"/>
    <tableColumn id="2" name="BANKKEY"/>
    <tableColumn id="3" name="PolicyNo"/>
    <tableColumn id="4" name="Amount"/>
    <tableColumn id="5" name="BILLCD"/>
    <tableColumn id="6" name="AcctNo"/>
    <tableColumn id="7" name="BANKACCDSC"/>
    <tableColumn id="8" name="STATUS"/>
    <tableColumn id="9" name="RESMSG"/>
    <tableColumn id="10" name="Column1"/>
  </tableColumns>
  <tableStyleInfo showFirstColumn="0" showLastColumn="0" showRowStripes="1" showColumnStripes="0"/>
</table>
</file>

<file path=xl/tables/table4.xml><?xml version="1.0" encoding="utf-8"?>
<table xmlns="http://schemas.openxmlformats.org/spreadsheetml/2006/main" id="15" name="IL_DD_det_out_com" displayName="IL_DD_det_out_com" ref="B19:K20" totalsRowShown="0">
  <autoFilter ref="B19:K20"/>
  <tableColumns count="10">
    <tableColumn id="1" name="RECTYPE"/>
    <tableColumn id="2" name="BANKKEY"/>
    <tableColumn id="3" name="PolicyNo"/>
    <tableColumn id="4" name="Amount"/>
    <tableColumn id="5" name="BILLCD"/>
    <tableColumn id="6" name="AcctNo"/>
    <tableColumn id="7" name="BANKACCDSC"/>
    <tableColumn id="8" name="STATUS"/>
    <tableColumn id="9" name="RESMSG"/>
    <tableColumn id="10" name="Column1"/>
  </tableColumns>
  <tableStyleInfo showFirstColumn="0" showLastColumn="0" showRowStripes="1" showColumnStripes="0"/>
</table>
</file>

<file path=xl/tables/table5.xml><?xml version="1.0" encoding="utf-8"?>
<table xmlns="http://schemas.openxmlformats.org/spreadsheetml/2006/main" id="16" name="IL_DD_ftr_out_com" displayName="IL_DD_ftr_out_com" ref="B29:C31" totalsRowCount="1">
  <autoFilter ref="B29:C30"/>
  <tableColumns count="2">
    <tableColumn id="1" name="Count"/>
    <tableColumn id="2" name="Sum"/>
  </tableColumns>
  <tableStyleInfo showFirstColumn="0" showLastColumn="0" showRowStripes="1" showColumnStripes="0"/>
</table>
</file>

<file path=xl/tables/table6.xml><?xml version="1.0" encoding="utf-8"?>
<table xmlns="http://schemas.openxmlformats.org/spreadsheetml/2006/main" id="17" name="IL_DD_hdr_out_com" displayName="IL_DD_hdr_out_com" ref="B24:C25" totalsRowShown="0">
  <autoFilter ref="B24:C25"/>
  <tableColumns count="2">
    <tableColumn id="1" name="fileName"/>
    <tableColumn id="2" name="currBatch"/>
  </tableColumns>
  <tableStyleInfo showFirstColumn="0" showLastColumn="0" showRowStripes="1" showColumnStripes="0"/>
</table>
</file>

<file path=xl/tables/table7.xml><?xml version="1.0" encoding="utf-8"?>
<table xmlns="http://schemas.openxmlformats.org/spreadsheetml/2006/main" id="18" name="IL_DD_out" displayName="IL_DD_out" ref="B34:D35" totalsRowShown="0">
  <autoFilter ref="B34:D35"/>
  <tableColumns count="3">
    <tableColumn id="1" name="header"/>
    <tableColumn id="2" name="detail"/>
    <tableColumn id="3" name="footer"/>
  </tableColumns>
  <tableStyleInfo showFirstColumn="0" showLastColumn="0" showRowStripes="1" showColumnStripes="0"/>
</table>
</file>

<file path=xl/tables/table8.xml><?xml version="1.0" encoding="utf-8"?>
<table xmlns="http://schemas.openxmlformats.org/spreadsheetml/2006/main" id="19" name="IL_DD_src_config" displayName="IL_DD_src_config" ref="B3:K4" totalsRowShown="0">
  <autoFilter ref="B3:K4"/>
  <tableColumns count="10">
    <tableColumn id="1" name="Name"/>
    <tableColumn id="2" name="Delimiter"/>
    <tableColumn id="3" name="HdrIdentifier"/>
    <tableColumn id="4" name="DetIdentifier"/>
    <tableColumn id="5" name="FtrIdentifier"/>
    <tableColumn id="6" name="ValidationCondition"/>
    <tableColumn id="7" name="BankRoutingRule"/>
    <tableColumn id="8" name="BatchSize"/>
    <tableColumn id="9" name="Enabled"/>
    <tableColumn id="10" name="Source"/>
  </tableColumns>
  <tableStyleInfo showFirstColumn="0" showLastColumn="0" showRowStripes="1" showColumnStripes="0"/>
</table>
</file>

<file path=xl/tables/table9.xml><?xml version="1.0" encoding="utf-8"?>
<table xmlns="http://schemas.openxmlformats.org/spreadsheetml/2006/main" id="20" name="RejectCodeMap186" displayName="RejectCodeMap186" ref="H25:I31" totalsRowShown="0">
  <autoFilter ref="H25:I31"/>
  <tableColumns count="2">
    <tableColumn id="1" name="RejectCode"/>
    <tableColumn id="2" name="RejectDesc"/>
  </tableColumns>
  <tableStyleInfo showFirstColumn="0" showLastColumn="0" showRowStripes="1" showColumnStripes="0"/>
</table>
</file>

<file path=xl/tables/table10.xml><?xml version="1.0" encoding="utf-8"?>
<table xmlns="http://schemas.openxmlformats.org/spreadsheetml/2006/main" id="1" name="CIMB_DD_bank_config" displayName="CIMB_DD_bank_config" ref="B3:L4" totalsRowShown="0">
  <autoFilter ref="B3:L4"/>
  <tableColumns count="11">
    <tableColumn id="1" name="Name"/>
    <tableColumn id="2" name="BankCode"/>
    <tableColumn id="3" name="Delimiter"/>
    <tableColumn id="4" name="HdrIdentifier"/>
    <tableColumn id="5" name="DetIdentifier"/>
    <tableColumn id="6" name="FtrIdentifier"/>
    <tableColumn id="7" name="ValidationCondition"/>
    <tableColumn id="8" name="SrcRoutingRule"/>
    <tableColumn id="9" name="Batchsize"/>
    <tableColumn id="10" name="Enabled"/>
    <tableColumn id="11" name="Source"/>
  </tableColumns>
  <tableStyleInfo showFirstColumn="0" showLastColumn="0" showRowStripes="1" showColumnStripes="0"/>
</table>
</file>

<file path=xl/tables/table11.xml><?xml version="1.0" encoding="utf-8"?>
<table xmlns="http://schemas.openxmlformats.org/spreadsheetml/2006/main" id="2" name="CIMB_DD_det_in" displayName="CIMB_DD_det_in" ref="B8:B9" totalsRowShown="0">
  <autoFilter ref="B8:B9"/>
  <tableColumns count="1">
    <tableColumn id="1" name="Col1"/>
  </tableColumns>
  <tableStyleInfo showFirstColumn="0" showLastColumn="0" showRowStripes="1" showColumnStripes="0"/>
</table>
</file>

<file path=xl/tables/table12.xml><?xml version="1.0" encoding="utf-8"?>
<table xmlns="http://schemas.openxmlformats.org/spreadsheetml/2006/main" id="3" name="CIMB_DD_det_in_com" displayName="CIMB_DD_det_in_com" ref="B20:I21" totalsRowShown="0">
  <autoFilter ref="B20:I21"/>
  <tableColumns count="8">
    <tableColumn id="1" name="BatchNumber"/>
    <tableColumn id="2" name="PolicyNo"/>
    <tableColumn id="3" name="CustomerID"/>
    <tableColumn id="4" name="CustomerName"/>
    <tableColumn id="5" name="PayorBankAcctNo"/>
    <tableColumn id="6" name="Amount"/>
    <tableColumn id="7" name="BankReferenceCode"/>
    <tableColumn id="8" name="RejectCode"/>
  </tableColumns>
  <tableStyleInfo showFirstColumn="0" showLastColumn="0" showRowStripes="1" showColumnStripes="0"/>
</table>
</file>

<file path=xl/tables/table13.xml><?xml version="1.0" encoding="utf-8"?>
<table xmlns="http://schemas.openxmlformats.org/spreadsheetml/2006/main" id="4" name="CIMB_DD_det_out_com" displayName="CIMB_DD_det_out_com" ref="B33:J34" totalsRowShown="0">
  <autoFilter ref="B33:J34"/>
  <tableColumns count="9">
    <tableColumn id="1" name="BatchNumber"/>
    <tableColumn id="2" name="PolicyNo"/>
    <tableColumn id="3" name="CustomerID"/>
    <tableColumn id="4" name="CustomerName"/>
    <tableColumn id="5" name="PayorBankAcctNo"/>
    <tableColumn id="6" name="Amount"/>
    <tableColumn id="7" name="AmountInt"/>
    <tableColumn id="8" name="AmountDec"/>
    <tableColumn id="9" name="HashTotal"/>
  </tableColumns>
  <tableStyleInfo showFirstColumn="0" showLastColumn="0" showRowStripes="1" showColumnStripes="0"/>
</table>
</file>

<file path=xl/tables/table14.xml><?xml version="1.0" encoding="utf-8"?>
<table xmlns="http://schemas.openxmlformats.org/spreadsheetml/2006/main" id="5" name="CIMB_DD_ftr_in" displayName="CIMB_DD_ftr_in" ref="B16:B17" totalsRowShown="0">
  <autoFilter ref="B16:B17"/>
  <tableColumns count="1">
    <tableColumn id="1" name="Col1"/>
  </tableColumns>
  <tableStyleInfo showFirstColumn="0" showLastColumn="0" showRowStripes="1" showColumnStripes="0"/>
</table>
</file>

<file path=xl/tables/table15.xml><?xml version="1.0" encoding="utf-8"?>
<table xmlns="http://schemas.openxmlformats.org/spreadsheetml/2006/main" id="6" name="CIMB_DD_ftr_in_com" displayName="CIMB_DD_ftr_in_com" ref="B28:I29" totalsRowShown="0">
  <autoFilter ref="B28:I29"/>
  <tableColumns count="8">
    <tableColumn id="1" name="Count"/>
    <tableColumn id="2" name="Sum"/>
    <tableColumn id="3" name="BatchNumber"/>
    <tableColumn id="4" name="TotDedRec"/>
    <tableColumn id="5" name="TotDedAmt"/>
    <tableColumn id="6" name="TotRejRec"/>
    <tableColumn id="7" name="TotRejAmt"/>
    <tableColumn id="8" name="HashTotal"/>
  </tableColumns>
  <tableStyleInfo showFirstColumn="0" showLastColumn="0" showRowStripes="1" showColumnStripes="0"/>
</table>
</file>

<file path=xl/tables/table16.xml><?xml version="1.0" encoding="utf-8"?>
<table xmlns="http://schemas.openxmlformats.org/spreadsheetml/2006/main" id="7" name="CIMB_DD_ftr_out_com" displayName="CIMB_DD_ftr_out_com" ref="B41:G43" totalsRowCount="1">
  <autoFilter ref="B41:G42"/>
  <tableColumns count="6">
    <tableColumn id="1" name="Count"/>
    <tableColumn id="2" name="Sum"/>
    <tableColumn id="3" name="BatchNumber"/>
    <tableColumn id="4" name="HashTotal"/>
    <tableColumn id="5" name="AmountInt"/>
    <tableColumn id="6" name="AmountDec"/>
  </tableColumns>
  <tableStyleInfo showFirstColumn="0" showLastColumn="0" showRowStripes="1" showColumnStripes="0"/>
</table>
</file>

<file path=xl/tables/table17.xml><?xml version="1.0" encoding="utf-8"?>
<table xmlns="http://schemas.openxmlformats.org/spreadsheetml/2006/main" id="8" name="CIMB_DD_hdr_in" displayName="CIMB_DD_hdr_in" ref="B12:B13" totalsRowShown="0">
  <autoFilter ref="B12:B13"/>
  <tableColumns count="1">
    <tableColumn id="1" name="Col1"/>
  </tableColumns>
  <tableStyleInfo showFirstColumn="0" showLastColumn="0" showRowStripes="1" showColumnStripes="0"/>
</table>
</file>

<file path=xl/tables/table18.xml><?xml version="1.0" encoding="utf-8"?>
<table xmlns="http://schemas.openxmlformats.org/spreadsheetml/2006/main" id="9" name="CIMB_DD_hdr_in_com" displayName="CIMB_DD_hdr_in_com" ref="B24:F25" totalsRowShown="0">
  <autoFilter ref="B24:F25"/>
  <tableColumns count="5">
    <tableColumn id="1" name="BatchNumber"/>
    <tableColumn id="2" name="OrgCode"/>
    <tableColumn id="3" name="OrgName"/>
    <tableColumn id="4" name="BillingDate"/>
    <tableColumn id="5" name="SecurityCode"/>
  </tableColumns>
  <tableStyleInfo showFirstColumn="0" showLastColumn="0" showRowStripes="1" showColumnStripes="0"/>
</table>
</file>

<file path=xl/tables/table19.xml><?xml version="1.0" encoding="utf-8"?>
<table xmlns="http://schemas.openxmlformats.org/spreadsheetml/2006/main" id="10" name="CIMB_DD_hdr_out_com" displayName="CIMB_DD_hdr_out_com" ref="B37:G38" totalsRowShown="0">
  <autoFilter ref="B37:G38"/>
  <tableColumns count="6">
    <tableColumn id="1" name="BatchNumber"/>
    <tableColumn id="2" name="OrgCode"/>
    <tableColumn id="3" name="OrgName"/>
    <tableColumn id="4" name="BillingDate"/>
    <tableColumn id="5" name="SecurityCode"/>
    <tableColumn id="6" name="filename"/>
  </tableColumns>
  <tableStyleInfo showFirstColumn="0" showLastColumn="0" showRowStripes="1" showColumnStripes="0"/>
</table>
</file>

<file path=xl/tables/table20.xml><?xml version="1.0" encoding="utf-8"?>
<table xmlns="http://schemas.openxmlformats.org/spreadsheetml/2006/main" id="11" name="CIMB_DD_out" displayName="CIMB_DD_out" ref="B47:D48" totalsRowShown="0">
  <autoFilter ref="B47:D48"/>
  <tableColumns count="3">
    <tableColumn id="1" name="header"/>
    <tableColumn id="2" name="detail"/>
    <tableColumn id="3" name="footer"/>
  </tableColumns>
  <tableStyleInfo showFirstColumn="0" showLastColumn="0" showRowStripes="1" showColumnStripes="0"/>
</table>
</file>

<file path=xl/tables/table21.xml><?xml version="1.0" encoding="utf-8"?>
<table xmlns="http://schemas.openxmlformats.org/spreadsheetml/2006/main" id="21" name="RoutingRule" displayName="RoutingRule" ref="B3:C50" totalsRowShown="0">
  <autoFilter ref="B3:C50"/>
  <tableColumns count="2">
    <tableColumn id="1" name="FactoringHouse"/>
    <tableColumn id="2" name="Bank"/>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table" Target="../tables/table7.xml"/><Relationship Id="rId8" Type="http://schemas.openxmlformats.org/officeDocument/2006/relationships/table" Target="../tables/table6.xml"/><Relationship Id="rId7" Type="http://schemas.openxmlformats.org/officeDocument/2006/relationships/table" Target="../tables/table5.xm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3" Type="http://schemas.openxmlformats.org/officeDocument/2006/relationships/table" Target="../tables/table1.xml"/><Relationship Id="rId2" Type="http://schemas.openxmlformats.org/officeDocument/2006/relationships/vmlDrawing" Target="../drawings/vmlDrawing1.vml"/><Relationship Id="rId11" Type="http://schemas.openxmlformats.org/officeDocument/2006/relationships/table" Target="../tables/table9.xml"/><Relationship Id="rId10" Type="http://schemas.openxmlformats.org/officeDocument/2006/relationships/table" Target="../tables/table8.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9" Type="http://schemas.openxmlformats.org/officeDocument/2006/relationships/table" Target="../tables/table16.xml"/><Relationship Id="rId8" Type="http://schemas.openxmlformats.org/officeDocument/2006/relationships/table" Target="../tables/table15.xml"/><Relationship Id="rId7" Type="http://schemas.openxmlformats.org/officeDocument/2006/relationships/table" Target="../tables/table14.x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3" Type="http://schemas.openxmlformats.org/officeDocument/2006/relationships/table" Target="../tables/table10.xml"/><Relationship Id="rId2" Type="http://schemas.openxmlformats.org/officeDocument/2006/relationships/vmlDrawing" Target="../drawings/vmlDrawing2.vml"/><Relationship Id="rId13" Type="http://schemas.openxmlformats.org/officeDocument/2006/relationships/table" Target="../tables/table20.xml"/><Relationship Id="rId12" Type="http://schemas.openxmlformats.org/officeDocument/2006/relationships/table" Target="../tables/table19.xml"/><Relationship Id="rId11" Type="http://schemas.openxmlformats.org/officeDocument/2006/relationships/table" Target="../tables/table18.xml"/><Relationship Id="rId10" Type="http://schemas.openxmlformats.org/officeDocument/2006/relationships/table" Target="../tables/table17.x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34"/>
  <sheetViews>
    <sheetView tabSelected="1" zoomScale="90" zoomScaleNormal="90" topLeftCell="G1" workbookViewId="0">
      <selection activeCell="K14" sqref="K14"/>
    </sheetView>
  </sheetViews>
  <sheetFormatPr defaultColWidth="9" defaultRowHeight="15"/>
  <cols>
    <col min="1" max="1" width="8.71428571428571" style="3" customWidth="1"/>
    <col min="2" max="2" width="25.1428571428571" style="3" customWidth="1"/>
    <col min="3" max="3" width="20.1428571428571" style="3" customWidth="1"/>
    <col min="4" max="4" width="19.847619047619" style="3" customWidth="1"/>
    <col min="5" max="5" width="23.0857142857143" style="3" customWidth="1"/>
    <col min="6" max="6" width="13.4285714285714" style="3" customWidth="1"/>
    <col min="7" max="7" width="32.9523809523809" style="3" customWidth="1"/>
    <col min="8" max="8" width="33.7428571428571" style="3" customWidth="1"/>
    <col min="9" max="9" width="17.4" style="3" customWidth="1"/>
    <col min="10" max="10" width="14.152380952381" style="3" customWidth="1"/>
    <col min="11" max="11" width="16.8666666666667" style="3" customWidth="1"/>
    <col min="12" max="12" width="12.5714285714286" style="3" customWidth="1"/>
    <col min="13" max="13" width="8.71428571428571" style="3" customWidth="1"/>
    <col min="14" max="14" width="11.7142857142857" style="3" customWidth="1"/>
    <col min="15" max="1025" width="8.71428571428571" style="3" customWidth="1"/>
  </cols>
  <sheetData>
    <row r="2" spans="2:2">
      <c r="B2" s="12" t="s">
        <v>0</v>
      </c>
    </row>
    <row r="3" customHeight="1" spans="2:11">
      <c r="B3" s="3" t="s">
        <v>1</v>
      </c>
      <c r="C3" s="3" t="s">
        <v>2</v>
      </c>
      <c r="D3" s="3" t="s">
        <v>3</v>
      </c>
      <c r="E3" s="3" t="s">
        <v>4</v>
      </c>
      <c r="F3" s="3" t="s">
        <v>5</v>
      </c>
      <c r="G3" s="3" t="s">
        <v>6</v>
      </c>
      <c r="H3" s="3" t="s">
        <v>7</v>
      </c>
      <c r="I3" s="3" t="s">
        <v>8</v>
      </c>
      <c r="J3" s="3" t="s">
        <v>9</v>
      </c>
      <c r="K3" s="8" t="s">
        <v>10</v>
      </c>
    </row>
    <row r="4" customHeight="1" spans="2:11">
      <c r="B4" s="13" t="s">
        <v>11</v>
      </c>
      <c r="G4" s="3">
        <f>IF(IL_DD_det_in[Col1]&lt;&gt;"",1,0)</f>
        <v>1</v>
      </c>
      <c r="H4" s="3" t="str">
        <f>RoutingRule[Bank]</f>
        <v>CIMB_DD</v>
      </c>
      <c r="I4" s="3">
        <v>9999</v>
      </c>
      <c r="J4" s="11" t="s">
        <v>12</v>
      </c>
      <c r="K4" s="3" t="s">
        <v>13</v>
      </c>
    </row>
    <row r="5" ht="14.1" customHeight="1"/>
    <row r="7" spans="2:2">
      <c r="B7" s="5" t="s">
        <v>14</v>
      </c>
    </row>
    <row r="8" spans="2:11">
      <c r="B8" s="13" t="s">
        <v>15</v>
      </c>
      <c r="C8" s="8"/>
      <c r="D8" s="8"/>
      <c r="E8" s="8"/>
      <c r="F8" s="8"/>
      <c r="G8" s="8"/>
      <c r="H8" s="8"/>
      <c r="I8" s="8"/>
      <c r="J8" s="8"/>
      <c r="K8" s="8"/>
    </row>
    <row r="9" spans="2:3">
      <c r="B9" s="14" t="s">
        <v>16</v>
      </c>
      <c r="C9" s="15"/>
    </row>
    <row r="12" spans="2:2">
      <c r="B12" s="5" t="s">
        <v>17</v>
      </c>
    </row>
    <row r="13" spans="2:11">
      <c r="B13" s="13" t="s">
        <v>18</v>
      </c>
      <c r="C13" s="16" t="s">
        <v>19</v>
      </c>
      <c r="D13" s="17" t="s">
        <v>20</v>
      </c>
      <c r="E13" s="16" t="s">
        <v>21</v>
      </c>
      <c r="F13" s="13" t="s">
        <v>22</v>
      </c>
      <c r="G13" s="16" t="s">
        <v>23</v>
      </c>
      <c r="H13" s="13" t="s">
        <v>24</v>
      </c>
      <c r="I13" s="13" t="s">
        <v>25</v>
      </c>
      <c r="J13" s="20" t="s">
        <v>26</v>
      </c>
      <c r="K13" t="s">
        <v>27</v>
      </c>
    </row>
    <row r="14" spans="2:11">
      <c r="B14" t="str">
        <f>MID((IL_DD_det_in[Col1]),1,1)</f>
        <v>D</v>
      </c>
      <c r="C14" t="str">
        <f>MID((IL_DD_det_in[Col1]),2,10)</f>
        <v>1234567890</v>
      </c>
      <c r="D14" t="str">
        <f>MID((IL_DD_det_in[Col1]),12,10)</f>
        <v>  T01INS P</v>
      </c>
      <c r="E14" t="str">
        <f>MID((IL_DD_det_in[Col1]),22,20)</f>
        <v>00000000000005147.23</v>
      </c>
      <c r="F14" t="str">
        <f>MID((IL_DD_det_in[Col1]),42,10)</f>
        <v>2018-08-22</v>
      </c>
      <c r="G14" t="str">
        <f>MID((IL_DD_det_in[Col1]),52,29)</f>
        <v>00514734892342376523456789123</v>
      </c>
      <c r="H14" t="str">
        <f>MID(IL_DD_det_in[Col1],72,47)</f>
        <v>456789123  saving account description</v>
      </c>
      <c r="I14" t="str">
        <f>MID(IL_DD_det_in[Col1],119,10)</f>
        <v/>
      </c>
      <c r="J14" t="str">
        <f>MID(IL_DD_det_in[Col1],129,30)</f>
        <v/>
      </c>
      <c r="K14"/>
    </row>
    <row r="18" spans="2:2">
      <c r="B18" s="6" t="s">
        <v>28</v>
      </c>
    </row>
    <row r="19" spans="2:11">
      <c r="B19" s="13" t="s">
        <v>18</v>
      </c>
      <c r="C19" s="16" t="s">
        <v>19</v>
      </c>
      <c r="D19" s="17" t="s">
        <v>20</v>
      </c>
      <c r="E19" s="16" t="s">
        <v>21</v>
      </c>
      <c r="F19" s="13" t="s">
        <v>22</v>
      </c>
      <c r="G19" s="16" t="s">
        <v>23</v>
      </c>
      <c r="H19" s="13" t="s">
        <v>24</v>
      </c>
      <c r="I19" s="13" t="s">
        <v>25</v>
      </c>
      <c r="J19" s="20" t="s">
        <v>26</v>
      </c>
      <c r="K19" t="s">
        <v>27</v>
      </c>
    </row>
    <row r="23" spans="2:2">
      <c r="B23" s="6" t="s">
        <v>29</v>
      </c>
    </row>
    <row r="24" spans="2:11">
      <c r="B24" s="3" t="s">
        <v>30</v>
      </c>
      <c r="C24" s="8" t="s">
        <v>31</v>
      </c>
      <c r="H24" s="18" t="s">
        <v>32</v>
      </c>
      <c r="K24" s="21" t="s">
        <v>33</v>
      </c>
    </row>
    <row r="25" spans="2:12">
      <c r="B25" s="3" t="str">
        <f ca="1">CONCATENATE("DDRECEIPT","_",TEXT(TODAY(),"YYYYMMDD"),".txt")</f>
        <v>DDRECEIPT_20180823.txt</v>
      </c>
      <c r="C25" s="3">
        <v>0</v>
      </c>
      <c r="D25" s="19"/>
      <c r="H25" s="3" t="s">
        <v>34</v>
      </c>
      <c r="I25" s="3" t="s">
        <v>35</v>
      </c>
      <c r="K25" s="3" t="s">
        <v>36</v>
      </c>
      <c r="L25" s="3" t="s">
        <v>34</v>
      </c>
    </row>
    <row r="26" spans="8:12">
      <c r="H26" s="3">
        <v>0</v>
      </c>
      <c r="I26" s="15" t="s">
        <v>37</v>
      </c>
      <c r="K26" s="3" t="s">
        <v>38</v>
      </c>
      <c r="L26" s="3">
        <v>0</v>
      </c>
    </row>
    <row r="27" spans="8:12">
      <c r="H27" s="3">
        <v>100</v>
      </c>
      <c r="I27" s="3" t="s">
        <v>39</v>
      </c>
      <c r="K27" s="3" t="s">
        <v>40</v>
      </c>
      <c r="L27" s="3">
        <v>100</v>
      </c>
    </row>
    <row r="28" spans="2:9">
      <c r="B28" s="6" t="s">
        <v>41</v>
      </c>
      <c r="H28" s="3">
        <v>101</v>
      </c>
      <c r="I28" s="3" t="s">
        <v>42</v>
      </c>
    </row>
    <row r="29" spans="2:9">
      <c r="B29" s="3" t="s">
        <v>43</v>
      </c>
      <c r="C29" s="3" t="s">
        <v>44</v>
      </c>
      <c r="H29" s="3">
        <v>200</v>
      </c>
      <c r="I29" s="3" t="s">
        <v>45</v>
      </c>
    </row>
    <row r="30" spans="8:9">
      <c r="H30" s="3">
        <v>201</v>
      </c>
      <c r="I30" s="3" t="s">
        <v>46</v>
      </c>
    </row>
    <row r="31" spans="2:3">
      <c r="B31" s="3">
        <f>(IL_DD_ftr_out_com[Count]+1)</f>
        <v>1</v>
      </c>
      <c r="C31" s="3">
        <f>(SUM(IL_DD_det_out_com[BANKKEY],IL_DD_ftr_out_com[Sum]))</f>
        <v>0</v>
      </c>
    </row>
    <row r="33" spans="2:2">
      <c r="B33" s="6" t="s">
        <v>47</v>
      </c>
    </row>
    <row r="34" spans="2:4">
      <c r="B34" s="3" t="s">
        <v>48</v>
      </c>
      <c r="C34" s="3" t="s">
        <v>49</v>
      </c>
      <c r="D34" s="3" t="s">
        <v>50</v>
      </c>
    </row>
  </sheetData>
  <dataValidations count="1">
    <dataValidation type="list" allowBlank="1" showInputMessage="1" showErrorMessage="1" sqref="J4">
      <formula1>"Y,N"</formula1>
    </dataValidation>
  </dataValidations>
  <pageMargins left="0.699305555555556" right="0.699305555555556" top="0.75" bottom="0.75" header="0.511111111111111" footer="0.511111111111111"/>
  <pageSetup paperSize="1" firstPageNumber="0" orientation="portrait" useFirstPageNumber="1" horizontalDpi="300" verticalDpi="300"/>
  <headerFooter/>
  <legacyDrawing r:id="rId2"/>
  <tableParts count="9">
    <tablePart r:id="rId3"/>
    <tablePart r:id="rId4"/>
    <tablePart r:id="rId5"/>
    <tablePart r:id="rId6"/>
    <tablePart r:id="rId7"/>
    <tablePart r:id="rId8"/>
    <tablePart r:id="rId9"/>
    <tablePart r:id="rId10"/>
    <tablePart r:id="rId1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1"/>
  <sheetViews>
    <sheetView topLeftCell="A29" workbookViewId="0">
      <selection activeCell="C48" sqref="C48"/>
    </sheetView>
  </sheetViews>
  <sheetFormatPr defaultColWidth="9" defaultRowHeight="15"/>
  <cols>
    <col min="1" max="1" width="8.66666666666667" customWidth="1"/>
    <col min="2" max="2" width="21.1428571428571" customWidth="1"/>
    <col min="3" max="3" width="22.0095238095238" customWidth="1"/>
    <col min="4" max="4" width="17.4" customWidth="1"/>
    <col min="5" max="5" width="16.5714285714286" customWidth="1"/>
    <col min="6" max="6" width="13.4285714285714" customWidth="1"/>
    <col min="7" max="8" width="16.8666666666667" customWidth="1"/>
    <col min="9" max="9" width="10.9904761904762" customWidth="1"/>
    <col min="10" max="10" width="11.9904761904762" customWidth="1"/>
    <col min="11" max="11" width="13.1428571428571" customWidth="1"/>
    <col min="12" max="12" width="8.57142857142857" customWidth="1"/>
    <col min="13" max="13" width="8.66666666666667" customWidth="1"/>
    <col min="14" max="14" width="14.8571428571429" customWidth="1"/>
    <col min="15" max="1025" width="8.66666666666667" customWidth="1"/>
  </cols>
  <sheetData>
    <row r="1" spans="1:11">
      <c r="A1" s="3"/>
      <c r="B1" s="3"/>
      <c r="C1" s="3"/>
      <c r="D1" s="3"/>
      <c r="E1" s="3"/>
      <c r="F1" s="3"/>
      <c r="G1" s="3"/>
      <c r="H1" s="3"/>
      <c r="I1" s="3"/>
      <c r="J1" s="3"/>
      <c r="K1" s="3"/>
    </row>
    <row r="2" spans="1:11">
      <c r="A2" s="3"/>
      <c r="B2" s="4" t="s">
        <v>51</v>
      </c>
      <c r="C2" s="3"/>
      <c r="D2" s="3"/>
      <c r="E2" s="3"/>
      <c r="F2" s="3"/>
      <c r="G2" s="3"/>
      <c r="H2" s="3"/>
      <c r="I2" s="3"/>
      <c r="J2" s="3"/>
      <c r="K2" s="3"/>
    </row>
    <row r="3" spans="1:14">
      <c r="A3" s="3"/>
      <c r="B3" s="3" t="s">
        <v>1</v>
      </c>
      <c r="C3" s="3" t="s">
        <v>36</v>
      </c>
      <c r="D3" s="3" t="s">
        <v>2</v>
      </c>
      <c r="E3" s="3" t="s">
        <v>3</v>
      </c>
      <c r="F3" s="3" t="s">
        <v>4</v>
      </c>
      <c r="G3" s="3" t="s">
        <v>5</v>
      </c>
      <c r="H3" s="3" t="s">
        <v>6</v>
      </c>
      <c r="I3" s="3" t="s">
        <v>52</v>
      </c>
      <c r="J3" s="3" t="s">
        <v>53</v>
      </c>
      <c r="K3" s="3" t="s">
        <v>9</v>
      </c>
      <c r="L3" s="10" t="s">
        <v>10</v>
      </c>
      <c r="M3" s="3"/>
      <c r="N3" s="3"/>
    </row>
    <row r="4" spans="1:14">
      <c r="A4" s="3"/>
      <c r="B4" s="3" t="s">
        <v>13</v>
      </c>
      <c r="C4" s="3" t="s">
        <v>54</v>
      </c>
      <c r="D4" s="3"/>
      <c r="E4" s="3" t="s">
        <v>55</v>
      </c>
      <c r="F4" s="3" t="s">
        <v>56</v>
      </c>
      <c r="G4" s="3" t="s">
        <v>57</v>
      </c>
      <c r="H4" s="3" t="b">
        <f>TRUE()</f>
        <v>1</v>
      </c>
      <c r="I4" s="3" t="s">
        <v>11</v>
      </c>
      <c r="J4" s="3">
        <v>999</v>
      </c>
      <c r="K4" s="11" t="s">
        <v>12</v>
      </c>
      <c r="L4" s="3" t="s">
        <v>11</v>
      </c>
      <c r="M4" s="3"/>
      <c r="N4" s="3"/>
    </row>
    <row r="5" spans="1:11">
      <c r="A5" s="3"/>
      <c r="B5" s="3"/>
      <c r="C5" s="3"/>
      <c r="D5" s="3"/>
      <c r="E5" s="3"/>
      <c r="F5" s="3"/>
      <c r="G5" s="3"/>
      <c r="H5" s="3"/>
      <c r="I5" s="3"/>
      <c r="J5" s="3"/>
      <c r="K5" s="3"/>
    </row>
    <row r="6" spans="1:11">
      <c r="A6" s="3"/>
      <c r="B6" s="3"/>
      <c r="C6" s="3"/>
      <c r="D6" s="3"/>
      <c r="E6" s="3"/>
      <c r="F6" s="3"/>
      <c r="G6" s="3"/>
      <c r="H6" s="3"/>
      <c r="I6" s="3"/>
      <c r="J6" s="3"/>
      <c r="K6" s="3"/>
    </row>
    <row r="7" spans="1:7">
      <c r="A7" s="3"/>
      <c r="B7" s="5" t="s">
        <v>58</v>
      </c>
      <c r="C7" s="3"/>
      <c r="D7" s="3"/>
      <c r="E7" s="3"/>
      <c r="F7" s="3"/>
      <c r="G7" s="3"/>
    </row>
    <row r="8" spans="1:3">
      <c r="A8" s="3"/>
      <c r="B8" s="3" t="s">
        <v>15</v>
      </c>
      <c r="C8" s="3"/>
    </row>
    <row r="9" spans="1:3">
      <c r="A9" s="3"/>
      <c r="B9" s="3" t="s">
        <v>59</v>
      </c>
      <c r="C9" s="3"/>
    </row>
    <row r="10" spans="1:11">
      <c r="A10" s="3"/>
      <c r="B10" s="3"/>
      <c r="C10" s="3"/>
      <c r="D10" s="3"/>
      <c r="E10" s="3"/>
      <c r="F10" s="3"/>
      <c r="G10" s="3"/>
      <c r="J10" s="3"/>
      <c r="K10" s="3"/>
    </row>
    <row r="11" spans="1:18">
      <c r="A11" s="3"/>
      <c r="B11" s="5" t="s">
        <v>60</v>
      </c>
      <c r="C11" s="3"/>
      <c r="D11" s="3"/>
      <c r="E11" s="3"/>
      <c r="F11" s="3"/>
      <c r="G11" s="3"/>
      <c r="J11" s="3"/>
      <c r="K11" s="3"/>
      <c r="N11" s="3"/>
      <c r="O11" s="3"/>
      <c r="P11" s="3"/>
      <c r="Q11" s="3"/>
      <c r="R11" s="3"/>
    </row>
    <row r="12" spans="1:14">
      <c r="A12" s="3"/>
      <c r="B12" s="3" t="s">
        <v>15</v>
      </c>
      <c r="C12" s="3"/>
      <c r="F12" s="3"/>
      <c r="G12" s="3"/>
      <c r="J12" s="3"/>
      <c r="K12" s="3"/>
      <c r="L12" s="3"/>
      <c r="M12" s="3"/>
      <c r="N12" s="3"/>
    </row>
    <row r="13" spans="1:14">
      <c r="A13" s="3"/>
      <c r="B13" s="3" t="s">
        <v>61</v>
      </c>
      <c r="C13" s="3"/>
      <c r="F13" s="3"/>
      <c r="G13" s="3"/>
      <c r="J13" s="3"/>
      <c r="K13" s="3"/>
      <c r="L13" s="3"/>
      <c r="M13" s="3"/>
      <c r="N13" s="3"/>
    </row>
    <row r="14" spans="1:18">
      <c r="A14" s="3"/>
      <c r="B14" s="3"/>
      <c r="C14" s="3"/>
      <c r="D14" s="3"/>
      <c r="E14" s="3"/>
      <c r="F14" s="3"/>
      <c r="G14" s="3"/>
      <c r="J14" s="3"/>
      <c r="K14" s="3"/>
      <c r="N14" s="3"/>
      <c r="O14" s="3"/>
      <c r="P14" s="3"/>
      <c r="Q14" s="3"/>
      <c r="R14" s="3"/>
    </row>
    <row r="15" spans="1:18">
      <c r="A15" s="3"/>
      <c r="B15" s="5" t="s">
        <v>62</v>
      </c>
      <c r="C15" s="3"/>
      <c r="D15" s="3"/>
      <c r="E15" s="3"/>
      <c r="F15" s="3"/>
      <c r="G15" s="3"/>
      <c r="J15" s="3"/>
      <c r="K15" s="3"/>
      <c r="N15" s="3"/>
      <c r="O15" s="3"/>
      <c r="P15" s="3"/>
      <c r="Q15" s="3"/>
      <c r="R15" s="3"/>
    </row>
    <row r="16" spans="1:14">
      <c r="A16" s="3"/>
      <c r="B16" s="3" t="s">
        <v>15</v>
      </c>
      <c r="C16" s="3"/>
      <c r="F16" s="3"/>
      <c r="G16" s="3"/>
      <c r="J16" s="3"/>
      <c r="K16" s="3"/>
      <c r="L16" s="3"/>
      <c r="M16" s="3"/>
      <c r="N16" s="3"/>
    </row>
    <row r="17" spans="1:14">
      <c r="A17" s="3"/>
      <c r="B17" s="3" t="s">
        <v>63</v>
      </c>
      <c r="C17" s="3"/>
      <c r="F17" s="3"/>
      <c r="G17" s="3"/>
      <c r="J17" s="3"/>
      <c r="K17" s="3"/>
      <c r="L17" s="3"/>
      <c r="M17" s="3"/>
      <c r="N17" s="3"/>
    </row>
    <row r="18" spans="1:18">
      <c r="A18" s="3"/>
      <c r="B18" s="3"/>
      <c r="C18" s="3"/>
      <c r="D18" s="3"/>
      <c r="E18" s="3"/>
      <c r="F18" s="3"/>
      <c r="G18" s="3"/>
      <c r="J18" s="3"/>
      <c r="K18" s="3"/>
      <c r="N18" s="3"/>
      <c r="O18" s="3"/>
      <c r="P18" s="3"/>
      <c r="Q18" s="3"/>
      <c r="R18" s="3"/>
    </row>
    <row r="19" spans="1:11">
      <c r="A19" s="3"/>
      <c r="B19" s="5" t="s">
        <v>64</v>
      </c>
      <c r="C19" s="3"/>
      <c r="D19" s="3"/>
      <c r="E19" s="3"/>
      <c r="F19" s="3"/>
      <c r="G19" s="3"/>
      <c r="J19" s="3"/>
      <c r="K19" s="3"/>
    </row>
    <row r="20" spans="1:11">
      <c r="A20" s="3"/>
      <c r="B20" s="3" t="s">
        <v>65</v>
      </c>
      <c r="C20" s="3" t="s">
        <v>20</v>
      </c>
      <c r="D20" s="3" t="s">
        <v>66</v>
      </c>
      <c r="E20" s="3" t="s">
        <v>67</v>
      </c>
      <c r="F20" s="3" t="s">
        <v>68</v>
      </c>
      <c r="G20" s="3" t="s">
        <v>21</v>
      </c>
      <c r="H20" s="3" t="s">
        <v>69</v>
      </c>
      <c r="I20" s="3" t="s">
        <v>34</v>
      </c>
      <c r="J20" s="3"/>
      <c r="K20" s="3"/>
    </row>
    <row r="21" spans="1:11">
      <c r="A21" s="3"/>
      <c r="B21" s="3" t="str">
        <f>(MID(CIMB_DD_det_in[Col1],3,8))</f>
        <v>28011801</v>
      </c>
      <c r="C21" s="3" t="str">
        <f>(MID(CIMB_DD_det_in[Col1],11,16))</f>
        <v>95004363        </v>
      </c>
      <c r="D21" s="3" t="str">
        <f>(MID(CIMB_DD_det_in[Col1],41,16))</f>
        <v>790416085263    </v>
      </c>
      <c r="E21" s="3" t="str">
        <f>(MID(CIMB_DD_det_in[Col1],57,40))</f>
        <v>SYED IBRAHIM BIN SYED YUSOF             </v>
      </c>
      <c r="F21" s="3" t="str">
        <f>(MID(CIMB_DD_det_in[Col1],97,14))</f>
        <v>12420062772520</v>
      </c>
      <c r="G21" s="3" t="str">
        <f>(MID(CIMB_DD_det_in[Col1],111,11))</f>
        <v>00000000032</v>
      </c>
      <c r="H21" s="3" t="str">
        <f>(MID(CIMB_DD_det_in[Col1],124,11))</f>
        <v>14739922048</v>
      </c>
      <c r="I21" s="3" t="str">
        <f>(MID(CIMB_DD_det_in[Col1],135,2))</f>
        <v>04</v>
      </c>
      <c r="J21" s="3"/>
      <c r="K21" s="3"/>
    </row>
    <row r="22" spans="1:11">
      <c r="A22" s="3"/>
      <c r="B22" s="3"/>
      <c r="C22" s="3"/>
      <c r="D22" s="3"/>
      <c r="E22" s="3"/>
      <c r="F22" s="3"/>
      <c r="G22" s="3"/>
      <c r="J22" s="3"/>
      <c r="K22" s="3"/>
    </row>
    <row r="23" spans="1:11">
      <c r="A23" s="3"/>
      <c r="B23" s="5" t="s">
        <v>70</v>
      </c>
      <c r="C23" s="3"/>
      <c r="D23" s="3"/>
      <c r="E23" s="3"/>
      <c r="F23" s="3"/>
      <c r="G23" s="3"/>
      <c r="H23" s="3"/>
      <c r="I23" s="3"/>
      <c r="J23" s="3"/>
      <c r="K23" s="3"/>
    </row>
    <row r="24" spans="2:6">
      <c r="B24" s="3" t="s">
        <v>65</v>
      </c>
      <c r="C24" s="3" t="s">
        <v>71</v>
      </c>
      <c r="D24" s="3" t="s">
        <v>72</v>
      </c>
      <c r="E24" s="3" t="s">
        <v>73</v>
      </c>
      <c r="F24" s="3" t="s">
        <v>74</v>
      </c>
    </row>
    <row r="25" spans="2:6">
      <c r="B25" s="3" t="str">
        <f>MID(CIMB_DD_hdr_in[Col1],3,8)</f>
        <v>28011801</v>
      </c>
      <c r="C25" s="3" t="str">
        <f>MID(CIMB_DD_hdr_in[Col1],11,4)</f>
        <v>2048</v>
      </c>
      <c r="D25" s="3" t="str">
        <f>MID(CIMB_DD_hdr_in[Col1],15,40)</f>
        <v>PRUDENTIAL                              </v>
      </c>
      <c r="E25" s="3" t="str">
        <f>MID(CIMB_DD_hdr_in[Col1],55,8)</f>
        <v>28012018</v>
      </c>
      <c r="F25" s="3" t="str">
        <f>MID(CIMB_DD_hdr_in[Col1],63,10)</f>
        <v>1930217211</v>
      </c>
    </row>
    <row r="27" spans="2:18">
      <c r="B27" s="5" t="s">
        <v>75</v>
      </c>
      <c r="C27" s="3"/>
      <c r="D27" s="3"/>
      <c r="E27" s="3"/>
      <c r="F27" s="3"/>
      <c r="H27" s="3"/>
      <c r="I27" s="3"/>
      <c r="J27" s="3"/>
      <c r="K27" s="3"/>
      <c r="L27" s="3"/>
      <c r="N27" s="3"/>
      <c r="O27" s="3"/>
      <c r="P27" s="3"/>
      <c r="Q27" s="3"/>
      <c r="R27" s="3"/>
    </row>
    <row r="28" spans="2:15">
      <c r="B28" s="3" t="s">
        <v>43</v>
      </c>
      <c r="C28" s="3" t="s">
        <v>44</v>
      </c>
      <c r="D28" s="3" t="s">
        <v>65</v>
      </c>
      <c r="E28" s="3" t="s">
        <v>76</v>
      </c>
      <c r="F28" s="3" t="s">
        <v>77</v>
      </c>
      <c r="G28" s="3" t="s">
        <v>78</v>
      </c>
      <c r="H28" s="3" t="s">
        <v>79</v>
      </c>
      <c r="I28" s="3" t="s">
        <v>80</v>
      </c>
      <c r="K28" s="3"/>
      <c r="L28" s="3"/>
      <c r="M28" s="3"/>
      <c r="N28" s="3"/>
      <c r="O28" s="3"/>
    </row>
    <row r="29" spans="2:15">
      <c r="B29" s="3" t="str">
        <f>MID(CIMB_DD_ftr_in[Col1],11,6)</f>
        <v>004837</v>
      </c>
      <c r="C29" s="3" t="str">
        <f>MID(CIMB_DD_ftr_in[Col1],17,15)</f>
        <v>000000076264474</v>
      </c>
      <c r="D29" s="3" t="str">
        <f>MID(CIMB_DD_ftr_in[Col1],3,8)</f>
        <v>28011801</v>
      </c>
      <c r="E29" s="3" t="str">
        <f>MID(CIMB_DD_ftr_in[Col1],32,6)</f>
        <v>001539</v>
      </c>
      <c r="F29" s="3" t="str">
        <f>MID(CIMB_DD_ftr_in[Col1],38,15)</f>
        <v>000000024323279</v>
      </c>
      <c r="G29" s="3" t="str">
        <f>MID(CIMB_DD_ftr_in[Col1],53,6)</f>
        <v>003298</v>
      </c>
      <c r="H29" s="3" t="str">
        <f>MID(CIMB_DD_ftr_in[Col1],59,15)</f>
        <v>000000051941195</v>
      </c>
      <c r="I29" s="3" t="str">
        <f>MID(CIMB_DD_ftr_in[Col1],74,15)</f>
        <v>697255332941014</v>
      </c>
      <c r="K29" s="3"/>
      <c r="L29" s="3"/>
      <c r="M29" s="3"/>
      <c r="N29" s="3"/>
      <c r="O29" s="3"/>
    </row>
    <row r="30" spans="8:18">
      <c r="H30" s="3"/>
      <c r="I30" s="3"/>
      <c r="J30" s="3"/>
      <c r="K30" s="3"/>
      <c r="L30" s="3"/>
      <c r="N30" s="3"/>
      <c r="O30" s="3"/>
      <c r="P30" s="3"/>
      <c r="Q30" s="3"/>
      <c r="R30" s="3"/>
    </row>
    <row r="32" spans="1:7">
      <c r="A32" s="3"/>
      <c r="B32" s="6" t="s">
        <v>81</v>
      </c>
      <c r="C32" s="3"/>
      <c r="D32" s="3"/>
      <c r="E32" s="3"/>
      <c r="F32" s="3"/>
      <c r="G32" s="3"/>
    </row>
    <row r="33" spans="1:10">
      <c r="A33" s="3"/>
      <c r="B33" s="3" t="s">
        <v>65</v>
      </c>
      <c r="C33" s="3" t="s">
        <v>20</v>
      </c>
      <c r="D33" s="3" t="s">
        <v>66</v>
      </c>
      <c r="E33" s="3" t="s">
        <v>67</v>
      </c>
      <c r="F33" s="3" t="s">
        <v>68</v>
      </c>
      <c r="G33" s="3" t="s">
        <v>21</v>
      </c>
      <c r="H33" s="3" t="s">
        <v>82</v>
      </c>
      <c r="I33" s="3" t="s">
        <v>83</v>
      </c>
      <c r="J33" s="3" t="s">
        <v>80</v>
      </c>
    </row>
    <row r="34" spans="1:10">
      <c r="A34" s="3"/>
      <c r="B34" s="3" t="s">
        <v>84</v>
      </c>
      <c r="C34" s="3">
        <v>12345678</v>
      </c>
      <c r="D34" s="3" t="s">
        <v>85</v>
      </c>
      <c r="E34" s="3" t="s">
        <v>86</v>
      </c>
      <c r="F34" s="7">
        <v>2312323222</v>
      </c>
      <c r="G34" s="3">
        <v>1233.22</v>
      </c>
      <c r="H34" s="3" t="str">
        <f>TEXT(INT((CIMB_DD_det_out_com[Amount])),"0000000000000")</f>
        <v>0000000001233</v>
      </c>
      <c r="I34" s="3" t="str">
        <f>(RIGHT((TEXT(CIMB_DD_det_out_com[Amount]-INT(CIMB_DD_det_out_com[Amount]),"0.00")),2))</f>
        <v>22</v>
      </c>
      <c r="J34" s="7">
        <f>SUM(CIMB_DD_det_out_com[PayorBankAcctNo],VALUE(CONCATENATE(CIMB_DD_det_out_com[AmountInt],CIMB_DD_det_out_com[AmountDec])))</f>
        <v>2312446544</v>
      </c>
    </row>
    <row r="35" spans="1:9">
      <c r="A35" s="3"/>
      <c r="B35" s="3"/>
      <c r="C35" s="3"/>
      <c r="D35" s="3"/>
      <c r="E35" s="3"/>
      <c r="F35" s="3"/>
      <c r="G35" s="3"/>
      <c r="H35" s="3"/>
      <c r="I35" s="3"/>
    </row>
    <row r="36" spans="1:9">
      <c r="A36" s="3"/>
      <c r="B36" s="6" t="s">
        <v>87</v>
      </c>
      <c r="C36" s="3"/>
      <c r="D36" s="3"/>
      <c r="E36" s="3"/>
      <c r="F36" s="3"/>
      <c r="G36" s="3"/>
      <c r="H36" s="3"/>
      <c r="I36" s="3"/>
    </row>
    <row r="37" spans="1:7">
      <c r="A37" s="3"/>
      <c r="B37" s="3" t="s">
        <v>65</v>
      </c>
      <c r="C37" s="8" t="s">
        <v>71</v>
      </c>
      <c r="D37" s="3" t="s">
        <v>72</v>
      </c>
      <c r="E37" s="3" t="s">
        <v>73</v>
      </c>
      <c r="F37" s="3" t="s">
        <v>74</v>
      </c>
      <c r="G37" s="2" t="s">
        <v>88</v>
      </c>
    </row>
    <row r="38" spans="1:7">
      <c r="A38" s="3"/>
      <c r="B38" s="3">
        <v>28011801</v>
      </c>
      <c r="C38" s="3">
        <v>1234</v>
      </c>
      <c r="D38" s="3" t="s">
        <v>89</v>
      </c>
      <c r="E38" s="3">
        <v>20122018</v>
      </c>
      <c r="F38" s="3">
        <v>1930217211</v>
      </c>
      <c r="G38" t="s">
        <v>90</v>
      </c>
    </row>
    <row r="39" spans="1:9">
      <c r="A39" s="3"/>
      <c r="B39" s="3"/>
      <c r="C39" s="3"/>
      <c r="D39" s="3"/>
      <c r="E39" s="3"/>
      <c r="F39" s="3"/>
      <c r="G39" s="3"/>
      <c r="H39" s="3"/>
      <c r="I39" s="3"/>
    </row>
    <row r="40" spans="1:9">
      <c r="A40" s="3"/>
      <c r="B40" s="6" t="s">
        <v>91</v>
      </c>
      <c r="C40" s="3"/>
      <c r="D40" s="3"/>
      <c r="E40" s="3"/>
      <c r="F40" s="3"/>
      <c r="G40" s="3"/>
      <c r="H40" s="3"/>
      <c r="I40" s="3"/>
    </row>
    <row r="41" spans="1:7">
      <c r="A41" s="3"/>
      <c r="B41" s="3" t="s">
        <v>43</v>
      </c>
      <c r="C41" s="3" t="s">
        <v>44</v>
      </c>
      <c r="D41" s="3" t="s">
        <v>65</v>
      </c>
      <c r="E41" s="3" t="s">
        <v>80</v>
      </c>
      <c r="F41" s="3" t="s">
        <v>82</v>
      </c>
      <c r="G41" s="3" t="s">
        <v>83</v>
      </c>
    </row>
    <row r="42" spans="1:7">
      <c r="A42" s="3"/>
      <c r="B42" s="3">
        <f>133</f>
        <v>133</v>
      </c>
      <c r="C42" s="3">
        <v>1</v>
      </c>
      <c r="D42" s="3" t="s">
        <v>92</v>
      </c>
      <c r="E42" s="3">
        <v>0</v>
      </c>
      <c r="F42" s="3" t="str">
        <f>TEXT(INT((CIMB_DD_ftr_out_com[[#Totals],[Sum]])),"000000000000")</f>
        <v>000000001234</v>
      </c>
      <c r="G42" s="3" t="str">
        <f>(RIGHT((TEXT(CIMB_DD_ftr_out_com[[#Totals],[Sum]]-INT(CIMB_DD_ftr_out_com[[#Totals],[Sum]]),"0.00")),2))</f>
        <v>22</v>
      </c>
    </row>
    <row r="43" spans="1:7">
      <c r="A43" s="3"/>
      <c r="B43" s="3">
        <f>(CIMB_DD_ftr_out_com[Count]+1)</f>
        <v>134</v>
      </c>
      <c r="C43" s="3">
        <f>(SUM(CIMB_DD_ftr_out_com[Sum],CIMB_DD_det_out_com[Amount]))</f>
        <v>1234.22</v>
      </c>
      <c r="D43" s="3"/>
      <c r="E43" s="3">
        <f>(SUM(CIMB_DD_ftr_out_com[HashTotal],CIMB_DD_det_out_com[HashTotal]))</f>
        <v>2312446544</v>
      </c>
      <c r="F43" s="3"/>
      <c r="G43" s="3"/>
    </row>
    <row r="44" spans="1:9">
      <c r="A44" s="3"/>
      <c r="B44" s="3"/>
      <c r="C44" s="3"/>
      <c r="D44" s="3"/>
      <c r="E44" s="3"/>
      <c r="F44" s="3"/>
      <c r="G44" s="3"/>
      <c r="H44" s="3"/>
      <c r="I44" s="3"/>
    </row>
    <row r="45" spans="1:9">
      <c r="A45" s="3"/>
      <c r="B45" s="3"/>
      <c r="C45" s="3"/>
      <c r="D45" s="3"/>
      <c r="E45" s="3"/>
      <c r="F45" s="3"/>
      <c r="G45" s="3"/>
      <c r="H45" s="3"/>
      <c r="I45" s="3"/>
    </row>
    <row r="46" spans="1:5">
      <c r="A46" s="3"/>
      <c r="B46" s="6" t="s">
        <v>93</v>
      </c>
      <c r="C46" s="3"/>
      <c r="D46" s="3"/>
      <c r="E46" s="3"/>
    </row>
    <row r="47" spans="1:5">
      <c r="A47" s="3"/>
      <c r="B47" s="3" t="s">
        <v>48</v>
      </c>
      <c r="C47" s="3" t="s">
        <v>49</v>
      </c>
      <c r="D47" s="3" t="s">
        <v>50</v>
      </c>
      <c r="E47" s="3"/>
    </row>
    <row r="48" spans="1:5">
      <c r="A48" s="3"/>
      <c r="B48" s="3" t="str">
        <f>CONCATENATE("01",CIMB_DD_hdr_out_com[BatchNumber],CIMB_DD_hdr_out_com[OrgCode],REPT(" ",4-LEN(CIMB_DD_hdr_out_com[OrgCode])),CIMB_DD_hdr_out_com[OrgName],REPT(" ",40-LEN(CIMB_DD_hdr_out_com[OrgName])),CIMB_DD_hdr_out_com[BillingDate],CIMB_DD_hdr_out_com[SecurityCode],REPT(" ",128))</f>
        <v>01280118011234Predue                                  201220181930217211                                                                                                                                </v>
      </c>
      <c r="C48" s="3" t="str">
        <f>CONCATENATE("02",CIMB_DD_det_out_com[BatchNumber],CIMB_DD_det_out_com[PolicyNo],CIMB_DD_det_out_com[CustomerID],REPT(" ",12+LEN(CIMB_DD_det_out_com[CustomerID])),"    ",CIMB_DD_det_out_com[CustomerName],REPT(" ",35+LEN(CIMB_DD_det_out_com[CustomerName])),"     ",CIMB_DD_det_out_com[PayorBankAcctNo],REPT(" ",14+LEN(CIMB_DD_det_out_com[PayorBankAcctNo])),REPT("0",13+LEN(CIMB_DD_det_out_com[Amount])),CIMB_DD_det_out_com[Amount],REPT(" ",99))</f>
        <v>02DDMMYYSS12345678Jajsj3                      MBB                                           2312323222                        000000000000000000001233.22                                                                                                   </v>
      </c>
      <c r="D48" s="3">
        <f>CIMB_DD_ftr_out_com[Count]</f>
        <v>133</v>
      </c>
      <c r="E48" s="3"/>
    </row>
    <row r="49" spans="1:9">
      <c r="A49" s="3"/>
      <c r="B49" s="3"/>
      <c r="C49" s="3"/>
      <c r="D49" s="3"/>
      <c r="E49" s="3"/>
      <c r="F49" s="3"/>
      <c r="G49" s="3"/>
      <c r="H49" s="3"/>
      <c r="I49" s="3"/>
    </row>
    <row r="51" spans="4:4">
      <c r="D51" s="9"/>
    </row>
  </sheetData>
  <dataValidations count="1">
    <dataValidation type="list" allowBlank="1" showInputMessage="1" showErrorMessage="1" sqref="K4">
      <formula1>"Y,N"</formula1>
    </dataValidation>
  </dataValidations>
  <pageMargins left="0.699305555555556" right="0.699305555555556" top="0.75" bottom="0.75" header="0.511111111111111" footer="0.511111111111111"/>
  <pageSetup paperSize="9" firstPageNumber="0" orientation="portrait" useFirstPageNumber="1" horizontalDpi="300" verticalDpi="300"/>
  <headerFooter/>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4"/>
  <sheetViews>
    <sheetView workbookViewId="0">
      <selection activeCell="A1" sqref="A1"/>
    </sheetView>
  </sheetViews>
  <sheetFormatPr defaultColWidth="9" defaultRowHeight="15" outlineLevelRow="3" outlineLevelCol="2"/>
  <cols>
    <col min="1" max="1" width="8.66666666666667" customWidth="1"/>
    <col min="2" max="2" width="17.1333333333333" customWidth="1"/>
    <col min="3" max="3" width="16.4095238095238" customWidth="1"/>
    <col min="4" max="1025" width="8.66666666666667" customWidth="1"/>
  </cols>
  <sheetData>
    <row r="2" spans="2:2">
      <c r="B2" s="1" t="s">
        <v>94</v>
      </c>
    </row>
    <row r="3" spans="2:3">
      <c r="B3" s="2" t="s">
        <v>95</v>
      </c>
      <c r="C3" s="2" t="s">
        <v>96</v>
      </c>
    </row>
    <row r="4" spans="2:3">
      <c r="B4">
        <v>13332</v>
      </c>
      <c r="C4" t="s">
        <v>13</v>
      </c>
    </row>
  </sheetData>
  <pageMargins left="0.699305555555556" right="0.699305555555556" top="0.75" bottom="0.75" header="0.511111111111111" footer="0.511111111111111"/>
  <pageSetup paperSize="9" firstPageNumber="0" orientation="portrait" useFirstPageNumber="1" horizontalDpi="300" verticalDpi="300"/>
  <headerFooter/>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LibreOffice/6.1.0.3$Windows_X86_64 LibreOffice_project/efb621ed25068d70781dc026f7e9c5187a4decd1</Application>
  <HeadingPairs>
    <vt:vector size="2" baseType="variant">
      <vt:variant>
        <vt:lpstr>工作表</vt:lpstr>
      </vt:variant>
      <vt:variant>
        <vt:i4>3</vt:i4>
      </vt:variant>
    </vt:vector>
  </HeadingPairs>
  <TitlesOfParts>
    <vt:vector size="3" baseType="lpstr">
      <vt:lpstr>IL_DD</vt:lpstr>
      <vt:lpstr>CIMB_DD</vt:lpstr>
      <vt:lpstr>RoutingRule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Sajal Gupta</dc:creator>
  <cp:lastModifiedBy>Naveen kumar K</cp:lastModifiedBy>
  <cp:revision>21</cp:revision>
  <dcterms:created xsi:type="dcterms:W3CDTF">2018-03-20T14:21:00Z</dcterms:created>
  <dcterms:modified xsi:type="dcterms:W3CDTF">2018-08-23T08:58:55Z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1033-10.2.0.7456</vt:lpwstr>
  </property>
</Properties>
</file>