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eghalshah/Desktop/"/>
    </mc:Choice>
  </mc:AlternateContent>
  <xr:revisionPtr revIDLastSave="0" documentId="13_ncr:1_{05EDC61F-CAA7-474F-B5C7-B6F37C8FFFBD}" xr6:coauthVersionLast="46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9" sheetId="10" r:id="rId1"/>
    <sheet name="Crowdfunding" sheetId="1" r:id="rId2"/>
    <sheet name="pivot" sheetId="4" r:id="rId3"/>
    <sheet name="pivot-2" sheetId="5" r:id="rId4"/>
    <sheet name="Sheet8" sheetId="9" r:id="rId5"/>
    <sheet name="statistical analysis" sheetId="11" r:id="rId6"/>
  </sheets>
  <definedNames>
    <definedName name="_xlnm._FilterDatabase" localSheetId="1" hidden="1">Crowdfunding!$A$1:$U$1001</definedName>
  </definedNames>
  <calcPr calcId="191029"/>
  <pivotCaches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1" l="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B3" i="9"/>
  <c r="D8" i="9"/>
  <c r="D9" i="9"/>
  <c r="D10" i="9"/>
  <c r="D11" i="9"/>
  <c r="D12" i="9"/>
  <c r="D13" i="9"/>
  <c r="D7" i="9"/>
  <c r="D6" i="9"/>
  <c r="D5" i="9"/>
  <c r="D4" i="9"/>
  <c r="D3" i="9"/>
  <c r="D2" i="9"/>
  <c r="C2" i="9"/>
  <c r="C13" i="9"/>
  <c r="C12" i="9"/>
  <c r="C11" i="9"/>
  <c r="C10" i="9"/>
  <c r="C9" i="9"/>
  <c r="C8" i="9"/>
  <c r="C7" i="9"/>
  <c r="C6" i="9"/>
  <c r="C5" i="9"/>
  <c r="C4" i="9"/>
  <c r="C3" i="9"/>
  <c r="B13" i="9"/>
  <c r="B12" i="9"/>
  <c r="B11" i="9"/>
  <c r="B10" i="9"/>
  <c r="B9" i="9"/>
  <c r="B8" i="9"/>
  <c r="B7" i="9"/>
  <c r="B5" i="9"/>
  <c r="B6" i="9"/>
  <c r="B4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9" l="1"/>
  <c r="G7" i="9" s="1"/>
  <c r="E9" i="9"/>
  <c r="F9" i="9" s="1"/>
  <c r="E2" i="9"/>
  <c r="G2" i="9" s="1"/>
  <c r="E6" i="9"/>
  <c r="G6" i="9" s="1"/>
  <c r="E8" i="9"/>
  <c r="G8" i="9" s="1"/>
  <c r="E13" i="9"/>
  <c r="H13" i="9" s="1"/>
  <c r="E5" i="9"/>
  <c r="G5" i="9" s="1"/>
  <c r="E12" i="9"/>
  <c r="G12" i="9" s="1"/>
  <c r="E4" i="9"/>
  <c r="F4" i="9" s="1"/>
  <c r="E11" i="9"/>
  <c r="F11" i="9" s="1"/>
  <c r="E3" i="9"/>
  <c r="F3" i="9" s="1"/>
  <c r="E10" i="9"/>
  <c r="G10" i="9" s="1"/>
  <c r="F7" i="9" l="1"/>
  <c r="H7" i="9"/>
  <c r="H9" i="9"/>
  <c r="G9" i="9"/>
  <c r="G4" i="9"/>
  <c r="H6" i="9"/>
  <c r="F8" i="9"/>
  <c r="H8" i="9"/>
  <c r="F6" i="9"/>
  <c r="H2" i="9"/>
  <c r="F2" i="9"/>
  <c r="G3" i="9"/>
  <c r="H11" i="9"/>
  <c r="G11" i="9"/>
  <c r="H4" i="9"/>
  <c r="F12" i="9"/>
  <c r="F10" i="9"/>
  <c r="F5" i="9"/>
  <c r="H10" i="9"/>
  <c r="G13" i="9"/>
  <c r="H3" i="9"/>
  <c r="H12" i="9"/>
  <c r="H5" i="9"/>
  <c r="F13" i="9"/>
</calcChain>
</file>

<file path=xl/sharedStrings.xml><?xml version="1.0" encoding="utf-8"?>
<sst xmlns="http://schemas.openxmlformats.org/spreadsheetml/2006/main" count="9075" uniqueCount="2125">
  <si>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</si>
  <si>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</si>
  <si>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</si>
  <si>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</si>
  <si>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</si>
  <si>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</si>
  <si>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</si>
  <si>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</si>
  <si>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</si>
  <si>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</si>
  <si>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</si>
  <si>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</si>
  <si>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</si>
  <si>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</si>
  <si>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</si>
  <si>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</si>
  <si>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</si>
  <si>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</si>
  <si>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</si>
  <si>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</si>
  <si>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</si>
  <si>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</si>
  <si>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</si>
  <si>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</si>
  <si>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</si>
  <si>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</si>
  <si>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</si>
  <si>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</si>
  <si>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</si>
  <si>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</si>
  <si>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</si>
  <si>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</si>
  <si>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</si>
  <si>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</si>
  <si>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</si>
  <si>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</si>
  <si>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</si>
  <si>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</si>
  <si>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</si>
  <si>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</si>
  <si>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</si>
  <si>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</si>
  <si>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</si>
  <si>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</si>
  <si>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</si>
  <si>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</si>
  <si>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</si>
  <si>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</si>
  <si>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</si>
  <si>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</si>
  <si>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</si>
  <si>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</si>
  <si>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</si>
  <si>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</si>
  <si>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</si>
  <si>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</si>
  <si>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</si>
  <si>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</si>
  <si>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</si>
  <si>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</si>
  <si>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</si>
  <si>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</si>
  <si>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</si>
  <si>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</si>
  <si>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</si>
  <si>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</si>
  <si>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</si>
  <si>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</si>
  <si>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</si>
  <si>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</si>
  <si>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</si>
  <si>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</si>
  <si>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</si>
  <si>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</si>
  <si>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</si>
  <si>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</si>
  <si>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</si>
  <si>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</si>
  <si>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</si>
  <si>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</si>
  <si>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</si>
  <si>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</si>
  <si>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</si>
  <si>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</si>
  <si>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</si>
  <si>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</si>
  <si>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</si>
  <si>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</si>
  <si>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</si>
  <si>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</si>
  <si>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</si>
  <si>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</si>
  <si>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</si>
  <si>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</si>
  <si>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</si>
  <si>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</si>
  <si>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</si>
  <si>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</si>
  <si>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</si>
  <si>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</si>
  <si>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</si>
  <si>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</si>
  <si>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</si>
  <si>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</si>
  <si>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</si>
  <si>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</si>
  <si>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</si>
  <si>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</si>
  <si>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</si>
  <si>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</si>
  <si>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</si>
  <si>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</si>
  <si>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</si>
  <si>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</si>
  <si>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</si>
  <si>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</si>
  <si>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</si>
  <si>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</si>
  <si>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</si>
  <si>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</si>
  <si>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</si>
  <si>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</si>
  <si>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</si>
  <si>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</si>
  <si>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</si>
  <si>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</si>
  <si>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</si>
  <si>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</si>
  <si>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</si>
  <si>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</si>
  <si>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</si>
  <si>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</si>
  <si>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</si>
  <si>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</si>
  <si>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</si>
  <si>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</si>
  <si>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</si>
  <si>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</si>
  <si>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</si>
  <si>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</si>
  <si>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</si>
  <si>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</si>
  <si>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</si>
  <si>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</si>
  <si>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</si>
  <si>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</si>
  <si>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</si>
  <si>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</si>
  <si>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</si>
  <si>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</si>
  <si>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</si>
  <si>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</si>
  <si>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</si>
  <si>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</si>
  <si>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</si>
  <si>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</si>
  <si>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</si>
  <si>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</si>
  <si>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</si>
  <si>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</si>
  <si>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</si>
  <si>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</si>
  <si>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</si>
  <si>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</si>
  <si>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</si>
  <si>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</si>
  <si>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</si>
  <si>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</si>
  <si>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</si>
  <si>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</si>
  <si>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</si>
  <si>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</si>
  <si>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</si>
  <si>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</si>
  <si>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</si>
  <si>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</si>
  <si>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</si>
  <si>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</si>
  <si>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</si>
  <si>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</si>
  <si>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</si>
  <si>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</si>
  <si>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</si>
  <si>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</si>
  <si>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</si>
  <si>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</si>
  <si>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</si>
  <si>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</si>
  <si>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</si>
  <si>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</si>
  <si>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</si>
  <si>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</si>
  <si>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</si>
  <si>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</si>
  <si>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</si>
  <si>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</si>
  <si>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</si>
  <si>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</si>
  <si>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</si>
  <si>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</si>
  <si>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</si>
  <si>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</si>
  <si>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</si>
  <si>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</si>
  <si>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</si>
  <si>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</si>
  <si>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</si>
  <si>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</si>
  <si>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</si>
  <si>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</si>
  <si>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</si>
  <si>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</si>
  <si>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</si>
  <si>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</si>
  <si>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</si>
  <si>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</si>
  <si>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</si>
  <si>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</si>
  <si>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</si>
  <si>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</si>
  <si>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</si>
  <si>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</si>
  <si>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</si>
  <si>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</si>
  <si>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</si>
  <si>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</si>
  <si>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</si>
  <si>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</si>
  <si>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</si>
  <si>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</si>
  <si>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</si>
  <si>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</si>
  <si>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</si>
  <si>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</si>
  <si>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</si>
  <si>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</si>
  <si>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</si>
  <si>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</si>
  <si>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</si>
  <si>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</si>
  <si>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</si>
  <si>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</si>
  <si>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</si>
  <si>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</si>
  <si>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</si>
  <si>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</si>
  <si>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</si>
  <si>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</si>
  <si>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</si>
  <si>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</si>
  <si>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</si>
  <si>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</si>
  <si>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</si>
  <si>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</si>
  <si>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</si>
  <si>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</si>
  <si>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</si>
  <si>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</si>
  <si>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</si>
  <si>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</si>
  <si>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</si>
  <si>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</si>
  <si>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</si>
  <si>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</si>
  <si>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</si>
  <si>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</si>
  <si>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</si>
  <si>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</si>
  <si>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</si>
  <si>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</si>
  <si>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</si>
  <si>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</si>
  <si>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</si>
  <si>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</si>
  <si>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</si>
  <si>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</si>
  <si>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</si>
  <si>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</si>
  <si>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</si>
  <si>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</si>
  <si>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</si>
  <si>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</si>
  <si>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</si>
  <si>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</si>
  <si>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</si>
  <si>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</si>
  <si>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</si>
  <si>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</si>
  <si>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</si>
  <si>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</si>
  <si>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</si>
  <si>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</si>
  <si>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</si>
  <si>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</si>
  <si>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</si>
  <si>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</si>
  <si>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</si>
  <si>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</si>
  <si>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</si>
  <si>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</si>
  <si>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</si>
  <si>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</si>
  <si>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</si>
  <si>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</si>
  <si>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</si>
  <si>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</si>
  <si>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</si>
  <si>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</si>
  <si>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</si>
  <si>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</si>
  <si>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</si>
  <si>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</si>
  <si>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</si>
  <si>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</si>
  <si>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</si>
  <si>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</si>
  <si>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</si>
  <si>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</si>
  <si>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</si>
  <si>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</si>
  <si>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</si>
  <si>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</si>
  <si>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</si>
  <si>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</si>
  <si>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</si>
  <si>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</si>
  <si>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</si>
  <si>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</si>
  <si>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</si>
  <si>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</si>
  <si>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</si>
  <si>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</si>
  <si>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</si>
  <si>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</si>
  <si>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</si>
  <si>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</si>
  <si>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</si>
  <si>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</si>
  <si>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</si>
  <si>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</si>
  <si>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</si>
  <si>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</si>
  <si>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</si>
  <si>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</si>
  <si>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</si>
  <si>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</si>
  <si>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</si>
  <si>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</si>
  <si>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</si>
  <si>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</si>
  <si>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</si>
  <si>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</si>
  <si>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</si>
  <si>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</si>
  <si>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</si>
  <si>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</si>
  <si>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</si>
  <si>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</si>
  <si>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</si>
  <si>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</si>
  <si>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</si>
  <si>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</si>
  <si>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</si>
  <si>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</si>
  <si>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</si>
  <si>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</si>
  <si>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</si>
  <si>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</si>
  <si>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</si>
  <si>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</si>
  <si>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</si>
  <si>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</si>
  <si>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</si>
  <si>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</si>
  <si>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</si>
  <si>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</si>
  <si>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</si>
  <si>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</si>
  <si>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</si>
  <si>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</si>
  <si>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</si>
  <si>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</si>
  <si>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</si>
  <si>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</si>
  <si>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</si>
  <si>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</si>
  <si>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</si>
  <si>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</si>
  <si>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</si>
  <si>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</si>
  <si>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</si>
  <si>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</si>
  <si>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</si>
  <si>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</si>
  <si>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</si>
  <si>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</si>
  <si>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</si>
  <si>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</si>
  <si>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</si>
  <si>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</si>
  <si>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</si>
  <si>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</si>
  <si>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</si>
  <si>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</si>
  <si>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</si>
  <si>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</si>
  <si>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</si>
  <si>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</si>
  <si>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</si>
  <si>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</si>
  <si>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</si>
  <si>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</si>
  <si>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</si>
  <si>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</si>
  <si>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</si>
  <si>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</si>
  <si>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</si>
  <si>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</si>
  <si>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</si>
  <si>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</si>
  <si>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</si>
  <si>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</si>
  <si>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</si>
  <si>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</si>
  <si>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</si>
  <si>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</si>
  <si>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</si>
  <si>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</si>
  <si>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</si>
  <si>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</si>
  <si>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</si>
  <si>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</si>
  <si>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</si>
  <si>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</si>
  <si>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</si>
  <si>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</si>
  <si>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</si>
  <si>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</si>
  <si>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</si>
  <si>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</si>
  <si>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</si>
  <si>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</si>
  <si>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</si>
  <si>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</si>
  <si>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</si>
  <si>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</si>
  <si>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</si>
  <si>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</si>
  <si>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</si>
  <si>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</si>
  <si>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</si>
  <si>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</si>
  <si>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</si>
  <si>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</si>
  <si>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</si>
  <si>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</si>
  <si>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</si>
  <si>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</si>
  <si>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</si>
  <si>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</si>
  <si>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</si>
  <si>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</si>
  <si>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</si>
  <si>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</si>
  <si>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</si>
  <si>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</si>
  <si>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</si>
  <si>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</si>
  <si>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</si>
  <si>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</si>
  <si>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</si>
  <si>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</si>
  <si>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</si>
  <si>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</si>
  <si>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</si>
  <si>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</si>
  <si>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</si>
  <si>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</si>
  <si>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</si>
  <si>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</si>
  <si>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</si>
  <si>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</si>
  <si>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</si>
  <si>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</si>
  <si>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</si>
  <si>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</si>
  <si>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</si>
  <si>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</si>
  <si>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</si>
  <si>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</si>
  <si>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</si>
  <si>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</si>
  <si>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</si>
  <si>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</si>
  <si>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</si>
  <si>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</si>
  <si>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</si>
  <si>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</si>
  <si>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</si>
  <si>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</si>
  <si>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</si>
  <si>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</si>
  <si>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</si>
  <si>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</si>
  <si>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</si>
  <si>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</si>
  <si>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</si>
  <si>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</si>
  <si>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</si>
  <si>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</si>
  <si>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</si>
  <si>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</si>
  <si>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</si>
  <si>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</si>
  <si>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</si>
  <si>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</si>
  <si>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</si>
  <si>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</si>
  <si>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</si>
  <si>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</si>
  <si>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</si>
  <si>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</si>
  <si>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</si>
  <si>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</si>
  <si>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</si>
  <si>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</si>
  <si>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</si>
  <si>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</si>
  <si>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</si>
  <si>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</si>
  <si>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</si>
  <si>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</si>
  <si>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</si>
  <si>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</si>
  <si>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</si>
  <si>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</si>
  <si>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</si>
  <si>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</si>
  <si>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</si>
  <si>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</si>
  <si>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</si>
  <si>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</si>
  <si>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</si>
  <si>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</si>
  <si>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</si>
  <si>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</si>
  <si>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</si>
  <si>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</si>
  <si>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</si>
  <si>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</si>
  <si>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</si>
  <si>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</si>
  <si>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</si>
  <si>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</si>
  <si>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</si>
  <si>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</si>
  <si>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</si>
  <si>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</si>
  <si>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</si>
  <si>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</si>
  <si>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</si>
  <si>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</si>
  <si>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</si>
  <si>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</si>
  <si>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</si>
  <si>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</si>
  <si>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</si>
  <si>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</si>
  <si>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</si>
  <si>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</si>
  <si>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</si>
  <si>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</si>
  <si>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</si>
  <si>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</si>
  <si>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</si>
  <si>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</si>
  <si>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</si>
  <si>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</si>
  <si>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</si>
  <si>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</si>
  <si>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</si>
  <si>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</si>
  <si>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</si>
  <si>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</si>
  <si>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</si>
  <si>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</si>
  <si>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</si>
  <si>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</si>
  <si>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</si>
  <si>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</si>
  <si>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</si>
  <si>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</si>
  <si>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</si>
  <si>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</si>
  <si>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</si>
  <si>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</si>
  <si>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</si>
  <si>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</si>
  <si>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</si>
  <si>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</si>
  <si>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</si>
  <si>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</si>
  <si>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</si>
  <si>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</si>
  <si>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</si>
  <si>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</si>
  <si>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</si>
  <si>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</si>
  <si>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</si>
  <si>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</si>
  <si>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</si>
  <si>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</si>
  <si>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</si>
  <si>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</si>
  <si>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</si>
  <si>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</si>
  <si>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</si>
  <si>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</si>
  <si>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</si>
  <si>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</si>
  <si>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</si>
  <si>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</si>
  <si>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</si>
  <si>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</si>
  <si>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</si>
  <si>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</si>
  <si>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</si>
  <si>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</si>
  <si>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</si>
  <si>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</si>
  <si>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</si>
  <si>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</si>
  <si>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</si>
  <si>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</si>
  <si>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</si>
  <si>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</si>
  <si>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</si>
  <si>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</si>
  <si>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</si>
  <si>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</si>
  <si>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</si>
  <si>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</si>
  <si>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</si>
  <si>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</si>
  <si>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</si>
  <si>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</si>
  <si>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</si>
  <si>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</si>
  <si>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</si>
  <si>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</si>
  <si>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</si>
  <si>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</si>
  <si>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</si>
  <si>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</si>
  <si>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</si>
  <si>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</si>
  <si>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</si>
  <si>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</si>
  <si>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</si>
  <si>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</si>
  <si>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</si>
  <si>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</si>
  <si>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</si>
  <si>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</si>
  <si>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</si>
  <si>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</si>
  <si>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</si>
  <si>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</si>
  <si>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</si>
  <si>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</si>
  <si>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</si>
  <si>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</si>
  <si>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</si>
  <si>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</si>
  <si>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</si>
  <si>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</si>
  <si>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</si>
  <si>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</si>
  <si>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</si>
  <si>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</si>
  <si>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</si>
  <si>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</si>
  <si>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</si>
  <si>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</si>
  <si>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</si>
  <si>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</si>
  <si>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</si>
  <si>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</si>
  <si>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</si>
  <si>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</si>
  <si>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</si>
  <si>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</si>
  <si>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</si>
  <si>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</si>
  <si>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</si>
  <si>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</si>
  <si>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</si>
  <si>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</si>
  <si>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</si>
  <si>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</si>
  <si>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</si>
  <si>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</si>
  <si>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</si>
  <si>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</si>
  <si>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</si>
  <si>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</si>
  <si>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</si>
  <si>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</si>
  <si>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</si>
  <si>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</si>
  <si>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</si>
  <si>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</si>
  <si>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</si>
  <si>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</si>
  <si>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</si>
  <si>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</si>
  <si>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</si>
  <si>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</si>
  <si>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</si>
  <si>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</si>
  <si>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</si>
  <si>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</si>
  <si>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</si>
  <si>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</si>
  <si>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</si>
  <si>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</si>
  <si>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</si>
  <si>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</si>
  <si>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</si>
  <si>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</si>
  <si>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</si>
  <si>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</si>
  <si>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</si>
  <si>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</si>
  <si>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</si>
  <si>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</si>
  <si>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</si>
  <si>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</si>
  <si>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</si>
  <si>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</si>
  <si>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</si>
  <si>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</si>
  <si>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</si>
  <si>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</si>
  <si>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</si>
  <si>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</si>
  <si>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</si>
  <si>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</si>
  <si>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</si>
  <si>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</si>
  <si>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</si>
  <si>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</si>
  <si>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</si>
  <si>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</si>
  <si>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</si>
  <si>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</si>
  <si>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</si>
  <si>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</si>
  <si>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</si>
  <si>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</si>
  <si>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</si>
  <si>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</si>
  <si>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</si>
  <si>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</si>
  <si>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</si>
  <si>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</si>
  <si>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</si>
  <si>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</si>
  <si>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</si>
  <si>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</si>
  <si>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</si>
  <si>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</si>
  <si>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</si>
  <si>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</si>
  <si>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</si>
  <si>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</si>
  <si>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</si>
  <si>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</si>
  <si>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</si>
  <si>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</si>
  <si>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</si>
  <si>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</si>
  <si>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</si>
  <si>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</si>
  <si>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</si>
  <si>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</si>
  <si>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</si>
  <si>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</si>
  <si>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</si>
  <si>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</si>
  <si>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</si>
  <si>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</si>
  <si>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</si>
  <si>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</si>
  <si>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</si>
  <si>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</si>
  <si>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</si>
  <si>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</si>
  <si>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</si>
  <si>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</si>
  <si>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</si>
  <si>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</si>
  <si>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</si>
  <si>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</si>
  <si>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</si>
  <si>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</si>
  <si>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</si>
  <si>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</si>
  <si>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</si>
  <si>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</si>
  <si>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</si>
  <si>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</si>
  <si>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</si>
  <si>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</si>
  <si>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</si>
  <si>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</si>
  <si>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</si>
  <si>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</si>
  <si>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</si>
  <si>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</si>
  <si>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</si>
  <si>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</si>
  <si>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</si>
  <si>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</si>
  <si>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</si>
  <si>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</si>
  <si>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</si>
  <si>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</si>
  <si>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</si>
  <si>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</si>
  <si>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</si>
  <si>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</si>
  <si>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</si>
  <si>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</si>
  <si>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</si>
  <si>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</si>
  <si>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</si>
  <si>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</si>
  <si>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</si>
  <si>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</si>
  <si>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</si>
  <si>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</si>
  <si>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</si>
  <si>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</si>
  <si>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</si>
  <si>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</si>
  <si>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</si>
  <si>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</si>
  <si>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</si>
  <si>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</si>
  <si>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</si>
  <si>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</si>
  <si>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</si>
  <si>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</si>
  <si>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</si>
  <si>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</si>
  <si>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</si>
  <si>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</si>
  <si>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</si>
  <si>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</si>
  <si>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</si>
  <si>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</si>
  <si>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</si>
  <si>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</si>
  <si>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</si>
  <si>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</si>
  <si>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</si>
  <si>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</si>
  <si>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</si>
  <si>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</si>
  <si>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</si>
  <si>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</si>
  <si>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</si>
  <si>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</si>
  <si>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</si>
  <si>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</si>
  <si>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</si>
  <si>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</si>
  <si>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</si>
  <si>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</si>
  <si>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</si>
  <si>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</si>
  <si>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</si>
  <si>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</si>
  <si>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</si>
  <si>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</si>
  <si>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</si>
  <si>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</si>
  <si>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</si>
  <si>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</si>
  <si>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</si>
  <si>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</si>
  <si>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</si>
  <si>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</si>
  <si>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</si>
  <si>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</si>
  <si>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</si>
  <si>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</si>
  <si>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</si>
  <si>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</si>
  <si>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</si>
  <si>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</si>
  <si>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</si>
  <si>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</si>
  <si>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</si>
  <si>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</si>
  <si>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</si>
  <si>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</si>
  <si>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</si>
  <si>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</si>
  <si>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</si>
  <si>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</si>
  <si>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</si>
  <si>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</si>
  <si>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</si>
  <si>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</si>
  <si>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</si>
  <si>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</si>
  <si>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</si>
  <si>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</si>
  <si>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</si>
  <si>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</si>
  <si>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</si>
  <si>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</si>
  <si>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</si>
  <si>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</si>
  <si>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</si>
  <si>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</si>
  <si>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</si>
  <si>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</si>
  <si>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</si>
  <si>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</si>
  <si>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</si>
  <si>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</si>
  <si>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</si>
  <si>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</si>
  <si>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</si>
  <si>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</si>
  <si>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</si>
  <si>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</si>
  <si>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</si>
  <si>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</si>
  <si>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</si>
  <si>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</si>
  <si>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</si>
  <si>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</si>
  <si>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</si>
  <si>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</si>
  <si>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</si>
  <si>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</si>
  <si>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</si>
  <si>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</si>
  <si>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</si>
  <si>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</si>
  <si>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</si>
  <si>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</si>
  <si>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</si>
  <si>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</si>
  <si>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</si>
  <si>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</si>
  <si>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</si>
  <si>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</si>
  <si>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</si>
  <si>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</si>
  <si>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</si>
  <si>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</si>
  <si>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</si>
  <si>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</si>
  <si>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</si>
  <si>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</si>
  <si>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</si>
  <si>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</si>
  <si>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</si>
  <si>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</si>
  <si>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</si>
  <si>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</si>
  <si>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</si>
  <si>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</si>
  <si>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</si>
  <si>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</si>
  <si>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</si>
  <si>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</si>
  <si>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</si>
  <si>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</si>
  <si>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</si>
  <si>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</si>
  <si>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</si>
  <si>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</si>
  <si>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</si>
  <si>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</si>
  <si>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</si>
  <si>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</si>
  <si>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</si>
  <si>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</si>
  <si>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</si>
  <si>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</si>
  <si>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</si>
  <si>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</si>
  <si>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</si>
  <si>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</si>
  <si>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</si>
  <si>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</si>
  <si>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</si>
  <si>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</si>
  <si>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</si>
  <si>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</si>
  <si>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</si>
  <si>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</si>
  <si>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</si>
  <si>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</si>
  <si>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</si>
  <si>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</si>
  <si>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</si>
  <si>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</si>
  <si>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</si>
  <si>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</si>
  <si>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</si>
  <si>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</si>
  <si>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</si>
  <si>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</si>
  <si>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</si>
  <si>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</si>
  <si>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</si>
  <si>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</si>
  <si>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</si>
  <si>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</si>
  <si>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</si>
  <si>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</si>
  <si>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</si>
  <si>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</si>
  <si>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</si>
  <si>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</si>
  <si>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</si>
  <si>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</si>
  <si>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</si>
  <si>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</si>
  <si>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</si>
  <si>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</si>
  <si>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</si>
  <si>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</si>
  <si>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</si>
  <si>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</si>
  <si>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</si>
  <si>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</si>
  <si>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</si>
  <si>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</si>
  <si>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</si>
  <si>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</si>
  <si>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</si>
  <si>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</si>
  <si>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</si>
  <si>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</si>
  <si>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</si>
  <si>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</si>
  <si>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</si>
  <si>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</si>
  <si>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</si>
  <si>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</si>
  <si>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</si>
  <si>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</si>
  <si>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</si>
  <si>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</si>
  <si>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</si>
  <si>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</si>
  <si>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</si>
  <si>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</si>
  <si>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</si>
  <si>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</si>
  <si>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</si>
  <si>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</si>
  <si>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</si>
  <si>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</si>
  <si>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</si>
  <si>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</si>
  <si>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</si>
  <si>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</si>
  <si>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</si>
  <si>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</si>
  <si>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</si>
  <si>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</si>
  <si>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</si>
  <si>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</si>
  <si>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</si>
  <si>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</si>
  <si>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</si>
  <si>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</si>
  <si>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</si>
  <si>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</si>
  <si>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</si>
  <si>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</si>
  <si>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</si>
  <si>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</si>
  <si>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</si>
  <si>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</si>
  <si>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</si>
  <si>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</si>
  <si>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</si>
  <si>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</si>
  <si>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</si>
  <si>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</si>
  <si>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</si>
  <si>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</si>
  <si>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</si>
  <si>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</si>
  <si>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</si>
  <si>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</si>
  <si>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</si>
  <si>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</si>
  <si>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</si>
  <si>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</si>
  <si>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</si>
  <si>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</si>
  <si>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</si>
  <si>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</si>
  <si>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</si>
  <si>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</si>
  <si>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</si>
  <si>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</si>
  <si>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</si>
  <si>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</si>
  <si>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</si>
  <si>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</si>
  <si>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</si>
  <si>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</si>
  <si>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</si>
  <si>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</si>
  <si>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</si>
  <si>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</si>
  <si>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</si>
  <si>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</si>
  <si>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</si>
  <si>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</si>
  <si>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</si>
  <si>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</si>
  <si>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</si>
  <si>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</si>
  <si>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</si>
  <si>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</si>
  <si>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</si>
  <si>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</si>
  <si>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</si>
  <si>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</si>
  <si>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</si>
  <si>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</si>
  <si>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</si>
  <si>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</si>
  <si>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</si>
  <si>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</si>
  <si>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</si>
  <si>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</si>
  <si>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</si>
  <si>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</si>
  <si>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</si>
  <si>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</si>
  <si>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</si>
  <si>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</si>
  <si>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</si>
  <si>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</si>
  <si>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</si>
  <si>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</si>
  <si>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</si>
  <si>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</si>
  <si>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</si>
  <si>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</si>
  <si>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</si>
  <si>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</si>
  <si>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</si>
  <si>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</si>
  <si>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</si>
  <si>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</si>
  <si>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</si>
  <si>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</si>
  <si>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</si>
  <si>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</si>
  <si>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</si>
  <si>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</si>
  <si>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</si>
  <si>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</si>
  <si>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</si>
  <si>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</si>
  <si>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</si>
  <si>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</si>
  <si>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</si>
  <si>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</si>
  <si>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</si>
  <si>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</si>
  <si>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</si>
  <si>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</si>
  <si>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</si>
  <si>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</si>
  <si>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</si>
  <si>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</si>
  <si>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</si>
  <si>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</si>
  <si>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</si>
  <si>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</si>
  <si>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</si>
  <si>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</si>
  <si>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</si>
  <si>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</si>
  <si>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</si>
  <si>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</si>
  <si>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</si>
  <si>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</si>
  <si>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</si>
  <si>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</si>
  <si>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</si>
  <si>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</si>
  <si>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</si>
  <si>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</si>
  <si>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</si>
  <si>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</si>
  <si>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</si>
  <si>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</si>
  <si>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</si>
  <si>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</si>
  <si>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</si>
  <si>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</si>
  <si>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</si>
  <si>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</si>
  <si>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</si>
  <si>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</si>
  <si>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</si>
  <si>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</si>
  <si>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</si>
  <si>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</si>
  <si>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</si>
  <si>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</si>
  <si>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</si>
  <si>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</si>
  <si>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</si>
  <si>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</si>
  <si>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</si>
  <si>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</si>
  <si>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</si>
  <si>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</si>
  <si>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</si>
  <si>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</si>
  <si>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</si>
  <si>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</si>
  <si>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</si>
  <si>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</si>
  <si>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</si>
  <si>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</si>
  <si>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</si>
  <si>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</si>
  <si>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</si>
  <si>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</si>
  <si>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</si>
  <si>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</si>
  <si>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</si>
  <si>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</si>
  <si>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</si>
  <si>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</si>
  <si>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</si>
  <si>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</si>
  <si>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</si>
  <si>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</si>
  <si>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</si>
  <si>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</si>
  <si>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</si>
  <si>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</si>
  <si>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</si>
  <si>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</si>
  <si>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</si>
  <si>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</si>
  <si>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</si>
  <si>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</si>
  <si>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</si>
  <si>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</si>
  <si>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</si>
  <si>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</si>
  <si>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</si>
  <si>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</si>
  <si>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</si>
  <si>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</si>
  <si>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</si>
  <si>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</si>
  <si>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</si>
  <si>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</si>
  <si>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</si>
  <si>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</si>
  <si>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</si>
  <si>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</si>
  <si>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</si>
  <si>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</si>
  <si>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</si>
  <si>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</si>
  <si>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</si>
  <si>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</si>
  <si>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</si>
  <si>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</si>
  <si>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</si>
  <si>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</si>
  <si>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</si>
  <si>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</si>
  <si>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</si>
  <si>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</si>
  <si>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</si>
  <si>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</si>
  <si>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</si>
  <si>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</si>
  <si>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</si>
  <si>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</si>
  <si>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</si>
  <si>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</si>
  <si>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</si>
  <si>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</si>
  <si>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</si>
  <si>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</si>
  <si>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</si>
  <si>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</si>
  <si>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</si>
  <si>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</si>
  <si>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</si>
  <si>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</si>
  <si>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</si>
  <si>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</si>
  <si>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</si>
  <si>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</si>
  <si>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</si>
  <si>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</si>
  <si>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</si>
  <si>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</si>
  <si>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</si>
  <si>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</si>
  <si>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</si>
  <si>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</si>
  <si>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</si>
  <si>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</si>
  <si>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</si>
  <si>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</si>
  <si>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</si>
  <si>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</si>
  <si>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</si>
  <si>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</si>
  <si>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</si>
  <si>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</si>
  <si>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</si>
  <si>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</si>
  <si>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</si>
  <si>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</si>
  <si>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</si>
  <si>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</si>
  <si>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</si>
  <si>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</si>
  <si>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</si>
  <si>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</si>
  <si>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</si>
  <si>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</si>
  <si>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</si>
  <si>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</si>
  <si>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</si>
  <si>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</si>
  <si>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</si>
  <si>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</si>
  <si>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</si>
  <si>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</si>
  <si>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</si>
  <si>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</si>
  <si>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</si>
  <si>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</si>
  <si>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</si>
  <si>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</si>
  <si>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</si>
  <si>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</si>
  <si>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</si>
  <si>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</si>
  <si>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</si>
  <si>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</si>
  <si>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</si>
  <si>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</si>
  <si>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</si>
  <si>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</si>
  <si>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</si>
  <si>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</si>
  <si>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</si>
  <si>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</si>
  <si>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</si>
  <si>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</si>
  <si>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</si>
  <si>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</si>
  <si>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</si>
  <si>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</si>
  <si>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</si>
  <si>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</si>
  <si>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</si>
  <si>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</si>
  <si>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</si>
  <si>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</si>
  <si>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</si>
  <si>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</si>
  <si>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</si>
  <si>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</si>
  <si>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</si>
  <si>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</si>
  <si>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</si>
  <si>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</si>
  <si>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</si>
  <si>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</si>
  <si>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</si>
  <si>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</si>
  <si>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</si>
  <si>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</si>
  <si>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</si>
  <si>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</si>
  <si>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</si>
  <si>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</si>
  <si>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</si>
  <si>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</si>
  <si>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</si>
  <si>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</si>
  <si>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</si>
  <si>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</si>
  <si>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</si>
  <si>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</si>
  <si>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</si>
  <si>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</si>
  <si>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</si>
  <si>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</si>
  <si>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</si>
  <si>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</si>
  <si>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</si>
  <si>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</si>
  <si>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</si>
  <si>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</si>
  <si>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</si>
  <si>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</si>
  <si>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</si>
  <si>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</si>
  <si>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</si>
  <si>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</si>
  <si>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</si>
  <si>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</si>
  <si>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</si>
  <si>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</si>
  <si>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</si>
  <si>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</si>
  <si>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</si>
  <si>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</si>
  <si>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</si>
  <si>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</si>
  <si>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</si>
  <si>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</si>
  <si>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</si>
  <si>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</si>
  <si>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</si>
  <si>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</si>
  <si>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</si>
  <si>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</si>
  <si>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</si>
  <si>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</si>
  <si>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</si>
  <si>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</si>
  <si>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</si>
  <si>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</si>
  <si>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</si>
  <si>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</si>
  <si>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</si>
  <si>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</si>
  <si>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</si>
  <si>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</si>
  <si>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</si>
  <si>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</si>
  <si>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</si>
  <si>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</si>
  <si>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</si>
  <si>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</si>
  <si>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</si>
  <si>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</si>
  <si>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</si>
  <si>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</si>
  <si>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</si>
  <si>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</si>
  <si>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</si>
  <si>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</si>
  <si>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</si>
  <si>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</si>
  <si>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</si>
  <si>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</si>
  <si>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</si>
  <si>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</si>
  <si>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</si>
  <si>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</si>
  <si>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</si>
  <si>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</si>
  <si>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</si>
  <si>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</si>
  <si>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</si>
  <si>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</si>
  <si>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</si>
  <si>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</si>
  <si>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</si>
  <si>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</si>
  <si>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</si>
  <si>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</si>
  <si>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</si>
  <si>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</si>
  <si>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</si>
  <si>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</si>
  <si>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</si>
  <si>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</si>
  <si>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</si>
  <si>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</si>
  <si>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</si>
  <si>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</si>
  <si>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</si>
  <si>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</si>
  <si>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</si>
  <si>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</si>
  <si>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</si>
  <si>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</si>
  <si>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</si>
  <si>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</si>
  <si>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</si>
  <si>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</si>
  <si>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</si>
  <si>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</si>
  <si>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</si>
  <si>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</si>
  <si>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</si>
  <si>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</si>
  <si>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</si>
  <si>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</si>
  <si>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</si>
  <si>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</si>
  <si>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</si>
  <si>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</si>
  <si>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</si>
  <si>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</si>
  <si>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</si>
  <si>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</si>
  <si>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</si>
  <si>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</si>
  <si>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</si>
  <si>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</si>
  <si>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</si>
  <si>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</si>
  <si>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</si>
  <si>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</si>
  <si>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</si>
  <si>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</si>
  <si>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</si>
  <si>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</si>
  <si>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</si>
  <si>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</si>
  <si>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</si>
  <si>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</si>
  <si>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</si>
  <si>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</si>
  <si>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</si>
  <si>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</si>
  <si>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</si>
  <si>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</si>
  <si>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</si>
  <si>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</si>
  <si>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</si>
  <si>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</si>
  <si>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</si>
  <si>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</si>
  <si>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</si>
  <si>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</si>
  <si>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</si>
  <si>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</si>
  <si>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</si>
  <si>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</si>
  <si>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</si>
  <si>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</si>
  <si>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</si>
  <si>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</si>
  <si>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</si>
  <si>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</si>
  <si>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</si>
  <si>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</si>
  <si>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</si>
  <si>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</si>
  <si>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</si>
  <si>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</si>
  <si>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</si>
  <si>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</si>
  <si>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</si>
  <si>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</si>
  <si>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</si>
  <si>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</si>
  <si>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</si>
  <si>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</si>
  <si>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</si>
  <si>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</si>
  <si>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</si>
  <si>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</si>
  <si>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</si>
  <si>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</si>
  <si>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</si>
  <si>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</si>
  <si>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</si>
  <si>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</si>
  <si>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</si>
  <si>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</si>
  <si>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</si>
  <si>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</si>
  <si>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</si>
  <si>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</si>
  <si>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</si>
  <si>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</si>
  <si>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</si>
  <si>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</si>
  <si>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</si>
  <si>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</si>
  <si>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</si>
  <si>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</si>
  <si>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</si>
  <si>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</si>
  <si>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</si>
  <si>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</si>
  <si>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</si>
  <si>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</si>
  <si>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</si>
  <si>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</si>
  <si>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</si>
  <si>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</si>
  <si>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</si>
  <si>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</si>
  <si>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</si>
  <si>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</si>
  <si>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</si>
  <si>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</si>
  <si>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</si>
  <si>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</si>
  <si>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</si>
  <si>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</si>
  <si>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</si>
  <si>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</si>
  <si>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</si>
  <si>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</si>
  <si>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</si>
  <si>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</si>
  <si>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</si>
  <si>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</si>
  <si>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</si>
  <si>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</si>
  <si>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</si>
  <si>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</si>
  <si>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</si>
  <si>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</si>
  <si>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</si>
  <si>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</si>
  <si>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</si>
  <si>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</si>
  <si>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</si>
  <si>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</si>
  <si>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</si>
  <si>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</si>
  <si>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</si>
  <si>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</si>
  <si>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</si>
  <si>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</si>
  <si>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</si>
  <si>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</si>
  <si>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</si>
  <si>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</si>
  <si>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</si>
  <si>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</si>
  <si>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</si>
  <si>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</si>
  <si>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</si>
  <si>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</si>
  <si>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</si>
  <si>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</si>
  <si>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</si>
  <si>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</si>
  <si>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</si>
  <si>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</si>
  <si>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</si>
  <si>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</si>
  <si>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</si>
  <si>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</si>
  <si>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</si>
  <si>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</si>
  <si>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</si>
  <si>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</si>
  <si>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</si>
  <si>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</si>
  <si>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</si>
  <si>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</si>
  <si>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</si>
  <si>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</si>
  <si>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</si>
  <si>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</si>
  <si>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</si>
  <si>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</si>
  <si>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</si>
  <si>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</si>
  <si>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</si>
  <si>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</si>
  <si>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</si>
  <si>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</si>
  <si>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</si>
  <si>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</si>
  <si>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</si>
  <si>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</si>
  <si>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</si>
  <si>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</si>
  <si>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</si>
  <si>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</si>
  <si>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</si>
  <si>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</si>
  <si>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</si>
  <si>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</si>
  <si>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</si>
  <si>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</si>
  <si>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</si>
  <si>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</si>
  <si>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</si>
  <si>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</si>
  <si>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</si>
  <si>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</si>
  <si>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</si>
  <si>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</si>
  <si>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</si>
  <si>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</si>
  <si>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</si>
  <si>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</si>
  <si>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</si>
  <si>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</si>
  <si>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</si>
  <si>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</si>
  <si>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</si>
  <si>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</si>
  <si>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</si>
  <si>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</si>
  <si>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</si>
  <si>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</si>
  <si>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</si>
  <si>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</si>
  <si>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</si>
  <si>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</si>
  <si>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</si>
  <si>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</si>
  <si>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</si>
  <si>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</si>
  <si>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</si>
  <si>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</si>
  <si>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</si>
  <si>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</si>
  <si>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</si>
  <si>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</si>
  <si>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</si>
  <si>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</si>
  <si>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</si>
  <si>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</si>
  <si>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</si>
  <si>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</si>
  <si>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</si>
  <si>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</si>
  <si>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</si>
  <si>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</si>
  <si>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</si>
  <si>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</si>
  <si>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</si>
  <si>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</si>
  <si>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</si>
  <si>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</si>
  <si>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</si>
  <si>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</si>
  <si>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</si>
  <si>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</si>
  <si>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</si>
  <si>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</si>
  <si>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</si>
  <si>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</si>
  <si>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</si>
  <si>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</si>
  <si>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</si>
  <si>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</si>
  <si>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</si>
  <si>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</si>
  <si>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</si>
  <si>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</si>
  <si>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</si>
  <si>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</si>
  <si>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</si>
  <si>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</si>
  <si>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</si>
  <si>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</si>
  <si>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</si>
  <si>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</si>
  <si>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</si>
  <si>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</si>
  <si>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</si>
  <si>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</si>
  <si>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</si>
  <si>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</si>
  <si>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</si>
  <si>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</si>
  <si>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</si>
  <si>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</si>
  <si>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</si>
  <si>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</si>
  <si>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</si>
  <si>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</si>
  <si>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</si>
  <si>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</si>
  <si>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</si>
  <si>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</si>
  <si>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</si>
  <si>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</si>
  <si>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</si>
  <si>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</si>
  <si>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</si>
  <si>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</si>
  <si>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</si>
  <si>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</si>
  <si>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</si>
  <si>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</si>
  <si>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</si>
  <si>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</si>
  <si>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</si>
  <si>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</si>
  <si>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</si>
  <si>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</si>
  <si>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</si>
  <si>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</si>
  <si>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</si>
  <si>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</si>
  <si>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</si>
  <si>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</si>
  <si>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</si>
  <si>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</si>
  <si>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</si>
  <si>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</si>
  <si>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</si>
  <si>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</si>
  <si>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</si>
  <si>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</si>
  <si>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</si>
  <si>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</si>
  <si>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</si>
  <si>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</si>
  <si>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</si>
  <si>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</si>
  <si>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</si>
  <si>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</si>
  <si>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</si>
  <si>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</si>
  <si>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</si>
  <si>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</si>
  <si>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</si>
  <si>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</si>
  <si>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</si>
  <si>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</si>
  <si>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</si>
  <si>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</si>
  <si>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</si>
  <si>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</si>
  <si>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</si>
  <si>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</si>
  <si>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</si>
  <si>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</si>
  <si>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</si>
  <si>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</si>
  <si>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</si>
  <si>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</si>
  <si>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</si>
  <si>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</si>
  <si>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</si>
  <si>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</si>
  <si>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</si>
  <si>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</si>
  <si>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</si>
  <si>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</si>
  <si>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</si>
  <si>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</si>
  <si>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</si>
  <si>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</si>
  <si>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</si>
  <si>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</si>
  <si>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</si>
  <si>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</si>
  <si>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</si>
  <si>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</si>
  <si>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</si>
  <si>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</si>
  <si>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</si>
  <si>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</si>
  <si>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</si>
  <si>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</si>
  <si>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</si>
  <si>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</si>
  <si>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</si>
  <si>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</si>
  <si>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</si>
  <si>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</si>
  <si>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</si>
  <si>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</si>
  <si>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</si>
  <si>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</si>
  <si>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</si>
  <si>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</si>
  <si>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</si>
  <si>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</si>
  <si>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</si>
  <si>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</si>
  <si>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</si>
  <si>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</si>
  <si>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</si>
  <si>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</si>
  <si>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</si>
  <si>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</si>
  <si>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</si>
  <si>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</si>
  <si>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</si>
  <si>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</si>
  <si>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</si>
  <si>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</si>
  <si>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</si>
  <si>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</si>
  <si>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</si>
  <si>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</si>
  <si>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</si>
  <si>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</si>
  <si>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</si>
  <si>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</si>
  <si>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</si>
  <si>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</si>
  <si>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</si>
  <si>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</si>
  <si>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</si>
  <si>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</si>
  <si>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</si>
  <si>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</si>
  <si>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</si>
  <si>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</si>
  <si>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</si>
  <si>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</si>
  <si>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</si>
  <si>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</si>
  <si>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</si>
  <si>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</si>
  <si>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</si>
  <si>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</si>
  <si>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</si>
  <si>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</si>
  <si>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</si>
  <si>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</si>
  <si>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</si>
  <si>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</si>
  <si>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</si>
  <si>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</si>
  <si>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</si>
  <si>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</si>
  <si>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</si>
  <si>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</si>
  <si>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</si>
  <si>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</si>
  <si>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</si>
  <si>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</si>
  <si>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</si>
  <si>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</si>
  <si>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</si>
  <si>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</si>
  <si>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</si>
  <si>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</si>
  <si>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</si>
  <si>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</si>
  <si>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</si>
  <si>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</si>
  <si>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</si>
  <si>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</si>
  <si>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</si>
  <si>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</si>
  <si>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</si>
  <si>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</si>
  <si>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</si>
  <si>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</si>
  <si>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</si>
  <si>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</si>
  <si>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</si>
  <si>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</si>
  <si>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</si>
  <si>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</si>
  <si>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</si>
  <si>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</si>
  <si>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</si>
  <si>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</si>
  <si>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</si>
  <si>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</si>
  <si>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</si>
  <si>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</si>
  <si>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</si>
  <si>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</si>
  <si>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</si>
  <si>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</si>
  <si>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</si>
  <si>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</si>
  <si>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</si>
  <si>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</si>
  <si>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</si>
  <si>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</si>
  <si>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</si>
  <si>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</si>
  <si>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</si>
  <si>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</si>
  <si>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</si>
  <si>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</si>
  <si>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</si>
  <si>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</si>
  <si>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</si>
  <si>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</si>
  <si>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</si>
  <si>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</si>
  <si>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</si>
  <si>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</si>
  <si>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</si>
  <si>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</si>
  <si>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</si>
  <si>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</si>
  <si>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</si>
  <si>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</si>
  <si>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</si>
  <si>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</si>
  <si>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</si>
  <si>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</si>
  <si>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</si>
  <si>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</si>
  <si>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</si>
  <si>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</si>
  <si>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</si>
  <si>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</si>
  <si>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</si>
  <si>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</si>
  <si>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 xml:space="preserve">Average Donation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</si>
  <si>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</si>
  <si>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</si>
  <si>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</si>
  <si>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</si>
  <si>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</si>
  <si>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</si>
  <si>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</si>
  <si>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</si>
  <si>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</si>
  <si>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</si>
  <si>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</si>
  <si>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</si>
  <si>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</si>
  <si>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</si>
  <si>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</si>
  <si>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</si>
  <si>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</si>
  <si>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</si>
  <si>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</si>
  <si>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</si>
  <si>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</si>
  <si>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</si>
  <si>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</si>
  <si>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</si>
  <si>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</si>
  <si>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</si>
  <si>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</si>
  <si>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</si>
  <si>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</si>
  <si>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</si>
  <si>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</si>
  <si>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</si>
  <si>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</si>
  <si>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</si>
  <si>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 xml:space="preserve">Sub-category </t>
  </si>
  <si>
    <t>Count of outcome</t>
  </si>
  <si>
    <t>Row Labels</t>
  </si>
  <si>
    <t>(blank)</t>
  </si>
  <si>
    <t>Grand Total</t>
  </si>
  <si>
    <t>(All)</t>
  </si>
  <si>
    <t>Column Labels</t>
  </si>
  <si>
    <t>Count of id</t>
  </si>
  <si>
    <t>Date Created Coonversion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</si>
  <si>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</si>
  <si>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</si>
  <si>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</si>
  <si>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</si>
  <si>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</si>
  <si>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</si>
  <si>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</si>
  <si>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</si>
  <si>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</si>
  <si>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</si>
  <si>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</si>
  <si>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</si>
  <si>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</si>
  <si>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</si>
  <si>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</si>
  <si>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</si>
  <si>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</si>
  <si>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</si>
  <si>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</si>
  <si>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</si>
  <si>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</si>
  <si>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</si>
  <si>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</si>
  <si>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</si>
  <si>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</si>
  <si>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</si>
  <si>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</si>
  <si>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</si>
  <si>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</si>
  <si>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</si>
  <si>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</si>
  <si>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</si>
  <si>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</si>
  <si>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</si>
  <si>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outcome </t>
  </si>
  <si>
    <t>succesful</t>
  </si>
  <si>
    <t xml:space="preserve">Failed </t>
  </si>
  <si>
    <t>Successful campaign</t>
  </si>
  <si>
    <t xml:space="preserve">unsuccesful camoaigns </t>
  </si>
  <si>
    <t xml:space="preserve">Mean </t>
  </si>
  <si>
    <t xml:space="preserve">Median </t>
  </si>
  <si>
    <t xml:space="preserve">Mode </t>
  </si>
  <si>
    <t>Minimum</t>
  </si>
  <si>
    <t>maximum</t>
  </si>
  <si>
    <t>Variance</t>
  </si>
  <si>
    <t xml:space="preserve">Standard Deviation </t>
  </si>
  <si>
    <t>from the above calculations, I feel median would be better as median for successful campaigns is 201 while mean is 851.15, same for unsuccesful campaigns, median is 114 while mean is 585.61</t>
  </si>
  <si>
    <t xml:space="preserve">talking about the standard deviation and variance from the above chart, it is more for successful campaigns than unsuccesful campaigns. Therefore it makes more sense. 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</si>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</sst>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33" borderId="0" xfId="0" applyFill="1"/>
    <xf numFmtId="0" fontId="0" fillId="34" borderId="0" xfId="0" applyFill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" fontId="16" fillId="35" borderId="0" xfId="0" applyNumberFormat="1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167" fontId="0" fillId="0" borderId="0" xfId="0" applyNumberFormat="1"/>
    <xf numFmtId="9" fontId="0" fillId="0" borderId="0" xfId="0" applyNumberFormat="1"/>
    <xf numFmtId="0" fontId="0" fillId="36" borderId="0" xfId="0" applyFill="1"/>
    <xf numFmtId="0" fontId="16" fillId="36" borderId="0" xfId="0" applyFont="1" applyFill="1"/>
    <xf numFmtId="2" fontId="16" fillId="0" borderId="0" xfId="0" applyNumberFormat="1" applyFont="1"/>
    <xf numFmtId="0" fontId="16" fillId="0" borderId="0" xfId="0" applyFont="1"/>
    <xf numFmtId="0" fontId="16" fillId="33" borderId="0" xfId="0" applyFont="1" applyFill="1"/>
    <xf numFmtId="0" fontId="18" fillId="37" borderId="0" xfId="0" applyFont="1" applyFill="1"/>
    <xf numFmtId="0" fontId="16" fillId="34" borderId="0" xfId="0" applyFont="1" applyFill="1" applyAlignment="1">
      <alignment horizontal="center"/>
    </xf>
    <xf numFmtId="0" fontId="0" fillId="36" borderId="0" xfId="0" applyFill="1" applyAlignment="1">
      <alignment horizontal="left"/>
    </xf>
    <xf numFmtId="0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.xlsx]Sheet9!PivotTable8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Sheet9!$B$6:$B$19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5-AF4C-8B26-2EF350556D0E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Sheet9!$C$6:$C$19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5-AF4C-8B26-2EF350556D0E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Sheet9!$D$6:$D$19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85-AF4C-8B26-2EF350556D0E}"/>
            </c:ext>
          </c:extLst>
        </c:ser>
        <c:ser>
          <c:idx val="3"/>
          <c:order val="3"/>
          <c:tx>
            <c:strRef>
              <c:f>Sheet9!$E$4:$E$5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Sheet9!$E$6:$E$19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85-AF4C-8B26-2EF350556D0E}"/>
            </c:ext>
          </c:extLst>
        </c:ser>
        <c:ser>
          <c:idx val="4"/>
          <c:order val="4"/>
          <c:tx>
            <c:strRef>
              <c:f>Sheet9!$F$4:$F$5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Sheet9!$A$6:$A$19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Sheet9!$F$6:$F$19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0A85-AF4C-8B26-2EF35055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226208"/>
        <c:axId val="1715931952"/>
      </c:barChart>
      <c:catAx>
        <c:axId val="3142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31952"/>
        <c:crosses val="autoZero"/>
        <c:auto val="1"/>
        <c:lblAlgn val="ctr"/>
        <c:lblOffset val="100"/>
        <c:noMultiLvlLbl val="0"/>
      </c:catAx>
      <c:valAx>
        <c:axId val="1715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BD-1247-8F45-DDE4616C0AC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8BD-1247-8F45-DDE4616C0AC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8BD-1247-8F45-DDE4616C0AC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8BD-1247-8F45-DDE4616C0ACA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7-78BD-1247-8F45-DDE4616C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6326927"/>
        <c:axId val="1286328575"/>
      </c:barChart>
      <c:catAx>
        <c:axId val="12863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28575"/>
        <c:crosses val="autoZero"/>
        <c:auto val="1"/>
        <c:lblAlgn val="ctr"/>
        <c:lblOffset val="100"/>
        <c:noMultiLvlLbl val="0"/>
      </c:catAx>
      <c:valAx>
        <c:axId val="12863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.xlsx]pivot-2!PivotTable4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1C46-975D-6B9C052F3485}"/>
            </c:ext>
          </c:extLst>
        </c:ser>
        <c:ser>
          <c:idx val="1"/>
          <c:order val="1"/>
          <c:tx>
            <c:strRef>
              <c:f>'pivot-2'!$C$4:$C$5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1-1C46-975D-6B9C052F3485}"/>
            </c:ext>
          </c:extLst>
        </c:ser>
        <c:ser>
          <c:idx val="2"/>
          <c:order val="2"/>
          <c:tx>
            <c:strRef>
              <c:f>'pivot-2'!$D$4:$D$5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1-1C46-975D-6B9C052F3485}"/>
            </c:ext>
          </c:extLst>
        </c:ser>
        <c:ser>
          <c:idx val="3"/>
          <c:order val="3"/>
          <c:tx>
            <c:strRef>
              <c:f>'pivot-2'!$E$4:$E$5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D1-1C46-975D-6B9C052F3485}"/>
            </c:ext>
          </c:extLst>
        </c:ser>
        <c:ser>
          <c:idx val="4"/>
          <c:order val="4"/>
          <c:tx>
            <c:strRef>
              <c:f>'pivot-2'!$F$4:$F$5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'pivot-2'!$F$6:$F$31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7-48D1-1C46-975D-6B9C052F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1096463"/>
        <c:axId val="1501098111"/>
      </c:barChart>
      <c:catAx>
        <c:axId val="15010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98111"/>
        <c:crosses val="autoZero"/>
        <c:auto val="1"/>
        <c:lblAlgn val="ctr"/>
        <c:lblOffset val="100"/>
        <c:noMultiLvlLbl val="0"/>
      </c:catAx>
      <c:valAx>
        <c:axId val="15010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9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Sheet8!$A:$A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Sheet8!$F$2:$F$40</c:f>
              <c:numCache>
                <c:formatCode>0%</c:formatCode>
                <c:ptCount val="39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B-524D-A82D-00AE30236C5B}"/>
            </c:ext>
          </c:extLst>
        </c:ser>
        <c:ser>
          <c:idx val="1"/>
          <c:order val="1"/>
          <c:tx>
            <c:strRef>
              <c:f>Sheet8!$G$1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Sheet8!$A:$A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Sheet8!$G$2:$G$40</c:f>
              <c:numCache>
                <c:formatCode>0%</c:formatCode>
                <c:ptCount val="39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B-524D-A82D-00AE30236C5B}"/>
            </c:ext>
          </c:extLst>
        </c:ser>
        <c:ser>
          <c:idx val="2"/>
          <c:order val="2"/>
          <c:tx>
            <c:strRef>
              <c:f>Sheet8!$H$1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Sheet8!$A:$A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Sheet8!$H$2:$H$40</c:f>
              <c:numCache>
                <c:formatCode>0%</c:formatCode>
                <c:ptCount val="39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B-524D-A82D-00AE3023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95376"/>
        <c:axId val="448405504"/>
      </c:lineChart>
      <c:catAx>
        <c:axId val="4477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5504"/>
        <c:crosses val="autoZero"/>
        <c:auto val="1"/>
        <c:lblAlgn val="ctr"/>
        <c:lblOffset val="100"/>
        <c:noMultiLvlLbl val="0"/>
      </c:catAx>
      <c:valAx>
        <c:axId val="4484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127000</xdr:rowOff>
    </xdr:from>
    <xdr:to>
      <xdr:col>10</xdr:col>
      <xdr:colOff>673100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C0FED-E0F4-0D4E-8B6C-742689388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190500</xdr:rowOff>
    </xdr:from>
    <xdr:to>
      <xdr:col>14</xdr:col>
      <xdr:colOff>635000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E264F-733C-3A41-9600-2F68823ED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76200</xdr:rowOff>
    </xdr:from>
    <xdr:to>
      <xdr:col>16</xdr:col>
      <xdr:colOff>342900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103A5-39A6-8247-BFE0-2DD1BEB27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5</xdr:row>
      <xdr:rowOff>57150</xdr:rowOff>
    </xdr:from>
    <xdr:to>
      <xdr:col>13</xdr:col>
      <xdr:colOff>152400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4FF7A-4855-2E47-B46C-B2112CB8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8.03419791667" createdVersion="6" refreshedVersion="6" minRefreshableVersion="3" recordCount="1002" xr:uid="{81945B81-1868-084D-8F0A-C64F04B3647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 " numFmtId="0">
      <sharedItems containsBlank="1" containsMixedTypes="1" containsNumber="1" minValue="0" maxValue="113.1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2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1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4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6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4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1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1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5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5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9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6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3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1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2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1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0000000000005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3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36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7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8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5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1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45.06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1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9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2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8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6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9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5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5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4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2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8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4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2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5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9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2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2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1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4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1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0.7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6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5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1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7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8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3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7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5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1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0000000000005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1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8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900000000000006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8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2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4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0000000000006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9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7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9999999999993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8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8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6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9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1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4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4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999999999995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1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7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.989999999999995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2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9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1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7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0000000000005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79.180000000000007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8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1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8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2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999999999999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1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2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9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9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1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9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9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3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37.79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1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5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7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999999999997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4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8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59999999999994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0000000000006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3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3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80000000000007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09999999999994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0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3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8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4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7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2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30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7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89999999999995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1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2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2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8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2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3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5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9999999999995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20000000000003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2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5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.46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0000000000007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7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4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3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7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2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1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20000000000003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6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2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4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9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0000000000005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39999999999995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7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3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9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69999999999993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79999999999997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2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39999999999995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9999999999994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80000000000003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7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30000000000007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3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9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7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2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8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8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2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9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9999999999993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8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4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999999999995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7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89999999999995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5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7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1000000000000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1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1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1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000000000005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6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8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3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8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2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3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999999999994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8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30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000000000005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0000000000007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9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3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3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8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1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2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9999999999995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6000000000000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9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3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1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7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1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7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3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6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7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8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7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10000000000005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19999999999993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4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999999999995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3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0000000000006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09999999999997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0000000000003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000000000000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.2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3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1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8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6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4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7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10000000000005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1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6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4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9999999999994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3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6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9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6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9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6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7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9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7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3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2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2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89999999999995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6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1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89999999999995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4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8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000000000005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3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5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5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36.07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2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8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4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8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1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19999999999993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1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4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8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4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6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3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8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1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7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8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9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7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1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9999999999993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8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7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8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1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02.19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2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49.99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2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1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89999999999995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6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89999999999995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5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9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9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2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1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89999999999995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6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1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0000000000005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7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3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4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0000000000005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3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8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099999999999994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8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8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1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4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2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9999999999997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8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3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2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1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4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10000000000005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4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6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79999999999997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6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7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3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7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6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6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4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9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9999999999995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9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5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3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3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4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8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3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9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5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7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6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000000000005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000000000000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6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9999999999994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5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1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9999999999995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5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6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4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3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9999999999997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8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3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4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4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4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2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7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9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7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2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5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9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9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4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4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900000000000006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9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1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9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3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7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1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4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7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7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1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7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1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6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31.94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5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5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6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4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7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1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3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9999999999993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2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10000000000005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7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4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4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2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9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3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86.86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3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3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7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5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49999999999997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19999999999993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1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8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10000000000005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9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7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1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69999999999993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999999999999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7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1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4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6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2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3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3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49999999999997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2.98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2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3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4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81.94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5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0000000000005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4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7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1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4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59999999999994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9999999999995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1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3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5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8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999999999999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39999999999995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3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1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4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5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3000000000000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1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10000000000005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89999999999995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50000000000003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000000000007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6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80000000000007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9999999999994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7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9999999999993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4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89999999999995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6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70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4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8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0000000000007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2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2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2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9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3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6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8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30000000000003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9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8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8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5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3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7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3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6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50000000000003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1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2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2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2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9999999999994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4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999999999997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2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3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9999999999994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8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8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4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3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5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9999999999995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6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9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9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9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1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9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4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1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2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0000000000006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1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3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7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000000000005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4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7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2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2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7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7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7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7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6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6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5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9999999999997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9"/>
    <n v="1122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C9A84-3AC2-8D40-86F1-2145DB0DC2ED}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7">
    <format dxfId="6">
      <pivotArea type="origin" dataOnly="0" labelOnly="1" outline="0" fieldPosition="0"/>
    </format>
    <format dxfId="5">
      <pivotArea field="6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2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  <format dxfId="0">
      <pivotArea dataOnly="0" grandRow="1" axis="axisRow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891D-2875-5D40-8E8F-B6251D0911BC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5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id" fld="0" subtotal="count" baseField="0" baseItem="0"/>
  </dataFields>
  <formats count="8"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8" type="button" dataOnly="0" labelOnly="1" outline="0" axis="axisRow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Col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chartFormats count="17">
    <chartFormat chart="0" format="16" series="1">
      <pivotArea type="data" outline="0" fieldPosition="0">
        <references count="1">
          <reference field="18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18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18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18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18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18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18" count="1" selected="0">
            <x v="7"/>
          </reference>
        </references>
      </pivotArea>
    </chartFormat>
    <chartFormat chart="0" format="23" series="1">
      <pivotArea type="data" outline="0" fieldPosition="0">
        <references count="1">
          <reference field="18" count="1" selected="0">
            <x v="8"/>
          </reference>
        </references>
      </pivotArea>
    </chartFormat>
    <chartFormat chart="0" format="24" series="1">
      <pivotArea type="data" outline="0" fieldPosition="0">
        <references count="1">
          <reference field="18" count="1" selected="0">
            <x v="9"/>
          </reference>
        </references>
      </pivotArea>
    </chartFormat>
    <chartFormat chart="0" format="25" series="1">
      <pivotArea type="data" outline="0" fieldPosition="0">
        <references count="1">
          <reference field="18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9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0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4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E469C-92DB-0A49-BB46-8164DFAAB371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31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id" fld="0" subtotal="count" baseField="0" baseItem="0"/>
  </dataFields>
  <formats count="8">
    <format dxfId="14">
      <pivotArea type="origin" dataOnly="0" labelOnly="1" outline="0" fieldPosition="0"/>
    </format>
    <format dxfId="13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9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598A51-FBCF-AD49-BF9F-F55AB2B45D23}" name="Table2" displayName="Table2" ref="A1:H13" totalsRowShown="0">
  <autoFilter ref="A1:H13" xr:uid="{D8510438-28F0-C14F-B42C-F195AF5F951A}"/>
  <tableColumns count="8">
    <tableColumn id="1" xr3:uid="{69E048C1-8437-9C4D-99B0-364CE666AA8F}" name="Goal"/>
    <tableColumn id="2" xr3:uid="{3AFF4C5B-D0AD-3944-A924-91D79169ECEB}" name="Number Successful"/>
    <tableColumn id="3" xr3:uid="{93063637-B5DA-8B40-BD7F-66F5F20BB706}" name="Number failed"/>
    <tableColumn id="4" xr3:uid="{682119EC-3CCA-BC46-A0BD-EC03CEFB879D}" name="Number canceled"/>
    <tableColumn id="5" xr3:uid="{1B084B8D-E82A-A142-89FD-D4BB4E66FE34}" name="Total projects">
      <calculatedColumnFormula>SUM(B2:D2)</calculatedColumnFormula>
    </tableColumn>
    <tableColumn id="6" xr3:uid="{194888FA-03C0-0D4C-8048-C49D96E761A0}" name="Percentage Successful" dataDxfId="25">
      <calculatedColumnFormula>ROUND(B2/E2, 2)</calculatedColumnFormula>
    </tableColumn>
    <tableColumn id="7" xr3:uid="{6BDBDF27-5776-044B-97B4-19F42E93DC56}" name="Percentage failed" dataDxfId="24">
      <calculatedColumnFormula>ROUND(C2/E2, 2)</calculatedColumnFormula>
    </tableColumn>
    <tableColumn id="8" xr3:uid="{83116D81-5F8C-A74A-83DF-206D7605AB43}" name="Percentage canceled " dataDxfId="23">
      <calculatedColumnFormula>ROUND( D2/E2, 2)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21993D-2973-EF4D-A7AB-BA46E62FCE09}" name="Table1" displayName="Table1" ref="G4:I12" totalsRowShown="0">
  <autoFilter ref="G4:I12" xr:uid="{C2A0A09E-38EB-C04D-87CB-7D8FA324554A}"/>
  <tableColumns count="3">
    <tableColumn id="1" xr3:uid="{0718C1C8-F324-AD4C-B6DD-5944D50D8399}" name="Column1" dataDxfId="28"/>
    <tableColumn id="2" xr3:uid="{DDA5B98A-694C-0F49-831A-C7BC7668D5B3}" name="Column2" dataDxfId="27"/>
    <tableColumn id="3" xr3:uid="{D9A6AC45-54F6-0E46-AA1B-0700108F3C10}" name="Column3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EE39-4321-2647-99B7-98D1DF13B6B8}">
  <dimension ref="A1:G19"/>
  <sheetViews>
    <sheetView workbookViewId="0">
      <selection activeCell="B31" sqref="B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10" width="30.33203125" bestFit="1" customWidth="1"/>
    <col min="11" max="11" width="20.5" bestFit="1" customWidth="1"/>
    <col min="12" max="12" width="35.1640625" bestFit="1" customWidth="1"/>
  </cols>
  <sheetData>
    <row r="1" spans="1:7" x14ac:dyDescent="0.2">
      <c r="A1" s="14" t="s">
        <v>2064</v>
      </c>
      <c r="B1" s="14" t="s">
        <v>2070</v>
      </c>
    </row>
    <row r="2" spans="1:7" x14ac:dyDescent="0.2">
      <c r="A2" s="14" t="s">
        <v>2107</v>
      </c>
      <c r="B2" s="14" t="s">
        <v>2070</v>
      </c>
    </row>
    <row r="4" spans="1:7" x14ac:dyDescent="0.2">
      <c r="A4" s="14" t="s">
        <v>2066</v>
      </c>
      <c r="B4" s="14" t="s">
        <v>2071</v>
      </c>
      <c r="C4" s="14"/>
      <c r="D4" s="14"/>
      <c r="E4" s="14"/>
      <c r="F4" s="14"/>
      <c r="G4" s="14"/>
    </row>
    <row r="5" spans="1:7" x14ac:dyDescent="0.2">
      <c r="A5" s="14" t="s">
        <v>2067</v>
      </c>
      <c r="B5" s="14" t="s">
        <v>74</v>
      </c>
      <c r="C5" s="14" t="s">
        <v>14</v>
      </c>
      <c r="D5" s="14" t="s">
        <v>47</v>
      </c>
      <c r="E5" s="14" t="s">
        <v>20</v>
      </c>
      <c r="F5" s="14" t="s">
        <v>2068</v>
      </c>
      <c r="G5" s="14" t="s">
        <v>2069</v>
      </c>
    </row>
    <row r="6" spans="1:7" x14ac:dyDescent="0.2">
      <c r="A6" s="9" t="s">
        <v>2068</v>
      </c>
      <c r="B6" s="8"/>
      <c r="C6" s="8"/>
      <c r="D6" s="8"/>
      <c r="E6" s="8"/>
      <c r="F6" s="8"/>
      <c r="G6" s="8"/>
    </row>
    <row r="7" spans="1:7" x14ac:dyDescent="0.2">
      <c r="A7" s="9" t="s">
        <v>2095</v>
      </c>
      <c r="B7" s="8">
        <v>6</v>
      </c>
      <c r="C7" s="8">
        <v>36</v>
      </c>
      <c r="D7" s="8">
        <v>1</v>
      </c>
      <c r="E7" s="8">
        <v>49</v>
      </c>
      <c r="F7" s="8"/>
      <c r="G7" s="8">
        <v>92</v>
      </c>
    </row>
    <row r="8" spans="1:7" x14ac:dyDescent="0.2">
      <c r="A8" s="9" t="s">
        <v>2096</v>
      </c>
      <c r="B8" s="8">
        <v>7</v>
      </c>
      <c r="C8" s="8">
        <v>28</v>
      </c>
      <c r="D8" s="8"/>
      <c r="E8" s="8">
        <v>44</v>
      </c>
      <c r="F8" s="8"/>
      <c r="G8" s="8">
        <v>79</v>
      </c>
    </row>
    <row r="9" spans="1:7" x14ac:dyDescent="0.2">
      <c r="A9" s="9" t="s">
        <v>2097</v>
      </c>
      <c r="B9" s="8">
        <v>4</v>
      </c>
      <c r="C9" s="8">
        <v>33</v>
      </c>
      <c r="D9" s="8"/>
      <c r="E9" s="8">
        <v>49</v>
      </c>
      <c r="F9" s="8"/>
      <c r="G9" s="8">
        <v>86</v>
      </c>
    </row>
    <row r="10" spans="1:7" x14ac:dyDescent="0.2">
      <c r="A10" s="9" t="s">
        <v>2098</v>
      </c>
      <c r="B10" s="8">
        <v>1</v>
      </c>
      <c r="C10" s="8">
        <v>30</v>
      </c>
      <c r="D10" s="8">
        <v>1</v>
      </c>
      <c r="E10" s="8">
        <v>46</v>
      </c>
      <c r="F10" s="8"/>
      <c r="G10" s="8">
        <v>78</v>
      </c>
    </row>
    <row r="11" spans="1:7" x14ac:dyDescent="0.2">
      <c r="A11" s="9" t="s">
        <v>2099</v>
      </c>
      <c r="B11" s="8">
        <v>3</v>
      </c>
      <c r="C11" s="8">
        <v>35</v>
      </c>
      <c r="D11" s="8">
        <v>2</v>
      </c>
      <c r="E11" s="8">
        <v>46</v>
      </c>
      <c r="F11" s="8"/>
      <c r="G11" s="8">
        <v>86</v>
      </c>
    </row>
    <row r="12" spans="1:7" x14ac:dyDescent="0.2">
      <c r="A12" s="9" t="s">
        <v>2100</v>
      </c>
      <c r="B12" s="8">
        <v>3</v>
      </c>
      <c r="C12" s="8">
        <v>28</v>
      </c>
      <c r="D12" s="8">
        <v>1</v>
      </c>
      <c r="E12" s="8">
        <v>55</v>
      </c>
      <c r="F12" s="8"/>
      <c r="G12" s="8">
        <v>87</v>
      </c>
    </row>
    <row r="13" spans="1:7" x14ac:dyDescent="0.2">
      <c r="A13" s="9" t="s">
        <v>2101</v>
      </c>
      <c r="B13" s="8">
        <v>4</v>
      </c>
      <c r="C13" s="8">
        <v>31</v>
      </c>
      <c r="D13" s="8">
        <v>1</v>
      </c>
      <c r="E13" s="8">
        <v>58</v>
      </c>
      <c r="F13" s="8"/>
      <c r="G13" s="8">
        <v>94</v>
      </c>
    </row>
    <row r="14" spans="1:7" x14ac:dyDescent="0.2">
      <c r="A14" s="9" t="s">
        <v>2102</v>
      </c>
      <c r="B14" s="8">
        <v>8</v>
      </c>
      <c r="C14" s="8">
        <v>35</v>
      </c>
      <c r="D14" s="8">
        <v>1</v>
      </c>
      <c r="E14" s="8">
        <v>41</v>
      </c>
      <c r="F14" s="8"/>
      <c r="G14" s="8">
        <v>85</v>
      </c>
    </row>
    <row r="15" spans="1:7" x14ac:dyDescent="0.2">
      <c r="A15" s="9" t="s">
        <v>2103</v>
      </c>
      <c r="B15" s="8">
        <v>5</v>
      </c>
      <c r="C15" s="8">
        <v>23</v>
      </c>
      <c r="D15" s="8"/>
      <c r="E15" s="8">
        <v>45</v>
      </c>
      <c r="F15" s="8"/>
      <c r="G15" s="8">
        <v>73</v>
      </c>
    </row>
    <row r="16" spans="1:7" x14ac:dyDescent="0.2">
      <c r="A16" s="9" t="s">
        <v>2104</v>
      </c>
      <c r="B16" s="8">
        <v>6</v>
      </c>
      <c r="C16" s="8">
        <v>26</v>
      </c>
      <c r="D16" s="8">
        <v>1</v>
      </c>
      <c r="E16" s="8">
        <v>45</v>
      </c>
      <c r="F16" s="8"/>
      <c r="G16" s="8">
        <v>78</v>
      </c>
    </row>
    <row r="17" spans="1:7" x14ac:dyDescent="0.2">
      <c r="A17" s="9" t="s">
        <v>2105</v>
      </c>
      <c r="B17" s="8">
        <v>3</v>
      </c>
      <c r="C17" s="8">
        <v>27</v>
      </c>
      <c r="D17" s="8">
        <v>3</v>
      </c>
      <c r="E17" s="8">
        <v>45</v>
      </c>
      <c r="F17" s="8"/>
      <c r="G17" s="8">
        <v>78</v>
      </c>
    </row>
    <row r="18" spans="1:7" x14ac:dyDescent="0.2">
      <c r="A18" s="9" t="s">
        <v>2106</v>
      </c>
      <c r="B18" s="8">
        <v>7</v>
      </c>
      <c r="C18" s="8">
        <v>32</v>
      </c>
      <c r="D18" s="8">
        <v>3</v>
      </c>
      <c r="E18" s="8">
        <v>42</v>
      </c>
      <c r="F18" s="8"/>
      <c r="G18" s="8">
        <v>84</v>
      </c>
    </row>
    <row r="19" spans="1:7" x14ac:dyDescent="0.2">
      <c r="A19" s="21" t="s">
        <v>2069</v>
      </c>
      <c r="B19" s="22">
        <v>57</v>
      </c>
      <c r="C19" s="22">
        <v>364</v>
      </c>
      <c r="D19" s="22">
        <v>14</v>
      </c>
      <c r="E19" s="22">
        <v>565</v>
      </c>
      <c r="F19" s="22"/>
      <c r="G19" s="2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G16" sqref="G1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5" max="5" width="11" customWidth="1"/>
    <col min="6" max="6" width="14.33203125" style="7" bestFit="1" customWidth="1"/>
    <col min="8" max="8" width="16.6640625" bestFit="1" customWidth="1"/>
    <col min="9" max="9" width="13" bestFit="1" customWidth="1"/>
    <col min="12" max="12" width="11.1640625" bestFit="1" customWidth="1"/>
    <col min="13" max="13" width="22.8320312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.6640625" bestFit="1" customWidth="1"/>
    <col min="21" max="21" width="22.332031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1" t="s">
        <v>4</v>
      </c>
      <c r="H1" s="1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2073</v>
      </c>
      <c r="N1" s="1" t="s">
        <v>9</v>
      </c>
      <c r="O1" s="11" t="s">
        <v>2074</v>
      </c>
      <c r="P1" s="1" t="s">
        <v>10</v>
      </c>
      <c r="Q1" s="1" t="s">
        <v>11</v>
      </c>
      <c r="R1" s="1" t="s">
        <v>2028</v>
      </c>
      <c r="S1" s="11" t="s">
        <v>2064</v>
      </c>
      <c r="T1" s="11" t="s">
        <v>2065</v>
      </c>
      <c r="U1"/>
    </row>
    <row r="2" spans="1:21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 *100</f>
        <v>0</v>
      </c>
      <c r="G2" t="s">
        <v>14</v>
      </c>
      <c r="H2" s="7">
        <v>0</v>
      </c>
      <c r="I2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1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E3/D3 *100</f>
        <v>1040</v>
      </c>
      <c r="G3" t="s">
        <v>20</v>
      </c>
      <c r="H3" s="7">
        <f>ROUND(E3/I3, 2)</f>
        <v>92.15</v>
      </c>
      <c r="I3">
        <v>158</v>
      </c>
      <c r="J3" t="s">
        <v>21</v>
      </c>
      <c r="K3" t="s">
        <v>22</v>
      </c>
      <c r="L3">
        <v>1408424400</v>
      </c>
      <c r="M3" s="12">
        <f t="shared" ref="M3:M66" si="1">(((L3/60)/60)/24)+DATE(1970,1,1)</f>
        <v>41870.208333333336</v>
      </c>
      <c r="N3">
        <v>1408597200</v>
      </c>
      <c r="O3" s="12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1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 s="7">
        <f t="shared" ref="H4:H67" si="3">ROUND(E4/I4, 2)</f>
        <v>100.02</v>
      </c>
      <c r="I4">
        <v>1425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1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 s="7">
        <f t="shared" si="3"/>
        <v>103.21</v>
      </c>
      <c r="I5">
        <v>24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1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 s="7">
        <f t="shared" si="3"/>
        <v>99.34</v>
      </c>
      <c r="I6">
        <v>53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1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 s="7">
        <f t="shared" si="3"/>
        <v>75.83</v>
      </c>
      <c r="I7">
        <v>174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1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 s="7">
        <f t="shared" si="3"/>
        <v>60.56</v>
      </c>
      <c r="I8">
        <v>18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1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 s="7">
        <f t="shared" si="3"/>
        <v>64.94</v>
      </c>
      <c r="I9">
        <v>227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1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 s="7">
        <f t="shared" si="3"/>
        <v>31</v>
      </c>
      <c r="I10">
        <v>708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1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 s="7">
        <f t="shared" si="3"/>
        <v>72.91</v>
      </c>
      <c r="I11">
        <v>44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1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 s="7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1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 s="7">
        <f t="shared" si="3"/>
        <v>112.22</v>
      </c>
      <c r="I13">
        <v>27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1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 s="7">
        <f t="shared" si="3"/>
        <v>102.35</v>
      </c>
      <c r="I14">
        <v>55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1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 s="7">
        <f t="shared" si="3"/>
        <v>105.05</v>
      </c>
      <c r="I15">
        <v>98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1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 s="7">
        <f t="shared" si="3"/>
        <v>94.15</v>
      </c>
      <c r="I16">
        <v>200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 s="7">
        <f t="shared" si="3"/>
        <v>84.99</v>
      </c>
      <c r="I17">
        <v>452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 s="7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 s="7">
        <f t="shared" si="3"/>
        <v>107.96</v>
      </c>
      <c r="I19">
        <v>1249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 s="7">
        <f t="shared" si="3"/>
        <v>45.1</v>
      </c>
      <c r="I20">
        <v>135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 s="7">
        <f t="shared" si="3"/>
        <v>45</v>
      </c>
      <c r="I21">
        <v>674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 s="7">
        <f t="shared" si="3"/>
        <v>105.97</v>
      </c>
      <c r="I22">
        <v>1396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 s="7">
        <f t="shared" si="3"/>
        <v>69.06</v>
      </c>
      <c r="I23">
        <v>558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 s="7">
        <f t="shared" si="3"/>
        <v>85.04</v>
      </c>
      <c r="I24">
        <v>890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 s="7">
        <f t="shared" si="3"/>
        <v>105.23</v>
      </c>
      <c r="I25">
        <v>142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 s="7">
        <f t="shared" si="3"/>
        <v>39</v>
      </c>
      <c r="I26">
        <v>2673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 s="7">
        <f t="shared" si="3"/>
        <v>73.03</v>
      </c>
      <c r="I27">
        <v>163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 s="7">
        <f t="shared" si="3"/>
        <v>35.01</v>
      </c>
      <c r="I28">
        <v>1480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 s="7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 s="7">
        <f t="shared" si="3"/>
        <v>62</v>
      </c>
      <c r="I30">
        <v>2220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 s="7">
        <f t="shared" si="3"/>
        <v>94</v>
      </c>
      <c r="I31">
        <v>1606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 s="7">
        <f t="shared" si="3"/>
        <v>112.05</v>
      </c>
      <c r="I32">
        <v>129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 s="7">
        <f t="shared" si="3"/>
        <v>48.01</v>
      </c>
      <c r="I33">
        <v>226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 s="7">
        <f t="shared" si="3"/>
        <v>38</v>
      </c>
      <c r="I34">
        <v>2307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 s="7">
        <f t="shared" si="3"/>
        <v>35</v>
      </c>
      <c r="I35">
        <v>5419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 s="7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 s="7">
        <f t="shared" si="3"/>
        <v>95.99</v>
      </c>
      <c r="I37">
        <v>1965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 s="7">
        <f t="shared" si="3"/>
        <v>68.81</v>
      </c>
      <c r="I38">
        <v>16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 s="7">
        <f t="shared" si="3"/>
        <v>105.97</v>
      </c>
      <c r="I39">
        <v>107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 s="7">
        <f t="shared" si="3"/>
        <v>75.260000000000005</v>
      </c>
      <c r="I40">
        <v>134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 s="7">
        <f t="shared" si="3"/>
        <v>57.13</v>
      </c>
      <c r="I41">
        <v>88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 s="7">
        <f t="shared" si="3"/>
        <v>75.14</v>
      </c>
      <c r="I42">
        <v>198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 s="7">
        <f t="shared" si="3"/>
        <v>107.42</v>
      </c>
      <c r="I43">
        <v>111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 s="7">
        <f t="shared" si="3"/>
        <v>36</v>
      </c>
      <c r="I44">
        <v>222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 s="7">
        <f t="shared" si="3"/>
        <v>27</v>
      </c>
      <c r="I45">
        <v>6212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 s="7">
        <f t="shared" si="3"/>
        <v>107.56</v>
      </c>
      <c r="I46">
        <v>98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 s="7">
        <f t="shared" si="3"/>
        <v>94.38</v>
      </c>
      <c r="I47">
        <v>48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 s="7">
        <f t="shared" si="3"/>
        <v>46.16</v>
      </c>
      <c r="I48">
        <v>92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 s="7">
        <f t="shared" si="3"/>
        <v>47.85</v>
      </c>
      <c r="I49">
        <v>149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 s="7">
        <f t="shared" si="3"/>
        <v>53.01</v>
      </c>
      <c r="I50">
        <v>2431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 s="7">
        <f t="shared" si="3"/>
        <v>45.06</v>
      </c>
      <c r="I51">
        <v>303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 s="7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 s="7">
        <f t="shared" si="3"/>
        <v>99.01</v>
      </c>
      <c r="I53">
        <v>1467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 s="7">
        <f t="shared" si="3"/>
        <v>32.79</v>
      </c>
      <c r="I54">
        <v>75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 s="7">
        <f t="shared" si="3"/>
        <v>59.12</v>
      </c>
      <c r="I55">
        <v>209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 s="7">
        <f t="shared" si="3"/>
        <v>44.93</v>
      </c>
      <c r="I56">
        <v>120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 s="7">
        <f t="shared" si="3"/>
        <v>89.66</v>
      </c>
      <c r="I57">
        <v>131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 s="7">
        <f t="shared" si="3"/>
        <v>70.08</v>
      </c>
      <c r="I58">
        <v>164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 s="7">
        <f t="shared" si="3"/>
        <v>31.06</v>
      </c>
      <c r="I59">
        <v>201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 s="7">
        <f t="shared" si="3"/>
        <v>29.06</v>
      </c>
      <c r="I60">
        <v>211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 s="7">
        <f t="shared" si="3"/>
        <v>30.09</v>
      </c>
      <c r="I61">
        <v>128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 s="7">
        <f t="shared" si="3"/>
        <v>85</v>
      </c>
      <c r="I62">
        <v>1600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 s="7">
        <f t="shared" si="3"/>
        <v>82</v>
      </c>
      <c r="I63">
        <v>2253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 s="7">
        <f t="shared" si="3"/>
        <v>58.04</v>
      </c>
      <c r="I64">
        <v>249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 s="7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 s="7">
        <f t="shared" si="3"/>
        <v>71.95</v>
      </c>
      <c r="I66">
        <v>38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4">E67/D67 *100</f>
        <v>236.14754098360655</v>
      </c>
      <c r="G67" t="s">
        <v>20</v>
      </c>
      <c r="H67" s="7">
        <f t="shared" si="3"/>
        <v>61.04</v>
      </c>
      <c r="I67">
        <v>236</v>
      </c>
      <c r="J67" t="s">
        <v>21</v>
      </c>
      <c r="K67" t="s">
        <v>22</v>
      </c>
      <c r="L67">
        <v>1296108000</v>
      </c>
      <c r="M67" s="12">
        <f t="shared" ref="M67:M130" si="5">(((L67/60)/60)/24)+DATE(1970,1,1)</f>
        <v>40570.25</v>
      </c>
      <c r="N67">
        <v>1296712800</v>
      </c>
      <c r="O67" s="12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 s="7">
        <f t="shared" ref="H68:H131" si="7">ROUND(E68/I68, 2)</f>
        <v>108.92</v>
      </c>
      <c r="I68">
        <v>12</v>
      </c>
      <c r="J68" t="s">
        <v>21</v>
      </c>
      <c r="K68" t="s">
        <v>22</v>
      </c>
      <c r="L68">
        <v>1428469200</v>
      </c>
      <c r="M68" s="12">
        <f t="shared" si="5"/>
        <v>42102.208333333328</v>
      </c>
      <c r="N68">
        <v>1428901200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 s="7">
        <f t="shared" si="7"/>
        <v>29</v>
      </c>
      <c r="I69">
        <v>4065</v>
      </c>
      <c r="J69" t="s">
        <v>40</v>
      </c>
      <c r="K69" t="s">
        <v>41</v>
      </c>
      <c r="L69">
        <v>1264399200</v>
      </c>
      <c r="M69" s="12">
        <f t="shared" si="5"/>
        <v>40203.25</v>
      </c>
      <c r="N69">
        <v>1264831200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 s="7">
        <f t="shared" si="7"/>
        <v>58.98</v>
      </c>
      <c r="I70">
        <v>246</v>
      </c>
      <c r="J70" t="s">
        <v>107</v>
      </c>
      <c r="K70" t="s">
        <v>108</v>
      </c>
      <c r="L70">
        <v>1501131600</v>
      </c>
      <c r="M70" s="12">
        <f t="shared" si="5"/>
        <v>42943.208333333328</v>
      </c>
      <c r="N70">
        <v>1505192400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 s="7">
        <f t="shared" si="7"/>
        <v>111.82</v>
      </c>
      <c r="I71">
        <v>17</v>
      </c>
      <c r="J71" t="s">
        <v>21</v>
      </c>
      <c r="K71" t="s">
        <v>22</v>
      </c>
      <c r="L71">
        <v>1292738400</v>
      </c>
      <c r="M71" s="12">
        <f t="shared" si="5"/>
        <v>40531.25</v>
      </c>
      <c r="N71">
        <v>1295676000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 s="7">
        <f t="shared" si="7"/>
        <v>64</v>
      </c>
      <c r="I72">
        <v>2475</v>
      </c>
      <c r="J72" t="s">
        <v>107</v>
      </c>
      <c r="K72" t="s">
        <v>108</v>
      </c>
      <c r="L72">
        <v>1288674000</v>
      </c>
      <c r="M72" s="12">
        <f t="shared" si="5"/>
        <v>40484.208333333336</v>
      </c>
      <c r="N72">
        <v>1292911200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 s="7">
        <f t="shared" si="7"/>
        <v>85.32</v>
      </c>
      <c r="I73">
        <v>76</v>
      </c>
      <c r="J73" t="s">
        <v>21</v>
      </c>
      <c r="K73" t="s">
        <v>22</v>
      </c>
      <c r="L73">
        <v>1575093600</v>
      </c>
      <c r="M73" s="12">
        <f t="shared" si="5"/>
        <v>43799.25</v>
      </c>
      <c r="N73">
        <v>1575439200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 s="7">
        <f t="shared" si="7"/>
        <v>74.48</v>
      </c>
      <c r="I74">
        <v>54</v>
      </c>
      <c r="J74" t="s">
        <v>21</v>
      </c>
      <c r="K74" t="s">
        <v>22</v>
      </c>
      <c r="L74">
        <v>1435726800</v>
      </c>
      <c r="M74" s="12">
        <f t="shared" si="5"/>
        <v>42186.208333333328</v>
      </c>
      <c r="N74">
        <v>1438837200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 s="7">
        <f t="shared" si="7"/>
        <v>105.15</v>
      </c>
      <c r="I75">
        <v>88</v>
      </c>
      <c r="J75" t="s">
        <v>21</v>
      </c>
      <c r="K75" t="s">
        <v>22</v>
      </c>
      <c r="L75">
        <v>1480226400</v>
      </c>
      <c r="M75" s="12">
        <f t="shared" si="5"/>
        <v>42701.25</v>
      </c>
      <c r="N75">
        <v>1480485600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 s="7">
        <f t="shared" si="7"/>
        <v>56.19</v>
      </c>
      <c r="I76">
        <v>85</v>
      </c>
      <c r="J76" t="s">
        <v>40</v>
      </c>
      <c r="K76" t="s">
        <v>41</v>
      </c>
      <c r="L76">
        <v>1459054800</v>
      </c>
      <c r="M76" s="12">
        <f t="shared" si="5"/>
        <v>42456.208333333328</v>
      </c>
      <c r="N76">
        <v>1459141200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 s="7">
        <f t="shared" si="7"/>
        <v>85.92</v>
      </c>
      <c r="I77">
        <v>170</v>
      </c>
      <c r="J77" t="s">
        <v>21</v>
      </c>
      <c r="K77" t="s">
        <v>22</v>
      </c>
      <c r="L77">
        <v>1531630800</v>
      </c>
      <c r="M77" s="12">
        <f t="shared" si="5"/>
        <v>43296.208333333328</v>
      </c>
      <c r="N77">
        <v>1532322000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 s="7">
        <f t="shared" si="7"/>
        <v>57</v>
      </c>
      <c r="I78">
        <v>1684</v>
      </c>
      <c r="J78" t="s">
        <v>21</v>
      </c>
      <c r="K78" t="s">
        <v>22</v>
      </c>
      <c r="L78">
        <v>1421992800</v>
      </c>
      <c r="M78" s="12">
        <f t="shared" si="5"/>
        <v>42027.25</v>
      </c>
      <c r="N78">
        <v>1426222800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 s="7">
        <f t="shared" si="7"/>
        <v>79.64</v>
      </c>
      <c r="I79">
        <v>56</v>
      </c>
      <c r="J79" t="s">
        <v>21</v>
      </c>
      <c r="K79" t="s">
        <v>22</v>
      </c>
      <c r="L79">
        <v>1285563600</v>
      </c>
      <c r="M79" s="12">
        <f t="shared" si="5"/>
        <v>40448.208333333336</v>
      </c>
      <c r="N79">
        <v>1286773200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 s="7">
        <f t="shared" si="7"/>
        <v>41.02</v>
      </c>
      <c r="I80">
        <v>330</v>
      </c>
      <c r="J80" t="s">
        <v>21</v>
      </c>
      <c r="K80" t="s">
        <v>22</v>
      </c>
      <c r="L80">
        <v>1523854800</v>
      </c>
      <c r="M80" s="12">
        <f t="shared" si="5"/>
        <v>43206.208333333328</v>
      </c>
      <c r="N80">
        <v>1523941200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 s="7">
        <f t="shared" si="7"/>
        <v>48</v>
      </c>
      <c r="I81">
        <v>838</v>
      </c>
      <c r="J81" t="s">
        <v>21</v>
      </c>
      <c r="K81" t="s">
        <v>22</v>
      </c>
      <c r="L81">
        <v>1529125200</v>
      </c>
      <c r="M81" s="12">
        <f t="shared" si="5"/>
        <v>43267.208333333328</v>
      </c>
      <c r="N81">
        <v>1529557200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 s="7">
        <f t="shared" si="7"/>
        <v>55.21</v>
      </c>
      <c r="I82">
        <v>127</v>
      </c>
      <c r="J82" t="s">
        <v>21</v>
      </c>
      <c r="K82" t="s">
        <v>22</v>
      </c>
      <c r="L82">
        <v>1503982800</v>
      </c>
      <c r="M82" s="12">
        <f t="shared" si="5"/>
        <v>42976.208333333328</v>
      </c>
      <c r="N82">
        <v>1506574800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 s="7">
        <f t="shared" si="7"/>
        <v>92.11</v>
      </c>
      <c r="I83">
        <v>411</v>
      </c>
      <c r="J83" t="s">
        <v>21</v>
      </c>
      <c r="K83" t="s">
        <v>22</v>
      </c>
      <c r="L83">
        <v>1511416800</v>
      </c>
      <c r="M83" s="12">
        <f t="shared" si="5"/>
        <v>43062.25</v>
      </c>
      <c r="N83">
        <v>1513576800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 s="7">
        <f t="shared" si="7"/>
        <v>83.18</v>
      </c>
      <c r="I84">
        <v>180</v>
      </c>
      <c r="J84" t="s">
        <v>40</v>
      </c>
      <c r="K84" t="s">
        <v>41</v>
      </c>
      <c r="L84">
        <v>1547704800</v>
      </c>
      <c r="M84" s="12">
        <f t="shared" si="5"/>
        <v>43482.25</v>
      </c>
      <c r="N84">
        <v>1548309600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 s="7">
        <f t="shared" si="7"/>
        <v>40</v>
      </c>
      <c r="I85">
        <v>1000</v>
      </c>
      <c r="J85" t="s">
        <v>21</v>
      </c>
      <c r="K85" t="s">
        <v>22</v>
      </c>
      <c r="L85">
        <v>1469682000</v>
      </c>
      <c r="M85" s="12">
        <f t="shared" si="5"/>
        <v>42579.208333333328</v>
      </c>
      <c r="N85">
        <v>1471582800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 s="7">
        <f t="shared" si="7"/>
        <v>111.13</v>
      </c>
      <c r="I86">
        <v>374</v>
      </c>
      <c r="J86" t="s">
        <v>21</v>
      </c>
      <c r="K86" t="s">
        <v>22</v>
      </c>
      <c r="L86">
        <v>1343451600</v>
      </c>
      <c r="M86" s="12">
        <f t="shared" si="5"/>
        <v>41118.208333333336</v>
      </c>
      <c r="N86">
        <v>1344315600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 s="7">
        <f t="shared" si="7"/>
        <v>90.56</v>
      </c>
      <c r="I87">
        <v>71</v>
      </c>
      <c r="J87" t="s">
        <v>26</v>
      </c>
      <c r="K87" t="s">
        <v>27</v>
      </c>
      <c r="L87">
        <v>1315717200</v>
      </c>
      <c r="M87" s="12">
        <f t="shared" si="5"/>
        <v>40797.208333333336</v>
      </c>
      <c r="N87">
        <v>1316408400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 s="7">
        <f t="shared" si="7"/>
        <v>61.11</v>
      </c>
      <c r="I88">
        <v>203</v>
      </c>
      <c r="J88" t="s">
        <v>21</v>
      </c>
      <c r="K88" t="s">
        <v>22</v>
      </c>
      <c r="L88">
        <v>1430715600</v>
      </c>
      <c r="M88" s="12">
        <f t="shared" si="5"/>
        <v>42128.208333333328</v>
      </c>
      <c r="N88">
        <v>1431838800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 s="7">
        <f t="shared" si="7"/>
        <v>83.02</v>
      </c>
      <c r="I89">
        <v>1482</v>
      </c>
      <c r="J89" t="s">
        <v>26</v>
      </c>
      <c r="K89" t="s">
        <v>27</v>
      </c>
      <c r="L89">
        <v>1299564000</v>
      </c>
      <c r="M89" s="12">
        <f t="shared" si="5"/>
        <v>40610.25</v>
      </c>
      <c r="N89">
        <v>1300510800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 s="7">
        <f t="shared" si="7"/>
        <v>110.76</v>
      </c>
      <c r="I90">
        <v>113</v>
      </c>
      <c r="J90" t="s">
        <v>21</v>
      </c>
      <c r="K90" t="s">
        <v>22</v>
      </c>
      <c r="L90">
        <v>1429160400</v>
      </c>
      <c r="M90" s="12">
        <f t="shared" si="5"/>
        <v>42110.208333333328</v>
      </c>
      <c r="N90">
        <v>1431061200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 s="7">
        <f t="shared" si="7"/>
        <v>89.46</v>
      </c>
      <c r="I91">
        <v>96</v>
      </c>
      <c r="J91" t="s">
        <v>21</v>
      </c>
      <c r="K91" t="s">
        <v>22</v>
      </c>
      <c r="L91">
        <v>1271307600</v>
      </c>
      <c r="M91" s="12">
        <f t="shared" si="5"/>
        <v>40283.208333333336</v>
      </c>
      <c r="N91">
        <v>1271480400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 s="7">
        <f t="shared" si="7"/>
        <v>57.85</v>
      </c>
      <c r="I92">
        <v>106</v>
      </c>
      <c r="J92" t="s">
        <v>21</v>
      </c>
      <c r="K92" t="s">
        <v>22</v>
      </c>
      <c r="L92">
        <v>1456380000</v>
      </c>
      <c r="M92" s="12">
        <f t="shared" si="5"/>
        <v>42425.25</v>
      </c>
      <c r="N92">
        <v>1456380000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 s="7">
        <f t="shared" si="7"/>
        <v>110</v>
      </c>
      <c r="I93">
        <v>679</v>
      </c>
      <c r="J93" t="s">
        <v>107</v>
      </c>
      <c r="K93" t="s">
        <v>108</v>
      </c>
      <c r="L93">
        <v>1470459600</v>
      </c>
      <c r="M93" s="12">
        <f t="shared" si="5"/>
        <v>42588.208333333328</v>
      </c>
      <c r="N93">
        <v>1472878800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 s="7">
        <f t="shared" si="7"/>
        <v>103.97</v>
      </c>
      <c r="I94">
        <v>498</v>
      </c>
      <c r="J94" t="s">
        <v>98</v>
      </c>
      <c r="K94" t="s">
        <v>99</v>
      </c>
      <c r="L94">
        <v>1277269200</v>
      </c>
      <c r="M94" s="12">
        <f t="shared" si="5"/>
        <v>40352.208333333336</v>
      </c>
      <c r="N94">
        <v>1277355600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 s="7">
        <f t="shared" si="7"/>
        <v>108</v>
      </c>
      <c r="I95">
        <v>610</v>
      </c>
      <c r="J95" t="s">
        <v>21</v>
      </c>
      <c r="K95" t="s">
        <v>22</v>
      </c>
      <c r="L95">
        <v>1350709200</v>
      </c>
      <c r="M95" s="12">
        <f t="shared" si="5"/>
        <v>41202.208333333336</v>
      </c>
      <c r="N95">
        <v>1351054800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 s="7">
        <f t="shared" si="7"/>
        <v>48.93</v>
      </c>
      <c r="I96">
        <v>180</v>
      </c>
      <c r="J96" t="s">
        <v>40</v>
      </c>
      <c r="K96" t="s">
        <v>41</v>
      </c>
      <c r="L96">
        <v>1554613200</v>
      </c>
      <c r="M96" s="12">
        <f t="shared" si="5"/>
        <v>43562.208333333328</v>
      </c>
      <c r="N96">
        <v>1555563600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 s="7">
        <f t="shared" si="7"/>
        <v>37.67</v>
      </c>
      <c r="I97">
        <v>27</v>
      </c>
      <c r="J97" t="s">
        <v>21</v>
      </c>
      <c r="K97" t="s">
        <v>22</v>
      </c>
      <c r="L97">
        <v>1571029200</v>
      </c>
      <c r="M97" s="12">
        <f t="shared" si="5"/>
        <v>43752.208333333328</v>
      </c>
      <c r="N97">
        <v>1571634000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 s="7">
        <f t="shared" si="7"/>
        <v>65</v>
      </c>
      <c r="I98">
        <v>2331</v>
      </c>
      <c r="J98" t="s">
        <v>21</v>
      </c>
      <c r="K98" t="s">
        <v>22</v>
      </c>
      <c r="L98">
        <v>1299736800</v>
      </c>
      <c r="M98" s="12">
        <f t="shared" si="5"/>
        <v>40612.25</v>
      </c>
      <c r="N98">
        <v>1300856400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 s="7">
        <f t="shared" si="7"/>
        <v>106.61</v>
      </c>
      <c r="I99">
        <v>113</v>
      </c>
      <c r="J99" t="s">
        <v>21</v>
      </c>
      <c r="K99" t="s">
        <v>22</v>
      </c>
      <c r="L99">
        <v>1435208400</v>
      </c>
      <c r="M99" s="12">
        <f t="shared" si="5"/>
        <v>42180.208333333328</v>
      </c>
      <c r="N99">
        <v>1439874000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 s="7">
        <f t="shared" si="7"/>
        <v>27.01</v>
      </c>
      <c r="I100">
        <v>1220</v>
      </c>
      <c r="J100" t="s">
        <v>26</v>
      </c>
      <c r="K100" t="s">
        <v>27</v>
      </c>
      <c r="L100">
        <v>1437973200</v>
      </c>
      <c r="M100" s="12">
        <f t="shared" si="5"/>
        <v>42212.208333333328</v>
      </c>
      <c r="N100">
        <v>1438318800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 s="7">
        <f t="shared" si="7"/>
        <v>91.16</v>
      </c>
      <c r="I101">
        <v>164</v>
      </c>
      <c r="J101" t="s">
        <v>21</v>
      </c>
      <c r="K101" t="s">
        <v>22</v>
      </c>
      <c r="L101">
        <v>1416895200</v>
      </c>
      <c r="M101" s="12">
        <f t="shared" si="5"/>
        <v>41968.25</v>
      </c>
      <c r="N101">
        <v>1419400800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 s="7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12">
        <f t="shared" si="5"/>
        <v>40835.208333333336</v>
      </c>
      <c r="N102">
        <v>1320555600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 s="7">
        <f t="shared" si="7"/>
        <v>56.05</v>
      </c>
      <c r="I103">
        <v>164</v>
      </c>
      <c r="J103" t="s">
        <v>21</v>
      </c>
      <c r="K103" t="s">
        <v>22</v>
      </c>
      <c r="L103">
        <v>1424498400</v>
      </c>
      <c r="M103" s="12">
        <f t="shared" si="5"/>
        <v>42056.25</v>
      </c>
      <c r="N103">
        <v>1425103200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 s="7">
        <f t="shared" si="7"/>
        <v>31.02</v>
      </c>
      <c r="I104">
        <v>336</v>
      </c>
      <c r="J104" t="s">
        <v>21</v>
      </c>
      <c r="K104" t="s">
        <v>22</v>
      </c>
      <c r="L104">
        <v>1526274000</v>
      </c>
      <c r="M104" s="12">
        <f t="shared" si="5"/>
        <v>43234.208333333328</v>
      </c>
      <c r="N104">
        <v>1526878800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 s="7">
        <f t="shared" si="7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 s="12">
        <f t="shared" si="5"/>
        <v>40475.208333333336</v>
      </c>
      <c r="N105">
        <v>1288674000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 s="7">
        <f t="shared" si="7"/>
        <v>89.01</v>
      </c>
      <c r="I106">
        <v>1917</v>
      </c>
      <c r="J106" t="s">
        <v>21</v>
      </c>
      <c r="K106" t="s">
        <v>22</v>
      </c>
      <c r="L106">
        <v>1495515600</v>
      </c>
      <c r="M106" s="12">
        <f t="shared" si="5"/>
        <v>42878.208333333328</v>
      </c>
      <c r="N106">
        <v>1495602000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 s="7">
        <f t="shared" si="7"/>
        <v>103.46</v>
      </c>
      <c r="I107">
        <v>95</v>
      </c>
      <c r="J107" t="s">
        <v>21</v>
      </c>
      <c r="K107" t="s">
        <v>22</v>
      </c>
      <c r="L107">
        <v>1364878800</v>
      </c>
      <c r="M107" s="12">
        <f t="shared" si="5"/>
        <v>41366.208333333336</v>
      </c>
      <c r="N107">
        <v>1366434000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 s="7">
        <f t="shared" si="7"/>
        <v>95.28</v>
      </c>
      <c r="I108">
        <v>147</v>
      </c>
      <c r="J108" t="s">
        <v>21</v>
      </c>
      <c r="K108" t="s">
        <v>22</v>
      </c>
      <c r="L108">
        <v>1567918800</v>
      </c>
      <c r="M108" s="12">
        <f t="shared" si="5"/>
        <v>43716.208333333328</v>
      </c>
      <c r="N108">
        <v>1568350800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 s="7">
        <f t="shared" si="7"/>
        <v>75.900000000000006</v>
      </c>
      <c r="I109">
        <v>86</v>
      </c>
      <c r="J109" t="s">
        <v>21</v>
      </c>
      <c r="K109" t="s">
        <v>22</v>
      </c>
      <c r="L109">
        <v>1524459600</v>
      </c>
      <c r="M109" s="12">
        <f t="shared" si="5"/>
        <v>43213.208333333328</v>
      </c>
      <c r="N109">
        <v>1525928400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 s="7">
        <f t="shared" si="7"/>
        <v>107.58</v>
      </c>
      <c r="I110">
        <v>83</v>
      </c>
      <c r="J110" t="s">
        <v>21</v>
      </c>
      <c r="K110" t="s">
        <v>22</v>
      </c>
      <c r="L110">
        <v>1333688400</v>
      </c>
      <c r="M110" s="12">
        <f t="shared" si="5"/>
        <v>41005.208333333336</v>
      </c>
      <c r="N110">
        <v>1336885200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 s="7">
        <f t="shared" si="7"/>
        <v>51.32</v>
      </c>
      <c r="I111">
        <v>60</v>
      </c>
      <c r="J111" t="s">
        <v>21</v>
      </c>
      <c r="K111" t="s">
        <v>22</v>
      </c>
      <c r="L111">
        <v>1389506400</v>
      </c>
      <c r="M111" s="12">
        <f t="shared" si="5"/>
        <v>41651.25</v>
      </c>
      <c r="N111">
        <v>1389679200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 s="7">
        <f t="shared" si="7"/>
        <v>71.98</v>
      </c>
      <c r="I112">
        <v>296</v>
      </c>
      <c r="J112" t="s">
        <v>21</v>
      </c>
      <c r="K112" t="s">
        <v>22</v>
      </c>
      <c r="L112">
        <v>1536642000</v>
      </c>
      <c r="M112" s="12">
        <f t="shared" si="5"/>
        <v>43354.208333333328</v>
      </c>
      <c r="N112">
        <v>1538283600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 s="7">
        <f t="shared" si="7"/>
        <v>108.95</v>
      </c>
      <c r="I113">
        <v>676</v>
      </c>
      <c r="J113" t="s">
        <v>21</v>
      </c>
      <c r="K113" t="s">
        <v>22</v>
      </c>
      <c r="L113">
        <v>1348290000</v>
      </c>
      <c r="M113" s="12">
        <f t="shared" si="5"/>
        <v>41174.208333333336</v>
      </c>
      <c r="N113">
        <v>1348808400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 s="7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12">
        <f t="shared" si="5"/>
        <v>41875.208333333336</v>
      </c>
      <c r="N114">
        <v>1410152400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 s="7">
        <f t="shared" si="7"/>
        <v>94.94</v>
      </c>
      <c r="I115">
        <v>131</v>
      </c>
      <c r="J115" t="s">
        <v>21</v>
      </c>
      <c r="K115" t="s">
        <v>22</v>
      </c>
      <c r="L115">
        <v>1505192400</v>
      </c>
      <c r="M115" s="12">
        <f t="shared" si="5"/>
        <v>42990.208333333328</v>
      </c>
      <c r="N115">
        <v>1505797200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 s="7">
        <f t="shared" si="7"/>
        <v>109.65</v>
      </c>
      <c r="I116">
        <v>126</v>
      </c>
      <c r="J116" t="s">
        <v>21</v>
      </c>
      <c r="K116" t="s">
        <v>22</v>
      </c>
      <c r="L116">
        <v>1554786000</v>
      </c>
      <c r="M116" s="12">
        <f t="shared" si="5"/>
        <v>43564.208333333328</v>
      </c>
      <c r="N116">
        <v>1554872400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 s="7">
        <f t="shared" si="7"/>
        <v>44</v>
      </c>
      <c r="I117">
        <v>3304</v>
      </c>
      <c r="J117" t="s">
        <v>107</v>
      </c>
      <c r="K117" t="s">
        <v>108</v>
      </c>
      <c r="L117">
        <v>1510898400</v>
      </c>
      <c r="M117" s="12">
        <f t="shared" si="5"/>
        <v>43056.25</v>
      </c>
      <c r="N117">
        <v>1513922400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 s="7">
        <f t="shared" si="7"/>
        <v>86.79</v>
      </c>
      <c r="I118">
        <v>73</v>
      </c>
      <c r="J118" t="s">
        <v>21</v>
      </c>
      <c r="K118" t="s">
        <v>22</v>
      </c>
      <c r="L118">
        <v>1442552400</v>
      </c>
      <c r="M118" s="12">
        <f t="shared" si="5"/>
        <v>42265.208333333328</v>
      </c>
      <c r="N118">
        <v>1442638800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 s="7">
        <f t="shared" si="7"/>
        <v>30.99</v>
      </c>
      <c r="I119">
        <v>275</v>
      </c>
      <c r="J119" t="s">
        <v>21</v>
      </c>
      <c r="K119" t="s">
        <v>22</v>
      </c>
      <c r="L119">
        <v>1316667600</v>
      </c>
      <c r="M119" s="12">
        <f t="shared" si="5"/>
        <v>40808.208333333336</v>
      </c>
      <c r="N119">
        <v>1317186000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 s="7">
        <f t="shared" si="7"/>
        <v>94.79</v>
      </c>
      <c r="I120">
        <v>67</v>
      </c>
      <c r="J120" t="s">
        <v>21</v>
      </c>
      <c r="K120" t="s">
        <v>22</v>
      </c>
      <c r="L120">
        <v>1390716000</v>
      </c>
      <c r="M120" s="12">
        <f t="shared" si="5"/>
        <v>41665.25</v>
      </c>
      <c r="N120">
        <v>1391234400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 s="7">
        <f t="shared" si="7"/>
        <v>69.790000000000006</v>
      </c>
      <c r="I121">
        <v>154</v>
      </c>
      <c r="J121" t="s">
        <v>21</v>
      </c>
      <c r="K121" t="s">
        <v>22</v>
      </c>
      <c r="L121">
        <v>1402894800</v>
      </c>
      <c r="M121" s="12">
        <f t="shared" si="5"/>
        <v>41806.208333333336</v>
      </c>
      <c r="N121">
        <v>1404363600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 s="7">
        <f t="shared" si="7"/>
        <v>63</v>
      </c>
      <c r="I122">
        <v>1782</v>
      </c>
      <c r="J122" t="s">
        <v>21</v>
      </c>
      <c r="K122" t="s">
        <v>22</v>
      </c>
      <c r="L122">
        <v>1429246800</v>
      </c>
      <c r="M122" s="12">
        <f t="shared" si="5"/>
        <v>42111.208333333328</v>
      </c>
      <c r="N122">
        <v>1429592400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 s="7">
        <f t="shared" si="7"/>
        <v>110.03</v>
      </c>
      <c r="I123">
        <v>903</v>
      </c>
      <c r="J123" t="s">
        <v>21</v>
      </c>
      <c r="K123" t="s">
        <v>22</v>
      </c>
      <c r="L123">
        <v>1412485200</v>
      </c>
      <c r="M123" s="12">
        <f t="shared" si="5"/>
        <v>41917.208333333336</v>
      </c>
      <c r="N123">
        <v>1413608400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 s="7">
        <f t="shared" si="7"/>
        <v>26</v>
      </c>
      <c r="I124">
        <v>3387</v>
      </c>
      <c r="J124" t="s">
        <v>21</v>
      </c>
      <c r="K124" t="s">
        <v>22</v>
      </c>
      <c r="L124">
        <v>1417068000</v>
      </c>
      <c r="M124" s="12">
        <f t="shared" si="5"/>
        <v>41970.25</v>
      </c>
      <c r="N124">
        <v>1419400800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 s="7">
        <f t="shared" si="7"/>
        <v>49.99</v>
      </c>
      <c r="I125">
        <v>662</v>
      </c>
      <c r="J125" t="s">
        <v>15</v>
      </c>
      <c r="K125" t="s">
        <v>16</v>
      </c>
      <c r="L125">
        <v>1448344800</v>
      </c>
      <c r="M125" s="12">
        <f t="shared" si="5"/>
        <v>42332.25</v>
      </c>
      <c r="N125">
        <v>1448604000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 s="7">
        <f t="shared" si="7"/>
        <v>101.72</v>
      </c>
      <c r="I126">
        <v>94</v>
      </c>
      <c r="J126" t="s">
        <v>107</v>
      </c>
      <c r="K126" t="s">
        <v>108</v>
      </c>
      <c r="L126">
        <v>1557723600</v>
      </c>
      <c r="M126" s="12">
        <f t="shared" si="5"/>
        <v>43598.208333333328</v>
      </c>
      <c r="N126">
        <v>1562302800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 s="7">
        <f t="shared" si="7"/>
        <v>47.08</v>
      </c>
      <c r="I127">
        <v>180</v>
      </c>
      <c r="J127" t="s">
        <v>21</v>
      </c>
      <c r="K127" t="s">
        <v>22</v>
      </c>
      <c r="L127">
        <v>1537333200</v>
      </c>
      <c r="M127" s="12">
        <f t="shared" si="5"/>
        <v>43362.208333333328</v>
      </c>
      <c r="N127">
        <v>1537678800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 s="7">
        <f t="shared" si="7"/>
        <v>89.94</v>
      </c>
      <c r="I128">
        <v>774</v>
      </c>
      <c r="J128" t="s">
        <v>21</v>
      </c>
      <c r="K128" t="s">
        <v>22</v>
      </c>
      <c r="L128">
        <v>1471150800</v>
      </c>
      <c r="M128" s="12">
        <f t="shared" si="5"/>
        <v>42596.208333333328</v>
      </c>
      <c r="N128">
        <v>1473570000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 s="7">
        <f t="shared" si="7"/>
        <v>78.97</v>
      </c>
      <c r="I129">
        <v>672</v>
      </c>
      <c r="J129" t="s">
        <v>15</v>
      </c>
      <c r="K129" t="s">
        <v>16</v>
      </c>
      <c r="L129">
        <v>1273640400</v>
      </c>
      <c r="M129" s="12">
        <f t="shared" si="5"/>
        <v>40310.208333333336</v>
      </c>
      <c r="N129">
        <v>1273899600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 s="7">
        <f t="shared" si="7"/>
        <v>80.069999999999993</v>
      </c>
      <c r="I130">
        <v>532</v>
      </c>
      <c r="J130" t="s">
        <v>21</v>
      </c>
      <c r="K130" t="s">
        <v>22</v>
      </c>
      <c r="L130">
        <v>1282885200</v>
      </c>
      <c r="M130" s="12">
        <f t="shared" si="5"/>
        <v>40417.208333333336</v>
      </c>
      <c r="N130">
        <v>1284008400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8">E131/D131 *100</f>
        <v>3.202693602693603</v>
      </c>
      <c r="G131" t="s">
        <v>74</v>
      </c>
      <c r="H131" s="7">
        <f t="shared" si="7"/>
        <v>86.47</v>
      </c>
      <c r="I131">
        <v>55</v>
      </c>
      <c r="J131" t="s">
        <v>26</v>
      </c>
      <c r="K131" t="s">
        <v>27</v>
      </c>
      <c r="L131">
        <v>1422943200</v>
      </c>
      <c r="M131" s="12">
        <f t="shared" ref="M131:M194" si="9">(((L131/60)/60)/24)+DATE(1970,1,1)</f>
        <v>42038.25</v>
      </c>
      <c r="N131">
        <v>1425103200</v>
      </c>
      <c r="O131" s="12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 s="7">
        <f t="shared" ref="H132:H195" si="11">ROUND(E132/I132, 2)</f>
        <v>28</v>
      </c>
      <c r="I132">
        <v>533</v>
      </c>
      <c r="J132" t="s">
        <v>36</v>
      </c>
      <c r="K132" t="s">
        <v>37</v>
      </c>
      <c r="L132">
        <v>1319605200</v>
      </c>
      <c r="M132" s="12">
        <f t="shared" si="9"/>
        <v>40842.208333333336</v>
      </c>
      <c r="N132">
        <v>1320991200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 s="7">
        <f t="shared" si="11"/>
        <v>68</v>
      </c>
      <c r="I133">
        <v>2443</v>
      </c>
      <c r="J133" t="s">
        <v>40</v>
      </c>
      <c r="K133" t="s">
        <v>41</v>
      </c>
      <c r="L133">
        <v>1385704800</v>
      </c>
      <c r="M133" s="12">
        <f t="shared" si="9"/>
        <v>41607.25</v>
      </c>
      <c r="N133">
        <v>1386828000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 s="7">
        <f t="shared" si="11"/>
        <v>43.08</v>
      </c>
      <c r="I134">
        <v>89</v>
      </c>
      <c r="J134" t="s">
        <v>21</v>
      </c>
      <c r="K134" t="s">
        <v>22</v>
      </c>
      <c r="L134">
        <v>1515736800</v>
      </c>
      <c r="M134" s="12">
        <f t="shared" si="9"/>
        <v>43112.25</v>
      </c>
      <c r="N134">
        <v>1517119200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 s="7">
        <f t="shared" si="11"/>
        <v>87.96</v>
      </c>
      <c r="I135">
        <v>159</v>
      </c>
      <c r="J135" t="s">
        <v>21</v>
      </c>
      <c r="K135" t="s">
        <v>22</v>
      </c>
      <c r="L135">
        <v>1313125200</v>
      </c>
      <c r="M135" s="12">
        <f t="shared" si="9"/>
        <v>40767.208333333336</v>
      </c>
      <c r="N135">
        <v>1315026000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 s="7">
        <f t="shared" si="11"/>
        <v>94.99</v>
      </c>
      <c r="I136">
        <v>940</v>
      </c>
      <c r="J136" t="s">
        <v>98</v>
      </c>
      <c r="K136" t="s">
        <v>99</v>
      </c>
      <c r="L136">
        <v>1308459600</v>
      </c>
      <c r="M136" s="12">
        <f t="shared" si="9"/>
        <v>40713.208333333336</v>
      </c>
      <c r="N136">
        <v>1312693200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 s="7">
        <f t="shared" si="11"/>
        <v>46.91</v>
      </c>
      <c r="I137">
        <v>117</v>
      </c>
      <c r="J137" t="s">
        <v>21</v>
      </c>
      <c r="K137" t="s">
        <v>22</v>
      </c>
      <c r="L137">
        <v>1362636000</v>
      </c>
      <c r="M137" s="12">
        <f t="shared" si="9"/>
        <v>41340.25</v>
      </c>
      <c r="N137">
        <v>1363064400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 s="7">
        <f t="shared" si="11"/>
        <v>46.91</v>
      </c>
      <c r="I138">
        <v>58</v>
      </c>
      <c r="J138" t="s">
        <v>21</v>
      </c>
      <c r="K138" t="s">
        <v>22</v>
      </c>
      <c r="L138">
        <v>1402117200</v>
      </c>
      <c r="M138" s="12">
        <f t="shared" si="9"/>
        <v>41797.208333333336</v>
      </c>
      <c r="N138">
        <v>1403154000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 s="7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 s="12">
        <f t="shared" si="9"/>
        <v>40457.208333333336</v>
      </c>
      <c r="N139">
        <v>1286859600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 s="7">
        <f t="shared" si="11"/>
        <v>80.14</v>
      </c>
      <c r="I140">
        <v>115</v>
      </c>
      <c r="J140" t="s">
        <v>21</v>
      </c>
      <c r="K140" t="s">
        <v>22</v>
      </c>
      <c r="L140">
        <v>1348808400</v>
      </c>
      <c r="M140" s="12">
        <f t="shared" si="9"/>
        <v>41180.208333333336</v>
      </c>
      <c r="N140">
        <v>1349326800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 s="7">
        <f t="shared" si="11"/>
        <v>59.04</v>
      </c>
      <c r="I141">
        <v>326</v>
      </c>
      <c r="J141" t="s">
        <v>21</v>
      </c>
      <c r="K141" t="s">
        <v>22</v>
      </c>
      <c r="L141">
        <v>1429592400</v>
      </c>
      <c r="M141" s="12">
        <f t="shared" si="9"/>
        <v>42115.208333333328</v>
      </c>
      <c r="N141">
        <v>1430974800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 s="7">
        <f t="shared" si="11"/>
        <v>65.989999999999995</v>
      </c>
      <c r="I142">
        <v>186</v>
      </c>
      <c r="J142" t="s">
        <v>21</v>
      </c>
      <c r="K142" t="s">
        <v>22</v>
      </c>
      <c r="L142">
        <v>1519538400</v>
      </c>
      <c r="M142" s="12">
        <f t="shared" si="9"/>
        <v>43156.25</v>
      </c>
      <c r="N142">
        <v>1519970400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 s="7">
        <f t="shared" si="11"/>
        <v>60.99</v>
      </c>
      <c r="I143">
        <v>1071</v>
      </c>
      <c r="J143" t="s">
        <v>21</v>
      </c>
      <c r="K143" t="s">
        <v>22</v>
      </c>
      <c r="L143">
        <v>1434085200</v>
      </c>
      <c r="M143" s="12">
        <f t="shared" si="9"/>
        <v>42167.208333333328</v>
      </c>
      <c r="N143">
        <v>1434603600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 s="7">
        <f t="shared" si="11"/>
        <v>98.31</v>
      </c>
      <c r="I144">
        <v>117</v>
      </c>
      <c r="J144" t="s">
        <v>21</v>
      </c>
      <c r="K144" t="s">
        <v>22</v>
      </c>
      <c r="L144">
        <v>1333688400</v>
      </c>
      <c r="M144" s="12">
        <f t="shared" si="9"/>
        <v>41005.208333333336</v>
      </c>
      <c r="N144">
        <v>1337230800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 s="7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 s="12">
        <f t="shared" si="9"/>
        <v>40357.208333333336</v>
      </c>
      <c r="N145">
        <v>1279429200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 s="7">
        <f t="shared" si="11"/>
        <v>86.07</v>
      </c>
      <c r="I146">
        <v>135</v>
      </c>
      <c r="J146" t="s">
        <v>21</v>
      </c>
      <c r="K146" t="s">
        <v>22</v>
      </c>
      <c r="L146">
        <v>1560747600</v>
      </c>
      <c r="M146" s="12">
        <f t="shared" si="9"/>
        <v>43633.208333333328</v>
      </c>
      <c r="N146">
        <v>1561438800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 s="7">
        <f t="shared" si="11"/>
        <v>76.989999999999995</v>
      </c>
      <c r="I147">
        <v>768</v>
      </c>
      <c r="J147" t="s">
        <v>98</v>
      </c>
      <c r="K147" t="s">
        <v>99</v>
      </c>
      <c r="L147">
        <v>1410066000</v>
      </c>
      <c r="M147" s="12">
        <f t="shared" si="9"/>
        <v>41889.208333333336</v>
      </c>
      <c r="N147">
        <v>1410498000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 s="7">
        <f t="shared" si="11"/>
        <v>29.76</v>
      </c>
      <c r="I148">
        <v>51</v>
      </c>
      <c r="J148" t="s">
        <v>21</v>
      </c>
      <c r="K148" t="s">
        <v>22</v>
      </c>
      <c r="L148">
        <v>1320732000</v>
      </c>
      <c r="M148" s="12">
        <f t="shared" si="9"/>
        <v>40855.25</v>
      </c>
      <c r="N148">
        <v>1322460000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 s="7">
        <f t="shared" si="11"/>
        <v>46.92</v>
      </c>
      <c r="I149">
        <v>199</v>
      </c>
      <c r="J149" t="s">
        <v>21</v>
      </c>
      <c r="K149" t="s">
        <v>22</v>
      </c>
      <c r="L149">
        <v>1465794000</v>
      </c>
      <c r="M149" s="12">
        <f t="shared" si="9"/>
        <v>42534.208333333328</v>
      </c>
      <c r="N149">
        <v>1466312400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 s="7">
        <f t="shared" si="11"/>
        <v>105.19</v>
      </c>
      <c r="I150">
        <v>107</v>
      </c>
      <c r="J150" t="s">
        <v>21</v>
      </c>
      <c r="K150" t="s">
        <v>22</v>
      </c>
      <c r="L150">
        <v>1500958800</v>
      </c>
      <c r="M150" s="12">
        <f t="shared" si="9"/>
        <v>42941.208333333328</v>
      </c>
      <c r="N150">
        <v>1501736400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 s="7">
        <f t="shared" si="11"/>
        <v>69.91</v>
      </c>
      <c r="I151">
        <v>195</v>
      </c>
      <c r="J151" t="s">
        <v>21</v>
      </c>
      <c r="K151" t="s">
        <v>22</v>
      </c>
      <c r="L151">
        <v>1357020000</v>
      </c>
      <c r="M151" s="12">
        <f t="shared" si="9"/>
        <v>41275.25</v>
      </c>
      <c r="N151">
        <v>1361512800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 s="7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12">
        <f t="shared" si="9"/>
        <v>43450.25</v>
      </c>
      <c r="N152">
        <v>1545026400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 s="7">
        <f t="shared" si="11"/>
        <v>60.01</v>
      </c>
      <c r="I153">
        <v>1467</v>
      </c>
      <c r="J153" t="s">
        <v>21</v>
      </c>
      <c r="K153" t="s">
        <v>22</v>
      </c>
      <c r="L153">
        <v>1402290000</v>
      </c>
      <c r="M153" s="12">
        <f t="shared" si="9"/>
        <v>41799.208333333336</v>
      </c>
      <c r="N153">
        <v>1406696400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 s="7">
        <f t="shared" si="11"/>
        <v>52.01</v>
      </c>
      <c r="I154">
        <v>3376</v>
      </c>
      <c r="J154" t="s">
        <v>21</v>
      </c>
      <c r="K154" t="s">
        <v>22</v>
      </c>
      <c r="L154">
        <v>1487311200</v>
      </c>
      <c r="M154" s="12">
        <f t="shared" si="9"/>
        <v>42783.25</v>
      </c>
      <c r="N154">
        <v>1487916000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 s="7">
        <f t="shared" si="11"/>
        <v>31</v>
      </c>
      <c r="I155">
        <v>5681</v>
      </c>
      <c r="J155" t="s">
        <v>21</v>
      </c>
      <c r="K155" t="s">
        <v>22</v>
      </c>
      <c r="L155">
        <v>1350622800</v>
      </c>
      <c r="M155" s="12">
        <f t="shared" si="9"/>
        <v>41201.208333333336</v>
      </c>
      <c r="N155">
        <v>1351141200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 s="7">
        <f t="shared" si="11"/>
        <v>95.04</v>
      </c>
      <c r="I156">
        <v>1059</v>
      </c>
      <c r="J156" t="s">
        <v>21</v>
      </c>
      <c r="K156" t="s">
        <v>22</v>
      </c>
      <c r="L156">
        <v>1463029200</v>
      </c>
      <c r="M156" s="12">
        <f t="shared" si="9"/>
        <v>42502.208333333328</v>
      </c>
      <c r="N156">
        <v>1465016400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 s="7">
        <f t="shared" si="11"/>
        <v>75.97</v>
      </c>
      <c r="I157">
        <v>1194</v>
      </c>
      <c r="J157" t="s">
        <v>21</v>
      </c>
      <c r="K157" t="s">
        <v>22</v>
      </c>
      <c r="L157">
        <v>1269493200</v>
      </c>
      <c r="M157" s="12">
        <f t="shared" si="9"/>
        <v>40262.208333333336</v>
      </c>
      <c r="N157">
        <v>1270789200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 s="7">
        <f t="shared" si="11"/>
        <v>71.010000000000005</v>
      </c>
      <c r="I158">
        <v>379</v>
      </c>
      <c r="J158" t="s">
        <v>26</v>
      </c>
      <c r="K158" t="s">
        <v>27</v>
      </c>
      <c r="L158">
        <v>1570251600</v>
      </c>
      <c r="M158" s="12">
        <f t="shared" si="9"/>
        <v>43743.208333333328</v>
      </c>
      <c r="N158">
        <v>1572325200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 s="7">
        <f t="shared" si="11"/>
        <v>73.73</v>
      </c>
      <c r="I159">
        <v>30</v>
      </c>
      <c r="J159" t="s">
        <v>26</v>
      </c>
      <c r="K159" t="s">
        <v>27</v>
      </c>
      <c r="L159">
        <v>1388383200</v>
      </c>
      <c r="M159" s="12">
        <f t="shared" si="9"/>
        <v>41638.25</v>
      </c>
      <c r="N159">
        <v>1389420000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 s="7">
        <f t="shared" si="11"/>
        <v>113.17</v>
      </c>
      <c r="I160">
        <v>41</v>
      </c>
      <c r="J160" t="s">
        <v>21</v>
      </c>
      <c r="K160" t="s">
        <v>22</v>
      </c>
      <c r="L160">
        <v>1449554400</v>
      </c>
      <c r="M160" s="12">
        <f t="shared" si="9"/>
        <v>42346.25</v>
      </c>
      <c r="N160">
        <v>1449640800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 s="7">
        <f t="shared" si="11"/>
        <v>105.01</v>
      </c>
      <c r="I161">
        <v>1821</v>
      </c>
      <c r="J161" t="s">
        <v>21</v>
      </c>
      <c r="K161" t="s">
        <v>22</v>
      </c>
      <c r="L161">
        <v>1553662800</v>
      </c>
      <c r="M161" s="12">
        <f t="shared" si="9"/>
        <v>43551.208333333328</v>
      </c>
      <c r="N161">
        <v>1555218000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 s="7">
        <f t="shared" si="11"/>
        <v>79.180000000000007</v>
      </c>
      <c r="I162">
        <v>164</v>
      </c>
      <c r="J162" t="s">
        <v>21</v>
      </c>
      <c r="K162" t="s">
        <v>22</v>
      </c>
      <c r="L162">
        <v>1556341200</v>
      </c>
      <c r="M162" s="12">
        <f t="shared" si="9"/>
        <v>43582.208333333328</v>
      </c>
      <c r="N162">
        <v>1557723600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 s="7">
        <f t="shared" si="11"/>
        <v>57.33</v>
      </c>
      <c r="I163">
        <v>75</v>
      </c>
      <c r="J163" t="s">
        <v>21</v>
      </c>
      <c r="K163" t="s">
        <v>22</v>
      </c>
      <c r="L163">
        <v>1442984400</v>
      </c>
      <c r="M163" s="12">
        <f t="shared" si="9"/>
        <v>42270.208333333328</v>
      </c>
      <c r="N163">
        <v>1443502800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 s="7">
        <f t="shared" si="11"/>
        <v>58.18</v>
      </c>
      <c r="I164">
        <v>157</v>
      </c>
      <c r="J164" t="s">
        <v>98</v>
      </c>
      <c r="K164" t="s">
        <v>99</v>
      </c>
      <c r="L164">
        <v>1544248800</v>
      </c>
      <c r="M164" s="12">
        <f t="shared" si="9"/>
        <v>43442.25</v>
      </c>
      <c r="N164">
        <v>1546840800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 s="7">
        <f t="shared" si="11"/>
        <v>36.03</v>
      </c>
      <c r="I165">
        <v>246</v>
      </c>
      <c r="J165" t="s">
        <v>21</v>
      </c>
      <c r="K165" t="s">
        <v>22</v>
      </c>
      <c r="L165">
        <v>1508475600</v>
      </c>
      <c r="M165" s="12">
        <f t="shared" si="9"/>
        <v>43028.208333333328</v>
      </c>
      <c r="N165">
        <v>1512712800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 s="7">
        <f t="shared" si="11"/>
        <v>107.99</v>
      </c>
      <c r="I166">
        <v>1396</v>
      </c>
      <c r="J166" t="s">
        <v>21</v>
      </c>
      <c r="K166" t="s">
        <v>22</v>
      </c>
      <c r="L166">
        <v>1507438800</v>
      </c>
      <c r="M166" s="12">
        <f t="shared" si="9"/>
        <v>43016.208333333328</v>
      </c>
      <c r="N166">
        <v>1507525200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 s="7">
        <f t="shared" si="11"/>
        <v>44.01</v>
      </c>
      <c r="I167">
        <v>2506</v>
      </c>
      <c r="J167" t="s">
        <v>21</v>
      </c>
      <c r="K167" t="s">
        <v>22</v>
      </c>
      <c r="L167">
        <v>1501563600</v>
      </c>
      <c r="M167" s="12">
        <f t="shared" si="9"/>
        <v>42948.208333333328</v>
      </c>
      <c r="N167">
        <v>1504328400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 s="7">
        <f t="shared" si="11"/>
        <v>55.08</v>
      </c>
      <c r="I168">
        <v>244</v>
      </c>
      <c r="J168" t="s">
        <v>21</v>
      </c>
      <c r="K168" t="s">
        <v>22</v>
      </c>
      <c r="L168">
        <v>1292997600</v>
      </c>
      <c r="M168" s="12">
        <f t="shared" si="9"/>
        <v>40534.25</v>
      </c>
      <c r="N168">
        <v>1293343200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 s="7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12">
        <f t="shared" si="9"/>
        <v>41435.208333333336</v>
      </c>
      <c r="N169">
        <v>1371704400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 s="7">
        <f t="shared" si="11"/>
        <v>42</v>
      </c>
      <c r="I170">
        <v>955</v>
      </c>
      <c r="J170" t="s">
        <v>36</v>
      </c>
      <c r="K170" t="s">
        <v>37</v>
      </c>
      <c r="L170">
        <v>1550815200</v>
      </c>
      <c r="M170" s="12">
        <f t="shared" si="9"/>
        <v>43518.25</v>
      </c>
      <c r="N170">
        <v>1552798800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 s="7">
        <f t="shared" si="11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 s="12">
        <f t="shared" si="9"/>
        <v>41077.208333333336</v>
      </c>
      <c r="N171">
        <v>1342328400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 s="7">
        <f t="shared" si="11"/>
        <v>82.51</v>
      </c>
      <c r="I172">
        <v>67</v>
      </c>
      <c r="J172" t="s">
        <v>21</v>
      </c>
      <c r="K172" t="s">
        <v>22</v>
      </c>
      <c r="L172">
        <v>1501736400</v>
      </c>
      <c r="M172" s="12">
        <f t="shared" si="9"/>
        <v>42950.208333333328</v>
      </c>
      <c r="N172">
        <v>1502341200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 s="7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 s="12">
        <f t="shared" si="9"/>
        <v>41718.208333333336</v>
      </c>
      <c r="N173">
        <v>1397192400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 s="7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 s="12">
        <f t="shared" si="9"/>
        <v>41839.208333333336</v>
      </c>
      <c r="N174">
        <v>1407042000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 s="7">
        <f t="shared" si="11"/>
        <v>100.98</v>
      </c>
      <c r="I175">
        <v>1561</v>
      </c>
      <c r="J175" t="s">
        <v>21</v>
      </c>
      <c r="K175" t="s">
        <v>22</v>
      </c>
      <c r="L175">
        <v>1368853200</v>
      </c>
      <c r="M175" s="12">
        <f t="shared" si="9"/>
        <v>41412.208333333336</v>
      </c>
      <c r="N175">
        <v>1369371600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 s="7">
        <f t="shared" si="11"/>
        <v>111.83</v>
      </c>
      <c r="I176">
        <v>48</v>
      </c>
      <c r="J176" t="s">
        <v>21</v>
      </c>
      <c r="K176" t="s">
        <v>22</v>
      </c>
      <c r="L176">
        <v>1444021200</v>
      </c>
      <c r="M176" s="12">
        <f t="shared" si="9"/>
        <v>42282.208333333328</v>
      </c>
      <c r="N176">
        <v>1444107600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 s="7">
        <f t="shared" si="11"/>
        <v>42</v>
      </c>
      <c r="I177">
        <v>1130</v>
      </c>
      <c r="J177" t="s">
        <v>21</v>
      </c>
      <c r="K177" t="s">
        <v>22</v>
      </c>
      <c r="L177">
        <v>1472619600</v>
      </c>
      <c r="M177" s="12">
        <f t="shared" si="9"/>
        <v>42613.208333333328</v>
      </c>
      <c r="N177">
        <v>1474261200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 s="7">
        <f t="shared" si="11"/>
        <v>110.05</v>
      </c>
      <c r="I178">
        <v>782</v>
      </c>
      <c r="J178" t="s">
        <v>21</v>
      </c>
      <c r="K178" t="s">
        <v>22</v>
      </c>
      <c r="L178">
        <v>1472878800</v>
      </c>
      <c r="M178" s="12">
        <f t="shared" si="9"/>
        <v>42616.208333333328</v>
      </c>
      <c r="N178">
        <v>1473656400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 s="7">
        <f t="shared" si="11"/>
        <v>59</v>
      </c>
      <c r="I179">
        <v>2739</v>
      </c>
      <c r="J179" t="s">
        <v>21</v>
      </c>
      <c r="K179" t="s">
        <v>22</v>
      </c>
      <c r="L179">
        <v>1289800800</v>
      </c>
      <c r="M179" s="12">
        <f t="shared" si="9"/>
        <v>40497.25</v>
      </c>
      <c r="N179">
        <v>1291960800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 s="7">
        <f t="shared" si="11"/>
        <v>32.99</v>
      </c>
      <c r="I180">
        <v>210</v>
      </c>
      <c r="J180" t="s">
        <v>21</v>
      </c>
      <c r="K180" t="s">
        <v>22</v>
      </c>
      <c r="L180">
        <v>1505970000</v>
      </c>
      <c r="M180" s="12">
        <f t="shared" si="9"/>
        <v>42999.208333333328</v>
      </c>
      <c r="N180">
        <v>1506747600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 s="7">
        <f t="shared" si="11"/>
        <v>45.01</v>
      </c>
      <c r="I181">
        <v>3537</v>
      </c>
      <c r="J181" t="s">
        <v>15</v>
      </c>
      <c r="K181" t="s">
        <v>16</v>
      </c>
      <c r="L181">
        <v>1363496400</v>
      </c>
      <c r="M181" s="12">
        <f t="shared" si="9"/>
        <v>41350.208333333336</v>
      </c>
      <c r="N181">
        <v>1363582800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 s="7">
        <f t="shared" si="11"/>
        <v>81.98</v>
      </c>
      <c r="I182">
        <v>2107</v>
      </c>
      <c r="J182" t="s">
        <v>26</v>
      </c>
      <c r="K182" t="s">
        <v>27</v>
      </c>
      <c r="L182">
        <v>1269234000</v>
      </c>
      <c r="M182" s="12">
        <f t="shared" si="9"/>
        <v>40259.208333333336</v>
      </c>
      <c r="N182">
        <v>1269666000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 s="7">
        <f t="shared" si="11"/>
        <v>39.08</v>
      </c>
      <c r="I183">
        <v>136</v>
      </c>
      <c r="J183" t="s">
        <v>21</v>
      </c>
      <c r="K183" t="s">
        <v>22</v>
      </c>
      <c r="L183">
        <v>1507093200</v>
      </c>
      <c r="M183" s="12">
        <f t="shared" si="9"/>
        <v>43012.208333333328</v>
      </c>
      <c r="N183">
        <v>1508648400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 s="7">
        <f t="shared" si="11"/>
        <v>59</v>
      </c>
      <c r="I184">
        <v>3318</v>
      </c>
      <c r="J184" t="s">
        <v>36</v>
      </c>
      <c r="K184" t="s">
        <v>37</v>
      </c>
      <c r="L184">
        <v>1560574800</v>
      </c>
      <c r="M184" s="12">
        <f t="shared" si="9"/>
        <v>43631.208333333328</v>
      </c>
      <c r="N184">
        <v>1561957200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 s="7">
        <f t="shared" si="11"/>
        <v>40.99</v>
      </c>
      <c r="I185">
        <v>86</v>
      </c>
      <c r="J185" t="s">
        <v>15</v>
      </c>
      <c r="K185" t="s">
        <v>16</v>
      </c>
      <c r="L185">
        <v>1284008400</v>
      </c>
      <c r="M185" s="12">
        <f t="shared" si="9"/>
        <v>40430.208333333336</v>
      </c>
      <c r="N185">
        <v>1285131600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 s="7">
        <f t="shared" si="11"/>
        <v>31.03</v>
      </c>
      <c r="I186">
        <v>340</v>
      </c>
      <c r="J186" t="s">
        <v>21</v>
      </c>
      <c r="K186" t="s">
        <v>22</v>
      </c>
      <c r="L186">
        <v>1556859600</v>
      </c>
      <c r="M186" s="12">
        <f t="shared" si="9"/>
        <v>43588.208333333328</v>
      </c>
      <c r="N186">
        <v>1556946000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 s="7">
        <f t="shared" si="11"/>
        <v>37.79</v>
      </c>
      <c r="I187">
        <v>19</v>
      </c>
      <c r="J187" t="s">
        <v>21</v>
      </c>
      <c r="K187" t="s">
        <v>22</v>
      </c>
      <c r="L187">
        <v>1526187600</v>
      </c>
      <c r="M187" s="12">
        <f t="shared" si="9"/>
        <v>43233.208333333328</v>
      </c>
      <c r="N187">
        <v>1527138000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 s="7">
        <f t="shared" si="11"/>
        <v>32.01</v>
      </c>
      <c r="I188">
        <v>886</v>
      </c>
      <c r="J188" t="s">
        <v>21</v>
      </c>
      <c r="K188" t="s">
        <v>22</v>
      </c>
      <c r="L188">
        <v>1400821200</v>
      </c>
      <c r="M188" s="12">
        <f t="shared" si="9"/>
        <v>41782.208333333336</v>
      </c>
      <c r="N188">
        <v>1402117200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 s="7">
        <f t="shared" si="11"/>
        <v>95.97</v>
      </c>
      <c r="I189">
        <v>1442</v>
      </c>
      <c r="J189" t="s">
        <v>15</v>
      </c>
      <c r="K189" t="s">
        <v>16</v>
      </c>
      <c r="L189">
        <v>1361599200</v>
      </c>
      <c r="M189" s="12">
        <f t="shared" si="9"/>
        <v>41328.25</v>
      </c>
      <c r="N189">
        <v>1364014800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 s="7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12">
        <f t="shared" si="9"/>
        <v>41975.25</v>
      </c>
      <c r="N190">
        <v>1417586400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 s="7">
        <f t="shared" si="11"/>
        <v>102.05</v>
      </c>
      <c r="I191">
        <v>441</v>
      </c>
      <c r="J191" t="s">
        <v>21</v>
      </c>
      <c r="K191" t="s">
        <v>22</v>
      </c>
      <c r="L191">
        <v>1457071200</v>
      </c>
      <c r="M191" s="12">
        <f t="shared" si="9"/>
        <v>42433.25</v>
      </c>
      <c r="N191">
        <v>1457071200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 s="7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 s="12">
        <f t="shared" si="9"/>
        <v>41429.208333333336</v>
      </c>
      <c r="N192">
        <v>1370408400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 s="7">
        <f t="shared" si="11"/>
        <v>37.07</v>
      </c>
      <c r="I193">
        <v>86</v>
      </c>
      <c r="J193" t="s">
        <v>107</v>
      </c>
      <c r="K193" t="s">
        <v>108</v>
      </c>
      <c r="L193">
        <v>1552366800</v>
      </c>
      <c r="M193" s="12">
        <f t="shared" si="9"/>
        <v>43536.208333333328</v>
      </c>
      <c r="N193">
        <v>1552626000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 s="7">
        <f t="shared" si="11"/>
        <v>35.049999999999997</v>
      </c>
      <c r="I194">
        <v>243</v>
      </c>
      <c r="J194" t="s">
        <v>21</v>
      </c>
      <c r="K194" t="s">
        <v>22</v>
      </c>
      <c r="L194">
        <v>1403845200</v>
      </c>
      <c r="M194" s="12">
        <f t="shared" si="9"/>
        <v>41817.208333333336</v>
      </c>
      <c r="N194">
        <v>1404190800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2">E195/D195 *100</f>
        <v>45.636363636363633</v>
      </c>
      <c r="G195" t="s">
        <v>14</v>
      </c>
      <c r="H195" s="7">
        <f t="shared" si="11"/>
        <v>46.34</v>
      </c>
      <c r="I195">
        <v>65</v>
      </c>
      <c r="J195" t="s">
        <v>21</v>
      </c>
      <c r="K195" t="s">
        <v>22</v>
      </c>
      <c r="L195">
        <v>1523163600</v>
      </c>
      <c r="M195" s="12">
        <f t="shared" ref="M195:M258" si="13">(((L195/60)/60)/24)+DATE(1970,1,1)</f>
        <v>43198.208333333328</v>
      </c>
      <c r="N195">
        <v>1523509200</v>
      </c>
      <c r="O195" s="12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 s="7">
        <f t="shared" ref="H196:H259" si="15">ROUND(E196/I196, 2)</f>
        <v>69.17</v>
      </c>
      <c r="I196">
        <v>126</v>
      </c>
      <c r="J196" t="s">
        <v>21</v>
      </c>
      <c r="K196" t="s">
        <v>22</v>
      </c>
      <c r="L196">
        <v>1442206800</v>
      </c>
      <c r="M196" s="12">
        <f t="shared" si="13"/>
        <v>42261.208333333328</v>
      </c>
      <c r="N196">
        <v>1443589200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 s="7">
        <f t="shared" si="15"/>
        <v>109.08</v>
      </c>
      <c r="I197">
        <v>524</v>
      </c>
      <c r="J197" t="s">
        <v>21</v>
      </c>
      <c r="K197" t="s">
        <v>22</v>
      </c>
      <c r="L197">
        <v>1532840400</v>
      </c>
      <c r="M197" s="12">
        <f t="shared" si="13"/>
        <v>43310.208333333328</v>
      </c>
      <c r="N197">
        <v>1533445200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 s="7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 s="12">
        <f t="shared" si="13"/>
        <v>42616.208333333328</v>
      </c>
      <c r="N198">
        <v>1474520400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 s="7">
        <f t="shared" si="15"/>
        <v>82.01</v>
      </c>
      <c r="I199">
        <v>1989</v>
      </c>
      <c r="J199" t="s">
        <v>21</v>
      </c>
      <c r="K199" t="s">
        <v>22</v>
      </c>
      <c r="L199">
        <v>1498194000</v>
      </c>
      <c r="M199" s="12">
        <f t="shared" si="13"/>
        <v>42909.208333333328</v>
      </c>
      <c r="N199">
        <v>1499403600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 s="7">
        <f t="shared" si="15"/>
        <v>35.96</v>
      </c>
      <c r="I200">
        <v>168</v>
      </c>
      <c r="J200" t="s">
        <v>21</v>
      </c>
      <c r="K200" t="s">
        <v>22</v>
      </c>
      <c r="L200">
        <v>1281070800</v>
      </c>
      <c r="M200" s="12">
        <f t="shared" si="13"/>
        <v>40396.208333333336</v>
      </c>
      <c r="N200">
        <v>1283576400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 s="7">
        <f t="shared" si="15"/>
        <v>74.459999999999994</v>
      </c>
      <c r="I201">
        <v>13</v>
      </c>
      <c r="J201" t="s">
        <v>21</v>
      </c>
      <c r="K201" t="s">
        <v>22</v>
      </c>
      <c r="L201">
        <v>1436245200</v>
      </c>
      <c r="M201" s="12">
        <f t="shared" si="13"/>
        <v>42192.208333333328</v>
      </c>
      <c r="N201">
        <v>1436590800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 s="7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12">
        <f t="shared" si="13"/>
        <v>40262.208333333336</v>
      </c>
      <c r="N202">
        <v>1270443600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 s="7">
        <f t="shared" si="15"/>
        <v>91.11</v>
      </c>
      <c r="I203">
        <v>157</v>
      </c>
      <c r="J203" t="s">
        <v>21</v>
      </c>
      <c r="K203" t="s">
        <v>22</v>
      </c>
      <c r="L203">
        <v>1406264400</v>
      </c>
      <c r="M203" s="12">
        <f t="shared" si="13"/>
        <v>41845.208333333336</v>
      </c>
      <c r="N203">
        <v>1407819600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 s="7">
        <f t="shared" si="15"/>
        <v>79.790000000000006</v>
      </c>
      <c r="I204">
        <v>82</v>
      </c>
      <c r="J204" t="s">
        <v>21</v>
      </c>
      <c r="K204" t="s">
        <v>22</v>
      </c>
      <c r="L204">
        <v>1317531600</v>
      </c>
      <c r="M204" s="12">
        <f t="shared" si="13"/>
        <v>40818.208333333336</v>
      </c>
      <c r="N204">
        <v>1317877200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 s="7">
        <f t="shared" si="15"/>
        <v>43</v>
      </c>
      <c r="I205">
        <v>4498</v>
      </c>
      <c r="J205" t="s">
        <v>26</v>
      </c>
      <c r="K205" t="s">
        <v>27</v>
      </c>
      <c r="L205">
        <v>1484632800</v>
      </c>
      <c r="M205" s="12">
        <f t="shared" si="13"/>
        <v>42752.25</v>
      </c>
      <c r="N205">
        <v>1484805600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 s="7">
        <f t="shared" si="15"/>
        <v>63.23</v>
      </c>
      <c r="I206">
        <v>40</v>
      </c>
      <c r="J206" t="s">
        <v>21</v>
      </c>
      <c r="K206" t="s">
        <v>22</v>
      </c>
      <c r="L206">
        <v>1301806800</v>
      </c>
      <c r="M206" s="12">
        <f t="shared" si="13"/>
        <v>40636.208333333336</v>
      </c>
      <c r="N206">
        <v>1302670800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 s="7">
        <f t="shared" si="15"/>
        <v>70.180000000000007</v>
      </c>
      <c r="I207">
        <v>80</v>
      </c>
      <c r="J207" t="s">
        <v>21</v>
      </c>
      <c r="K207" t="s">
        <v>22</v>
      </c>
      <c r="L207">
        <v>1539752400</v>
      </c>
      <c r="M207" s="12">
        <f t="shared" si="13"/>
        <v>43390.208333333328</v>
      </c>
      <c r="N207">
        <v>1540789200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 s="7">
        <f t="shared" si="15"/>
        <v>61.33</v>
      </c>
      <c r="I208">
        <v>57</v>
      </c>
      <c r="J208" t="s">
        <v>21</v>
      </c>
      <c r="K208" t="s">
        <v>22</v>
      </c>
      <c r="L208">
        <v>1267250400</v>
      </c>
      <c r="M208" s="12">
        <f t="shared" si="13"/>
        <v>40236.25</v>
      </c>
      <c r="N208">
        <v>1268028000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 s="7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 s="12">
        <f t="shared" si="13"/>
        <v>43340.208333333328</v>
      </c>
      <c r="N209">
        <v>1537160400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 s="7">
        <f t="shared" si="15"/>
        <v>96.98</v>
      </c>
      <c r="I210">
        <v>2053</v>
      </c>
      <c r="J210" t="s">
        <v>21</v>
      </c>
      <c r="K210" t="s">
        <v>22</v>
      </c>
      <c r="L210">
        <v>1510207200</v>
      </c>
      <c r="M210" s="12">
        <f t="shared" si="13"/>
        <v>43048.25</v>
      </c>
      <c r="N210">
        <v>1512280800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 s="7">
        <f t="shared" si="15"/>
        <v>51</v>
      </c>
      <c r="I211">
        <v>808</v>
      </c>
      <c r="J211" t="s">
        <v>26</v>
      </c>
      <c r="K211" t="s">
        <v>27</v>
      </c>
      <c r="L211">
        <v>1462510800</v>
      </c>
      <c r="M211" s="12">
        <f t="shared" si="13"/>
        <v>42496.208333333328</v>
      </c>
      <c r="N211">
        <v>1463115600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 s="7">
        <f t="shared" si="15"/>
        <v>28.04</v>
      </c>
      <c r="I212">
        <v>226</v>
      </c>
      <c r="J212" t="s">
        <v>36</v>
      </c>
      <c r="K212" t="s">
        <v>37</v>
      </c>
      <c r="L212">
        <v>1488520800</v>
      </c>
      <c r="M212" s="12">
        <f t="shared" si="13"/>
        <v>42797.25</v>
      </c>
      <c r="N212">
        <v>1490850000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 s="7">
        <f t="shared" si="15"/>
        <v>60.98</v>
      </c>
      <c r="I213">
        <v>1625</v>
      </c>
      <c r="J213" t="s">
        <v>21</v>
      </c>
      <c r="K213" t="s">
        <v>22</v>
      </c>
      <c r="L213">
        <v>1377579600</v>
      </c>
      <c r="M213" s="12">
        <f t="shared" si="13"/>
        <v>41513.208333333336</v>
      </c>
      <c r="N213">
        <v>1379653200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 s="7">
        <f t="shared" si="15"/>
        <v>73.209999999999994</v>
      </c>
      <c r="I214">
        <v>168</v>
      </c>
      <c r="J214" t="s">
        <v>21</v>
      </c>
      <c r="K214" t="s">
        <v>22</v>
      </c>
      <c r="L214">
        <v>1576389600</v>
      </c>
      <c r="M214" s="12">
        <f t="shared" si="13"/>
        <v>43814.25</v>
      </c>
      <c r="N214">
        <v>1580364000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 s="7">
        <f t="shared" si="15"/>
        <v>40</v>
      </c>
      <c r="I215">
        <v>4289</v>
      </c>
      <c r="J215" t="s">
        <v>21</v>
      </c>
      <c r="K215" t="s">
        <v>22</v>
      </c>
      <c r="L215">
        <v>1289019600</v>
      </c>
      <c r="M215" s="12">
        <f t="shared" si="13"/>
        <v>40488.208333333336</v>
      </c>
      <c r="N215">
        <v>1289714400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 s="7">
        <f t="shared" si="15"/>
        <v>86.81</v>
      </c>
      <c r="I216">
        <v>165</v>
      </c>
      <c r="J216" t="s">
        <v>21</v>
      </c>
      <c r="K216" t="s">
        <v>22</v>
      </c>
      <c r="L216">
        <v>1282194000</v>
      </c>
      <c r="M216" s="12">
        <f t="shared" si="13"/>
        <v>40409.208333333336</v>
      </c>
      <c r="N216">
        <v>1282712400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 s="7">
        <f t="shared" si="15"/>
        <v>42.13</v>
      </c>
      <c r="I217">
        <v>143</v>
      </c>
      <c r="J217" t="s">
        <v>21</v>
      </c>
      <c r="K217" t="s">
        <v>22</v>
      </c>
      <c r="L217">
        <v>1550037600</v>
      </c>
      <c r="M217" s="12">
        <f t="shared" si="13"/>
        <v>43509.25</v>
      </c>
      <c r="N217">
        <v>1550210400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 s="7">
        <f t="shared" si="15"/>
        <v>103.98</v>
      </c>
      <c r="I218">
        <v>1815</v>
      </c>
      <c r="J218" t="s">
        <v>21</v>
      </c>
      <c r="K218" t="s">
        <v>22</v>
      </c>
      <c r="L218">
        <v>1321941600</v>
      </c>
      <c r="M218" s="12">
        <f t="shared" si="13"/>
        <v>40869.25</v>
      </c>
      <c r="N218">
        <v>1322114400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 s="7">
        <f t="shared" si="15"/>
        <v>62</v>
      </c>
      <c r="I219">
        <v>934</v>
      </c>
      <c r="J219" t="s">
        <v>21</v>
      </c>
      <c r="K219" t="s">
        <v>22</v>
      </c>
      <c r="L219">
        <v>1556427600</v>
      </c>
      <c r="M219" s="12">
        <f t="shared" si="13"/>
        <v>43583.208333333328</v>
      </c>
      <c r="N219">
        <v>1557205200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 s="7">
        <f t="shared" si="15"/>
        <v>31.01</v>
      </c>
      <c r="I220">
        <v>397</v>
      </c>
      <c r="J220" t="s">
        <v>40</v>
      </c>
      <c r="K220" t="s">
        <v>41</v>
      </c>
      <c r="L220">
        <v>1320991200</v>
      </c>
      <c r="M220" s="12">
        <f t="shared" si="13"/>
        <v>40858.25</v>
      </c>
      <c r="N220">
        <v>1323928800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 s="7">
        <f t="shared" si="15"/>
        <v>89.99</v>
      </c>
      <c r="I221">
        <v>1539</v>
      </c>
      <c r="J221" t="s">
        <v>21</v>
      </c>
      <c r="K221" t="s">
        <v>22</v>
      </c>
      <c r="L221">
        <v>1345093200</v>
      </c>
      <c r="M221" s="12">
        <f t="shared" si="13"/>
        <v>41137.208333333336</v>
      </c>
      <c r="N221">
        <v>1346130000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 s="7">
        <f t="shared" si="15"/>
        <v>39.24</v>
      </c>
      <c r="I222">
        <v>17</v>
      </c>
      <c r="J222" t="s">
        <v>21</v>
      </c>
      <c r="K222" t="s">
        <v>22</v>
      </c>
      <c r="L222">
        <v>1309496400</v>
      </c>
      <c r="M222" s="12">
        <f t="shared" si="13"/>
        <v>40725.208333333336</v>
      </c>
      <c r="N222">
        <v>1311051600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 s="7">
        <f t="shared" si="15"/>
        <v>54.99</v>
      </c>
      <c r="I223">
        <v>2179</v>
      </c>
      <c r="J223" t="s">
        <v>21</v>
      </c>
      <c r="K223" t="s">
        <v>22</v>
      </c>
      <c r="L223">
        <v>1340254800</v>
      </c>
      <c r="M223" s="12">
        <f t="shared" si="13"/>
        <v>41081.208333333336</v>
      </c>
      <c r="N223">
        <v>1340427600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 s="7">
        <f t="shared" si="15"/>
        <v>47.99</v>
      </c>
      <c r="I224">
        <v>138</v>
      </c>
      <c r="J224" t="s">
        <v>21</v>
      </c>
      <c r="K224" t="s">
        <v>22</v>
      </c>
      <c r="L224">
        <v>1412226000</v>
      </c>
      <c r="M224" s="12">
        <f t="shared" si="13"/>
        <v>41914.208333333336</v>
      </c>
      <c r="N224">
        <v>1412312400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 s="7">
        <f t="shared" si="15"/>
        <v>87.97</v>
      </c>
      <c r="I225">
        <v>931</v>
      </c>
      <c r="J225" t="s">
        <v>21</v>
      </c>
      <c r="K225" t="s">
        <v>22</v>
      </c>
      <c r="L225">
        <v>1458104400</v>
      </c>
      <c r="M225" s="12">
        <f t="shared" si="13"/>
        <v>42445.208333333328</v>
      </c>
      <c r="N225">
        <v>1459314000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 s="7">
        <f t="shared" si="15"/>
        <v>52</v>
      </c>
      <c r="I226">
        <v>3594</v>
      </c>
      <c r="J226" t="s">
        <v>21</v>
      </c>
      <c r="K226" t="s">
        <v>22</v>
      </c>
      <c r="L226">
        <v>1411534800</v>
      </c>
      <c r="M226" s="12">
        <f t="shared" si="13"/>
        <v>41906.208333333336</v>
      </c>
      <c r="N226">
        <v>1415426400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 s="7">
        <f t="shared" si="15"/>
        <v>30</v>
      </c>
      <c r="I227">
        <v>5880</v>
      </c>
      <c r="J227" t="s">
        <v>21</v>
      </c>
      <c r="K227" t="s">
        <v>22</v>
      </c>
      <c r="L227">
        <v>1399093200</v>
      </c>
      <c r="M227" s="12">
        <f t="shared" si="13"/>
        <v>41762.208333333336</v>
      </c>
      <c r="N227">
        <v>1399093200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 s="7">
        <f t="shared" si="15"/>
        <v>98.21</v>
      </c>
      <c r="I228">
        <v>112</v>
      </c>
      <c r="J228" t="s">
        <v>21</v>
      </c>
      <c r="K228" t="s">
        <v>22</v>
      </c>
      <c r="L228">
        <v>1270702800</v>
      </c>
      <c r="M228" s="12">
        <f t="shared" si="13"/>
        <v>40276.208333333336</v>
      </c>
      <c r="N228">
        <v>1273899600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 s="7">
        <f t="shared" si="15"/>
        <v>108.96</v>
      </c>
      <c r="I229">
        <v>943</v>
      </c>
      <c r="J229" t="s">
        <v>21</v>
      </c>
      <c r="K229" t="s">
        <v>22</v>
      </c>
      <c r="L229">
        <v>1431666000</v>
      </c>
      <c r="M229" s="12">
        <f t="shared" si="13"/>
        <v>42139.208333333328</v>
      </c>
      <c r="N229">
        <v>1432184400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 s="7">
        <f t="shared" si="15"/>
        <v>67</v>
      </c>
      <c r="I230">
        <v>2468</v>
      </c>
      <c r="J230" t="s">
        <v>21</v>
      </c>
      <c r="K230" t="s">
        <v>22</v>
      </c>
      <c r="L230">
        <v>1472619600</v>
      </c>
      <c r="M230" s="12">
        <f t="shared" si="13"/>
        <v>42613.208333333328</v>
      </c>
      <c r="N230">
        <v>1474779600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 s="7">
        <f t="shared" si="15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 s="12">
        <f t="shared" si="13"/>
        <v>42887.208333333328</v>
      </c>
      <c r="N231">
        <v>1500440400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 s="7">
        <f t="shared" si="15"/>
        <v>99.84</v>
      </c>
      <c r="I232">
        <v>101</v>
      </c>
      <c r="J232" t="s">
        <v>21</v>
      </c>
      <c r="K232" t="s">
        <v>22</v>
      </c>
      <c r="L232">
        <v>1575612000</v>
      </c>
      <c r="M232" s="12">
        <f t="shared" si="13"/>
        <v>43805.25</v>
      </c>
      <c r="N232">
        <v>1575612000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 s="7">
        <f t="shared" si="15"/>
        <v>82.43</v>
      </c>
      <c r="I233">
        <v>67</v>
      </c>
      <c r="J233" t="s">
        <v>21</v>
      </c>
      <c r="K233" t="s">
        <v>22</v>
      </c>
      <c r="L233">
        <v>1369112400</v>
      </c>
      <c r="M233" s="12">
        <f t="shared" si="13"/>
        <v>41415.208333333336</v>
      </c>
      <c r="N233">
        <v>1374123600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 s="7">
        <f t="shared" si="15"/>
        <v>63.29</v>
      </c>
      <c r="I234">
        <v>92</v>
      </c>
      <c r="J234" t="s">
        <v>21</v>
      </c>
      <c r="K234" t="s">
        <v>22</v>
      </c>
      <c r="L234">
        <v>1469422800</v>
      </c>
      <c r="M234" s="12">
        <f t="shared" si="13"/>
        <v>42576.208333333328</v>
      </c>
      <c r="N234">
        <v>1469509200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 s="7">
        <f t="shared" si="15"/>
        <v>96.77</v>
      </c>
      <c r="I235">
        <v>62</v>
      </c>
      <c r="J235" t="s">
        <v>21</v>
      </c>
      <c r="K235" t="s">
        <v>22</v>
      </c>
      <c r="L235">
        <v>1307854800</v>
      </c>
      <c r="M235" s="12">
        <f t="shared" si="13"/>
        <v>40706.208333333336</v>
      </c>
      <c r="N235">
        <v>1309237200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 s="7">
        <f t="shared" si="15"/>
        <v>54.91</v>
      </c>
      <c r="I236">
        <v>149</v>
      </c>
      <c r="J236" t="s">
        <v>107</v>
      </c>
      <c r="K236" t="s">
        <v>108</v>
      </c>
      <c r="L236">
        <v>1503378000</v>
      </c>
      <c r="M236" s="12">
        <f t="shared" si="13"/>
        <v>42969.208333333328</v>
      </c>
      <c r="N236">
        <v>1503982800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 s="7">
        <f t="shared" si="15"/>
        <v>39.01</v>
      </c>
      <c r="I237">
        <v>92</v>
      </c>
      <c r="J237" t="s">
        <v>21</v>
      </c>
      <c r="K237" t="s">
        <v>22</v>
      </c>
      <c r="L237">
        <v>1486965600</v>
      </c>
      <c r="M237" s="12">
        <f t="shared" si="13"/>
        <v>42779.25</v>
      </c>
      <c r="N237">
        <v>1487397600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 s="7">
        <f t="shared" si="15"/>
        <v>75.84</v>
      </c>
      <c r="I238">
        <v>57</v>
      </c>
      <c r="J238" t="s">
        <v>26</v>
      </c>
      <c r="K238" t="s">
        <v>27</v>
      </c>
      <c r="L238">
        <v>1561438800</v>
      </c>
      <c r="M238" s="12">
        <f t="shared" si="13"/>
        <v>43641.208333333328</v>
      </c>
      <c r="N238">
        <v>1562043600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 s="7">
        <f t="shared" si="15"/>
        <v>45.05</v>
      </c>
      <c r="I239">
        <v>329</v>
      </c>
      <c r="J239" t="s">
        <v>21</v>
      </c>
      <c r="K239" t="s">
        <v>22</v>
      </c>
      <c r="L239">
        <v>1398402000</v>
      </c>
      <c r="M239" s="12">
        <f t="shared" si="13"/>
        <v>41754.208333333336</v>
      </c>
      <c r="N239">
        <v>1398574800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 s="7">
        <f t="shared" si="15"/>
        <v>104.52</v>
      </c>
      <c r="I240">
        <v>97</v>
      </c>
      <c r="J240" t="s">
        <v>36</v>
      </c>
      <c r="K240" t="s">
        <v>37</v>
      </c>
      <c r="L240">
        <v>1513231200</v>
      </c>
      <c r="M240" s="12">
        <f t="shared" si="13"/>
        <v>43083.25</v>
      </c>
      <c r="N240">
        <v>1515391200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 s="7">
        <f t="shared" si="15"/>
        <v>76.27</v>
      </c>
      <c r="I241">
        <v>41</v>
      </c>
      <c r="J241" t="s">
        <v>21</v>
      </c>
      <c r="K241" t="s">
        <v>22</v>
      </c>
      <c r="L241">
        <v>1440824400</v>
      </c>
      <c r="M241" s="12">
        <f t="shared" si="13"/>
        <v>42245.208333333328</v>
      </c>
      <c r="N241">
        <v>1441170000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 s="7">
        <f t="shared" si="15"/>
        <v>69.02</v>
      </c>
      <c r="I242">
        <v>1784</v>
      </c>
      <c r="J242" t="s">
        <v>21</v>
      </c>
      <c r="K242" t="s">
        <v>22</v>
      </c>
      <c r="L242">
        <v>1281070800</v>
      </c>
      <c r="M242" s="12">
        <f t="shared" si="13"/>
        <v>40396.208333333336</v>
      </c>
      <c r="N242">
        <v>1281157200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 s="7">
        <f t="shared" si="15"/>
        <v>101.98</v>
      </c>
      <c r="I243">
        <v>1684</v>
      </c>
      <c r="J243" t="s">
        <v>26</v>
      </c>
      <c r="K243" t="s">
        <v>27</v>
      </c>
      <c r="L243">
        <v>1397365200</v>
      </c>
      <c r="M243" s="12">
        <f t="shared" si="13"/>
        <v>41742.208333333336</v>
      </c>
      <c r="N243">
        <v>1398229200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 s="7">
        <f t="shared" si="15"/>
        <v>42.92</v>
      </c>
      <c r="I244">
        <v>250</v>
      </c>
      <c r="J244" t="s">
        <v>21</v>
      </c>
      <c r="K244" t="s">
        <v>22</v>
      </c>
      <c r="L244">
        <v>1494392400</v>
      </c>
      <c r="M244" s="12">
        <f t="shared" si="13"/>
        <v>42865.208333333328</v>
      </c>
      <c r="N244">
        <v>1495256400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 s="7">
        <f t="shared" si="15"/>
        <v>43.03</v>
      </c>
      <c r="I245">
        <v>238</v>
      </c>
      <c r="J245" t="s">
        <v>21</v>
      </c>
      <c r="K245" t="s">
        <v>22</v>
      </c>
      <c r="L245">
        <v>1520143200</v>
      </c>
      <c r="M245" s="12">
        <f t="shared" si="13"/>
        <v>43163.25</v>
      </c>
      <c r="N245">
        <v>1520402400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 s="7">
        <f t="shared" si="15"/>
        <v>75.25</v>
      </c>
      <c r="I246">
        <v>53</v>
      </c>
      <c r="J246" t="s">
        <v>21</v>
      </c>
      <c r="K246" t="s">
        <v>22</v>
      </c>
      <c r="L246">
        <v>1405314000</v>
      </c>
      <c r="M246" s="12">
        <f t="shared" si="13"/>
        <v>41834.208333333336</v>
      </c>
      <c r="N246">
        <v>1409806800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 s="7">
        <f t="shared" si="15"/>
        <v>69.02</v>
      </c>
      <c r="I247">
        <v>214</v>
      </c>
      <c r="J247" t="s">
        <v>21</v>
      </c>
      <c r="K247" t="s">
        <v>22</v>
      </c>
      <c r="L247">
        <v>1396846800</v>
      </c>
      <c r="M247" s="12">
        <f t="shared" si="13"/>
        <v>41736.208333333336</v>
      </c>
      <c r="N247">
        <v>1396933200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 s="7">
        <f t="shared" si="15"/>
        <v>65.989999999999995</v>
      </c>
      <c r="I248">
        <v>222</v>
      </c>
      <c r="J248" t="s">
        <v>21</v>
      </c>
      <c r="K248" t="s">
        <v>22</v>
      </c>
      <c r="L248">
        <v>1375678800</v>
      </c>
      <c r="M248" s="12">
        <f t="shared" si="13"/>
        <v>41491.208333333336</v>
      </c>
      <c r="N248">
        <v>1376024400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 s="7">
        <f t="shared" si="15"/>
        <v>98.01</v>
      </c>
      <c r="I249">
        <v>1884</v>
      </c>
      <c r="J249" t="s">
        <v>21</v>
      </c>
      <c r="K249" t="s">
        <v>22</v>
      </c>
      <c r="L249">
        <v>1482386400</v>
      </c>
      <c r="M249" s="12">
        <f t="shared" si="13"/>
        <v>42726.25</v>
      </c>
      <c r="N249">
        <v>1483682400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 s="7">
        <f t="shared" si="15"/>
        <v>60.11</v>
      </c>
      <c r="I250">
        <v>218</v>
      </c>
      <c r="J250" t="s">
        <v>26</v>
      </c>
      <c r="K250" t="s">
        <v>27</v>
      </c>
      <c r="L250">
        <v>1420005600</v>
      </c>
      <c r="M250" s="12">
        <f t="shared" si="13"/>
        <v>42004.25</v>
      </c>
      <c r="N250">
        <v>1420437600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 s="7">
        <f t="shared" si="15"/>
        <v>26</v>
      </c>
      <c r="I251">
        <v>6465</v>
      </c>
      <c r="J251" t="s">
        <v>21</v>
      </c>
      <c r="K251" t="s">
        <v>22</v>
      </c>
      <c r="L251">
        <v>1420178400</v>
      </c>
      <c r="M251" s="12">
        <f t="shared" si="13"/>
        <v>42006.25</v>
      </c>
      <c r="N251">
        <v>1420783200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 s="7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 s="12">
        <f t="shared" si="13"/>
        <v>40203.25</v>
      </c>
      <c r="N252">
        <v>1267423200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 s="7">
        <f t="shared" si="15"/>
        <v>38.020000000000003</v>
      </c>
      <c r="I253">
        <v>101</v>
      </c>
      <c r="J253" t="s">
        <v>21</v>
      </c>
      <c r="K253" t="s">
        <v>22</v>
      </c>
      <c r="L253">
        <v>1355032800</v>
      </c>
      <c r="M253" s="12">
        <f t="shared" si="13"/>
        <v>41252.25</v>
      </c>
      <c r="N253">
        <v>1355205600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 s="7">
        <f t="shared" si="15"/>
        <v>106.15</v>
      </c>
      <c r="I254">
        <v>59</v>
      </c>
      <c r="J254" t="s">
        <v>21</v>
      </c>
      <c r="K254" t="s">
        <v>22</v>
      </c>
      <c r="L254">
        <v>1382677200</v>
      </c>
      <c r="M254" s="12">
        <f t="shared" si="13"/>
        <v>41572.208333333336</v>
      </c>
      <c r="N254">
        <v>1383109200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 s="7">
        <f t="shared" si="15"/>
        <v>81.02</v>
      </c>
      <c r="I255">
        <v>1335</v>
      </c>
      <c r="J255" t="s">
        <v>15</v>
      </c>
      <c r="K255" t="s">
        <v>16</v>
      </c>
      <c r="L255">
        <v>1302238800</v>
      </c>
      <c r="M255" s="12">
        <f t="shared" si="13"/>
        <v>40641.208333333336</v>
      </c>
      <c r="N255">
        <v>1303275600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 s="7">
        <f t="shared" si="15"/>
        <v>96.65</v>
      </c>
      <c r="I256">
        <v>88</v>
      </c>
      <c r="J256" t="s">
        <v>21</v>
      </c>
      <c r="K256" t="s">
        <v>22</v>
      </c>
      <c r="L256">
        <v>1487656800</v>
      </c>
      <c r="M256" s="12">
        <f t="shared" si="13"/>
        <v>42787.25</v>
      </c>
      <c r="N256">
        <v>1487829600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 s="7">
        <f t="shared" si="15"/>
        <v>57</v>
      </c>
      <c r="I257">
        <v>1697</v>
      </c>
      <c r="J257" t="s">
        <v>21</v>
      </c>
      <c r="K257" t="s">
        <v>22</v>
      </c>
      <c r="L257">
        <v>1297836000</v>
      </c>
      <c r="M257" s="12">
        <f t="shared" si="13"/>
        <v>40590.25</v>
      </c>
      <c r="N257">
        <v>1298268000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 s="7">
        <f t="shared" si="15"/>
        <v>63.93</v>
      </c>
      <c r="I258">
        <v>15</v>
      </c>
      <c r="J258" t="s">
        <v>40</v>
      </c>
      <c r="K258" t="s">
        <v>41</v>
      </c>
      <c r="L258">
        <v>1453615200</v>
      </c>
      <c r="M258" s="12">
        <f t="shared" si="13"/>
        <v>42393.25</v>
      </c>
      <c r="N258">
        <v>1456812000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16">E259/D259 *100</f>
        <v>146</v>
      </c>
      <c r="G259" t="s">
        <v>20</v>
      </c>
      <c r="H259" s="7">
        <f t="shared" si="15"/>
        <v>90.46</v>
      </c>
      <c r="I259">
        <v>92</v>
      </c>
      <c r="J259" t="s">
        <v>21</v>
      </c>
      <c r="K259" t="s">
        <v>22</v>
      </c>
      <c r="L259">
        <v>1362463200</v>
      </c>
      <c r="M259" s="12">
        <f t="shared" ref="M259:M322" si="17">(((L259/60)/60)/24)+DATE(1970,1,1)</f>
        <v>41338.25</v>
      </c>
      <c r="N259">
        <v>1363669200</v>
      </c>
      <c r="O259" s="12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 s="7">
        <f t="shared" ref="H260:H323" si="19">ROUND(E260/I260, 2)</f>
        <v>72.17</v>
      </c>
      <c r="I260">
        <v>186</v>
      </c>
      <c r="J260" t="s">
        <v>21</v>
      </c>
      <c r="K260" t="s">
        <v>22</v>
      </c>
      <c r="L260">
        <v>1481176800</v>
      </c>
      <c r="M260" s="12">
        <f t="shared" si="17"/>
        <v>42712.25</v>
      </c>
      <c r="N260">
        <v>1482904800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 s="7">
        <f t="shared" si="19"/>
        <v>77.930000000000007</v>
      </c>
      <c r="I261">
        <v>138</v>
      </c>
      <c r="J261" t="s">
        <v>21</v>
      </c>
      <c r="K261" t="s">
        <v>22</v>
      </c>
      <c r="L261">
        <v>1354946400</v>
      </c>
      <c r="M261" s="12">
        <f t="shared" si="17"/>
        <v>41251.25</v>
      </c>
      <c r="N261">
        <v>1356588000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 s="7">
        <f t="shared" si="19"/>
        <v>38.07</v>
      </c>
      <c r="I262">
        <v>261</v>
      </c>
      <c r="J262" t="s">
        <v>21</v>
      </c>
      <c r="K262" t="s">
        <v>22</v>
      </c>
      <c r="L262">
        <v>1348808400</v>
      </c>
      <c r="M262" s="12">
        <f t="shared" si="17"/>
        <v>41180.208333333336</v>
      </c>
      <c r="N262">
        <v>1349845200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 s="7">
        <f t="shared" si="19"/>
        <v>57.94</v>
      </c>
      <c r="I263">
        <v>454</v>
      </c>
      <c r="J263" t="s">
        <v>21</v>
      </c>
      <c r="K263" t="s">
        <v>22</v>
      </c>
      <c r="L263">
        <v>1282712400</v>
      </c>
      <c r="M263" s="12">
        <f t="shared" si="17"/>
        <v>40415.208333333336</v>
      </c>
      <c r="N263">
        <v>1283058000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 s="7">
        <f t="shared" si="19"/>
        <v>49.79</v>
      </c>
      <c r="I264">
        <v>107</v>
      </c>
      <c r="J264" t="s">
        <v>21</v>
      </c>
      <c r="K264" t="s">
        <v>22</v>
      </c>
      <c r="L264">
        <v>1301979600</v>
      </c>
      <c r="M264" s="12">
        <f t="shared" si="17"/>
        <v>40638.208333333336</v>
      </c>
      <c r="N264">
        <v>1304226000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 s="7">
        <f t="shared" si="19"/>
        <v>54.05</v>
      </c>
      <c r="I265">
        <v>199</v>
      </c>
      <c r="J265" t="s">
        <v>21</v>
      </c>
      <c r="K265" t="s">
        <v>22</v>
      </c>
      <c r="L265">
        <v>1263016800</v>
      </c>
      <c r="M265" s="12">
        <f t="shared" si="17"/>
        <v>40187.25</v>
      </c>
      <c r="N265">
        <v>1263016800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 s="7">
        <f t="shared" si="19"/>
        <v>30</v>
      </c>
      <c r="I266">
        <v>5512</v>
      </c>
      <c r="J266" t="s">
        <v>21</v>
      </c>
      <c r="K266" t="s">
        <v>22</v>
      </c>
      <c r="L266">
        <v>1360648800</v>
      </c>
      <c r="M266" s="12">
        <f t="shared" si="17"/>
        <v>41317.25</v>
      </c>
      <c r="N266">
        <v>1362031200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 s="7">
        <f t="shared" si="19"/>
        <v>70.13</v>
      </c>
      <c r="I267">
        <v>86</v>
      </c>
      <c r="J267" t="s">
        <v>21</v>
      </c>
      <c r="K267" t="s">
        <v>22</v>
      </c>
      <c r="L267">
        <v>1451800800</v>
      </c>
      <c r="M267" s="12">
        <f t="shared" si="17"/>
        <v>42372.25</v>
      </c>
      <c r="N267">
        <v>1455602400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 s="7">
        <f t="shared" si="19"/>
        <v>27</v>
      </c>
      <c r="I268">
        <v>3182</v>
      </c>
      <c r="J268" t="s">
        <v>107</v>
      </c>
      <c r="K268" t="s">
        <v>108</v>
      </c>
      <c r="L268">
        <v>1415340000</v>
      </c>
      <c r="M268" s="12">
        <f t="shared" si="17"/>
        <v>41950.25</v>
      </c>
      <c r="N268">
        <v>1418191200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 s="7">
        <f t="shared" si="19"/>
        <v>51.99</v>
      </c>
      <c r="I269">
        <v>2768</v>
      </c>
      <c r="J269" t="s">
        <v>26</v>
      </c>
      <c r="K269" t="s">
        <v>27</v>
      </c>
      <c r="L269">
        <v>1351054800</v>
      </c>
      <c r="M269" s="12">
        <f t="shared" si="17"/>
        <v>41206.208333333336</v>
      </c>
      <c r="N269">
        <v>1352440800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 s="7">
        <f t="shared" si="19"/>
        <v>56.42</v>
      </c>
      <c r="I270">
        <v>48</v>
      </c>
      <c r="J270" t="s">
        <v>21</v>
      </c>
      <c r="K270" t="s">
        <v>22</v>
      </c>
      <c r="L270">
        <v>1349326800</v>
      </c>
      <c r="M270" s="12">
        <f t="shared" si="17"/>
        <v>41186.208333333336</v>
      </c>
      <c r="N270">
        <v>1353304800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 s="7">
        <f t="shared" si="19"/>
        <v>101.63</v>
      </c>
      <c r="I271">
        <v>87</v>
      </c>
      <c r="J271" t="s">
        <v>21</v>
      </c>
      <c r="K271" t="s">
        <v>22</v>
      </c>
      <c r="L271">
        <v>1548914400</v>
      </c>
      <c r="M271" s="12">
        <f t="shared" si="17"/>
        <v>43496.25</v>
      </c>
      <c r="N271">
        <v>1550728800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 s="7">
        <f t="shared" si="19"/>
        <v>25.01</v>
      </c>
      <c r="I272">
        <v>1890</v>
      </c>
      <c r="J272" t="s">
        <v>21</v>
      </c>
      <c r="K272" t="s">
        <v>22</v>
      </c>
      <c r="L272">
        <v>1291269600</v>
      </c>
      <c r="M272" s="12">
        <f t="shared" si="17"/>
        <v>40514.25</v>
      </c>
      <c r="N272">
        <v>1291442400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 s="7">
        <f t="shared" si="19"/>
        <v>32.020000000000003</v>
      </c>
      <c r="I273">
        <v>61</v>
      </c>
      <c r="J273" t="s">
        <v>21</v>
      </c>
      <c r="K273" t="s">
        <v>22</v>
      </c>
      <c r="L273">
        <v>1449468000</v>
      </c>
      <c r="M273" s="12">
        <f t="shared" si="17"/>
        <v>42345.25</v>
      </c>
      <c r="N273">
        <v>1452146400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 s="7">
        <f t="shared" si="19"/>
        <v>82.02</v>
      </c>
      <c r="I274">
        <v>1894</v>
      </c>
      <c r="J274" t="s">
        <v>21</v>
      </c>
      <c r="K274" t="s">
        <v>22</v>
      </c>
      <c r="L274">
        <v>1562734800</v>
      </c>
      <c r="M274" s="12">
        <f t="shared" si="17"/>
        <v>43656.208333333328</v>
      </c>
      <c r="N274">
        <v>1564894800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 s="7">
        <f t="shared" si="19"/>
        <v>37.96</v>
      </c>
      <c r="I275">
        <v>282</v>
      </c>
      <c r="J275" t="s">
        <v>15</v>
      </c>
      <c r="K275" t="s">
        <v>16</v>
      </c>
      <c r="L275">
        <v>1505624400</v>
      </c>
      <c r="M275" s="12">
        <f t="shared" si="17"/>
        <v>42995.208333333328</v>
      </c>
      <c r="N275">
        <v>1505883600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 s="7">
        <f t="shared" si="19"/>
        <v>51.53</v>
      </c>
      <c r="I276">
        <v>15</v>
      </c>
      <c r="J276" t="s">
        <v>21</v>
      </c>
      <c r="K276" t="s">
        <v>22</v>
      </c>
      <c r="L276">
        <v>1509948000</v>
      </c>
      <c r="M276" s="12">
        <f t="shared" si="17"/>
        <v>43045.25</v>
      </c>
      <c r="N276">
        <v>1510380000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 s="7">
        <f t="shared" si="19"/>
        <v>81.2</v>
      </c>
      <c r="I277">
        <v>116</v>
      </c>
      <c r="J277" t="s">
        <v>21</v>
      </c>
      <c r="K277" t="s">
        <v>22</v>
      </c>
      <c r="L277">
        <v>1554526800</v>
      </c>
      <c r="M277" s="12">
        <f t="shared" si="17"/>
        <v>43561.208333333328</v>
      </c>
      <c r="N277">
        <v>1555218000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 s="7">
        <f t="shared" si="19"/>
        <v>40.03</v>
      </c>
      <c r="I278">
        <v>133</v>
      </c>
      <c r="J278" t="s">
        <v>21</v>
      </c>
      <c r="K278" t="s">
        <v>22</v>
      </c>
      <c r="L278">
        <v>1334811600</v>
      </c>
      <c r="M278" s="12">
        <f t="shared" si="17"/>
        <v>41018.208333333336</v>
      </c>
      <c r="N278">
        <v>1335243600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 s="7">
        <f t="shared" si="19"/>
        <v>89.94</v>
      </c>
      <c r="I279">
        <v>83</v>
      </c>
      <c r="J279" t="s">
        <v>21</v>
      </c>
      <c r="K279" t="s">
        <v>22</v>
      </c>
      <c r="L279">
        <v>1279515600</v>
      </c>
      <c r="M279" s="12">
        <f t="shared" si="17"/>
        <v>40378.208333333336</v>
      </c>
      <c r="N279">
        <v>1279688400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 s="7">
        <f t="shared" si="19"/>
        <v>96.69</v>
      </c>
      <c r="I280">
        <v>91</v>
      </c>
      <c r="J280" t="s">
        <v>21</v>
      </c>
      <c r="K280" t="s">
        <v>22</v>
      </c>
      <c r="L280">
        <v>1353909600</v>
      </c>
      <c r="M280" s="12">
        <f t="shared" si="17"/>
        <v>41239.25</v>
      </c>
      <c r="N280">
        <v>1356069600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 s="7">
        <f t="shared" si="19"/>
        <v>25.01</v>
      </c>
      <c r="I281">
        <v>546</v>
      </c>
      <c r="J281" t="s">
        <v>21</v>
      </c>
      <c r="K281" t="s">
        <v>22</v>
      </c>
      <c r="L281">
        <v>1535950800</v>
      </c>
      <c r="M281" s="12">
        <f t="shared" si="17"/>
        <v>43346.208333333328</v>
      </c>
      <c r="N281">
        <v>1536210000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 s="7">
        <f t="shared" si="19"/>
        <v>36.99</v>
      </c>
      <c r="I282">
        <v>393</v>
      </c>
      <c r="J282" t="s">
        <v>21</v>
      </c>
      <c r="K282" t="s">
        <v>22</v>
      </c>
      <c r="L282">
        <v>1511244000</v>
      </c>
      <c r="M282" s="12">
        <f t="shared" si="17"/>
        <v>43060.25</v>
      </c>
      <c r="N282">
        <v>1511762400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 s="7">
        <f t="shared" si="19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 s="12">
        <f t="shared" si="17"/>
        <v>40979.25</v>
      </c>
      <c r="N283">
        <v>1333256400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 s="7">
        <f t="shared" si="19"/>
        <v>68.239999999999995</v>
      </c>
      <c r="I284">
        <v>133</v>
      </c>
      <c r="J284" t="s">
        <v>21</v>
      </c>
      <c r="K284" t="s">
        <v>22</v>
      </c>
      <c r="L284">
        <v>1480226400</v>
      </c>
      <c r="M284" s="12">
        <f t="shared" si="17"/>
        <v>42701.25</v>
      </c>
      <c r="N284">
        <v>1480744800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 s="7">
        <f t="shared" si="19"/>
        <v>52.31</v>
      </c>
      <c r="I285">
        <v>29</v>
      </c>
      <c r="J285" t="s">
        <v>36</v>
      </c>
      <c r="K285" t="s">
        <v>37</v>
      </c>
      <c r="L285">
        <v>1464584400</v>
      </c>
      <c r="M285" s="12">
        <f t="shared" si="17"/>
        <v>42520.208333333328</v>
      </c>
      <c r="N285">
        <v>1465016400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 s="7">
        <f t="shared" si="19"/>
        <v>61.77</v>
      </c>
      <c r="I286">
        <v>132</v>
      </c>
      <c r="J286" t="s">
        <v>21</v>
      </c>
      <c r="K286" t="s">
        <v>22</v>
      </c>
      <c r="L286">
        <v>1335848400</v>
      </c>
      <c r="M286" s="12">
        <f t="shared" si="17"/>
        <v>41030.208333333336</v>
      </c>
      <c r="N286">
        <v>1336280400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 s="7">
        <f t="shared" si="19"/>
        <v>25.03</v>
      </c>
      <c r="I287">
        <v>254</v>
      </c>
      <c r="J287" t="s">
        <v>21</v>
      </c>
      <c r="K287" t="s">
        <v>22</v>
      </c>
      <c r="L287">
        <v>1473483600</v>
      </c>
      <c r="M287" s="12">
        <f t="shared" si="17"/>
        <v>42623.208333333328</v>
      </c>
      <c r="N287">
        <v>1476766800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 s="7">
        <f t="shared" si="19"/>
        <v>106.29</v>
      </c>
      <c r="I288">
        <v>184</v>
      </c>
      <c r="J288" t="s">
        <v>21</v>
      </c>
      <c r="K288" t="s">
        <v>22</v>
      </c>
      <c r="L288">
        <v>1479880800</v>
      </c>
      <c r="M288" s="12">
        <f t="shared" si="17"/>
        <v>42697.25</v>
      </c>
      <c r="N288">
        <v>1480485600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 s="7">
        <f t="shared" si="19"/>
        <v>75.069999999999993</v>
      </c>
      <c r="I289">
        <v>176</v>
      </c>
      <c r="J289" t="s">
        <v>21</v>
      </c>
      <c r="K289" t="s">
        <v>22</v>
      </c>
      <c r="L289">
        <v>1430197200</v>
      </c>
      <c r="M289" s="12">
        <f t="shared" si="17"/>
        <v>42122.208333333328</v>
      </c>
      <c r="N289">
        <v>1430197200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 s="7">
        <f t="shared" si="19"/>
        <v>39.97</v>
      </c>
      <c r="I290">
        <v>137</v>
      </c>
      <c r="J290" t="s">
        <v>36</v>
      </c>
      <c r="K290" t="s">
        <v>37</v>
      </c>
      <c r="L290">
        <v>1331701200</v>
      </c>
      <c r="M290" s="12">
        <f t="shared" si="17"/>
        <v>40982.208333333336</v>
      </c>
      <c r="N290">
        <v>1331787600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 s="7">
        <f t="shared" si="19"/>
        <v>39.979999999999997</v>
      </c>
      <c r="I291">
        <v>337</v>
      </c>
      <c r="J291" t="s">
        <v>15</v>
      </c>
      <c r="K291" t="s">
        <v>16</v>
      </c>
      <c r="L291">
        <v>1438578000</v>
      </c>
      <c r="M291" s="12">
        <f t="shared" si="17"/>
        <v>42219.208333333328</v>
      </c>
      <c r="N291">
        <v>1438837200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 s="7">
        <f t="shared" si="19"/>
        <v>101.02</v>
      </c>
      <c r="I292">
        <v>908</v>
      </c>
      <c r="J292" t="s">
        <v>21</v>
      </c>
      <c r="K292" t="s">
        <v>22</v>
      </c>
      <c r="L292">
        <v>1368162000</v>
      </c>
      <c r="M292" s="12">
        <f t="shared" si="17"/>
        <v>41404.208333333336</v>
      </c>
      <c r="N292">
        <v>1370926800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 s="7">
        <f t="shared" si="19"/>
        <v>76.81</v>
      </c>
      <c r="I293">
        <v>107</v>
      </c>
      <c r="J293" t="s">
        <v>21</v>
      </c>
      <c r="K293" t="s">
        <v>22</v>
      </c>
      <c r="L293">
        <v>1318654800</v>
      </c>
      <c r="M293" s="12">
        <f t="shared" si="17"/>
        <v>40831.208333333336</v>
      </c>
      <c r="N293">
        <v>1319000400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 s="7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 s="12">
        <f t="shared" si="17"/>
        <v>40984.208333333336</v>
      </c>
      <c r="N294">
        <v>1333429200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 s="7">
        <f t="shared" si="19"/>
        <v>33.28</v>
      </c>
      <c r="I295">
        <v>32</v>
      </c>
      <c r="J295" t="s">
        <v>107</v>
      </c>
      <c r="K295" t="s">
        <v>108</v>
      </c>
      <c r="L295">
        <v>1286254800</v>
      </c>
      <c r="M295" s="12">
        <f t="shared" si="17"/>
        <v>40456.208333333336</v>
      </c>
      <c r="N295">
        <v>1287032400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 s="7">
        <f t="shared" si="19"/>
        <v>43.92</v>
      </c>
      <c r="I296">
        <v>183</v>
      </c>
      <c r="J296" t="s">
        <v>21</v>
      </c>
      <c r="K296" t="s">
        <v>22</v>
      </c>
      <c r="L296">
        <v>1540530000</v>
      </c>
      <c r="M296" s="12">
        <f t="shared" si="17"/>
        <v>43399.208333333328</v>
      </c>
      <c r="N296">
        <v>1541570400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 s="7">
        <f t="shared" si="19"/>
        <v>36</v>
      </c>
      <c r="I297">
        <v>1910</v>
      </c>
      <c r="J297" t="s">
        <v>98</v>
      </c>
      <c r="K297" t="s">
        <v>99</v>
      </c>
      <c r="L297">
        <v>1381813200</v>
      </c>
      <c r="M297" s="12">
        <f t="shared" si="17"/>
        <v>41562.208333333336</v>
      </c>
      <c r="N297">
        <v>1383976800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 s="7">
        <f t="shared" si="19"/>
        <v>88.21</v>
      </c>
      <c r="I298">
        <v>38</v>
      </c>
      <c r="J298" t="s">
        <v>26</v>
      </c>
      <c r="K298" t="s">
        <v>27</v>
      </c>
      <c r="L298">
        <v>1548655200</v>
      </c>
      <c r="M298" s="12">
        <f t="shared" si="17"/>
        <v>43493.25</v>
      </c>
      <c r="N298">
        <v>1550556000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 s="7">
        <f t="shared" si="19"/>
        <v>65.239999999999995</v>
      </c>
      <c r="I299">
        <v>104</v>
      </c>
      <c r="J299" t="s">
        <v>26</v>
      </c>
      <c r="K299" t="s">
        <v>27</v>
      </c>
      <c r="L299">
        <v>1389679200</v>
      </c>
      <c r="M299" s="12">
        <f t="shared" si="17"/>
        <v>41653.25</v>
      </c>
      <c r="N299">
        <v>1390456800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 s="7">
        <f t="shared" si="19"/>
        <v>69.959999999999994</v>
      </c>
      <c r="I300">
        <v>72</v>
      </c>
      <c r="J300" t="s">
        <v>21</v>
      </c>
      <c r="K300" t="s">
        <v>22</v>
      </c>
      <c r="L300">
        <v>1456466400</v>
      </c>
      <c r="M300" s="12">
        <f t="shared" si="17"/>
        <v>42426.25</v>
      </c>
      <c r="N300">
        <v>1458018000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 s="7">
        <f t="shared" si="19"/>
        <v>39.880000000000003</v>
      </c>
      <c r="I301">
        <v>49</v>
      </c>
      <c r="J301" t="s">
        <v>21</v>
      </c>
      <c r="K301" t="s">
        <v>22</v>
      </c>
      <c r="L301">
        <v>1456984800</v>
      </c>
      <c r="M301" s="12">
        <f t="shared" si="17"/>
        <v>42432.25</v>
      </c>
      <c r="N301">
        <v>1461819600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 s="7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 s="12">
        <f t="shared" si="17"/>
        <v>42977.208333333328</v>
      </c>
      <c r="N302">
        <v>1504155600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 s="7">
        <f t="shared" si="19"/>
        <v>41.02</v>
      </c>
      <c r="I303">
        <v>295</v>
      </c>
      <c r="J303" t="s">
        <v>21</v>
      </c>
      <c r="K303" t="s">
        <v>22</v>
      </c>
      <c r="L303">
        <v>1424930400</v>
      </c>
      <c r="M303" s="12">
        <f t="shared" si="17"/>
        <v>42061.25</v>
      </c>
      <c r="N303">
        <v>1426395600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 s="7">
        <f t="shared" si="19"/>
        <v>98.91</v>
      </c>
      <c r="I304">
        <v>245</v>
      </c>
      <c r="J304" t="s">
        <v>21</v>
      </c>
      <c r="K304" t="s">
        <v>22</v>
      </c>
      <c r="L304">
        <v>1535864400</v>
      </c>
      <c r="M304" s="12">
        <f t="shared" si="17"/>
        <v>43345.208333333328</v>
      </c>
      <c r="N304">
        <v>1537074000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 s="7">
        <f t="shared" si="19"/>
        <v>87.78</v>
      </c>
      <c r="I305">
        <v>32</v>
      </c>
      <c r="J305" t="s">
        <v>21</v>
      </c>
      <c r="K305" t="s">
        <v>22</v>
      </c>
      <c r="L305">
        <v>1452146400</v>
      </c>
      <c r="M305" s="12">
        <f t="shared" si="17"/>
        <v>42376.25</v>
      </c>
      <c r="N305">
        <v>1452578400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 s="7">
        <f t="shared" si="19"/>
        <v>80.77</v>
      </c>
      <c r="I306">
        <v>142</v>
      </c>
      <c r="J306" t="s">
        <v>21</v>
      </c>
      <c r="K306" t="s">
        <v>22</v>
      </c>
      <c r="L306">
        <v>1470546000</v>
      </c>
      <c r="M306" s="12">
        <f t="shared" si="17"/>
        <v>42589.208333333328</v>
      </c>
      <c r="N306">
        <v>1474088400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 s="7">
        <f t="shared" si="19"/>
        <v>94.28</v>
      </c>
      <c r="I307">
        <v>85</v>
      </c>
      <c r="J307" t="s">
        <v>21</v>
      </c>
      <c r="K307" t="s">
        <v>22</v>
      </c>
      <c r="L307">
        <v>1458363600</v>
      </c>
      <c r="M307" s="12">
        <f t="shared" si="17"/>
        <v>42448.208333333328</v>
      </c>
      <c r="N307">
        <v>1461906000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 s="7">
        <f t="shared" si="19"/>
        <v>73.430000000000007</v>
      </c>
      <c r="I308">
        <v>7</v>
      </c>
      <c r="J308" t="s">
        <v>21</v>
      </c>
      <c r="K308" t="s">
        <v>22</v>
      </c>
      <c r="L308">
        <v>1500008400</v>
      </c>
      <c r="M308" s="12">
        <f t="shared" si="17"/>
        <v>42930.208333333328</v>
      </c>
      <c r="N308">
        <v>1500267600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 s="7">
        <f t="shared" si="19"/>
        <v>65.97</v>
      </c>
      <c r="I309">
        <v>659</v>
      </c>
      <c r="J309" t="s">
        <v>36</v>
      </c>
      <c r="K309" t="s">
        <v>37</v>
      </c>
      <c r="L309">
        <v>1338958800</v>
      </c>
      <c r="M309" s="12">
        <f t="shared" si="17"/>
        <v>41066.208333333336</v>
      </c>
      <c r="N309">
        <v>1340686800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 s="7">
        <f t="shared" si="19"/>
        <v>109.04</v>
      </c>
      <c r="I310">
        <v>803</v>
      </c>
      <c r="J310" t="s">
        <v>21</v>
      </c>
      <c r="K310" t="s">
        <v>22</v>
      </c>
      <c r="L310">
        <v>1303102800</v>
      </c>
      <c r="M310" s="12">
        <f t="shared" si="17"/>
        <v>40651.208333333336</v>
      </c>
      <c r="N310">
        <v>1303189200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 s="7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 s="12">
        <f t="shared" si="17"/>
        <v>40807.208333333336</v>
      </c>
      <c r="N311">
        <v>1318309200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 s="7">
        <f t="shared" si="19"/>
        <v>99.13</v>
      </c>
      <c r="I312">
        <v>16</v>
      </c>
      <c r="J312" t="s">
        <v>21</v>
      </c>
      <c r="K312" t="s">
        <v>22</v>
      </c>
      <c r="L312">
        <v>1270789200</v>
      </c>
      <c r="M312" s="12">
        <f t="shared" si="17"/>
        <v>40277.208333333336</v>
      </c>
      <c r="N312">
        <v>1272171600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 s="7">
        <f t="shared" si="19"/>
        <v>105.88</v>
      </c>
      <c r="I313">
        <v>121</v>
      </c>
      <c r="J313" t="s">
        <v>21</v>
      </c>
      <c r="K313" t="s">
        <v>22</v>
      </c>
      <c r="L313">
        <v>1297836000</v>
      </c>
      <c r="M313" s="12">
        <f t="shared" si="17"/>
        <v>40590.25</v>
      </c>
      <c r="N313">
        <v>1298872800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 s="7">
        <f t="shared" si="19"/>
        <v>49</v>
      </c>
      <c r="I314">
        <v>3742</v>
      </c>
      <c r="J314" t="s">
        <v>21</v>
      </c>
      <c r="K314" t="s">
        <v>22</v>
      </c>
      <c r="L314">
        <v>1382677200</v>
      </c>
      <c r="M314" s="12">
        <f t="shared" si="17"/>
        <v>41572.208333333336</v>
      </c>
      <c r="N314">
        <v>1383282000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 s="7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 s="12">
        <f t="shared" si="17"/>
        <v>40966.25</v>
      </c>
      <c r="N315">
        <v>1330495200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 s="7">
        <f t="shared" si="19"/>
        <v>31.02</v>
      </c>
      <c r="I316">
        <v>133</v>
      </c>
      <c r="J316" t="s">
        <v>21</v>
      </c>
      <c r="K316" t="s">
        <v>22</v>
      </c>
      <c r="L316">
        <v>1552366800</v>
      </c>
      <c r="M316" s="12">
        <f t="shared" si="17"/>
        <v>43536.208333333328</v>
      </c>
      <c r="N316">
        <v>1552798800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 s="7">
        <f t="shared" si="19"/>
        <v>103.87</v>
      </c>
      <c r="I317">
        <v>31</v>
      </c>
      <c r="J317" t="s">
        <v>21</v>
      </c>
      <c r="K317" t="s">
        <v>22</v>
      </c>
      <c r="L317">
        <v>1400907600</v>
      </c>
      <c r="M317" s="12">
        <f t="shared" si="17"/>
        <v>41783.208333333336</v>
      </c>
      <c r="N317">
        <v>1403413200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 s="7">
        <f t="shared" si="19"/>
        <v>59.27</v>
      </c>
      <c r="I318">
        <v>108</v>
      </c>
      <c r="J318" t="s">
        <v>107</v>
      </c>
      <c r="K318" t="s">
        <v>108</v>
      </c>
      <c r="L318">
        <v>1574143200</v>
      </c>
      <c r="M318" s="12">
        <f t="shared" si="17"/>
        <v>43788.25</v>
      </c>
      <c r="N318">
        <v>1574229600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 s="7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 s="12">
        <f t="shared" si="17"/>
        <v>42869.208333333328</v>
      </c>
      <c r="N319">
        <v>1495861200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 s="7">
        <f t="shared" si="19"/>
        <v>53.12</v>
      </c>
      <c r="I320">
        <v>17</v>
      </c>
      <c r="J320" t="s">
        <v>21</v>
      </c>
      <c r="K320" t="s">
        <v>22</v>
      </c>
      <c r="L320">
        <v>1392357600</v>
      </c>
      <c r="M320" s="12">
        <f t="shared" si="17"/>
        <v>41684.25</v>
      </c>
      <c r="N320">
        <v>1392530400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 s="7">
        <f t="shared" si="19"/>
        <v>50.8</v>
      </c>
      <c r="I321">
        <v>64</v>
      </c>
      <c r="J321" t="s">
        <v>21</v>
      </c>
      <c r="K321" t="s">
        <v>22</v>
      </c>
      <c r="L321">
        <v>1281589200</v>
      </c>
      <c r="M321" s="12">
        <f t="shared" si="17"/>
        <v>40402.208333333336</v>
      </c>
      <c r="N321">
        <v>1283662800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 s="7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 s="12">
        <f t="shared" si="17"/>
        <v>40673.208333333336</v>
      </c>
      <c r="N322">
        <v>1305781200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20">E323/D323 *100</f>
        <v>94.144366197183089</v>
      </c>
      <c r="G323" t="s">
        <v>14</v>
      </c>
      <c r="H323" s="7">
        <f t="shared" si="19"/>
        <v>65</v>
      </c>
      <c r="I323">
        <v>2468</v>
      </c>
      <c r="J323" t="s">
        <v>21</v>
      </c>
      <c r="K323" t="s">
        <v>22</v>
      </c>
      <c r="L323">
        <v>1301634000</v>
      </c>
      <c r="M323" s="12">
        <f t="shared" ref="M323:M386" si="21">(((L323/60)/60)/24)+DATE(1970,1,1)</f>
        <v>40634.208333333336</v>
      </c>
      <c r="N323">
        <v>1302325200</v>
      </c>
      <c r="O323" s="12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 s="7">
        <f t="shared" ref="H324:H387" si="23">ROUND(E324/I324, 2)</f>
        <v>38</v>
      </c>
      <c r="I324">
        <v>5168</v>
      </c>
      <c r="J324" t="s">
        <v>21</v>
      </c>
      <c r="K324" t="s">
        <v>22</v>
      </c>
      <c r="L324">
        <v>1290664800</v>
      </c>
      <c r="M324" s="12">
        <f t="shared" si="21"/>
        <v>40507.25</v>
      </c>
      <c r="N324">
        <v>1291788000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 s="7">
        <f t="shared" si="23"/>
        <v>82.62</v>
      </c>
      <c r="I325">
        <v>26</v>
      </c>
      <c r="J325" t="s">
        <v>40</v>
      </c>
      <c r="K325" t="s">
        <v>41</v>
      </c>
      <c r="L325">
        <v>1395896400</v>
      </c>
      <c r="M325" s="12">
        <f t="shared" si="21"/>
        <v>41725.208333333336</v>
      </c>
      <c r="N325">
        <v>1396069200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 s="7">
        <f t="shared" si="23"/>
        <v>37.94</v>
      </c>
      <c r="I326">
        <v>307</v>
      </c>
      <c r="J326" t="s">
        <v>21</v>
      </c>
      <c r="K326" t="s">
        <v>22</v>
      </c>
      <c r="L326">
        <v>1434862800</v>
      </c>
      <c r="M326" s="12">
        <f t="shared" si="21"/>
        <v>42176.208333333328</v>
      </c>
      <c r="N326">
        <v>1435899600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 s="7">
        <f t="shared" si="23"/>
        <v>80.78</v>
      </c>
      <c r="I327">
        <v>73</v>
      </c>
      <c r="J327" t="s">
        <v>21</v>
      </c>
      <c r="K327" t="s">
        <v>22</v>
      </c>
      <c r="L327">
        <v>1529125200</v>
      </c>
      <c r="M327" s="12">
        <f t="shared" si="21"/>
        <v>43267.208333333328</v>
      </c>
      <c r="N327">
        <v>1531112400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 s="7">
        <f t="shared" si="23"/>
        <v>25.98</v>
      </c>
      <c r="I328">
        <v>128</v>
      </c>
      <c r="J328" t="s">
        <v>21</v>
      </c>
      <c r="K328" t="s">
        <v>22</v>
      </c>
      <c r="L328">
        <v>1451109600</v>
      </c>
      <c r="M328" s="12">
        <f t="shared" si="21"/>
        <v>42364.25</v>
      </c>
      <c r="N328">
        <v>1451628000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 s="7">
        <f t="shared" si="23"/>
        <v>30.36</v>
      </c>
      <c r="I329">
        <v>33</v>
      </c>
      <c r="J329" t="s">
        <v>21</v>
      </c>
      <c r="K329" t="s">
        <v>22</v>
      </c>
      <c r="L329">
        <v>1566968400</v>
      </c>
      <c r="M329" s="12">
        <f t="shared" si="21"/>
        <v>43705.208333333328</v>
      </c>
      <c r="N329">
        <v>1567314000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 s="7">
        <f t="shared" si="23"/>
        <v>54</v>
      </c>
      <c r="I330">
        <v>2441</v>
      </c>
      <c r="J330" t="s">
        <v>21</v>
      </c>
      <c r="K330" t="s">
        <v>22</v>
      </c>
      <c r="L330">
        <v>1543557600</v>
      </c>
      <c r="M330" s="12">
        <f t="shared" si="21"/>
        <v>43434.25</v>
      </c>
      <c r="N330">
        <v>1544508000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 s="7">
        <f t="shared" si="23"/>
        <v>101.79</v>
      </c>
      <c r="I331">
        <v>211</v>
      </c>
      <c r="J331" t="s">
        <v>21</v>
      </c>
      <c r="K331" t="s">
        <v>22</v>
      </c>
      <c r="L331">
        <v>1481522400</v>
      </c>
      <c r="M331" s="12">
        <f t="shared" si="21"/>
        <v>42716.25</v>
      </c>
      <c r="N331">
        <v>1482472800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 s="7">
        <f t="shared" si="23"/>
        <v>45</v>
      </c>
      <c r="I332">
        <v>1385</v>
      </c>
      <c r="J332" t="s">
        <v>40</v>
      </c>
      <c r="K332" t="s">
        <v>41</v>
      </c>
      <c r="L332">
        <v>1512712800</v>
      </c>
      <c r="M332" s="12">
        <f t="shared" si="21"/>
        <v>43077.25</v>
      </c>
      <c r="N332">
        <v>1512799200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 s="7">
        <f t="shared" si="23"/>
        <v>77.069999999999993</v>
      </c>
      <c r="I333">
        <v>190</v>
      </c>
      <c r="J333" t="s">
        <v>21</v>
      </c>
      <c r="K333" t="s">
        <v>22</v>
      </c>
      <c r="L333">
        <v>1324274400</v>
      </c>
      <c r="M333" s="12">
        <f t="shared" si="21"/>
        <v>40896.25</v>
      </c>
      <c r="N333">
        <v>1324360800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 s="7">
        <f t="shared" si="23"/>
        <v>88.08</v>
      </c>
      <c r="I334">
        <v>470</v>
      </c>
      <c r="J334" t="s">
        <v>21</v>
      </c>
      <c r="K334" t="s">
        <v>22</v>
      </c>
      <c r="L334">
        <v>1364446800</v>
      </c>
      <c r="M334" s="12">
        <f t="shared" si="21"/>
        <v>41361.208333333336</v>
      </c>
      <c r="N334">
        <v>1364533200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 s="7">
        <f t="shared" si="23"/>
        <v>47.04</v>
      </c>
      <c r="I335">
        <v>253</v>
      </c>
      <c r="J335" t="s">
        <v>21</v>
      </c>
      <c r="K335" t="s">
        <v>22</v>
      </c>
      <c r="L335">
        <v>1542693600</v>
      </c>
      <c r="M335" s="12">
        <f t="shared" si="21"/>
        <v>43424.25</v>
      </c>
      <c r="N335">
        <v>1545112800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 s="7">
        <f t="shared" si="23"/>
        <v>111</v>
      </c>
      <c r="I336">
        <v>1113</v>
      </c>
      <c r="J336" t="s">
        <v>21</v>
      </c>
      <c r="K336" t="s">
        <v>22</v>
      </c>
      <c r="L336">
        <v>1515564000</v>
      </c>
      <c r="M336" s="12">
        <f t="shared" si="21"/>
        <v>43110.25</v>
      </c>
      <c r="N336">
        <v>1516168800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 s="7">
        <f t="shared" si="23"/>
        <v>87</v>
      </c>
      <c r="I337">
        <v>2283</v>
      </c>
      <c r="J337" t="s">
        <v>21</v>
      </c>
      <c r="K337" t="s">
        <v>22</v>
      </c>
      <c r="L337">
        <v>1573797600</v>
      </c>
      <c r="M337" s="12">
        <f t="shared" si="21"/>
        <v>43784.25</v>
      </c>
      <c r="N337">
        <v>1574920800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 s="7">
        <f t="shared" si="23"/>
        <v>63.99</v>
      </c>
      <c r="I338">
        <v>1072</v>
      </c>
      <c r="J338" t="s">
        <v>21</v>
      </c>
      <c r="K338" t="s">
        <v>22</v>
      </c>
      <c r="L338">
        <v>1292392800</v>
      </c>
      <c r="M338" s="12">
        <f t="shared" si="21"/>
        <v>40527.25</v>
      </c>
      <c r="N338">
        <v>1292479200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 s="7">
        <f t="shared" si="23"/>
        <v>105.99</v>
      </c>
      <c r="I339">
        <v>1095</v>
      </c>
      <c r="J339" t="s">
        <v>21</v>
      </c>
      <c r="K339" t="s">
        <v>22</v>
      </c>
      <c r="L339">
        <v>1573452000</v>
      </c>
      <c r="M339" s="12">
        <f t="shared" si="21"/>
        <v>43780.25</v>
      </c>
      <c r="N339">
        <v>1573538400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 s="7">
        <f t="shared" si="23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 s="12">
        <f t="shared" si="21"/>
        <v>40821.208333333336</v>
      </c>
      <c r="N340">
        <v>1320382800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 s="7">
        <f t="shared" si="23"/>
        <v>84.02</v>
      </c>
      <c r="I341">
        <v>1297</v>
      </c>
      <c r="J341" t="s">
        <v>15</v>
      </c>
      <c r="K341" t="s">
        <v>16</v>
      </c>
      <c r="L341">
        <v>1501650000</v>
      </c>
      <c r="M341" s="12">
        <f t="shared" si="21"/>
        <v>42949.208333333328</v>
      </c>
      <c r="N341">
        <v>1502859600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 s="7">
        <f t="shared" si="23"/>
        <v>88.97</v>
      </c>
      <c r="I342">
        <v>393</v>
      </c>
      <c r="J342" t="s">
        <v>21</v>
      </c>
      <c r="K342" t="s">
        <v>22</v>
      </c>
      <c r="L342">
        <v>1323669600</v>
      </c>
      <c r="M342" s="12">
        <f t="shared" si="21"/>
        <v>40889.25</v>
      </c>
      <c r="N342">
        <v>1323756000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 s="7">
        <f t="shared" si="23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 s="12">
        <f t="shared" si="21"/>
        <v>42244.208333333328</v>
      </c>
      <c r="N343">
        <v>1441342800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 s="7">
        <f t="shared" si="23"/>
        <v>97.15</v>
      </c>
      <c r="I344">
        <v>328</v>
      </c>
      <c r="J344" t="s">
        <v>21</v>
      </c>
      <c r="K344" t="s">
        <v>22</v>
      </c>
      <c r="L344">
        <v>1374296400</v>
      </c>
      <c r="M344" s="12">
        <f t="shared" si="21"/>
        <v>41475.208333333336</v>
      </c>
      <c r="N344">
        <v>1375333200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 s="7">
        <f t="shared" si="23"/>
        <v>33.01</v>
      </c>
      <c r="I345">
        <v>147</v>
      </c>
      <c r="J345" t="s">
        <v>21</v>
      </c>
      <c r="K345" t="s">
        <v>22</v>
      </c>
      <c r="L345">
        <v>1384840800</v>
      </c>
      <c r="M345" s="12">
        <f t="shared" si="21"/>
        <v>41597.25</v>
      </c>
      <c r="N345">
        <v>1389420000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 s="7">
        <f t="shared" si="23"/>
        <v>99.95</v>
      </c>
      <c r="I346">
        <v>830</v>
      </c>
      <c r="J346" t="s">
        <v>21</v>
      </c>
      <c r="K346" t="s">
        <v>22</v>
      </c>
      <c r="L346">
        <v>1516600800</v>
      </c>
      <c r="M346" s="12">
        <f t="shared" si="21"/>
        <v>43122.25</v>
      </c>
      <c r="N346">
        <v>1520056800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 s="7">
        <f t="shared" si="23"/>
        <v>69.97</v>
      </c>
      <c r="I347">
        <v>331</v>
      </c>
      <c r="J347" t="s">
        <v>40</v>
      </c>
      <c r="K347" t="s">
        <v>41</v>
      </c>
      <c r="L347">
        <v>1436418000</v>
      </c>
      <c r="M347" s="12">
        <f t="shared" si="21"/>
        <v>42194.208333333328</v>
      </c>
      <c r="N347">
        <v>1436504400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 s="7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 s="12">
        <f t="shared" si="21"/>
        <v>42971.208333333328</v>
      </c>
      <c r="N348">
        <v>1508302800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 s="7">
        <f t="shared" si="23"/>
        <v>66.010000000000005</v>
      </c>
      <c r="I349">
        <v>191</v>
      </c>
      <c r="J349" t="s">
        <v>21</v>
      </c>
      <c r="K349" t="s">
        <v>22</v>
      </c>
      <c r="L349">
        <v>1423634400</v>
      </c>
      <c r="M349" s="12">
        <f t="shared" si="21"/>
        <v>42046.25</v>
      </c>
      <c r="N349">
        <v>1425708000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 s="7">
        <f t="shared" si="23"/>
        <v>41.01</v>
      </c>
      <c r="I350">
        <v>3483</v>
      </c>
      <c r="J350" t="s">
        <v>21</v>
      </c>
      <c r="K350" t="s">
        <v>22</v>
      </c>
      <c r="L350">
        <v>1487224800</v>
      </c>
      <c r="M350" s="12">
        <f t="shared" si="21"/>
        <v>42782.25</v>
      </c>
      <c r="N350">
        <v>1488348000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 s="7">
        <f t="shared" si="23"/>
        <v>103.96</v>
      </c>
      <c r="I351">
        <v>923</v>
      </c>
      <c r="J351" t="s">
        <v>21</v>
      </c>
      <c r="K351" t="s">
        <v>22</v>
      </c>
      <c r="L351">
        <v>1500008400</v>
      </c>
      <c r="M351" s="12">
        <f t="shared" si="21"/>
        <v>42930.208333333328</v>
      </c>
      <c r="N351">
        <v>1502600400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 s="7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 s="12">
        <f t="shared" si="21"/>
        <v>42144.208333333328</v>
      </c>
      <c r="N352">
        <v>1433653200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 s="7">
        <f t="shared" si="23"/>
        <v>47.01</v>
      </c>
      <c r="I353">
        <v>2013</v>
      </c>
      <c r="J353" t="s">
        <v>21</v>
      </c>
      <c r="K353" t="s">
        <v>22</v>
      </c>
      <c r="L353">
        <v>1440392400</v>
      </c>
      <c r="M353" s="12">
        <f t="shared" si="21"/>
        <v>42240.208333333328</v>
      </c>
      <c r="N353">
        <v>1441602000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 s="7">
        <f t="shared" si="23"/>
        <v>29.61</v>
      </c>
      <c r="I354">
        <v>33</v>
      </c>
      <c r="J354" t="s">
        <v>15</v>
      </c>
      <c r="K354" t="s">
        <v>16</v>
      </c>
      <c r="L354">
        <v>1446876000</v>
      </c>
      <c r="M354" s="12">
        <f t="shared" si="21"/>
        <v>42315.25</v>
      </c>
      <c r="N354">
        <v>1447567200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 s="7">
        <f t="shared" si="23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 s="12">
        <f t="shared" si="21"/>
        <v>43651.208333333328</v>
      </c>
      <c r="N355">
        <v>1562389200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 s="7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 s="12">
        <f t="shared" si="21"/>
        <v>41520.208333333336</v>
      </c>
      <c r="N356">
        <v>1378789200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 s="7">
        <f t="shared" si="23"/>
        <v>26.06</v>
      </c>
      <c r="I357">
        <v>86</v>
      </c>
      <c r="J357" t="s">
        <v>21</v>
      </c>
      <c r="K357" t="s">
        <v>22</v>
      </c>
      <c r="L357">
        <v>1485064800</v>
      </c>
      <c r="M357" s="12">
        <f t="shared" si="21"/>
        <v>42757.25</v>
      </c>
      <c r="N357">
        <v>1488520800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 s="7">
        <f t="shared" si="23"/>
        <v>85.78</v>
      </c>
      <c r="I358">
        <v>40</v>
      </c>
      <c r="J358" t="s">
        <v>107</v>
      </c>
      <c r="K358" t="s">
        <v>108</v>
      </c>
      <c r="L358">
        <v>1326520800</v>
      </c>
      <c r="M358" s="12">
        <f t="shared" si="21"/>
        <v>40922.25</v>
      </c>
      <c r="N358">
        <v>1327298400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 s="7">
        <f t="shared" si="23"/>
        <v>103.73</v>
      </c>
      <c r="I359">
        <v>41</v>
      </c>
      <c r="J359" t="s">
        <v>21</v>
      </c>
      <c r="K359" t="s">
        <v>22</v>
      </c>
      <c r="L359">
        <v>1441256400</v>
      </c>
      <c r="M359" s="12">
        <f t="shared" si="21"/>
        <v>42250.208333333328</v>
      </c>
      <c r="N359">
        <v>1443416400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 s="7">
        <f t="shared" si="23"/>
        <v>49.83</v>
      </c>
      <c r="I360">
        <v>23</v>
      </c>
      <c r="J360" t="s">
        <v>15</v>
      </c>
      <c r="K360" t="s">
        <v>16</v>
      </c>
      <c r="L360">
        <v>1533877200</v>
      </c>
      <c r="M360" s="12">
        <f t="shared" si="21"/>
        <v>43322.208333333328</v>
      </c>
      <c r="N360">
        <v>1534136400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 s="7">
        <f t="shared" si="23"/>
        <v>63.89</v>
      </c>
      <c r="I361">
        <v>187</v>
      </c>
      <c r="J361" t="s">
        <v>21</v>
      </c>
      <c r="K361" t="s">
        <v>22</v>
      </c>
      <c r="L361">
        <v>1314421200</v>
      </c>
      <c r="M361" s="12">
        <f t="shared" si="21"/>
        <v>40782.208333333336</v>
      </c>
      <c r="N361">
        <v>1315026000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 s="7">
        <f t="shared" si="23"/>
        <v>47</v>
      </c>
      <c r="I362">
        <v>2875</v>
      </c>
      <c r="J362" t="s">
        <v>40</v>
      </c>
      <c r="K362" t="s">
        <v>41</v>
      </c>
      <c r="L362">
        <v>1293861600</v>
      </c>
      <c r="M362" s="12">
        <f t="shared" si="21"/>
        <v>40544.25</v>
      </c>
      <c r="N362">
        <v>1295071200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 s="7">
        <f t="shared" si="23"/>
        <v>108.48</v>
      </c>
      <c r="I363">
        <v>88</v>
      </c>
      <c r="J363" t="s">
        <v>21</v>
      </c>
      <c r="K363" t="s">
        <v>22</v>
      </c>
      <c r="L363">
        <v>1507352400</v>
      </c>
      <c r="M363" s="12">
        <f t="shared" si="21"/>
        <v>43015.208333333328</v>
      </c>
      <c r="N363">
        <v>1509426000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 s="7">
        <f t="shared" si="23"/>
        <v>72.02</v>
      </c>
      <c r="I364">
        <v>191</v>
      </c>
      <c r="J364" t="s">
        <v>21</v>
      </c>
      <c r="K364" t="s">
        <v>22</v>
      </c>
      <c r="L364">
        <v>1296108000</v>
      </c>
      <c r="M364" s="12">
        <f t="shared" si="21"/>
        <v>40570.25</v>
      </c>
      <c r="N364">
        <v>1299391200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 s="7">
        <f t="shared" si="23"/>
        <v>59.93</v>
      </c>
      <c r="I365">
        <v>139</v>
      </c>
      <c r="J365" t="s">
        <v>21</v>
      </c>
      <c r="K365" t="s">
        <v>22</v>
      </c>
      <c r="L365">
        <v>1324965600</v>
      </c>
      <c r="M365" s="12">
        <f t="shared" si="21"/>
        <v>40904.25</v>
      </c>
      <c r="N365">
        <v>1325052000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 s="7">
        <f t="shared" si="23"/>
        <v>78.209999999999994</v>
      </c>
      <c r="I366">
        <v>186</v>
      </c>
      <c r="J366" t="s">
        <v>21</v>
      </c>
      <c r="K366" t="s">
        <v>22</v>
      </c>
      <c r="L366">
        <v>1520229600</v>
      </c>
      <c r="M366" s="12">
        <f t="shared" si="21"/>
        <v>43164.25</v>
      </c>
      <c r="N366">
        <v>1522818000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 s="7">
        <f t="shared" si="23"/>
        <v>104.78</v>
      </c>
      <c r="I367">
        <v>112</v>
      </c>
      <c r="J367" t="s">
        <v>26</v>
      </c>
      <c r="K367" t="s">
        <v>27</v>
      </c>
      <c r="L367">
        <v>1482991200</v>
      </c>
      <c r="M367" s="12">
        <f t="shared" si="21"/>
        <v>42733.25</v>
      </c>
      <c r="N367">
        <v>1485324000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 s="7">
        <f t="shared" si="23"/>
        <v>105.52</v>
      </c>
      <c r="I368">
        <v>101</v>
      </c>
      <c r="J368" t="s">
        <v>21</v>
      </c>
      <c r="K368" t="s">
        <v>22</v>
      </c>
      <c r="L368">
        <v>1294034400</v>
      </c>
      <c r="M368" s="12">
        <f t="shared" si="21"/>
        <v>40546.25</v>
      </c>
      <c r="N368">
        <v>1294120800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 s="7">
        <f t="shared" si="23"/>
        <v>24.93</v>
      </c>
      <c r="I369">
        <v>75</v>
      </c>
      <c r="J369" t="s">
        <v>21</v>
      </c>
      <c r="K369" t="s">
        <v>22</v>
      </c>
      <c r="L369">
        <v>1413608400</v>
      </c>
      <c r="M369" s="12">
        <f t="shared" si="21"/>
        <v>41930.208333333336</v>
      </c>
      <c r="N369">
        <v>1415685600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 s="7">
        <f t="shared" si="23"/>
        <v>69.87</v>
      </c>
      <c r="I370">
        <v>206</v>
      </c>
      <c r="J370" t="s">
        <v>40</v>
      </c>
      <c r="K370" t="s">
        <v>41</v>
      </c>
      <c r="L370">
        <v>1286946000</v>
      </c>
      <c r="M370" s="12">
        <f t="shared" si="21"/>
        <v>40464.208333333336</v>
      </c>
      <c r="N370">
        <v>1288933200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 s="7">
        <f t="shared" si="23"/>
        <v>95.73</v>
      </c>
      <c r="I371">
        <v>154</v>
      </c>
      <c r="J371" t="s">
        <v>21</v>
      </c>
      <c r="K371" t="s">
        <v>22</v>
      </c>
      <c r="L371">
        <v>1359871200</v>
      </c>
      <c r="M371" s="12">
        <f t="shared" si="21"/>
        <v>41308.25</v>
      </c>
      <c r="N371">
        <v>1363237200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 s="7">
        <f t="shared" si="23"/>
        <v>30</v>
      </c>
      <c r="I372">
        <v>5966</v>
      </c>
      <c r="J372" t="s">
        <v>21</v>
      </c>
      <c r="K372" t="s">
        <v>22</v>
      </c>
      <c r="L372">
        <v>1555304400</v>
      </c>
      <c r="M372" s="12">
        <f t="shared" si="21"/>
        <v>43570.208333333328</v>
      </c>
      <c r="N372">
        <v>1555822800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 s="7">
        <f t="shared" si="23"/>
        <v>59.01</v>
      </c>
      <c r="I373">
        <v>2176</v>
      </c>
      <c r="J373" t="s">
        <v>21</v>
      </c>
      <c r="K373" t="s">
        <v>22</v>
      </c>
      <c r="L373">
        <v>1423375200</v>
      </c>
      <c r="M373" s="12">
        <f t="shared" si="21"/>
        <v>42043.25</v>
      </c>
      <c r="N373">
        <v>1427778000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 s="7">
        <f t="shared" si="23"/>
        <v>84.76</v>
      </c>
      <c r="I374">
        <v>169</v>
      </c>
      <c r="J374" t="s">
        <v>21</v>
      </c>
      <c r="K374" t="s">
        <v>22</v>
      </c>
      <c r="L374">
        <v>1420696800</v>
      </c>
      <c r="M374" s="12">
        <f t="shared" si="21"/>
        <v>42012.25</v>
      </c>
      <c r="N374">
        <v>1422424800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 s="7">
        <f t="shared" si="23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 s="12">
        <f t="shared" si="21"/>
        <v>42964.208333333328</v>
      </c>
      <c r="N375">
        <v>1503637200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 s="7">
        <f t="shared" si="23"/>
        <v>50.05</v>
      </c>
      <c r="I376">
        <v>441</v>
      </c>
      <c r="J376" t="s">
        <v>21</v>
      </c>
      <c r="K376" t="s">
        <v>22</v>
      </c>
      <c r="L376">
        <v>1547186400</v>
      </c>
      <c r="M376" s="12">
        <f t="shared" si="21"/>
        <v>43476.25</v>
      </c>
      <c r="N376">
        <v>1547618400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 s="7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 s="12">
        <f t="shared" si="21"/>
        <v>42293.208333333328</v>
      </c>
      <c r="N377">
        <v>1449900000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 s="7">
        <f t="shared" si="23"/>
        <v>93.7</v>
      </c>
      <c r="I378">
        <v>131</v>
      </c>
      <c r="J378" t="s">
        <v>21</v>
      </c>
      <c r="K378" t="s">
        <v>22</v>
      </c>
      <c r="L378">
        <v>1404622800</v>
      </c>
      <c r="M378" s="12">
        <f t="shared" si="21"/>
        <v>41826.208333333336</v>
      </c>
      <c r="N378">
        <v>1405141200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 s="7">
        <f t="shared" si="23"/>
        <v>40.14</v>
      </c>
      <c r="I379">
        <v>127</v>
      </c>
      <c r="J379" t="s">
        <v>21</v>
      </c>
      <c r="K379" t="s">
        <v>22</v>
      </c>
      <c r="L379">
        <v>1571720400</v>
      </c>
      <c r="M379" s="12">
        <f t="shared" si="21"/>
        <v>43760.208333333328</v>
      </c>
      <c r="N379">
        <v>1572933600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 s="7">
        <f t="shared" si="23"/>
        <v>70.09</v>
      </c>
      <c r="I380">
        <v>355</v>
      </c>
      <c r="J380" t="s">
        <v>21</v>
      </c>
      <c r="K380" t="s">
        <v>22</v>
      </c>
      <c r="L380">
        <v>1526878800</v>
      </c>
      <c r="M380" s="12">
        <f t="shared" si="21"/>
        <v>43241.208333333328</v>
      </c>
      <c r="N380">
        <v>1530162000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 s="7">
        <f t="shared" si="23"/>
        <v>66.180000000000007</v>
      </c>
      <c r="I381">
        <v>44</v>
      </c>
      <c r="J381" t="s">
        <v>40</v>
      </c>
      <c r="K381" t="s">
        <v>41</v>
      </c>
      <c r="L381">
        <v>1319691600</v>
      </c>
      <c r="M381" s="12">
        <f t="shared" si="21"/>
        <v>40843.208333333336</v>
      </c>
      <c r="N381">
        <v>1320904800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 s="7">
        <f t="shared" si="23"/>
        <v>47.71</v>
      </c>
      <c r="I382">
        <v>84</v>
      </c>
      <c r="J382" t="s">
        <v>21</v>
      </c>
      <c r="K382" t="s">
        <v>22</v>
      </c>
      <c r="L382">
        <v>1371963600</v>
      </c>
      <c r="M382" s="12">
        <f t="shared" si="21"/>
        <v>41448.208333333336</v>
      </c>
      <c r="N382">
        <v>1372395600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 s="7">
        <f t="shared" si="23"/>
        <v>62.9</v>
      </c>
      <c r="I383">
        <v>155</v>
      </c>
      <c r="J383" t="s">
        <v>21</v>
      </c>
      <c r="K383" t="s">
        <v>22</v>
      </c>
      <c r="L383">
        <v>1433739600</v>
      </c>
      <c r="M383" s="12">
        <f t="shared" si="21"/>
        <v>42163.208333333328</v>
      </c>
      <c r="N383">
        <v>1437714000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 s="7">
        <f t="shared" si="23"/>
        <v>86.61</v>
      </c>
      <c r="I384">
        <v>67</v>
      </c>
      <c r="J384" t="s">
        <v>21</v>
      </c>
      <c r="K384" t="s">
        <v>22</v>
      </c>
      <c r="L384">
        <v>1508130000</v>
      </c>
      <c r="M384" s="12">
        <f t="shared" si="21"/>
        <v>43024.208333333328</v>
      </c>
      <c r="N384">
        <v>1509771600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 s="7">
        <f t="shared" si="23"/>
        <v>75.13</v>
      </c>
      <c r="I385">
        <v>189</v>
      </c>
      <c r="J385" t="s">
        <v>21</v>
      </c>
      <c r="K385" t="s">
        <v>22</v>
      </c>
      <c r="L385">
        <v>1550037600</v>
      </c>
      <c r="M385" s="12">
        <f t="shared" si="21"/>
        <v>43509.25</v>
      </c>
      <c r="N385">
        <v>1550556000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 s="7">
        <f t="shared" si="23"/>
        <v>41</v>
      </c>
      <c r="I386">
        <v>4799</v>
      </c>
      <c r="J386" t="s">
        <v>21</v>
      </c>
      <c r="K386" t="s">
        <v>22</v>
      </c>
      <c r="L386">
        <v>1486706400</v>
      </c>
      <c r="M386" s="12">
        <f t="shared" si="21"/>
        <v>42776.25</v>
      </c>
      <c r="N386">
        <v>1489039200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24">E387/D387 *100</f>
        <v>146.16709511568124</v>
      </c>
      <c r="G387" t="s">
        <v>20</v>
      </c>
      <c r="H387" s="7">
        <f t="shared" si="23"/>
        <v>50.01</v>
      </c>
      <c r="I387">
        <v>1137</v>
      </c>
      <c r="J387" t="s">
        <v>21</v>
      </c>
      <c r="K387" t="s">
        <v>22</v>
      </c>
      <c r="L387">
        <v>1553835600</v>
      </c>
      <c r="M387" s="12">
        <f t="shared" ref="M387:M450" si="25">(((L387/60)/60)/24)+DATE(1970,1,1)</f>
        <v>43553.208333333328</v>
      </c>
      <c r="N387">
        <v>1556600400</v>
      </c>
      <c r="O387" s="12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 s="7">
        <f t="shared" ref="H388:H451" si="27">ROUND(E388/I388, 2)</f>
        <v>96.96</v>
      </c>
      <c r="I388">
        <v>1068</v>
      </c>
      <c r="J388" t="s">
        <v>21</v>
      </c>
      <c r="K388" t="s">
        <v>22</v>
      </c>
      <c r="L388">
        <v>1277528400</v>
      </c>
      <c r="M388" s="12">
        <f t="shared" si="25"/>
        <v>40355.208333333336</v>
      </c>
      <c r="N388">
        <v>1278565200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 s="7">
        <f t="shared" si="27"/>
        <v>100.93</v>
      </c>
      <c r="I389">
        <v>424</v>
      </c>
      <c r="J389" t="s">
        <v>21</v>
      </c>
      <c r="K389" t="s">
        <v>22</v>
      </c>
      <c r="L389">
        <v>1339477200</v>
      </c>
      <c r="M389" s="12">
        <f t="shared" si="25"/>
        <v>41072.208333333336</v>
      </c>
      <c r="N389">
        <v>1339909200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 s="7">
        <f t="shared" si="27"/>
        <v>89.23</v>
      </c>
      <c r="I390">
        <v>145</v>
      </c>
      <c r="J390" t="s">
        <v>98</v>
      </c>
      <c r="K390" t="s">
        <v>99</v>
      </c>
      <c r="L390">
        <v>1325656800</v>
      </c>
      <c r="M390" s="12">
        <f t="shared" si="25"/>
        <v>40912.25</v>
      </c>
      <c r="N390">
        <v>1325829600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 s="7">
        <f t="shared" si="27"/>
        <v>87.98</v>
      </c>
      <c r="I391">
        <v>1152</v>
      </c>
      <c r="J391" t="s">
        <v>21</v>
      </c>
      <c r="K391" t="s">
        <v>22</v>
      </c>
      <c r="L391">
        <v>1288242000</v>
      </c>
      <c r="M391" s="12">
        <f t="shared" si="25"/>
        <v>40479.208333333336</v>
      </c>
      <c r="N391">
        <v>1290578400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 s="7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 s="12">
        <f t="shared" si="25"/>
        <v>41530.208333333336</v>
      </c>
      <c r="N392">
        <v>1380344400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 s="7">
        <f t="shared" si="27"/>
        <v>29.09</v>
      </c>
      <c r="I393">
        <v>151</v>
      </c>
      <c r="J393" t="s">
        <v>21</v>
      </c>
      <c r="K393" t="s">
        <v>22</v>
      </c>
      <c r="L393">
        <v>1389679200</v>
      </c>
      <c r="M393" s="12">
        <f t="shared" si="25"/>
        <v>41653.25</v>
      </c>
      <c r="N393">
        <v>1389852000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 s="7">
        <f t="shared" si="27"/>
        <v>42.01</v>
      </c>
      <c r="I394">
        <v>1608</v>
      </c>
      <c r="J394" t="s">
        <v>21</v>
      </c>
      <c r="K394" t="s">
        <v>22</v>
      </c>
      <c r="L394">
        <v>1294293600</v>
      </c>
      <c r="M394" s="12">
        <f t="shared" si="25"/>
        <v>40549.25</v>
      </c>
      <c r="N394">
        <v>1294466400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 s="7">
        <f t="shared" si="27"/>
        <v>47</v>
      </c>
      <c r="I395">
        <v>3059</v>
      </c>
      <c r="J395" t="s">
        <v>15</v>
      </c>
      <c r="K395" t="s">
        <v>16</v>
      </c>
      <c r="L395">
        <v>1500267600</v>
      </c>
      <c r="M395" s="12">
        <f t="shared" si="25"/>
        <v>42933.208333333328</v>
      </c>
      <c r="N395">
        <v>1500354000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 s="7">
        <f t="shared" si="27"/>
        <v>110.44</v>
      </c>
      <c r="I396">
        <v>34</v>
      </c>
      <c r="J396" t="s">
        <v>21</v>
      </c>
      <c r="K396" t="s">
        <v>22</v>
      </c>
      <c r="L396">
        <v>1375074000</v>
      </c>
      <c r="M396" s="12">
        <f t="shared" si="25"/>
        <v>41484.208333333336</v>
      </c>
      <c r="N396">
        <v>1375938000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 s="7">
        <f t="shared" si="27"/>
        <v>41.99</v>
      </c>
      <c r="I397">
        <v>220</v>
      </c>
      <c r="J397" t="s">
        <v>21</v>
      </c>
      <c r="K397" t="s">
        <v>22</v>
      </c>
      <c r="L397">
        <v>1323324000</v>
      </c>
      <c r="M397" s="12">
        <f t="shared" si="25"/>
        <v>40885.25</v>
      </c>
      <c r="N397">
        <v>1323410400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 s="7">
        <f t="shared" si="27"/>
        <v>48.01</v>
      </c>
      <c r="I398">
        <v>1604</v>
      </c>
      <c r="J398" t="s">
        <v>26</v>
      </c>
      <c r="K398" t="s">
        <v>27</v>
      </c>
      <c r="L398">
        <v>1538715600</v>
      </c>
      <c r="M398" s="12">
        <f t="shared" si="25"/>
        <v>43378.208333333328</v>
      </c>
      <c r="N398">
        <v>1539406800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 s="7">
        <f t="shared" si="27"/>
        <v>31.02</v>
      </c>
      <c r="I399">
        <v>454</v>
      </c>
      <c r="J399" t="s">
        <v>21</v>
      </c>
      <c r="K399" t="s">
        <v>22</v>
      </c>
      <c r="L399">
        <v>1369285200</v>
      </c>
      <c r="M399" s="12">
        <f t="shared" si="25"/>
        <v>41417.208333333336</v>
      </c>
      <c r="N399">
        <v>1369803600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 s="7">
        <f t="shared" si="27"/>
        <v>99.2</v>
      </c>
      <c r="I400">
        <v>123</v>
      </c>
      <c r="J400" t="s">
        <v>107</v>
      </c>
      <c r="K400" t="s">
        <v>108</v>
      </c>
      <c r="L400">
        <v>1525755600</v>
      </c>
      <c r="M400" s="12">
        <f t="shared" si="25"/>
        <v>43228.208333333328</v>
      </c>
      <c r="N400">
        <v>1525928400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 s="7">
        <f t="shared" si="27"/>
        <v>66.02</v>
      </c>
      <c r="I401">
        <v>941</v>
      </c>
      <c r="J401" t="s">
        <v>21</v>
      </c>
      <c r="K401" t="s">
        <v>22</v>
      </c>
      <c r="L401">
        <v>1296626400</v>
      </c>
      <c r="M401" s="12">
        <f t="shared" si="25"/>
        <v>40576.25</v>
      </c>
      <c r="N401">
        <v>1297231200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 s="7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 s="12">
        <f t="shared" si="25"/>
        <v>41502.208333333336</v>
      </c>
      <c r="N402">
        <v>1378530000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 s="7">
        <f t="shared" si="27"/>
        <v>46.06</v>
      </c>
      <c r="I403">
        <v>299</v>
      </c>
      <c r="J403" t="s">
        <v>21</v>
      </c>
      <c r="K403" t="s">
        <v>22</v>
      </c>
      <c r="L403">
        <v>1572152400</v>
      </c>
      <c r="M403" s="12">
        <f t="shared" si="25"/>
        <v>43765.208333333328</v>
      </c>
      <c r="N403">
        <v>1572152400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 s="7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2">
        <f t="shared" si="25"/>
        <v>40914.25</v>
      </c>
      <c r="N404">
        <v>1329890400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 s="7">
        <f t="shared" si="27"/>
        <v>55.99</v>
      </c>
      <c r="I405">
        <v>3015</v>
      </c>
      <c r="J405" t="s">
        <v>15</v>
      </c>
      <c r="K405" t="s">
        <v>16</v>
      </c>
      <c r="L405">
        <v>1273640400</v>
      </c>
      <c r="M405" s="12">
        <f t="shared" si="25"/>
        <v>40310.208333333336</v>
      </c>
      <c r="N405">
        <v>1276750800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 s="7">
        <f t="shared" si="27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 s="12">
        <f t="shared" si="25"/>
        <v>43053.25</v>
      </c>
      <c r="N406">
        <v>1510898400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 s="7">
        <f t="shared" si="27"/>
        <v>60.98</v>
      </c>
      <c r="I407">
        <v>435</v>
      </c>
      <c r="J407" t="s">
        <v>21</v>
      </c>
      <c r="K407" t="s">
        <v>22</v>
      </c>
      <c r="L407">
        <v>1528088400</v>
      </c>
      <c r="M407" s="12">
        <f t="shared" si="25"/>
        <v>43255.208333333328</v>
      </c>
      <c r="N407">
        <v>1532408400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 s="7">
        <f t="shared" si="27"/>
        <v>110.98</v>
      </c>
      <c r="I408">
        <v>645</v>
      </c>
      <c r="J408" t="s">
        <v>21</v>
      </c>
      <c r="K408" t="s">
        <v>22</v>
      </c>
      <c r="L408">
        <v>1359525600</v>
      </c>
      <c r="M408" s="12">
        <f t="shared" si="25"/>
        <v>41304.25</v>
      </c>
      <c r="N408">
        <v>1360562400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 s="7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 s="12">
        <f t="shared" si="25"/>
        <v>43751.208333333328</v>
      </c>
      <c r="N409">
        <v>1571547600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 s="7">
        <f t="shared" si="27"/>
        <v>78.760000000000005</v>
      </c>
      <c r="I410">
        <v>154</v>
      </c>
      <c r="J410" t="s">
        <v>15</v>
      </c>
      <c r="K410" t="s">
        <v>16</v>
      </c>
      <c r="L410">
        <v>1466398800</v>
      </c>
      <c r="M410" s="12">
        <f t="shared" si="25"/>
        <v>42541.208333333328</v>
      </c>
      <c r="N410">
        <v>1468126800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 s="7">
        <f t="shared" si="27"/>
        <v>87.96</v>
      </c>
      <c r="I411">
        <v>714</v>
      </c>
      <c r="J411" t="s">
        <v>21</v>
      </c>
      <c r="K411" t="s">
        <v>22</v>
      </c>
      <c r="L411">
        <v>1492491600</v>
      </c>
      <c r="M411" s="12">
        <f t="shared" si="25"/>
        <v>42843.208333333328</v>
      </c>
      <c r="N411">
        <v>1492837200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 s="7">
        <f t="shared" si="27"/>
        <v>49.99</v>
      </c>
      <c r="I412">
        <v>1111</v>
      </c>
      <c r="J412" t="s">
        <v>21</v>
      </c>
      <c r="K412" t="s">
        <v>22</v>
      </c>
      <c r="L412">
        <v>1430197200</v>
      </c>
      <c r="M412" s="12">
        <f t="shared" si="25"/>
        <v>42122.208333333328</v>
      </c>
      <c r="N412">
        <v>1430197200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 s="7">
        <f t="shared" si="27"/>
        <v>99.52</v>
      </c>
      <c r="I413">
        <v>82</v>
      </c>
      <c r="J413" t="s">
        <v>21</v>
      </c>
      <c r="K413" t="s">
        <v>22</v>
      </c>
      <c r="L413">
        <v>1496034000</v>
      </c>
      <c r="M413" s="12">
        <f t="shared" si="25"/>
        <v>42884.208333333328</v>
      </c>
      <c r="N413">
        <v>1496206800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 s="7">
        <f t="shared" si="27"/>
        <v>104.82</v>
      </c>
      <c r="I414">
        <v>134</v>
      </c>
      <c r="J414" t="s">
        <v>21</v>
      </c>
      <c r="K414" t="s">
        <v>22</v>
      </c>
      <c r="L414">
        <v>1388728800</v>
      </c>
      <c r="M414" s="12">
        <f t="shared" si="25"/>
        <v>41642.25</v>
      </c>
      <c r="N414">
        <v>1389592800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 s="7">
        <f t="shared" si="27"/>
        <v>108.01</v>
      </c>
      <c r="I415">
        <v>1089</v>
      </c>
      <c r="J415" t="s">
        <v>21</v>
      </c>
      <c r="K415" t="s">
        <v>22</v>
      </c>
      <c r="L415">
        <v>1543298400</v>
      </c>
      <c r="M415" s="12">
        <f t="shared" si="25"/>
        <v>43431.25</v>
      </c>
      <c r="N415">
        <v>1545631200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 s="7">
        <f t="shared" si="27"/>
        <v>29</v>
      </c>
      <c r="I416">
        <v>5497</v>
      </c>
      <c r="J416" t="s">
        <v>21</v>
      </c>
      <c r="K416" t="s">
        <v>22</v>
      </c>
      <c r="L416">
        <v>1271739600</v>
      </c>
      <c r="M416" s="12">
        <f t="shared" si="25"/>
        <v>40288.208333333336</v>
      </c>
      <c r="N416">
        <v>1272430800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 s="7">
        <f t="shared" si="27"/>
        <v>30.03</v>
      </c>
      <c r="I417">
        <v>418</v>
      </c>
      <c r="J417" t="s">
        <v>21</v>
      </c>
      <c r="K417" t="s">
        <v>22</v>
      </c>
      <c r="L417">
        <v>1326434400</v>
      </c>
      <c r="M417" s="12">
        <f t="shared" si="25"/>
        <v>40921.25</v>
      </c>
      <c r="N417">
        <v>1327903200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 s="7">
        <f t="shared" si="27"/>
        <v>41.01</v>
      </c>
      <c r="I418">
        <v>1439</v>
      </c>
      <c r="J418" t="s">
        <v>21</v>
      </c>
      <c r="K418" t="s">
        <v>22</v>
      </c>
      <c r="L418">
        <v>1295244000</v>
      </c>
      <c r="M418" s="12">
        <f t="shared" si="25"/>
        <v>40560.25</v>
      </c>
      <c r="N418">
        <v>1296021600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 s="7">
        <f t="shared" si="27"/>
        <v>62.87</v>
      </c>
      <c r="I419">
        <v>15</v>
      </c>
      <c r="J419" t="s">
        <v>21</v>
      </c>
      <c r="K419" t="s">
        <v>22</v>
      </c>
      <c r="L419">
        <v>1541221200</v>
      </c>
      <c r="M419" s="12">
        <f t="shared" si="25"/>
        <v>43407.208333333328</v>
      </c>
      <c r="N419">
        <v>1543298400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 s="7">
        <f t="shared" si="27"/>
        <v>47.01</v>
      </c>
      <c r="I420">
        <v>1999</v>
      </c>
      <c r="J420" t="s">
        <v>15</v>
      </c>
      <c r="K420" t="s">
        <v>16</v>
      </c>
      <c r="L420">
        <v>1336280400</v>
      </c>
      <c r="M420" s="12">
        <f t="shared" si="25"/>
        <v>41035.208333333336</v>
      </c>
      <c r="N420">
        <v>1336366800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 s="7">
        <f t="shared" si="27"/>
        <v>27</v>
      </c>
      <c r="I421">
        <v>5203</v>
      </c>
      <c r="J421" t="s">
        <v>21</v>
      </c>
      <c r="K421" t="s">
        <v>22</v>
      </c>
      <c r="L421">
        <v>1324533600</v>
      </c>
      <c r="M421" s="12">
        <f t="shared" si="25"/>
        <v>40899.25</v>
      </c>
      <c r="N421">
        <v>1325052000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 s="7">
        <f t="shared" si="27"/>
        <v>68.33</v>
      </c>
      <c r="I422">
        <v>94</v>
      </c>
      <c r="J422" t="s">
        <v>21</v>
      </c>
      <c r="K422" t="s">
        <v>22</v>
      </c>
      <c r="L422">
        <v>1498366800</v>
      </c>
      <c r="M422" s="12">
        <f t="shared" si="25"/>
        <v>42911.208333333328</v>
      </c>
      <c r="N422">
        <v>1499576400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 s="7">
        <f t="shared" si="27"/>
        <v>50.97</v>
      </c>
      <c r="I423">
        <v>118</v>
      </c>
      <c r="J423" t="s">
        <v>21</v>
      </c>
      <c r="K423" t="s">
        <v>22</v>
      </c>
      <c r="L423">
        <v>1498712400</v>
      </c>
      <c r="M423" s="12">
        <f t="shared" si="25"/>
        <v>42915.208333333328</v>
      </c>
      <c r="N423">
        <v>1501304400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 s="7">
        <f t="shared" si="27"/>
        <v>54.02</v>
      </c>
      <c r="I424">
        <v>205</v>
      </c>
      <c r="J424" t="s">
        <v>21</v>
      </c>
      <c r="K424" t="s">
        <v>22</v>
      </c>
      <c r="L424">
        <v>1271480400</v>
      </c>
      <c r="M424" s="12">
        <f t="shared" si="25"/>
        <v>40285.208333333336</v>
      </c>
      <c r="N424">
        <v>1273208400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 s="7">
        <f t="shared" si="27"/>
        <v>97.06</v>
      </c>
      <c r="I425">
        <v>162</v>
      </c>
      <c r="J425" t="s">
        <v>21</v>
      </c>
      <c r="K425" t="s">
        <v>22</v>
      </c>
      <c r="L425">
        <v>1316667600</v>
      </c>
      <c r="M425" s="12">
        <f t="shared" si="25"/>
        <v>40808.208333333336</v>
      </c>
      <c r="N425">
        <v>1316840400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 s="7">
        <f t="shared" si="27"/>
        <v>24.87</v>
      </c>
      <c r="I426">
        <v>83</v>
      </c>
      <c r="J426" t="s">
        <v>21</v>
      </c>
      <c r="K426" t="s">
        <v>22</v>
      </c>
      <c r="L426">
        <v>1524027600</v>
      </c>
      <c r="M426" s="12">
        <f t="shared" si="25"/>
        <v>43208.208333333328</v>
      </c>
      <c r="N426">
        <v>1524546000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 s="7">
        <f t="shared" si="27"/>
        <v>84.42</v>
      </c>
      <c r="I427">
        <v>92</v>
      </c>
      <c r="J427" t="s">
        <v>21</v>
      </c>
      <c r="K427" t="s">
        <v>22</v>
      </c>
      <c r="L427">
        <v>1438059600</v>
      </c>
      <c r="M427" s="12">
        <f t="shared" si="25"/>
        <v>42213.208333333328</v>
      </c>
      <c r="N427">
        <v>1438578000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 s="7">
        <f t="shared" si="27"/>
        <v>47.09</v>
      </c>
      <c r="I428">
        <v>219</v>
      </c>
      <c r="J428" t="s">
        <v>21</v>
      </c>
      <c r="K428" t="s">
        <v>22</v>
      </c>
      <c r="L428">
        <v>1361944800</v>
      </c>
      <c r="M428" s="12">
        <f t="shared" si="25"/>
        <v>41332.25</v>
      </c>
      <c r="N428">
        <v>1362549600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 s="7">
        <f t="shared" si="27"/>
        <v>78</v>
      </c>
      <c r="I429">
        <v>2526</v>
      </c>
      <c r="J429" t="s">
        <v>21</v>
      </c>
      <c r="K429" t="s">
        <v>22</v>
      </c>
      <c r="L429">
        <v>1410584400</v>
      </c>
      <c r="M429" s="12">
        <f t="shared" si="25"/>
        <v>41895.208333333336</v>
      </c>
      <c r="N429">
        <v>1413349200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 s="7">
        <f t="shared" si="27"/>
        <v>62.97</v>
      </c>
      <c r="I430">
        <v>747</v>
      </c>
      <c r="J430" t="s">
        <v>21</v>
      </c>
      <c r="K430" t="s">
        <v>22</v>
      </c>
      <c r="L430">
        <v>1297404000</v>
      </c>
      <c r="M430" s="12">
        <f t="shared" si="25"/>
        <v>40585.25</v>
      </c>
      <c r="N430">
        <v>1298008800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 s="7">
        <f t="shared" si="27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 s="12">
        <f t="shared" si="25"/>
        <v>41680.25</v>
      </c>
      <c r="N431">
        <v>1394427600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 s="7">
        <f t="shared" si="27"/>
        <v>65.319999999999993</v>
      </c>
      <c r="I432">
        <v>84</v>
      </c>
      <c r="J432" t="s">
        <v>21</v>
      </c>
      <c r="K432" t="s">
        <v>22</v>
      </c>
      <c r="L432">
        <v>1569733200</v>
      </c>
      <c r="M432" s="12">
        <f t="shared" si="25"/>
        <v>43737.208333333328</v>
      </c>
      <c r="N432">
        <v>1572670800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 s="7">
        <f t="shared" si="27"/>
        <v>104.44</v>
      </c>
      <c r="I433">
        <v>94</v>
      </c>
      <c r="J433" t="s">
        <v>21</v>
      </c>
      <c r="K433" t="s">
        <v>22</v>
      </c>
      <c r="L433">
        <v>1529643600</v>
      </c>
      <c r="M433" s="12">
        <f t="shared" si="25"/>
        <v>43273.208333333328</v>
      </c>
      <c r="N433">
        <v>1531112400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 s="7">
        <f t="shared" si="27"/>
        <v>69.989999999999995</v>
      </c>
      <c r="I434">
        <v>91</v>
      </c>
      <c r="J434" t="s">
        <v>21</v>
      </c>
      <c r="K434" t="s">
        <v>22</v>
      </c>
      <c r="L434">
        <v>1399006800</v>
      </c>
      <c r="M434" s="12">
        <f t="shared" si="25"/>
        <v>41761.208333333336</v>
      </c>
      <c r="N434">
        <v>1400734800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 s="7">
        <f t="shared" si="27"/>
        <v>83.02</v>
      </c>
      <c r="I435">
        <v>792</v>
      </c>
      <c r="J435" t="s">
        <v>21</v>
      </c>
      <c r="K435" t="s">
        <v>22</v>
      </c>
      <c r="L435">
        <v>1385359200</v>
      </c>
      <c r="M435" s="12">
        <f t="shared" si="25"/>
        <v>41603.25</v>
      </c>
      <c r="N435">
        <v>1386741600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 s="7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12">
        <f t="shared" si="25"/>
        <v>42705.25</v>
      </c>
      <c r="N436">
        <v>1481781600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 s="7">
        <f t="shared" si="27"/>
        <v>103.98</v>
      </c>
      <c r="I437">
        <v>1713</v>
      </c>
      <c r="J437" t="s">
        <v>107</v>
      </c>
      <c r="K437" t="s">
        <v>108</v>
      </c>
      <c r="L437">
        <v>1418623200</v>
      </c>
      <c r="M437" s="12">
        <f t="shared" si="25"/>
        <v>41988.25</v>
      </c>
      <c r="N437">
        <v>1419660000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 s="7">
        <f t="shared" si="27"/>
        <v>54.93</v>
      </c>
      <c r="I438">
        <v>249</v>
      </c>
      <c r="J438" t="s">
        <v>21</v>
      </c>
      <c r="K438" t="s">
        <v>22</v>
      </c>
      <c r="L438">
        <v>1555736400</v>
      </c>
      <c r="M438" s="12">
        <f t="shared" si="25"/>
        <v>43575.208333333328</v>
      </c>
      <c r="N438">
        <v>1555822800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 s="7">
        <f t="shared" si="27"/>
        <v>51.92</v>
      </c>
      <c r="I439">
        <v>192</v>
      </c>
      <c r="J439" t="s">
        <v>21</v>
      </c>
      <c r="K439" t="s">
        <v>22</v>
      </c>
      <c r="L439">
        <v>1442120400</v>
      </c>
      <c r="M439" s="12">
        <f t="shared" si="25"/>
        <v>42260.208333333328</v>
      </c>
      <c r="N439">
        <v>1442379600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 s="7">
        <f t="shared" si="27"/>
        <v>60.03</v>
      </c>
      <c r="I440">
        <v>247</v>
      </c>
      <c r="J440" t="s">
        <v>21</v>
      </c>
      <c r="K440" t="s">
        <v>22</v>
      </c>
      <c r="L440">
        <v>1362376800</v>
      </c>
      <c r="M440" s="12">
        <f t="shared" si="25"/>
        <v>41337.25</v>
      </c>
      <c r="N440">
        <v>1364965200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 s="7">
        <f t="shared" si="27"/>
        <v>44</v>
      </c>
      <c r="I441">
        <v>2293</v>
      </c>
      <c r="J441" t="s">
        <v>21</v>
      </c>
      <c r="K441" t="s">
        <v>22</v>
      </c>
      <c r="L441">
        <v>1478408400</v>
      </c>
      <c r="M441" s="12">
        <f t="shared" si="25"/>
        <v>42680.208333333328</v>
      </c>
      <c r="N441">
        <v>1479016800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 s="7">
        <f t="shared" si="27"/>
        <v>53</v>
      </c>
      <c r="I442">
        <v>3131</v>
      </c>
      <c r="J442" t="s">
        <v>21</v>
      </c>
      <c r="K442" t="s">
        <v>22</v>
      </c>
      <c r="L442">
        <v>1498798800</v>
      </c>
      <c r="M442" s="12">
        <f t="shared" si="25"/>
        <v>42916.208333333328</v>
      </c>
      <c r="N442">
        <v>1499662800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 s="7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 s="12">
        <f t="shared" si="25"/>
        <v>41025.208333333336</v>
      </c>
      <c r="N443">
        <v>1337835600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 s="7">
        <f t="shared" si="27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 s="12">
        <f t="shared" si="25"/>
        <v>42980.208333333328</v>
      </c>
      <c r="N444">
        <v>1505710800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 s="7">
        <f t="shared" si="27"/>
        <v>35.909999999999997</v>
      </c>
      <c r="I445">
        <v>90</v>
      </c>
      <c r="J445" t="s">
        <v>21</v>
      </c>
      <c r="K445" t="s">
        <v>22</v>
      </c>
      <c r="L445">
        <v>1285822800</v>
      </c>
      <c r="M445" s="12">
        <f t="shared" si="25"/>
        <v>40451.208333333336</v>
      </c>
      <c r="N445">
        <v>1287464400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 s="7">
        <f t="shared" si="27"/>
        <v>36.950000000000003</v>
      </c>
      <c r="I446">
        <v>296</v>
      </c>
      <c r="J446" t="s">
        <v>21</v>
      </c>
      <c r="K446" t="s">
        <v>22</v>
      </c>
      <c r="L446">
        <v>1311483600</v>
      </c>
      <c r="M446" s="12">
        <f t="shared" si="25"/>
        <v>40748.208333333336</v>
      </c>
      <c r="N446">
        <v>1311656400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 s="7">
        <f t="shared" si="27"/>
        <v>63.17</v>
      </c>
      <c r="I447">
        <v>170</v>
      </c>
      <c r="J447" t="s">
        <v>21</v>
      </c>
      <c r="K447" t="s">
        <v>22</v>
      </c>
      <c r="L447">
        <v>1291356000</v>
      </c>
      <c r="M447" s="12">
        <f t="shared" si="25"/>
        <v>40515.25</v>
      </c>
      <c r="N447">
        <v>1293170400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 s="7">
        <f t="shared" si="27"/>
        <v>29.99</v>
      </c>
      <c r="I448">
        <v>186</v>
      </c>
      <c r="J448" t="s">
        <v>21</v>
      </c>
      <c r="K448" t="s">
        <v>22</v>
      </c>
      <c r="L448">
        <v>1355810400</v>
      </c>
      <c r="M448" s="12">
        <f t="shared" si="25"/>
        <v>41261.25</v>
      </c>
      <c r="N448">
        <v>1355983200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 s="7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 s="12">
        <f t="shared" si="25"/>
        <v>43088.25</v>
      </c>
      <c r="N449">
        <v>1515045600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 s="7">
        <f t="shared" si="27"/>
        <v>75.010000000000005</v>
      </c>
      <c r="I450">
        <v>605</v>
      </c>
      <c r="J450" t="s">
        <v>21</v>
      </c>
      <c r="K450" t="s">
        <v>22</v>
      </c>
      <c r="L450">
        <v>1365915600</v>
      </c>
      <c r="M450" s="12">
        <f t="shared" si="25"/>
        <v>41378.208333333336</v>
      </c>
      <c r="N450">
        <v>1366088400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28">E451/D451 *100</f>
        <v>967</v>
      </c>
      <c r="G451" t="s">
        <v>20</v>
      </c>
      <c r="H451" s="7">
        <f t="shared" si="27"/>
        <v>101.2</v>
      </c>
      <c r="I451">
        <v>86</v>
      </c>
      <c r="J451" t="s">
        <v>36</v>
      </c>
      <c r="K451" t="s">
        <v>37</v>
      </c>
      <c r="L451">
        <v>1551852000</v>
      </c>
      <c r="M451" s="12">
        <f t="shared" ref="M451:M514" si="29">(((L451/60)/60)/24)+DATE(1970,1,1)</f>
        <v>43530.25</v>
      </c>
      <c r="N451">
        <v>1553317200</v>
      </c>
      <c r="O451" s="12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 s="7">
        <f t="shared" ref="H452:H515" si="31">ROUND(E452/I452, 2)</f>
        <v>4</v>
      </c>
      <c r="I452">
        <v>1</v>
      </c>
      <c r="J452" t="s">
        <v>15</v>
      </c>
      <c r="K452" t="s">
        <v>16</v>
      </c>
      <c r="L452">
        <v>1540098000</v>
      </c>
      <c r="M452" s="12">
        <f t="shared" si="29"/>
        <v>43394.208333333328</v>
      </c>
      <c r="N452">
        <v>1542088800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 s="7">
        <f t="shared" si="31"/>
        <v>29</v>
      </c>
      <c r="I453">
        <v>6286</v>
      </c>
      <c r="J453" t="s">
        <v>21</v>
      </c>
      <c r="K453" t="s">
        <v>22</v>
      </c>
      <c r="L453">
        <v>1500440400</v>
      </c>
      <c r="M453" s="12">
        <f t="shared" si="29"/>
        <v>42935.208333333328</v>
      </c>
      <c r="N453">
        <v>1503118800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 s="7">
        <f t="shared" si="31"/>
        <v>98.23</v>
      </c>
      <c r="I454">
        <v>31</v>
      </c>
      <c r="J454" t="s">
        <v>21</v>
      </c>
      <c r="K454" t="s">
        <v>22</v>
      </c>
      <c r="L454">
        <v>1278392400</v>
      </c>
      <c r="M454" s="12">
        <f t="shared" si="29"/>
        <v>40365.208333333336</v>
      </c>
      <c r="N454">
        <v>1278478800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 s="7">
        <f t="shared" si="31"/>
        <v>87</v>
      </c>
      <c r="I455">
        <v>1181</v>
      </c>
      <c r="J455" t="s">
        <v>21</v>
      </c>
      <c r="K455" t="s">
        <v>22</v>
      </c>
      <c r="L455">
        <v>1480572000</v>
      </c>
      <c r="M455" s="12">
        <f t="shared" si="29"/>
        <v>42705.25</v>
      </c>
      <c r="N455">
        <v>1484114400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 s="7">
        <f t="shared" si="31"/>
        <v>45.21</v>
      </c>
      <c r="I456">
        <v>39</v>
      </c>
      <c r="J456" t="s">
        <v>21</v>
      </c>
      <c r="K456" t="s">
        <v>22</v>
      </c>
      <c r="L456">
        <v>1382331600</v>
      </c>
      <c r="M456" s="12">
        <f t="shared" si="29"/>
        <v>41568.208333333336</v>
      </c>
      <c r="N456">
        <v>1385445600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 s="7">
        <f t="shared" si="31"/>
        <v>37</v>
      </c>
      <c r="I457">
        <v>3727</v>
      </c>
      <c r="J457" t="s">
        <v>21</v>
      </c>
      <c r="K457" t="s">
        <v>22</v>
      </c>
      <c r="L457">
        <v>1316754000</v>
      </c>
      <c r="M457" s="12">
        <f t="shared" si="29"/>
        <v>40809.208333333336</v>
      </c>
      <c r="N457">
        <v>1318741200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 s="7">
        <f t="shared" si="31"/>
        <v>94.98</v>
      </c>
      <c r="I458">
        <v>1605</v>
      </c>
      <c r="J458" t="s">
        <v>21</v>
      </c>
      <c r="K458" t="s">
        <v>22</v>
      </c>
      <c r="L458">
        <v>1518242400</v>
      </c>
      <c r="M458" s="12">
        <f t="shared" si="29"/>
        <v>43141.25</v>
      </c>
      <c r="N458">
        <v>1518242400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 s="7">
        <f t="shared" si="31"/>
        <v>28.96</v>
      </c>
      <c r="I459">
        <v>46</v>
      </c>
      <c r="J459" t="s">
        <v>21</v>
      </c>
      <c r="K459" t="s">
        <v>22</v>
      </c>
      <c r="L459">
        <v>1476421200</v>
      </c>
      <c r="M459" s="12">
        <f t="shared" si="29"/>
        <v>42657.208333333328</v>
      </c>
      <c r="N459">
        <v>1476594000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 s="7">
        <f t="shared" si="31"/>
        <v>55.99</v>
      </c>
      <c r="I460">
        <v>2120</v>
      </c>
      <c r="J460" t="s">
        <v>21</v>
      </c>
      <c r="K460" t="s">
        <v>22</v>
      </c>
      <c r="L460">
        <v>1269752400</v>
      </c>
      <c r="M460" s="12">
        <f t="shared" si="29"/>
        <v>40265.208333333336</v>
      </c>
      <c r="N460">
        <v>1273554000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 s="7">
        <f t="shared" si="31"/>
        <v>54.04</v>
      </c>
      <c r="I461">
        <v>105</v>
      </c>
      <c r="J461" t="s">
        <v>21</v>
      </c>
      <c r="K461" t="s">
        <v>22</v>
      </c>
      <c r="L461">
        <v>1419746400</v>
      </c>
      <c r="M461" s="12">
        <f t="shared" si="29"/>
        <v>42001.25</v>
      </c>
      <c r="N461">
        <v>1421906400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 s="7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 s="12">
        <f t="shared" si="29"/>
        <v>40399.208333333336</v>
      </c>
      <c r="N462">
        <v>1281589200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 s="7">
        <f t="shared" si="31"/>
        <v>67</v>
      </c>
      <c r="I463">
        <v>2080</v>
      </c>
      <c r="J463" t="s">
        <v>21</v>
      </c>
      <c r="K463" t="s">
        <v>22</v>
      </c>
      <c r="L463">
        <v>1398661200</v>
      </c>
      <c r="M463" s="12">
        <f t="shared" si="29"/>
        <v>41757.208333333336</v>
      </c>
      <c r="N463">
        <v>1400389200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 s="7">
        <f t="shared" si="31"/>
        <v>107.91</v>
      </c>
      <c r="I464">
        <v>535</v>
      </c>
      <c r="J464" t="s">
        <v>21</v>
      </c>
      <c r="K464" t="s">
        <v>22</v>
      </c>
      <c r="L464">
        <v>1359525600</v>
      </c>
      <c r="M464" s="12">
        <f t="shared" si="29"/>
        <v>41304.25</v>
      </c>
      <c r="N464">
        <v>1362808800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 s="7">
        <f t="shared" si="31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 s="12">
        <f t="shared" si="29"/>
        <v>41639.25</v>
      </c>
      <c r="N465">
        <v>1388815200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 s="7">
        <f t="shared" si="31"/>
        <v>39.01</v>
      </c>
      <c r="I466">
        <v>2436</v>
      </c>
      <c r="J466" t="s">
        <v>21</v>
      </c>
      <c r="K466" t="s">
        <v>22</v>
      </c>
      <c r="L466">
        <v>1518328800</v>
      </c>
      <c r="M466" s="12">
        <f t="shared" si="29"/>
        <v>43142.25</v>
      </c>
      <c r="N466">
        <v>1519538400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 s="7">
        <f t="shared" si="31"/>
        <v>110.36</v>
      </c>
      <c r="I467">
        <v>80</v>
      </c>
      <c r="J467" t="s">
        <v>21</v>
      </c>
      <c r="K467" t="s">
        <v>22</v>
      </c>
      <c r="L467">
        <v>1517032800</v>
      </c>
      <c r="M467" s="12">
        <f t="shared" si="29"/>
        <v>43127.25</v>
      </c>
      <c r="N467">
        <v>1517810400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 s="7">
        <f t="shared" si="31"/>
        <v>94.86</v>
      </c>
      <c r="I468">
        <v>42</v>
      </c>
      <c r="J468" t="s">
        <v>21</v>
      </c>
      <c r="K468" t="s">
        <v>22</v>
      </c>
      <c r="L468">
        <v>1368594000</v>
      </c>
      <c r="M468" s="12">
        <f t="shared" si="29"/>
        <v>41409.208333333336</v>
      </c>
      <c r="N468">
        <v>1370581200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 s="7">
        <f t="shared" si="31"/>
        <v>57.94</v>
      </c>
      <c r="I469">
        <v>139</v>
      </c>
      <c r="J469" t="s">
        <v>15</v>
      </c>
      <c r="K469" t="s">
        <v>16</v>
      </c>
      <c r="L469">
        <v>1448258400</v>
      </c>
      <c r="M469" s="12">
        <f t="shared" si="29"/>
        <v>42331.25</v>
      </c>
      <c r="N469">
        <v>1448863200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 s="7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 s="12">
        <f t="shared" si="29"/>
        <v>43569.208333333328</v>
      </c>
      <c r="N470">
        <v>1556600400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 s="7">
        <f t="shared" si="31"/>
        <v>64.959999999999994</v>
      </c>
      <c r="I471">
        <v>159</v>
      </c>
      <c r="J471" t="s">
        <v>21</v>
      </c>
      <c r="K471" t="s">
        <v>22</v>
      </c>
      <c r="L471">
        <v>1431925200</v>
      </c>
      <c r="M471" s="12">
        <f t="shared" si="29"/>
        <v>42142.208333333328</v>
      </c>
      <c r="N471">
        <v>1432098000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 s="7">
        <f t="shared" si="31"/>
        <v>27.01</v>
      </c>
      <c r="I472">
        <v>381</v>
      </c>
      <c r="J472" t="s">
        <v>21</v>
      </c>
      <c r="K472" t="s">
        <v>22</v>
      </c>
      <c r="L472">
        <v>1481522400</v>
      </c>
      <c r="M472" s="12">
        <f t="shared" si="29"/>
        <v>42716.25</v>
      </c>
      <c r="N472">
        <v>1482127200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 s="7">
        <f t="shared" si="31"/>
        <v>50.97</v>
      </c>
      <c r="I473">
        <v>194</v>
      </c>
      <c r="J473" t="s">
        <v>40</v>
      </c>
      <c r="K473" t="s">
        <v>41</v>
      </c>
      <c r="L473">
        <v>1335934800</v>
      </c>
      <c r="M473" s="12">
        <f t="shared" si="29"/>
        <v>41031.208333333336</v>
      </c>
      <c r="N473">
        <v>1335934800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 s="7">
        <f t="shared" si="31"/>
        <v>104.94</v>
      </c>
      <c r="I474">
        <v>575</v>
      </c>
      <c r="J474" t="s">
        <v>21</v>
      </c>
      <c r="K474" t="s">
        <v>22</v>
      </c>
      <c r="L474">
        <v>1552280400</v>
      </c>
      <c r="M474" s="12">
        <f t="shared" si="29"/>
        <v>43535.208333333328</v>
      </c>
      <c r="N474">
        <v>1556946000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 s="7">
        <f t="shared" si="31"/>
        <v>84.03</v>
      </c>
      <c r="I475">
        <v>106</v>
      </c>
      <c r="J475" t="s">
        <v>21</v>
      </c>
      <c r="K475" t="s">
        <v>22</v>
      </c>
      <c r="L475">
        <v>1529989200</v>
      </c>
      <c r="M475" s="12">
        <f t="shared" si="29"/>
        <v>43277.208333333328</v>
      </c>
      <c r="N475">
        <v>1530075600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 s="7">
        <f t="shared" si="31"/>
        <v>102.86</v>
      </c>
      <c r="I476">
        <v>142</v>
      </c>
      <c r="J476" t="s">
        <v>21</v>
      </c>
      <c r="K476" t="s">
        <v>22</v>
      </c>
      <c r="L476">
        <v>1418709600</v>
      </c>
      <c r="M476" s="12">
        <f t="shared" si="29"/>
        <v>41989.25</v>
      </c>
      <c r="N476">
        <v>1418796000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 s="7">
        <f t="shared" si="31"/>
        <v>39.96</v>
      </c>
      <c r="I477">
        <v>211</v>
      </c>
      <c r="J477" t="s">
        <v>21</v>
      </c>
      <c r="K477" t="s">
        <v>22</v>
      </c>
      <c r="L477">
        <v>1372136400</v>
      </c>
      <c r="M477" s="12">
        <f t="shared" si="29"/>
        <v>41450.208333333336</v>
      </c>
      <c r="N477">
        <v>1372482000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 s="7">
        <f t="shared" si="31"/>
        <v>51</v>
      </c>
      <c r="I478">
        <v>1120</v>
      </c>
      <c r="J478" t="s">
        <v>21</v>
      </c>
      <c r="K478" t="s">
        <v>22</v>
      </c>
      <c r="L478">
        <v>1533877200</v>
      </c>
      <c r="M478" s="12">
        <f t="shared" si="29"/>
        <v>43322.208333333328</v>
      </c>
      <c r="N478">
        <v>1534395600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 s="7">
        <f t="shared" si="31"/>
        <v>40.82</v>
      </c>
      <c r="I479">
        <v>113</v>
      </c>
      <c r="J479" t="s">
        <v>21</v>
      </c>
      <c r="K479" t="s">
        <v>22</v>
      </c>
      <c r="L479">
        <v>1309064400</v>
      </c>
      <c r="M479" s="12">
        <f t="shared" si="29"/>
        <v>40720.208333333336</v>
      </c>
      <c r="N479">
        <v>1311397200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 s="7">
        <f t="shared" si="31"/>
        <v>59</v>
      </c>
      <c r="I480">
        <v>2756</v>
      </c>
      <c r="J480" t="s">
        <v>21</v>
      </c>
      <c r="K480" t="s">
        <v>22</v>
      </c>
      <c r="L480">
        <v>1425877200</v>
      </c>
      <c r="M480" s="12">
        <f t="shared" si="29"/>
        <v>42072.208333333328</v>
      </c>
      <c r="N480">
        <v>1426914000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 s="7">
        <f t="shared" si="31"/>
        <v>71.16</v>
      </c>
      <c r="I481">
        <v>173</v>
      </c>
      <c r="J481" t="s">
        <v>40</v>
      </c>
      <c r="K481" t="s">
        <v>41</v>
      </c>
      <c r="L481">
        <v>1501304400</v>
      </c>
      <c r="M481" s="12">
        <f t="shared" si="29"/>
        <v>42945.208333333328</v>
      </c>
      <c r="N481">
        <v>1501477200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 s="7">
        <f t="shared" si="31"/>
        <v>99.49</v>
      </c>
      <c r="I482">
        <v>87</v>
      </c>
      <c r="J482" t="s">
        <v>21</v>
      </c>
      <c r="K482" t="s">
        <v>22</v>
      </c>
      <c r="L482">
        <v>1268287200</v>
      </c>
      <c r="M482" s="12">
        <f t="shared" si="29"/>
        <v>40248.25</v>
      </c>
      <c r="N482">
        <v>1269061200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 s="7">
        <f t="shared" si="31"/>
        <v>103.99</v>
      </c>
      <c r="I483">
        <v>1538</v>
      </c>
      <c r="J483" t="s">
        <v>21</v>
      </c>
      <c r="K483" t="s">
        <v>22</v>
      </c>
      <c r="L483">
        <v>1412139600</v>
      </c>
      <c r="M483" s="12">
        <f t="shared" si="29"/>
        <v>41913.208333333336</v>
      </c>
      <c r="N483">
        <v>1415772000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 s="7">
        <f t="shared" si="31"/>
        <v>76.56</v>
      </c>
      <c r="I484">
        <v>9</v>
      </c>
      <c r="J484" t="s">
        <v>21</v>
      </c>
      <c r="K484" t="s">
        <v>22</v>
      </c>
      <c r="L484">
        <v>1330063200</v>
      </c>
      <c r="M484" s="12">
        <f t="shared" si="29"/>
        <v>40963.25</v>
      </c>
      <c r="N484">
        <v>1331013600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 s="7">
        <f t="shared" si="31"/>
        <v>87.07</v>
      </c>
      <c r="I485">
        <v>554</v>
      </c>
      <c r="J485" t="s">
        <v>21</v>
      </c>
      <c r="K485" t="s">
        <v>22</v>
      </c>
      <c r="L485">
        <v>1576130400</v>
      </c>
      <c r="M485" s="12">
        <f t="shared" si="29"/>
        <v>43811.25</v>
      </c>
      <c r="N485">
        <v>1576735200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 s="7">
        <f t="shared" si="31"/>
        <v>49</v>
      </c>
      <c r="I486">
        <v>1572</v>
      </c>
      <c r="J486" t="s">
        <v>40</v>
      </c>
      <c r="K486" t="s">
        <v>41</v>
      </c>
      <c r="L486">
        <v>1407128400</v>
      </c>
      <c r="M486" s="12">
        <f t="shared" si="29"/>
        <v>41855.208333333336</v>
      </c>
      <c r="N486">
        <v>1411362000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 s="7">
        <f t="shared" si="31"/>
        <v>42.97</v>
      </c>
      <c r="I487">
        <v>648</v>
      </c>
      <c r="J487" t="s">
        <v>40</v>
      </c>
      <c r="K487" t="s">
        <v>41</v>
      </c>
      <c r="L487">
        <v>1560142800</v>
      </c>
      <c r="M487" s="12">
        <f t="shared" si="29"/>
        <v>43626.208333333328</v>
      </c>
      <c r="N487">
        <v>1563685200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 s="7">
        <f t="shared" si="31"/>
        <v>33.43</v>
      </c>
      <c r="I488">
        <v>21</v>
      </c>
      <c r="J488" t="s">
        <v>40</v>
      </c>
      <c r="K488" t="s">
        <v>41</v>
      </c>
      <c r="L488">
        <v>1520575200</v>
      </c>
      <c r="M488" s="12">
        <f t="shared" si="29"/>
        <v>43168.25</v>
      </c>
      <c r="N488">
        <v>1521867600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 s="7">
        <f t="shared" si="31"/>
        <v>83.98</v>
      </c>
      <c r="I489">
        <v>2346</v>
      </c>
      <c r="J489" t="s">
        <v>21</v>
      </c>
      <c r="K489" t="s">
        <v>22</v>
      </c>
      <c r="L489">
        <v>1492664400</v>
      </c>
      <c r="M489" s="12">
        <f t="shared" si="29"/>
        <v>42845.208333333328</v>
      </c>
      <c r="N489">
        <v>1495515600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 s="7">
        <f t="shared" si="31"/>
        <v>101.42</v>
      </c>
      <c r="I490">
        <v>115</v>
      </c>
      <c r="J490" t="s">
        <v>21</v>
      </c>
      <c r="K490" t="s">
        <v>22</v>
      </c>
      <c r="L490">
        <v>1454479200</v>
      </c>
      <c r="M490" s="12">
        <f t="shared" si="29"/>
        <v>42403.25</v>
      </c>
      <c r="N490">
        <v>1455948000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 s="7">
        <f t="shared" si="31"/>
        <v>109.87</v>
      </c>
      <c r="I491">
        <v>85</v>
      </c>
      <c r="J491" t="s">
        <v>107</v>
      </c>
      <c r="K491" t="s">
        <v>108</v>
      </c>
      <c r="L491">
        <v>1281934800</v>
      </c>
      <c r="M491" s="12">
        <f t="shared" si="29"/>
        <v>40406.208333333336</v>
      </c>
      <c r="N491">
        <v>1282366800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 s="7">
        <f t="shared" si="31"/>
        <v>31.92</v>
      </c>
      <c r="I492">
        <v>144</v>
      </c>
      <c r="J492" t="s">
        <v>21</v>
      </c>
      <c r="K492" t="s">
        <v>22</v>
      </c>
      <c r="L492">
        <v>1573970400</v>
      </c>
      <c r="M492" s="12">
        <f t="shared" si="29"/>
        <v>43786.25</v>
      </c>
      <c r="N492">
        <v>1574575200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 s="7">
        <f t="shared" si="31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 s="12">
        <f t="shared" si="29"/>
        <v>41456.208333333336</v>
      </c>
      <c r="N493">
        <v>1374901200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 s="7">
        <f t="shared" si="31"/>
        <v>77.03</v>
      </c>
      <c r="I494">
        <v>595</v>
      </c>
      <c r="J494" t="s">
        <v>21</v>
      </c>
      <c r="K494" t="s">
        <v>22</v>
      </c>
      <c r="L494">
        <v>1275886800</v>
      </c>
      <c r="M494" s="12">
        <f t="shared" si="29"/>
        <v>40336.208333333336</v>
      </c>
      <c r="N494">
        <v>1278910800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 s="7">
        <f t="shared" si="31"/>
        <v>101.78</v>
      </c>
      <c r="I495">
        <v>64</v>
      </c>
      <c r="J495" t="s">
        <v>21</v>
      </c>
      <c r="K495" t="s">
        <v>22</v>
      </c>
      <c r="L495">
        <v>1561784400</v>
      </c>
      <c r="M495" s="12">
        <f t="shared" si="29"/>
        <v>43645.208333333328</v>
      </c>
      <c r="N495">
        <v>1562907600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 s="7">
        <f t="shared" si="31"/>
        <v>51.06</v>
      </c>
      <c r="I496">
        <v>268</v>
      </c>
      <c r="J496" t="s">
        <v>21</v>
      </c>
      <c r="K496" t="s">
        <v>22</v>
      </c>
      <c r="L496">
        <v>1332392400</v>
      </c>
      <c r="M496" s="12">
        <f t="shared" si="29"/>
        <v>40990.208333333336</v>
      </c>
      <c r="N496">
        <v>1332478800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 s="7">
        <f t="shared" si="31"/>
        <v>68.02</v>
      </c>
      <c r="I497">
        <v>195</v>
      </c>
      <c r="J497" t="s">
        <v>36</v>
      </c>
      <c r="K497" t="s">
        <v>37</v>
      </c>
      <c r="L497">
        <v>1402376400</v>
      </c>
      <c r="M497" s="12">
        <f t="shared" si="29"/>
        <v>41800.208333333336</v>
      </c>
      <c r="N497">
        <v>1402722000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 s="7">
        <f t="shared" si="31"/>
        <v>30.87</v>
      </c>
      <c r="I498">
        <v>54</v>
      </c>
      <c r="J498" t="s">
        <v>21</v>
      </c>
      <c r="K498" t="s">
        <v>22</v>
      </c>
      <c r="L498">
        <v>1495342800</v>
      </c>
      <c r="M498" s="12">
        <f t="shared" si="29"/>
        <v>42876.208333333328</v>
      </c>
      <c r="N498">
        <v>1496811600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 s="7">
        <f t="shared" si="31"/>
        <v>27.91</v>
      </c>
      <c r="I499">
        <v>120</v>
      </c>
      <c r="J499" t="s">
        <v>21</v>
      </c>
      <c r="K499" t="s">
        <v>22</v>
      </c>
      <c r="L499">
        <v>1482213600</v>
      </c>
      <c r="M499" s="12">
        <f t="shared" si="29"/>
        <v>42724.25</v>
      </c>
      <c r="N499">
        <v>1482213600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 s="7">
        <f t="shared" si="31"/>
        <v>79.989999999999995</v>
      </c>
      <c r="I500">
        <v>579</v>
      </c>
      <c r="J500" t="s">
        <v>36</v>
      </c>
      <c r="K500" t="s">
        <v>37</v>
      </c>
      <c r="L500">
        <v>1420092000</v>
      </c>
      <c r="M500" s="12">
        <f t="shared" si="29"/>
        <v>42005.25</v>
      </c>
      <c r="N500">
        <v>1420264800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 s="7">
        <f t="shared" si="31"/>
        <v>38</v>
      </c>
      <c r="I501">
        <v>2072</v>
      </c>
      <c r="J501" t="s">
        <v>21</v>
      </c>
      <c r="K501" t="s">
        <v>22</v>
      </c>
      <c r="L501">
        <v>1458018000</v>
      </c>
      <c r="M501" s="12">
        <f t="shared" si="29"/>
        <v>42444.208333333328</v>
      </c>
      <c r="N501">
        <v>1458450000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 s="7" t="e">
        <f t="shared" si="31"/>
        <v>#DIV/0!</v>
      </c>
      <c r="I502">
        <v>0</v>
      </c>
      <c r="J502" t="s">
        <v>21</v>
      </c>
      <c r="K502" t="s">
        <v>22</v>
      </c>
      <c r="L502">
        <v>1367384400</v>
      </c>
      <c r="M502" s="12">
        <f t="shared" si="29"/>
        <v>41395.208333333336</v>
      </c>
      <c r="N502">
        <v>1369803600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 s="7">
        <f t="shared" si="31"/>
        <v>59.99</v>
      </c>
      <c r="I503">
        <v>1796</v>
      </c>
      <c r="J503" t="s">
        <v>21</v>
      </c>
      <c r="K503" t="s">
        <v>22</v>
      </c>
      <c r="L503">
        <v>1363064400</v>
      </c>
      <c r="M503" s="12">
        <f t="shared" si="29"/>
        <v>41345.208333333336</v>
      </c>
      <c r="N503">
        <v>1363237200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 s="7">
        <f t="shared" si="31"/>
        <v>37.04</v>
      </c>
      <c r="I504">
        <v>186</v>
      </c>
      <c r="J504" t="s">
        <v>26</v>
      </c>
      <c r="K504" t="s">
        <v>27</v>
      </c>
      <c r="L504">
        <v>1343365200</v>
      </c>
      <c r="M504" s="12">
        <f t="shared" si="29"/>
        <v>41117.208333333336</v>
      </c>
      <c r="N504">
        <v>1345870800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 s="7">
        <f t="shared" si="31"/>
        <v>99.96</v>
      </c>
      <c r="I505">
        <v>460</v>
      </c>
      <c r="J505" t="s">
        <v>21</v>
      </c>
      <c r="K505" t="s">
        <v>22</v>
      </c>
      <c r="L505">
        <v>1435726800</v>
      </c>
      <c r="M505" s="12">
        <f t="shared" si="29"/>
        <v>42186.208333333328</v>
      </c>
      <c r="N505">
        <v>1437454800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 s="7">
        <f t="shared" si="31"/>
        <v>111.68</v>
      </c>
      <c r="I506">
        <v>62</v>
      </c>
      <c r="J506" t="s">
        <v>107</v>
      </c>
      <c r="K506" t="s">
        <v>108</v>
      </c>
      <c r="L506">
        <v>1431925200</v>
      </c>
      <c r="M506" s="12">
        <f t="shared" si="29"/>
        <v>42142.208333333328</v>
      </c>
      <c r="N506">
        <v>1432011600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 s="7">
        <f t="shared" si="31"/>
        <v>36.01</v>
      </c>
      <c r="I507">
        <v>347</v>
      </c>
      <c r="J507" t="s">
        <v>21</v>
      </c>
      <c r="K507" t="s">
        <v>22</v>
      </c>
      <c r="L507">
        <v>1362722400</v>
      </c>
      <c r="M507" s="12">
        <f t="shared" si="29"/>
        <v>41341.25</v>
      </c>
      <c r="N507">
        <v>1366347600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 s="7">
        <f t="shared" si="31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 s="12">
        <f t="shared" si="29"/>
        <v>43062.25</v>
      </c>
      <c r="N508">
        <v>1512885600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 s="7">
        <f t="shared" si="31"/>
        <v>44.05</v>
      </c>
      <c r="I509">
        <v>19</v>
      </c>
      <c r="J509" t="s">
        <v>21</v>
      </c>
      <c r="K509" t="s">
        <v>22</v>
      </c>
      <c r="L509">
        <v>1365483600</v>
      </c>
      <c r="M509" s="12">
        <f t="shared" si="29"/>
        <v>41373.208333333336</v>
      </c>
      <c r="N509">
        <v>1369717200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 s="7">
        <f t="shared" si="31"/>
        <v>53</v>
      </c>
      <c r="I510">
        <v>3657</v>
      </c>
      <c r="J510" t="s">
        <v>21</v>
      </c>
      <c r="K510" t="s">
        <v>22</v>
      </c>
      <c r="L510">
        <v>1532840400</v>
      </c>
      <c r="M510" s="12">
        <f t="shared" si="29"/>
        <v>43310.208333333328</v>
      </c>
      <c r="N510">
        <v>1534654800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 s="7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 s="12">
        <f t="shared" si="29"/>
        <v>41034.208333333336</v>
      </c>
      <c r="N511">
        <v>1337058000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 s="7">
        <f t="shared" si="31"/>
        <v>70.91</v>
      </c>
      <c r="I512">
        <v>131</v>
      </c>
      <c r="J512" t="s">
        <v>26</v>
      </c>
      <c r="K512" t="s">
        <v>27</v>
      </c>
      <c r="L512">
        <v>1527742800</v>
      </c>
      <c r="M512" s="12">
        <f t="shared" si="29"/>
        <v>43251.208333333328</v>
      </c>
      <c r="N512">
        <v>1529816400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 s="7">
        <f t="shared" si="31"/>
        <v>98.06</v>
      </c>
      <c r="I513">
        <v>362</v>
      </c>
      <c r="J513" t="s">
        <v>21</v>
      </c>
      <c r="K513" t="s">
        <v>22</v>
      </c>
      <c r="L513">
        <v>1564030800</v>
      </c>
      <c r="M513" s="12">
        <f t="shared" si="29"/>
        <v>43671.208333333328</v>
      </c>
      <c r="N513">
        <v>1564894800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 s="7">
        <f t="shared" si="31"/>
        <v>53.05</v>
      </c>
      <c r="I514">
        <v>239</v>
      </c>
      <c r="J514" t="s">
        <v>21</v>
      </c>
      <c r="K514" t="s">
        <v>22</v>
      </c>
      <c r="L514">
        <v>1404536400</v>
      </c>
      <c r="M514" s="12">
        <f t="shared" si="29"/>
        <v>41825.208333333336</v>
      </c>
      <c r="N514">
        <v>1404622800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32">E515/D515 *100</f>
        <v>39.277108433734945</v>
      </c>
      <c r="G515" t="s">
        <v>74</v>
      </c>
      <c r="H515" s="7">
        <f t="shared" si="31"/>
        <v>93.14</v>
      </c>
      <c r="I515">
        <v>35</v>
      </c>
      <c r="J515" t="s">
        <v>21</v>
      </c>
      <c r="K515" t="s">
        <v>22</v>
      </c>
      <c r="L515">
        <v>1284008400</v>
      </c>
      <c r="M515" s="12">
        <f t="shared" ref="M515:M578" si="33">(((L515/60)/60)/24)+DATE(1970,1,1)</f>
        <v>40430.208333333336</v>
      </c>
      <c r="N515">
        <v>1284181200</v>
      </c>
      <c r="O515" s="12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 s="7">
        <f t="shared" ref="H516:H579" si="35">ROUND(E516/I516, 2)</f>
        <v>58.95</v>
      </c>
      <c r="I516">
        <v>528</v>
      </c>
      <c r="J516" t="s">
        <v>98</v>
      </c>
      <c r="K516" t="s">
        <v>99</v>
      </c>
      <c r="L516">
        <v>1386309600</v>
      </c>
      <c r="M516" s="12">
        <f t="shared" si="33"/>
        <v>41614.25</v>
      </c>
      <c r="N516">
        <v>1386741600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 s="7">
        <f t="shared" si="35"/>
        <v>36.07</v>
      </c>
      <c r="I517">
        <v>133</v>
      </c>
      <c r="J517" t="s">
        <v>15</v>
      </c>
      <c r="K517" t="s">
        <v>16</v>
      </c>
      <c r="L517">
        <v>1324620000</v>
      </c>
      <c r="M517" s="12">
        <f t="shared" si="33"/>
        <v>40900.25</v>
      </c>
      <c r="N517">
        <v>1324792800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 s="7">
        <f t="shared" si="35"/>
        <v>63.03</v>
      </c>
      <c r="I518">
        <v>846</v>
      </c>
      <c r="J518" t="s">
        <v>21</v>
      </c>
      <c r="K518" t="s">
        <v>22</v>
      </c>
      <c r="L518">
        <v>1281070800</v>
      </c>
      <c r="M518" s="12">
        <f t="shared" si="33"/>
        <v>40396.208333333336</v>
      </c>
      <c r="N518">
        <v>1284354000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 s="7">
        <f t="shared" si="35"/>
        <v>84.72</v>
      </c>
      <c r="I519">
        <v>78</v>
      </c>
      <c r="J519" t="s">
        <v>21</v>
      </c>
      <c r="K519" t="s">
        <v>22</v>
      </c>
      <c r="L519">
        <v>1493960400</v>
      </c>
      <c r="M519" s="12">
        <f t="shared" si="33"/>
        <v>42860.208333333328</v>
      </c>
      <c r="N519">
        <v>1494392400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 s="7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 s="12">
        <f t="shared" si="33"/>
        <v>43154.25</v>
      </c>
      <c r="N520">
        <v>1519538400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 s="7">
        <f t="shared" si="35"/>
        <v>101.98</v>
      </c>
      <c r="I521">
        <v>1773</v>
      </c>
      <c r="J521" t="s">
        <v>21</v>
      </c>
      <c r="K521" t="s">
        <v>22</v>
      </c>
      <c r="L521">
        <v>1420696800</v>
      </c>
      <c r="M521" s="12">
        <f t="shared" si="33"/>
        <v>42012.25</v>
      </c>
      <c r="N521">
        <v>1421906400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 s="7">
        <f t="shared" si="35"/>
        <v>106.44</v>
      </c>
      <c r="I522">
        <v>32</v>
      </c>
      <c r="J522" t="s">
        <v>21</v>
      </c>
      <c r="K522" t="s">
        <v>22</v>
      </c>
      <c r="L522">
        <v>1555650000</v>
      </c>
      <c r="M522" s="12">
        <f t="shared" si="33"/>
        <v>43574.208333333328</v>
      </c>
      <c r="N522">
        <v>1555909200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 s="7">
        <f t="shared" si="35"/>
        <v>29.98</v>
      </c>
      <c r="I523">
        <v>369</v>
      </c>
      <c r="J523" t="s">
        <v>21</v>
      </c>
      <c r="K523" t="s">
        <v>22</v>
      </c>
      <c r="L523">
        <v>1471928400</v>
      </c>
      <c r="M523" s="12">
        <f t="shared" si="33"/>
        <v>42605.208333333328</v>
      </c>
      <c r="N523">
        <v>1472446800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 s="7">
        <f t="shared" si="35"/>
        <v>85.81</v>
      </c>
      <c r="I524">
        <v>191</v>
      </c>
      <c r="J524" t="s">
        <v>21</v>
      </c>
      <c r="K524" t="s">
        <v>22</v>
      </c>
      <c r="L524">
        <v>1341291600</v>
      </c>
      <c r="M524" s="12">
        <f t="shared" si="33"/>
        <v>41093.208333333336</v>
      </c>
      <c r="N524">
        <v>1342328400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 s="7">
        <f t="shared" si="35"/>
        <v>70.819999999999993</v>
      </c>
      <c r="I525">
        <v>89</v>
      </c>
      <c r="J525" t="s">
        <v>21</v>
      </c>
      <c r="K525" t="s">
        <v>22</v>
      </c>
      <c r="L525">
        <v>1267682400</v>
      </c>
      <c r="M525" s="12">
        <f t="shared" si="33"/>
        <v>40241.25</v>
      </c>
      <c r="N525">
        <v>1268114400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 s="7">
        <f t="shared" si="35"/>
        <v>41</v>
      </c>
      <c r="I526">
        <v>1979</v>
      </c>
      <c r="J526" t="s">
        <v>21</v>
      </c>
      <c r="K526" t="s">
        <v>22</v>
      </c>
      <c r="L526">
        <v>1272258000</v>
      </c>
      <c r="M526" s="12">
        <f t="shared" si="33"/>
        <v>40294.208333333336</v>
      </c>
      <c r="N526">
        <v>1273381200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 s="7">
        <f t="shared" si="35"/>
        <v>28.06</v>
      </c>
      <c r="I527">
        <v>63</v>
      </c>
      <c r="J527" t="s">
        <v>21</v>
      </c>
      <c r="K527" t="s">
        <v>22</v>
      </c>
      <c r="L527">
        <v>1290492000</v>
      </c>
      <c r="M527" s="12">
        <f t="shared" si="33"/>
        <v>40505.25</v>
      </c>
      <c r="N527">
        <v>1290837600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 s="7">
        <f t="shared" si="35"/>
        <v>88.05</v>
      </c>
      <c r="I528">
        <v>147</v>
      </c>
      <c r="J528" t="s">
        <v>21</v>
      </c>
      <c r="K528" t="s">
        <v>22</v>
      </c>
      <c r="L528">
        <v>1451109600</v>
      </c>
      <c r="M528" s="12">
        <f t="shared" si="33"/>
        <v>42364.25</v>
      </c>
      <c r="N528">
        <v>1454306400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 s="7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12">
        <f t="shared" si="33"/>
        <v>42405.25</v>
      </c>
      <c r="N529">
        <v>1457762400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 s="7">
        <f t="shared" si="35"/>
        <v>90.34</v>
      </c>
      <c r="I530">
        <v>80</v>
      </c>
      <c r="J530" t="s">
        <v>40</v>
      </c>
      <c r="K530" t="s">
        <v>41</v>
      </c>
      <c r="L530">
        <v>1385186400</v>
      </c>
      <c r="M530" s="12">
        <f t="shared" si="33"/>
        <v>41601.25</v>
      </c>
      <c r="N530">
        <v>1389074400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 s="7">
        <f t="shared" si="35"/>
        <v>63.78</v>
      </c>
      <c r="I531">
        <v>9</v>
      </c>
      <c r="J531" t="s">
        <v>21</v>
      </c>
      <c r="K531" t="s">
        <v>22</v>
      </c>
      <c r="L531">
        <v>1399698000</v>
      </c>
      <c r="M531" s="12">
        <f t="shared" si="33"/>
        <v>41769.208333333336</v>
      </c>
      <c r="N531">
        <v>1402117200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 s="7">
        <f t="shared" si="35"/>
        <v>54</v>
      </c>
      <c r="I532">
        <v>1784</v>
      </c>
      <c r="J532" t="s">
        <v>21</v>
      </c>
      <c r="K532" t="s">
        <v>22</v>
      </c>
      <c r="L532">
        <v>1283230800</v>
      </c>
      <c r="M532" s="12">
        <f t="shared" si="33"/>
        <v>40421.208333333336</v>
      </c>
      <c r="N532">
        <v>1284440400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 s="7">
        <f t="shared" si="35"/>
        <v>48.99</v>
      </c>
      <c r="I533">
        <v>3640</v>
      </c>
      <c r="J533" t="s">
        <v>98</v>
      </c>
      <c r="K533" t="s">
        <v>99</v>
      </c>
      <c r="L533">
        <v>1384149600</v>
      </c>
      <c r="M533" s="12">
        <f t="shared" si="33"/>
        <v>41589.25</v>
      </c>
      <c r="N533">
        <v>1388988000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 s="7">
        <f t="shared" si="35"/>
        <v>63.86</v>
      </c>
      <c r="I534">
        <v>126</v>
      </c>
      <c r="J534" t="s">
        <v>15</v>
      </c>
      <c r="K534" t="s">
        <v>16</v>
      </c>
      <c r="L534">
        <v>1516860000</v>
      </c>
      <c r="M534" s="12">
        <f t="shared" si="33"/>
        <v>43125.25</v>
      </c>
      <c r="N534">
        <v>1516946400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 s="7">
        <f t="shared" si="35"/>
        <v>83</v>
      </c>
      <c r="I535">
        <v>2218</v>
      </c>
      <c r="J535" t="s">
        <v>40</v>
      </c>
      <c r="K535" t="s">
        <v>41</v>
      </c>
      <c r="L535">
        <v>1374642000</v>
      </c>
      <c r="M535" s="12">
        <f t="shared" si="33"/>
        <v>41479.208333333336</v>
      </c>
      <c r="N535">
        <v>1377752400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 s="7">
        <f t="shared" si="35"/>
        <v>55.08</v>
      </c>
      <c r="I536">
        <v>243</v>
      </c>
      <c r="J536" t="s">
        <v>21</v>
      </c>
      <c r="K536" t="s">
        <v>22</v>
      </c>
      <c r="L536">
        <v>1534482000</v>
      </c>
      <c r="M536" s="12">
        <f t="shared" si="33"/>
        <v>43329.208333333328</v>
      </c>
      <c r="N536">
        <v>1534568400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 s="7">
        <f t="shared" si="35"/>
        <v>62.04</v>
      </c>
      <c r="I537">
        <v>202</v>
      </c>
      <c r="J537" t="s">
        <v>107</v>
      </c>
      <c r="K537" t="s">
        <v>108</v>
      </c>
      <c r="L537">
        <v>1528434000</v>
      </c>
      <c r="M537" s="12">
        <f t="shared" si="33"/>
        <v>43259.208333333328</v>
      </c>
      <c r="N537">
        <v>1528606800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 s="7">
        <f t="shared" si="35"/>
        <v>104.98</v>
      </c>
      <c r="I538">
        <v>140</v>
      </c>
      <c r="J538" t="s">
        <v>107</v>
      </c>
      <c r="K538" t="s">
        <v>108</v>
      </c>
      <c r="L538">
        <v>1282626000</v>
      </c>
      <c r="M538" s="12">
        <f t="shared" si="33"/>
        <v>40414.208333333336</v>
      </c>
      <c r="N538">
        <v>1284872400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 s="7">
        <f t="shared" si="35"/>
        <v>94.04</v>
      </c>
      <c r="I539">
        <v>1052</v>
      </c>
      <c r="J539" t="s">
        <v>36</v>
      </c>
      <c r="K539" t="s">
        <v>37</v>
      </c>
      <c r="L539">
        <v>1535605200</v>
      </c>
      <c r="M539" s="12">
        <f t="shared" si="33"/>
        <v>43342.208333333328</v>
      </c>
      <c r="N539">
        <v>1537592400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 s="7">
        <f t="shared" si="35"/>
        <v>44.01</v>
      </c>
      <c r="I540">
        <v>1296</v>
      </c>
      <c r="J540" t="s">
        <v>21</v>
      </c>
      <c r="K540" t="s">
        <v>22</v>
      </c>
      <c r="L540">
        <v>1379826000</v>
      </c>
      <c r="M540" s="12">
        <f t="shared" si="33"/>
        <v>41539.208333333336</v>
      </c>
      <c r="N540">
        <v>1381208400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 s="7">
        <f t="shared" si="35"/>
        <v>92.47</v>
      </c>
      <c r="I541">
        <v>77</v>
      </c>
      <c r="J541" t="s">
        <v>21</v>
      </c>
      <c r="K541" t="s">
        <v>22</v>
      </c>
      <c r="L541">
        <v>1561957200</v>
      </c>
      <c r="M541" s="12">
        <f t="shared" si="33"/>
        <v>43647.208333333328</v>
      </c>
      <c r="N541">
        <v>1562475600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 s="7">
        <f t="shared" si="35"/>
        <v>57.07</v>
      </c>
      <c r="I542">
        <v>247</v>
      </c>
      <c r="J542" t="s">
        <v>21</v>
      </c>
      <c r="K542" t="s">
        <v>22</v>
      </c>
      <c r="L542">
        <v>1525496400</v>
      </c>
      <c r="M542" s="12">
        <f t="shared" si="33"/>
        <v>43225.208333333328</v>
      </c>
      <c r="N542">
        <v>1527397200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 s="7">
        <f t="shared" si="35"/>
        <v>109.08</v>
      </c>
      <c r="I543">
        <v>395</v>
      </c>
      <c r="J543" t="s">
        <v>107</v>
      </c>
      <c r="K543" t="s">
        <v>108</v>
      </c>
      <c r="L543">
        <v>1433912400</v>
      </c>
      <c r="M543" s="12">
        <f t="shared" si="33"/>
        <v>42165.208333333328</v>
      </c>
      <c r="N543">
        <v>1436158800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 s="7">
        <f t="shared" si="35"/>
        <v>39.39</v>
      </c>
      <c r="I544">
        <v>49</v>
      </c>
      <c r="J544" t="s">
        <v>40</v>
      </c>
      <c r="K544" t="s">
        <v>41</v>
      </c>
      <c r="L544">
        <v>1453442400</v>
      </c>
      <c r="M544" s="12">
        <f t="shared" si="33"/>
        <v>42391.25</v>
      </c>
      <c r="N544">
        <v>1456034400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 s="7">
        <f t="shared" si="35"/>
        <v>77.02</v>
      </c>
      <c r="I545">
        <v>180</v>
      </c>
      <c r="J545" t="s">
        <v>21</v>
      </c>
      <c r="K545" t="s">
        <v>22</v>
      </c>
      <c r="L545">
        <v>1378875600</v>
      </c>
      <c r="M545" s="12">
        <f t="shared" si="33"/>
        <v>41528.208333333336</v>
      </c>
      <c r="N545">
        <v>1380171600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 s="7">
        <f t="shared" si="35"/>
        <v>92.17</v>
      </c>
      <c r="I546">
        <v>84</v>
      </c>
      <c r="J546" t="s">
        <v>21</v>
      </c>
      <c r="K546" t="s">
        <v>22</v>
      </c>
      <c r="L546">
        <v>1452232800</v>
      </c>
      <c r="M546" s="12">
        <f t="shared" si="33"/>
        <v>42377.25</v>
      </c>
      <c r="N546">
        <v>1453356000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 s="7">
        <f t="shared" si="35"/>
        <v>61.01</v>
      </c>
      <c r="I547">
        <v>2690</v>
      </c>
      <c r="J547" t="s">
        <v>21</v>
      </c>
      <c r="K547" t="s">
        <v>22</v>
      </c>
      <c r="L547">
        <v>1577253600</v>
      </c>
      <c r="M547" s="12">
        <f t="shared" si="33"/>
        <v>43824.25</v>
      </c>
      <c r="N547">
        <v>1578981600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 s="7">
        <f t="shared" si="35"/>
        <v>78.069999999999993</v>
      </c>
      <c r="I548">
        <v>88</v>
      </c>
      <c r="J548" t="s">
        <v>21</v>
      </c>
      <c r="K548" t="s">
        <v>22</v>
      </c>
      <c r="L548">
        <v>1537160400</v>
      </c>
      <c r="M548" s="12">
        <f t="shared" si="33"/>
        <v>43360.208333333328</v>
      </c>
      <c r="N548">
        <v>1537419600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 s="7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 s="12">
        <f t="shared" si="33"/>
        <v>42029.25</v>
      </c>
      <c r="N549">
        <v>1423202400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 s="7">
        <f t="shared" si="35"/>
        <v>59.99</v>
      </c>
      <c r="I550">
        <v>2985</v>
      </c>
      <c r="J550" t="s">
        <v>21</v>
      </c>
      <c r="K550" t="s">
        <v>22</v>
      </c>
      <c r="L550">
        <v>1459486800</v>
      </c>
      <c r="M550" s="12">
        <f t="shared" si="33"/>
        <v>42461.208333333328</v>
      </c>
      <c r="N550">
        <v>1460610000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 s="7">
        <f t="shared" si="35"/>
        <v>110.03</v>
      </c>
      <c r="I551">
        <v>762</v>
      </c>
      <c r="J551" t="s">
        <v>21</v>
      </c>
      <c r="K551" t="s">
        <v>22</v>
      </c>
      <c r="L551">
        <v>1369717200</v>
      </c>
      <c r="M551" s="12">
        <f t="shared" si="33"/>
        <v>41422.208333333336</v>
      </c>
      <c r="N551">
        <v>1370494800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 s="7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 s="12">
        <f t="shared" si="33"/>
        <v>40968.25</v>
      </c>
      <c r="N552">
        <v>1332306000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 s="7">
        <f t="shared" si="35"/>
        <v>38</v>
      </c>
      <c r="I553">
        <v>2779</v>
      </c>
      <c r="J553" t="s">
        <v>26</v>
      </c>
      <c r="K553" t="s">
        <v>27</v>
      </c>
      <c r="L553">
        <v>1419055200</v>
      </c>
      <c r="M553" s="12">
        <f t="shared" si="33"/>
        <v>41993.25</v>
      </c>
      <c r="N553">
        <v>1422511200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 s="7">
        <f t="shared" si="35"/>
        <v>96.37</v>
      </c>
      <c r="I554">
        <v>92</v>
      </c>
      <c r="J554" t="s">
        <v>21</v>
      </c>
      <c r="K554" t="s">
        <v>22</v>
      </c>
      <c r="L554">
        <v>1480140000</v>
      </c>
      <c r="M554" s="12">
        <f t="shared" si="33"/>
        <v>42700.25</v>
      </c>
      <c r="N554">
        <v>1480312800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 s="7">
        <f t="shared" si="35"/>
        <v>72.98</v>
      </c>
      <c r="I555">
        <v>1028</v>
      </c>
      <c r="J555" t="s">
        <v>21</v>
      </c>
      <c r="K555" t="s">
        <v>22</v>
      </c>
      <c r="L555">
        <v>1293948000</v>
      </c>
      <c r="M555" s="12">
        <f t="shared" si="33"/>
        <v>40545.25</v>
      </c>
      <c r="N555">
        <v>1294034400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 s="7">
        <f t="shared" si="35"/>
        <v>26.01</v>
      </c>
      <c r="I556">
        <v>554</v>
      </c>
      <c r="J556" t="s">
        <v>15</v>
      </c>
      <c r="K556" t="s">
        <v>16</v>
      </c>
      <c r="L556">
        <v>1482127200</v>
      </c>
      <c r="M556" s="12">
        <f t="shared" si="33"/>
        <v>42723.25</v>
      </c>
      <c r="N556">
        <v>1482645600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 s="7">
        <f t="shared" si="35"/>
        <v>104.36</v>
      </c>
      <c r="I557">
        <v>135</v>
      </c>
      <c r="J557" t="s">
        <v>36</v>
      </c>
      <c r="K557" t="s">
        <v>37</v>
      </c>
      <c r="L557">
        <v>1396414800</v>
      </c>
      <c r="M557" s="12">
        <f t="shared" si="33"/>
        <v>41731.208333333336</v>
      </c>
      <c r="N557">
        <v>1399093200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 s="7">
        <f t="shared" si="35"/>
        <v>102.19</v>
      </c>
      <c r="I558">
        <v>122</v>
      </c>
      <c r="J558" t="s">
        <v>21</v>
      </c>
      <c r="K558" t="s">
        <v>22</v>
      </c>
      <c r="L558">
        <v>1315285200</v>
      </c>
      <c r="M558" s="12">
        <f t="shared" si="33"/>
        <v>40792.208333333336</v>
      </c>
      <c r="N558">
        <v>1315890000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 s="7">
        <f t="shared" si="35"/>
        <v>54.12</v>
      </c>
      <c r="I559">
        <v>221</v>
      </c>
      <c r="J559" t="s">
        <v>21</v>
      </c>
      <c r="K559" t="s">
        <v>22</v>
      </c>
      <c r="L559">
        <v>1443762000</v>
      </c>
      <c r="M559" s="12">
        <f t="shared" si="33"/>
        <v>42279.208333333328</v>
      </c>
      <c r="N559">
        <v>1444021200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 s="7">
        <f t="shared" si="35"/>
        <v>63.22</v>
      </c>
      <c r="I560">
        <v>126</v>
      </c>
      <c r="J560" t="s">
        <v>21</v>
      </c>
      <c r="K560" t="s">
        <v>22</v>
      </c>
      <c r="L560">
        <v>1456293600</v>
      </c>
      <c r="M560" s="12">
        <f t="shared" si="33"/>
        <v>42424.25</v>
      </c>
      <c r="N560">
        <v>1460005200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 s="7">
        <f t="shared" si="35"/>
        <v>104.03</v>
      </c>
      <c r="I561">
        <v>1022</v>
      </c>
      <c r="J561" t="s">
        <v>21</v>
      </c>
      <c r="K561" t="s">
        <v>22</v>
      </c>
      <c r="L561">
        <v>1470114000</v>
      </c>
      <c r="M561" s="12">
        <f t="shared" si="33"/>
        <v>42584.208333333328</v>
      </c>
      <c r="N561">
        <v>1470718800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 s="7">
        <f t="shared" si="35"/>
        <v>49.99</v>
      </c>
      <c r="I562">
        <v>3177</v>
      </c>
      <c r="J562" t="s">
        <v>21</v>
      </c>
      <c r="K562" t="s">
        <v>22</v>
      </c>
      <c r="L562">
        <v>1321596000</v>
      </c>
      <c r="M562" s="12">
        <f t="shared" si="33"/>
        <v>40865.25</v>
      </c>
      <c r="N562">
        <v>1325052000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 s="7">
        <f t="shared" si="35"/>
        <v>56.02</v>
      </c>
      <c r="I563">
        <v>198</v>
      </c>
      <c r="J563" t="s">
        <v>98</v>
      </c>
      <c r="K563" t="s">
        <v>99</v>
      </c>
      <c r="L563">
        <v>1318827600</v>
      </c>
      <c r="M563" s="12">
        <f t="shared" si="33"/>
        <v>40833.208333333336</v>
      </c>
      <c r="N563">
        <v>1319000400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 s="7">
        <f t="shared" si="35"/>
        <v>48.81</v>
      </c>
      <c r="I564">
        <v>26</v>
      </c>
      <c r="J564" t="s">
        <v>98</v>
      </c>
      <c r="K564" t="s">
        <v>99</v>
      </c>
      <c r="L564">
        <v>1552366800</v>
      </c>
      <c r="M564" s="12">
        <f t="shared" si="33"/>
        <v>43536.208333333328</v>
      </c>
      <c r="N564">
        <v>1552539600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 s="7">
        <f t="shared" si="35"/>
        <v>60.08</v>
      </c>
      <c r="I565">
        <v>85</v>
      </c>
      <c r="J565" t="s">
        <v>26</v>
      </c>
      <c r="K565" t="s">
        <v>27</v>
      </c>
      <c r="L565">
        <v>1542088800</v>
      </c>
      <c r="M565" s="12">
        <f t="shared" si="33"/>
        <v>43417.25</v>
      </c>
      <c r="N565">
        <v>1543816800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 s="7">
        <f t="shared" si="35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 s="12">
        <f t="shared" si="33"/>
        <v>42078.208333333328</v>
      </c>
      <c r="N566">
        <v>1427086800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 s="7">
        <f t="shared" si="35"/>
        <v>53.99</v>
      </c>
      <c r="I567">
        <v>3596</v>
      </c>
      <c r="J567" t="s">
        <v>21</v>
      </c>
      <c r="K567" t="s">
        <v>22</v>
      </c>
      <c r="L567">
        <v>1321336800</v>
      </c>
      <c r="M567" s="12">
        <f t="shared" si="33"/>
        <v>40862.25</v>
      </c>
      <c r="N567">
        <v>1323064800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 s="7">
        <f t="shared" si="35"/>
        <v>111.46</v>
      </c>
      <c r="I568">
        <v>37</v>
      </c>
      <c r="J568" t="s">
        <v>21</v>
      </c>
      <c r="K568" t="s">
        <v>22</v>
      </c>
      <c r="L568">
        <v>1456293600</v>
      </c>
      <c r="M568" s="12">
        <f t="shared" si="33"/>
        <v>42424.25</v>
      </c>
      <c r="N568">
        <v>1458277200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 s="7">
        <f t="shared" si="35"/>
        <v>60.92</v>
      </c>
      <c r="I569">
        <v>244</v>
      </c>
      <c r="J569" t="s">
        <v>21</v>
      </c>
      <c r="K569" t="s">
        <v>22</v>
      </c>
      <c r="L569">
        <v>1404968400</v>
      </c>
      <c r="M569" s="12">
        <f t="shared" si="33"/>
        <v>41830.208333333336</v>
      </c>
      <c r="N569">
        <v>1405141200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 s="7">
        <f t="shared" si="35"/>
        <v>26</v>
      </c>
      <c r="I570">
        <v>5180</v>
      </c>
      <c r="J570" t="s">
        <v>21</v>
      </c>
      <c r="K570" t="s">
        <v>22</v>
      </c>
      <c r="L570">
        <v>1279170000</v>
      </c>
      <c r="M570" s="12">
        <f t="shared" si="33"/>
        <v>40374.208333333336</v>
      </c>
      <c r="N570">
        <v>1283058000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 s="7">
        <f t="shared" si="35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 s="12">
        <f t="shared" si="33"/>
        <v>40554.25</v>
      </c>
      <c r="N571">
        <v>1295762400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 s="7">
        <f t="shared" si="35"/>
        <v>35</v>
      </c>
      <c r="I572">
        <v>2725</v>
      </c>
      <c r="J572" t="s">
        <v>21</v>
      </c>
      <c r="K572" t="s">
        <v>22</v>
      </c>
      <c r="L572">
        <v>1419055200</v>
      </c>
      <c r="M572" s="12">
        <f t="shared" si="33"/>
        <v>41993.25</v>
      </c>
      <c r="N572">
        <v>1419573600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 s="7">
        <f t="shared" si="35"/>
        <v>94.14</v>
      </c>
      <c r="I573">
        <v>35</v>
      </c>
      <c r="J573" t="s">
        <v>107</v>
      </c>
      <c r="K573" t="s">
        <v>108</v>
      </c>
      <c r="L573">
        <v>1434690000</v>
      </c>
      <c r="M573" s="12">
        <f t="shared" si="33"/>
        <v>42174.208333333328</v>
      </c>
      <c r="N573">
        <v>1438750800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 s="7">
        <f t="shared" si="35"/>
        <v>52.09</v>
      </c>
      <c r="I574">
        <v>94</v>
      </c>
      <c r="J574" t="s">
        <v>21</v>
      </c>
      <c r="K574" t="s">
        <v>22</v>
      </c>
      <c r="L574">
        <v>1443416400</v>
      </c>
      <c r="M574" s="12">
        <f t="shared" si="33"/>
        <v>42275.208333333328</v>
      </c>
      <c r="N574">
        <v>1444798800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 s="7">
        <f t="shared" si="35"/>
        <v>24.99</v>
      </c>
      <c r="I575">
        <v>300</v>
      </c>
      <c r="J575" t="s">
        <v>21</v>
      </c>
      <c r="K575" t="s">
        <v>22</v>
      </c>
      <c r="L575">
        <v>1399006800</v>
      </c>
      <c r="M575" s="12">
        <f t="shared" si="33"/>
        <v>41761.208333333336</v>
      </c>
      <c r="N575">
        <v>1399179600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 s="7">
        <f t="shared" si="35"/>
        <v>69.22</v>
      </c>
      <c r="I576">
        <v>144</v>
      </c>
      <c r="J576" t="s">
        <v>21</v>
      </c>
      <c r="K576" t="s">
        <v>22</v>
      </c>
      <c r="L576">
        <v>1575698400</v>
      </c>
      <c r="M576" s="12">
        <f t="shared" si="33"/>
        <v>43806.25</v>
      </c>
      <c r="N576">
        <v>1576562400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 s="7">
        <f t="shared" si="35"/>
        <v>93.94</v>
      </c>
      <c r="I577">
        <v>558</v>
      </c>
      <c r="J577" t="s">
        <v>21</v>
      </c>
      <c r="K577" t="s">
        <v>22</v>
      </c>
      <c r="L577">
        <v>1400562000</v>
      </c>
      <c r="M577" s="12">
        <f t="shared" si="33"/>
        <v>41779.208333333336</v>
      </c>
      <c r="N577">
        <v>1400821200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 s="7">
        <f t="shared" si="35"/>
        <v>98.41</v>
      </c>
      <c r="I578">
        <v>64</v>
      </c>
      <c r="J578" t="s">
        <v>21</v>
      </c>
      <c r="K578" t="s">
        <v>22</v>
      </c>
      <c r="L578">
        <v>1509512400</v>
      </c>
      <c r="M578" s="12">
        <f t="shared" si="33"/>
        <v>43040.208333333328</v>
      </c>
      <c r="N578">
        <v>1510984800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36">E579/D579 *100</f>
        <v>18.853658536585368</v>
      </c>
      <c r="G579" t="s">
        <v>74</v>
      </c>
      <c r="H579" s="7">
        <f t="shared" si="35"/>
        <v>41.78</v>
      </c>
      <c r="I579">
        <v>37</v>
      </c>
      <c r="J579" t="s">
        <v>21</v>
      </c>
      <c r="K579" t="s">
        <v>22</v>
      </c>
      <c r="L579">
        <v>1299823200</v>
      </c>
      <c r="M579" s="12">
        <f t="shared" ref="M579:M642" si="37">(((L579/60)/60)/24)+DATE(1970,1,1)</f>
        <v>40613.25</v>
      </c>
      <c r="N579">
        <v>1302066000</v>
      </c>
      <c r="O579" s="12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 s="7">
        <f t="shared" ref="H580:H643" si="39">ROUND(E580/I580, 2)</f>
        <v>65.989999999999995</v>
      </c>
      <c r="I580">
        <v>245</v>
      </c>
      <c r="J580" t="s">
        <v>21</v>
      </c>
      <c r="K580" t="s">
        <v>22</v>
      </c>
      <c r="L580">
        <v>1322719200</v>
      </c>
      <c r="M580" s="12">
        <f t="shared" si="37"/>
        <v>40878.25</v>
      </c>
      <c r="N580">
        <v>1322978400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 s="7">
        <f t="shared" si="39"/>
        <v>72.06</v>
      </c>
      <c r="I581">
        <v>87</v>
      </c>
      <c r="J581" t="s">
        <v>21</v>
      </c>
      <c r="K581" t="s">
        <v>22</v>
      </c>
      <c r="L581">
        <v>1312693200</v>
      </c>
      <c r="M581" s="12">
        <f t="shared" si="37"/>
        <v>40762.208333333336</v>
      </c>
      <c r="N581">
        <v>1313730000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 s="7">
        <f t="shared" si="39"/>
        <v>48</v>
      </c>
      <c r="I582">
        <v>3116</v>
      </c>
      <c r="J582" t="s">
        <v>21</v>
      </c>
      <c r="K582" t="s">
        <v>22</v>
      </c>
      <c r="L582">
        <v>1393394400</v>
      </c>
      <c r="M582" s="12">
        <f t="shared" si="37"/>
        <v>41696.25</v>
      </c>
      <c r="N582">
        <v>1394085600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 s="7">
        <f t="shared" si="39"/>
        <v>54.1</v>
      </c>
      <c r="I583">
        <v>71</v>
      </c>
      <c r="J583" t="s">
        <v>21</v>
      </c>
      <c r="K583" t="s">
        <v>22</v>
      </c>
      <c r="L583">
        <v>1304053200</v>
      </c>
      <c r="M583" s="12">
        <f t="shared" si="37"/>
        <v>40662.208333333336</v>
      </c>
      <c r="N583">
        <v>1305349200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 s="7">
        <f t="shared" si="39"/>
        <v>107.88</v>
      </c>
      <c r="I584">
        <v>42</v>
      </c>
      <c r="J584" t="s">
        <v>21</v>
      </c>
      <c r="K584" t="s">
        <v>22</v>
      </c>
      <c r="L584">
        <v>1433912400</v>
      </c>
      <c r="M584" s="12">
        <f t="shared" si="37"/>
        <v>42165.208333333328</v>
      </c>
      <c r="N584">
        <v>1434344400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 s="7">
        <f t="shared" si="39"/>
        <v>67.03</v>
      </c>
      <c r="I585">
        <v>909</v>
      </c>
      <c r="J585" t="s">
        <v>21</v>
      </c>
      <c r="K585" t="s">
        <v>22</v>
      </c>
      <c r="L585">
        <v>1329717600</v>
      </c>
      <c r="M585" s="12">
        <f t="shared" si="37"/>
        <v>40959.25</v>
      </c>
      <c r="N585">
        <v>1331186400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 s="7">
        <f t="shared" si="39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 s="12">
        <f t="shared" si="37"/>
        <v>41024.208333333336</v>
      </c>
      <c r="N586">
        <v>1336539600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 s="7">
        <f t="shared" si="39"/>
        <v>96.07</v>
      </c>
      <c r="I587">
        <v>136</v>
      </c>
      <c r="J587" t="s">
        <v>21</v>
      </c>
      <c r="K587" t="s">
        <v>22</v>
      </c>
      <c r="L587">
        <v>1268888400</v>
      </c>
      <c r="M587" s="12">
        <f t="shared" si="37"/>
        <v>40255.208333333336</v>
      </c>
      <c r="N587">
        <v>1269752400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 s="7">
        <f t="shared" si="39"/>
        <v>51.18</v>
      </c>
      <c r="I588">
        <v>130</v>
      </c>
      <c r="J588" t="s">
        <v>21</v>
      </c>
      <c r="K588" t="s">
        <v>22</v>
      </c>
      <c r="L588">
        <v>1289973600</v>
      </c>
      <c r="M588" s="12">
        <f t="shared" si="37"/>
        <v>40499.25</v>
      </c>
      <c r="N588">
        <v>1291615200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 s="7">
        <f t="shared" si="39"/>
        <v>43.92</v>
      </c>
      <c r="I589">
        <v>156</v>
      </c>
      <c r="J589" t="s">
        <v>15</v>
      </c>
      <c r="K589" t="s">
        <v>16</v>
      </c>
      <c r="L589">
        <v>1547877600</v>
      </c>
      <c r="M589" s="12">
        <f t="shared" si="37"/>
        <v>43484.25</v>
      </c>
      <c r="N589">
        <v>1552366800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 s="7">
        <f t="shared" si="39"/>
        <v>91.02</v>
      </c>
      <c r="I590">
        <v>1368</v>
      </c>
      <c r="J590" t="s">
        <v>40</v>
      </c>
      <c r="K590" t="s">
        <v>41</v>
      </c>
      <c r="L590">
        <v>1269493200</v>
      </c>
      <c r="M590" s="12">
        <f t="shared" si="37"/>
        <v>40262.208333333336</v>
      </c>
      <c r="N590">
        <v>1272171600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 s="7">
        <f t="shared" si="39"/>
        <v>50.13</v>
      </c>
      <c r="I591">
        <v>102</v>
      </c>
      <c r="J591" t="s">
        <v>21</v>
      </c>
      <c r="K591" t="s">
        <v>22</v>
      </c>
      <c r="L591">
        <v>1436072400</v>
      </c>
      <c r="M591" s="12">
        <f t="shared" si="37"/>
        <v>42190.208333333328</v>
      </c>
      <c r="N591">
        <v>1436677200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 s="7">
        <f t="shared" si="39"/>
        <v>67.72</v>
      </c>
      <c r="I592">
        <v>86</v>
      </c>
      <c r="J592" t="s">
        <v>26</v>
      </c>
      <c r="K592" t="s">
        <v>27</v>
      </c>
      <c r="L592">
        <v>1419141600</v>
      </c>
      <c r="M592" s="12">
        <f t="shared" si="37"/>
        <v>41994.25</v>
      </c>
      <c r="N592">
        <v>1420092000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 s="7">
        <f t="shared" si="39"/>
        <v>61.04</v>
      </c>
      <c r="I593">
        <v>102</v>
      </c>
      <c r="J593" t="s">
        <v>21</v>
      </c>
      <c r="K593" t="s">
        <v>22</v>
      </c>
      <c r="L593">
        <v>1279083600</v>
      </c>
      <c r="M593" s="12">
        <f t="shared" si="37"/>
        <v>40373.208333333336</v>
      </c>
      <c r="N593">
        <v>1279947600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 s="7">
        <f t="shared" si="39"/>
        <v>80.010000000000005</v>
      </c>
      <c r="I594">
        <v>253</v>
      </c>
      <c r="J594" t="s">
        <v>21</v>
      </c>
      <c r="K594" t="s">
        <v>22</v>
      </c>
      <c r="L594">
        <v>1401426000</v>
      </c>
      <c r="M594" s="12">
        <f t="shared" si="37"/>
        <v>41789.208333333336</v>
      </c>
      <c r="N594">
        <v>1402203600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 s="7">
        <f t="shared" si="39"/>
        <v>47</v>
      </c>
      <c r="I595">
        <v>4006</v>
      </c>
      <c r="J595" t="s">
        <v>21</v>
      </c>
      <c r="K595" t="s">
        <v>22</v>
      </c>
      <c r="L595">
        <v>1395810000</v>
      </c>
      <c r="M595" s="12">
        <f t="shared" si="37"/>
        <v>41724.208333333336</v>
      </c>
      <c r="N595">
        <v>1396933200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 s="7">
        <f t="shared" si="39"/>
        <v>71.13</v>
      </c>
      <c r="I596">
        <v>157</v>
      </c>
      <c r="J596" t="s">
        <v>21</v>
      </c>
      <c r="K596" t="s">
        <v>22</v>
      </c>
      <c r="L596">
        <v>1467003600</v>
      </c>
      <c r="M596" s="12">
        <f t="shared" si="37"/>
        <v>42548.208333333328</v>
      </c>
      <c r="N596">
        <v>1467262800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 s="7">
        <f t="shared" si="39"/>
        <v>89.99</v>
      </c>
      <c r="I597">
        <v>1629</v>
      </c>
      <c r="J597" t="s">
        <v>21</v>
      </c>
      <c r="K597" t="s">
        <v>22</v>
      </c>
      <c r="L597">
        <v>1268715600</v>
      </c>
      <c r="M597" s="12">
        <f t="shared" si="37"/>
        <v>40253.208333333336</v>
      </c>
      <c r="N597">
        <v>1270530000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 s="7">
        <f t="shared" si="39"/>
        <v>43.03</v>
      </c>
      <c r="I598">
        <v>183</v>
      </c>
      <c r="J598" t="s">
        <v>21</v>
      </c>
      <c r="K598" t="s">
        <v>22</v>
      </c>
      <c r="L598">
        <v>1457157600</v>
      </c>
      <c r="M598" s="12">
        <f t="shared" si="37"/>
        <v>42434.25</v>
      </c>
      <c r="N598">
        <v>1457762400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 s="7">
        <f t="shared" si="39"/>
        <v>68</v>
      </c>
      <c r="I599">
        <v>2188</v>
      </c>
      <c r="J599" t="s">
        <v>21</v>
      </c>
      <c r="K599" t="s">
        <v>22</v>
      </c>
      <c r="L599">
        <v>1573970400</v>
      </c>
      <c r="M599" s="12">
        <f t="shared" si="37"/>
        <v>43786.25</v>
      </c>
      <c r="N599">
        <v>1575525600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 s="7">
        <f t="shared" si="39"/>
        <v>73</v>
      </c>
      <c r="I600">
        <v>2409</v>
      </c>
      <c r="J600" t="s">
        <v>107</v>
      </c>
      <c r="K600" t="s">
        <v>108</v>
      </c>
      <c r="L600">
        <v>1276578000</v>
      </c>
      <c r="M600" s="12">
        <f t="shared" si="37"/>
        <v>40344.208333333336</v>
      </c>
      <c r="N600">
        <v>1279083600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 s="7">
        <f t="shared" si="39"/>
        <v>62.34</v>
      </c>
      <c r="I601">
        <v>82</v>
      </c>
      <c r="J601" t="s">
        <v>36</v>
      </c>
      <c r="K601" t="s">
        <v>37</v>
      </c>
      <c r="L601">
        <v>1423720800</v>
      </c>
      <c r="M601" s="12">
        <f t="shared" si="37"/>
        <v>42047.25</v>
      </c>
      <c r="N601">
        <v>1424412000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 s="7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 s="12">
        <f t="shared" si="37"/>
        <v>41485.208333333336</v>
      </c>
      <c r="N602">
        <v>1376197200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 s="7">
        <f t="shared" si="39"/>
        <v>67.099999999999994</v>
      </c>
      <c r="I603">
        <v>194</v>
      </c>
      <c r="J603" t="s">
        <v>21</v>
      </c>
      <c r="K603" t="s">
        <v>22</v>
      </c>
      <c r="L603">
        <v>1401426000</v>
      </c>
      <c r="M603" s="12">
        <f t="shared" si="37"/>
        <v>41789.208333333336</v>
      </c>
      <c r="N603">
        <v>1402894800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 s="7">
        <f t="shared" si="39"/>
        <v>79.98</v>
      </c>
      <c r="I604">
        <v>1140</v>
      </c>
      <c r="J604" t="s">
        <v>21</v>
      </c>
      <c r="K604" t="s">
        <v>22</v>
      </c>
      <c r="L604">
        <v>1433480400</v>
      </c>
      <c r="M604" s="12">
        <f t="shared" si="37"/>
        <v>42160.208333333328</v>
      </c>
      <c r="N604">
        <v>1434430800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 s="7">
        <f t="shared" si="39"/>
        <v>62.18</v>
      </c>
      <c r="I605">
        <v>102</v>
      </c>
      <c r="J605" t="s">
        <v>21</v>
      </c>
      <c r="K605" t="s">
        <v>22</v>
      </c>
      <c r="L605">
        <v>1555563600</v>
      </c>
      <c r="M605" s="12">
        <f t="shared" si="37"/>
        <v>43573.208333333328</v>
      </c>
      <c r="N605">
        <v>1557896400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 s="7">
        <f t="shared" si="39"/>
        <v>53.01</v>
      </c>
      <c r="I606">
        <v>2857</v>
      </c>
      <c r="J606" t="s">
        <v>21</v>
      </c>
      <c r="K606" t="s">
        <v>22</v>
      </c>
      <c r="L606">
        <v>1295676000</v>
      </c>
      <c r="M606" s="12">
        <f t="shared" si="37"/>
        <v>40565.25</v>
      </c>
      <c r="N606">
        <v>1297490400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 s="7">
        <f t="shared" si="39"/>
        <v>57.74</v>
      </c>
      <c r="I607">
        <v>107</v>
      </c>
      <c r="J607" t="s">
        <v>21</v>
      </c>
      <c r="K607" t="s">
        <v>22</v>
      </c>
      <c r="L607">
        <v>1443848400</v>
      </c>
      <c r="M607" s="12">
        <f t="shared" si="37"/>
        <v>42280.208333333328</v>
      </c>
      <c r="N607">
        <v>1447394400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 s="7">
        <f t="shared" si="39"/>
        <v>40.03</v>
      </c>
      <c r="I608">
        <v>160</v>
      </c>
      <c r="J608" t="s">
        <v>40</v>
      </c>
      <c r="K608" t="s">
        <v>41</v>
      </c>
      <c r="L608">
        <v>1457330400</v>
      </c>
      <c r="M608" s="12">
        <f t="shared" si="37"/>
        <v>42436.25</v>
      </c>
      <c r="N608">
        <v>1458277200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 s="7">
        <f t="shared" si="39"/>
        <v>81.02</v>
      </c>
      <c r="I609">
        <v>2230</v>
      </c>
      <c r="J609" t="s">
        <v>21</v>
      </c>
      <c r="K609" t="s">
        <v>22</v>
      </c>
      <c r="L609">
        <v>1395550800</v>
      </c>
      <c r="M609" s="12">
        <f t="shared" si="37"/>
        <v>41721.208333333336</v>
      </c>
      <c r="N609">
        <v>1395723600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 s="7">
        <f t="shared" si="39"/>
        <v>35.049999999999997</v>
      </c>
      <c r="I610">
        <v>316</v>
      </c>
      <c r="J610" t="s">
        <v>21</v>
      </c>
      <c r="K610" t="s">
        <v>22</v>
      </c>
      <c r="L610">
        <v>1551852000</v>
      </c>
      <c r="M610" s="12">
        <f t="shared" si="37"/>
        <v>43530.25</v>
      </c>
      <c r="N610">
        <v>1552197600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 s="7">
        <f t="shared" si="39"/>
        <v>102.92</v>
      </c>
      <c r="I611">
        <v>117</v>
      </c>
      <c r="J611" t="s">
        <v>21</v>
      </c>
      <c r="K611" t="s">
        <v>22</v>
      </c>
      <c r="L611">
        <v>1547618400</v>
      </c>
      <c r="M611" s="12">
        <f t="shared" si="37"/>
        <v>43481.25</v>
      </c>
      <c r="N611">
        <v>1549087200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 s="7">
        <f t="shared" si="39"/>
        <v>28</v>
      </c>
      <c r="I612">
        <v>6406</v>
      </c>
      <c r="J612" t="s">
        <v>21</v>
      </c>
      <c r="K612" t="s">
        <v>22</v>
      </c>
      <c r="L612">
        <v>1355637600</v>
      </c>
      <c r="M612" s="12">
        <f t="shared" si="37"/>
        <v>41259.25</v>
      </c>
      <c r="N612">
        <v>1356847200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 s="7">
        <f t="shared" si="39"/>
        <v>75.73</v>
      </c>
      <c r="I613">
        <v>15</v>
      </c>
      <c r="J613" t="s">
        <v>21</v>
      </c>
      <c r="K613" t="s">
        <v>22</v>
      </c>
      <c r="L613">
        <v>1374728400</v>
      </c>
      <c r="M613" s="12">
        <f t="shared" si="37"/>
        <v>41480.208333333336</v>
      </c>
      <c r="N613">
        <v>1375765200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 s="7">
        <f t="shared" si="39"/>
        <v>45.03</v>
      </c>
      <c r="I614">
        <v>192</v>
      </c>
      <c r="J614" t="s">
        <v>21</v>
      </c>
      <c r="K614" t="s">
        <v>22</v>
      </c>
      <c r="L614">
        <v>1287810000</v>
      </c>
      <c r="M614" s="12">
        <f t="shared" si="37"/>
        <v>40474.208333333336</v>
      </c>
      <c r="N614">
        <v>1289800800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 s="7">
        <f t="shared" si="39"/>
        <v>73.62</v>
      </c>
      <c r="I615">
        <v>26</v>
      </c>
      <c r="J615" t="s">
        <v>15</v>
      </c>
      <c r="K615" t="s">
        <v>16</v>
      </c>
      <c r="L615">
        <v>1503723600</v>
      </c>
      <c r="M615" s="12">
        <f t="shared" si="37"/>
        <v>42973.208333333328</v>
      </c>
      <c r="N615">
        <v>1504501200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 s="7">
        <f t="shared" si="39"/>
        <v>56.99</v>
      </c>
      <c r="I616">
        <v>723</v>
      </c>
      <c r="J616" t="s">
        <v>21</v>
      </c>
      <c r="K616" t="s">
        <v>22</v>
      </c>
      <c r="L616">
        <v>1484114400</v>
      </c>
      <c r="M616" s="12">
        <f t="shared" si="37"/>
        <v>42746.25</v>
      </c>
      <c r="N616">
        <v>1485669600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 s="7">
        <f t="shared" si="39"/>
        <v>85.22</v>
      </c>
      <c r="I617">
        <v>170</v>
      </c>
      <c r="J617" t="s">
        <v>107</v>
      </c>
      <c r="K617" t="s">
        <v>108</v>
      </c>
      <c r="L617">
        <v>1461906000</v>
      </c>
      <c r="M617" s="12">
        <f t="shared" si="37"/>
        <v>42489.208333333328</v>
      </c>
      <c r="N617">
        <v>1462770000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 s="7">
        <f t="shared" si="39"/>
        <v>50.96</v>
      </c>
      <c r="I618">
        <v>238</v>
      </c>
      <c r="J618" t="s">
        <v>40</v>
      </c>
      <c r="K618" t="s">
        <v>41</v>
      </c>
      <c r="L618">
        <v>1379653200</v>
      </c>
      <c r="M618" s="12">
        <f t="shared" si="37"/>
        <v>41537.208333333336</v>
      </c>
      <c r="N618">
        <v>1379739600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 s="7">
        <f t="shared" si="39"/>
        <v>63.56</v>
      </c>
      <c r="I619">
        <v>55</v>
      </c>
      <c r="J619" t="s">
        <v>21</v>
      </c>
      <c r="K619" t="s">
        <v>22</v>
      </c>
      <c r="L619">
        <v>1401858000</v>
      </c>
      <c r="M619" s="12">
        <f t="shared" si="37"/>
        <v>41794.208333333336</v>
      </c>
      <c r="N619">
        <v>1402722000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 s="7">
        <f t="shared" si="39"/>
        <v>81</v>
      </c>
      <c r="I620">
        <v>1198</v>
      </c>
      <c r="J620" t="s">
        <v>21</v>
      </c>
      <c r="K620" t="s">
        <v>22</v>
      </c>
      <c r="L620">
        <v>1367470800</v>
      </c>
      <c r="M620" s="12">
        <f t="shared" si="37"/>
        <v>41396.208333333336</v>
      </c>
      <c r="N620">
        <v>1369285200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 s="7">
        <f t="shared" si="39"/>
        <v>86.04</v>
      </c>
      <c r="I621">
        <v>648</v>
      </c>
      <c r="J621" t="s">
        <v>21</v>
      </c>
      <c r="K621" t="s">
        <v>22</v>
      </c>
      <c r="L621">
        <v>1304658000</v>
      </c>
      <c r="M621" s="12">
        <f t="shared" si="37"/>
        <v>40669.208333333336</v>
      </c>
      <c r="N621">
        <v>1304744400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 s="7">
        <f t="shared" si="39"/>
        <v>90.04</v>
      </c>
      <c r="I622">
        <v>128</v>
      </c>
      <c r="J622" t="s">
        <v>26</v>
      </c>
      <c r="K622" t="s">
        <v>27</v>
      </c>
      <c r="L622">
        <v>1467954000</v>
      </c>
      <c r="M622" s="12">
        <f t="shared" si="37"/>
        <v>42559.208333333328</v>
      </c>
      <c r="N622">
        <v>1468299600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 s="7">
        <f t="shared" si="39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 s="12">
        <f t="shared" si="37"/>
        <v>42626.208333333328</v>
      </c>
      <c r="N623">
        <v>1474174800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 s="7">
        <f t="shared" si="39"/>
        <v>92.44</v>
      </c>
      <c r="I624">
        <v>64</v>
      </c>
      <c r="J624" t="s">
        <v>21</v>
      </c>
      <c r="K624" t="s">
        <v>22</v>
      </c>
      <c r="L624">
        <v>1523768400</v>
      </c>
      <c r="M624" s="12">
        <f t="shared" si="37"/>
        <v>43205.208333333328</v>
      </c>
      <c r="N624">
        <v>1526014800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 s="7">
        <f t="shared" si="39"/>
        <v>56</v>
      </c>
      <c r="I625">
        <v>2693</v>
      </c>
      <c r="J625" t="s">
        <v>40</v>
      </c>
      <c r="K625" t="s">
        <v>41</v>
      </c>
      <c r="L625">
        <v>1437022800</v>
      </c>
      <c r="M625" s="12">
        <f t="shared" si="37"/>
        <v>42201.208333333328</v>
      </c>
      <c r="N625">
        <v>1437454800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 s="7">
        <f t="shared" si="39"/>
        <v>32.979999999999997</v>
      </c>
      <c r="I626">
        <v>432</v>
      </c>
      <c r="J626" t="s">
        <v>21</v>
      </c>
      <c r="K626" t="s">
        <v>22</v>
      </c>
      <c r="L626">
        <v>1422165600</v>
      </c>
      <c r="M626" s="12">
        <f t="shared" si="37"/>
        <v>42029.25</v>
      </c>
      <c r="N626">
        <v>1422684000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 s="7">
        <f t="shared" si="39"/>
        <v>93.6</v>
      </c>
      <c r="I627">
        <v>62</v>
      </c>
      <c r="J627" t="s">
        <v>21</v>
      </c>
      <c r="K627" t="s">
        <v>22</v>
      </c>
      <c r="L627">
        <v>1580104800</v>
      </c>
      <c r="M627" s="12">
        <f t="shared" si="37"/>
        <v>43857.25</v>
      </c>
      <c r="N627">
        <v>1581314400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 s="7">
        <f t="shared" si="39"/>
        <v>69.87</v>
      </c>
      <c r="I628">
        <v>189</v>
      </c>
      <c r="J628" t="s">
        <v>21</v>
      </c>
      <c r="K628" t="s">
        <v>22</v>
      </c>
      <c r="L628">
        <v>1285650000</v>
      </c>
      <c r="M628" s="12">
        <f t="shared" si="37"/>
        <v>40449.208333333336</v>
      </c>
      <c r="N628">
        <v>1286427600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 s="7">
        <f t="shared" si="39"/>
        <v>72.13</v>
      </c>
      <c r="I629">
        <v>154</v>
      </c>
      <c r="J629" t="s">
        <v>40</v>
      </c>
      <c r="K629" t="s">
        <v>41</v>
      </c>
      <c r="L629">
        <v>1276664400</v>
      </c>
      <c r="M629" s="12">
        <f t="shared" si="37"/>
        <v>40345.208333333336</v>
      </c>
      <c r="N629">
        <v>1278738000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 s="7">
        <f t="shared" si="39"/>
        <v>30.04</v>
      </c>
      <c r="I630">
        <v>96</v>
      </c>
      <c r="J630" t="s">
        <v>21</v>
      </c>
      <c r="K630" t="s">
        <v>22</v>
      </c>
      <c r="L630">
        <v>1286168400</v>
      </c>
      <c r="M630" s="12">
        <f t="shared" si="37"/>
        <v>40455.208333333336</v>
      </c>
      <c r="N630">
        <v>1286427600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 s="7">
        <f t="shared" si="39"/>
        <v>73.97</v>
      </c>
      <c r="I631">
        <v>750</v>
      </c>
      <c r="J631" t="s">
        <v>21</v>
      </c>
      <c r="K631" t="s">
        <v>22</v>
      </c>
      <c r="L631">
        <v>1467781200</v>
      </c>
      <c r="M631" s="12">
        <f t="shared" si="37"/>
        <v>42557.208333333328</v>
      </c>
      <c r="N631">
        <v>1467954000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 s="7">
        <f t="shared" si="39"/>
        <v>68.66</v>
      </c>
      <c r="I632">
        <v>87</v>
      </c>
      <c r="J632" t="s">
        <v>21</v>
      </c>
      <c r="K632" t="s">
        <v>22</v>
      </c>
      <c r="L632">
        <v>1556686800</v>
      </c>
      <c r="M632" s="12">
        <f t="shared" si="37"/>
        <v>43586.208333333328</v>
      </c>
      <c r="N632">
        <v>1557637200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 s="7">
        <f t="shared" si="39"/>
        <v>59.99</v>
      </c>
      <c r="I633">
        <v>3063</v>
      </c>
      <c r="J633" t="s">
        <v>21</v>
      </c>
      <c r="K633" t="s">
        <v>22</v>
      </c>
      <c r="L633">
        <v>1553576400</v>
      </c>
      <c r="M633" s="12">
        <f t="shared" si="37"/>
        <v>43550.208333333328</v>
      </c>
      <c r="N633">
        <v>1553922000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 s="7">
        <f t="shared" si="39"/>
        <v>111.16</v>
      </c>
      <c r="I634">
        <v>278</v>
      </c>
      <c r="J634" t="s">
        <v>21</v>
      </c>
      <c r="K634" t="s">
        <v>22</v>
      </c>
      <c r="L634">
        <v>1414904400</v>
      </c>
      <c r="M634" s="12">
        <f t="shared" si="37"/>
        <v>41945.208333333336</v>
      </c>
      <c r="N634">
        <v>1416463200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 s="7">
        <f t="shared" si="39"/>
        <v>53.04</v>
      </c>
      <c r="I635">
        <v>105</v>
      </c>
      <c r="J635" t="s">
        <v>21</v>
      </c>
      <c r="K635" t="s">
        <v>22</v>
      </c>
      <c r="L635">
        <v>1446876000</v>
      </c>
      <c r="M635" s="12">
        <f t="shared" si="37"/>
        <v>42315.25</v>
      </c>
      <c r="N635">
        <v>1447221600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 s="7">
        <f t="shared" si="39"/>
        <v>55.99</v>
      </c>
      <c r="I636">
        <v>1658</v>
      </c>
      <c r="J636" t="s">
        <v>21</v>
      </c>
      <c r="K636" t="s">
        <v>22</v>
      </c>
      <c r="L636">
        <v>1490418000</v>
      </c>
      <c r="M636" s="12">
        <f t="shared" si="37"/>
        <v>42819.208333333328</v>
      </c>
      <c r="N636">
        <v>1491627600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 s="7">
        <f t="shared" si="39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 s="12">
        <f t="shared" si="37"/>
        <v>41314.25</v>
      </c>
      <c r="N637">
        <v>1363150800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 s="7">
        <f t="shared" si="39"/>
        <v>49</v>
      </c>
      <c r="I638">
        <v>2604</v>
      </c>
      <c r="J638" t="s">
        <v>36</v>
      </c>
      <c r="K638" t="s">
        <v>37</v>
      </c>
      <c r="L638">
        <v>1326866400</v>
      </c>
      <c r="M638" s="12">
        <f t="shared" si="37"/>
        <v>40926.25</v>
      </c>
      <c r="N638">
        <v>1330754400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 s="7">
        <f t="shared" si="39"/>
        <v>103.85</v>
      </c>
      <c r="I639">
        <v>65</v>
      </c>
      <c r="J639" t="s">
        <v>21</v>
      </c>
      <c r="K639" t="s">
        <v>22</v>
      </c>
      <c r="L639">
        <v>1479103200</v>
      </c>
      <c r="M639" s="12">
        <f t="shared" si="37"/>
        <v>42688.25</v>
      </c>
      <c r="N639">
        <v>1479794400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 s="7">
        <f t="shared" si="39"/>
        <v>99.13</v>
      </c>
      <c r="I640">
        <v>94</v>
      </c>
      <c r="J640" t="s">
        <v>21</v>
      </c>
      <c r="K640" t="s">
        <v>22</v>
      </c>
      <c r="L640">
        <v>1280206800</v>
      </c>
      <c r="M640" s="12">
        <f t="shared" si="37"/>
        <v>40386.208333333336</v>
      </c>
      <c r="N640">
        <v>1281243600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 s="7">
        <f t="shared" si="39"/>
        <v>107.38</v>
      </c>
      <c r="I641">
        <v>45</v>
      </c>
      <c r="J641" t="s">
        <v>21</v>
      </c>
      <c r="K641" t="s">
        <v>22</v>
      </c>
      <c r="L641">
        <v>1532754000</v>
      </c>
      <c r="M641" s="12">
        <f t="shared" si="37"/>
        <v>43309.208333333328</v>
      </c>
      <c r="N641">
        <v>1532754000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 s="7">
        <f t="shared" si="39"/>
        <v>76.92</v>
      </c>
      <c r="I642">
        <v>257</v>
      </c>
      <c r="J642" t="s">
        <v>21</v>
      </c>
      <c r="K642" t="s">
        <v>22</v>
      </c>
      <c r="L642">
        <v>1453096800</v>
      </c>
      <c r="M642" s="12">
        <f t="shared" si="37"/>
        <v>42387.25</v>
      </c>
      <c r="N642">
        <v>1453356000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40">E643/D643 *100</f>
        <v>119.96808510638297</v>
      </c>
      <c r="G643" t="s">
        <v>20</v>
      </c>
      <c r="H643" s="7">
        <f t="shared" si="39"/>
        <v>58.13</v>
      </c>
      <c r="I643">
        <v>194</v>
      </c>
      <c r="J643" t="s">
        <v>98</v>
      </c>
      <c r="K643" t="s">
        <v>99</v>
      </c>
      <c r="L643">
        <v>1487570400</v>
      </c>
      <c r="M643" s="12">
        <f t="shared" ref="M643:M706" si="41">(((L643/60)/60)/24)+DATE(1970,1,1)</f>
        <v>42786.25</v>
      </c>
      <c r="N643">
        <v>1489986000</v>
      </c>
      <c r="O643" s="12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 s="7">
        <f t="shared" ref="H644:H707" si="43">ROUND(E644/I644, 2)</f>
        <v>103.74</v>
      </c>
      <c r="I644">
        <v>129</v>
      </c>
      <c r="J644" t="s">
        <v>15</v>
      </c>
      <c r="K644" t="s">
        <v>16</v>
      </c>
      <c r="L644">
        <v>1545026400</v>
      </c>
      <c r="M644" s="12">
        <f t="shared" si="41"/>
        <v>43451.25</v>
      </c>
      <c r="N644">
        <v>1545804000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 s="7">
        <f t="shared" si="43"/>
        <v>87.96</v>
      </c>
      <c r="I645">
        <v>375</v>
      </c>
      <c r="J645" t="s">
        <v>21</v>
      </c>
      <c r="K645" t="s">
        <v>22</v>
      </c>
      <c r="L645">
        <v>1488348000</v>
      </c>
      <c r="M645" s="12">
        <f t="shared" si="41"/>
        <v>42795.25</v>
      </c>
      <c r="N645">
        <v>1489899600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 s="7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12">
        <f t="shared" si="41"/>
        <v>43452.25</v>
      </c>
      <c r="N646">
        <v>1546495200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 s="7">
        <f t="shared" si="43"/>
        <v>38</v>
      </c>
      <c r="I647">
        <v>4697</v>
      </c>
      <c r="J647" t="s">
        <v>21</v>
      </c>
      <c r="K647" t="s">
        <v>22</v>
      </c>
      <c r="L647">
        <v>1537938000</v>
      </c>
      <c r="M647" s="12">
        <f t="shared" si="41"/>
        <v>43369.208333333328</v>
      </c>
      <c r="N647">
        <v>1539752400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 s="7">
        <f t="shared" si="43"/>
        <v>30</v>
      </c>
      <c r="I648">
        <v>2915</v>
      </c>
      <c r="J648" t="s">
        <v>21</v>
      </c>
      <c r="K648" t="s">
        <v>22</v>
      </c>
      <c r="L648">
        <v>1363150800</v>
      </c>
      <c r="M648" s="12">
        <f t="shared" si="41"/>
        <v>41346.208333333336</v>
      </c>
      <c r="N648">
        <v>1364101200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 s="7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 s="12">
        <f t="shared" si="41"/>
        <v>43199.208333333328</v>
      </c>
      <c r="N649">
        <v>1525323600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 s="7">
        <f t="shared" si="43"/>
        <v>85.99</v>
      </c>
      <c r="I650">
        <v>723</v>
      </c>
      <c r="J650" t="s">
        <v>21</v>
      </c>
      <c r="K650" t="s">
        <v>22</v>
      </c>
      <c r="L650">
        <v>1499317200</v>
      </c>
      <c r="M650" s="12">
        <f t="shared" si="41"/>
        <v>42922.208333333328</v>
      </c>
      <c r="N650">
        <v>1500872400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 s="7">
        <f t="shared" si="43"/>
        <v>98.01</v>
      </c>
      <c r="I651">
        <v>602</v>
      </c>
      <c r="J651" t="s">
        <v>98</v>
      </c>
      <c r="K651" t="s">
        <v>99</v>
      </c>
      <c r="L651">
        <v>1287550800</v>
      </c>
      <c r="M651" s="12">
        <f t="shared" si="41"/>
        <v>40471.208333333336</v>
      </c>
      <c r="N651">
        <v>1288501200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 s="7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 s="12">
        <f t="shared" si="41"/>
        <v>41828.208333333336</v>
      </c>
      <c r="N652">
        <v>1407128400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 s="7">
        <f t="shared" si="43"/>
        <v>44.99</v>
      </c>
      <c r="I653">
        <v>3868</v>
      </c>
      <c r="J653" t="s">
        <v>107</v>
      </c>
      <c r="K653" t="s">
        <v>108</v>
      </c>
      <c r="L653">
        <v>1393048800</v>
      </c>
      <c r="M653" s="12">
        <f t="shared" si="41"/>
        <v>41692.25</v>
      </c>
      <c r="N653">
        <v>1394344800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 s="7">
        <f t="shared" si="43"/>
        <v>31.01</v>
      </c>
      <c r="I654">
        <v>409</v>
      </c>
      <c r="J654" t="s">
        <v>21</v>
      </c>
      <c r="K654" t="s">
        <v>22</v>
      </c>
      <c r="L654">
        <v>1470373200</v>
      </c>
      <c r="M654" s="12">
        <f t="shared" si="41"/>
        <v>42587.208333333328</v>
      </c>
      <c r="N654">
        <v>1474088400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 s="7">
        <f t="shared" si="43"/>
        <v>59.97</v>
      </c>
      <c r="I655">
        <v>234</v>
      </c>
      <c r="J655" t="s">
        <v>21</v>
      </c>
      <c r="K655" t="s">
        <v>22</v>
      </c>
      <c r="L655">
        <v>1460091600</v>
      </c>
      <c r="M655" s="12">
        <f t="shared" si="41"/>
        <v>42468.208333333328</v>
      </c>
      <c r="N655">
        <v>1460264400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 s="7">
        <f t="shared" si="43"/>
        <v>59</v>
      </c>
      <c r="I656">
        <v>3016</v>
      </c>
      <c r="J656" t="s">
        <v>21</v>
      </c>
      <c r="K656" t="s">
        <v>22</v>
      </c>
      <c r="L656">
        <v>1440392400</v>
      </c>
      <c r="M656" s="12">
        <f t="shared" si="41"/>
        <v>42240.208333333328</v>
      </c>
      <c r="N656">
        <v>1440824400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 s="7">
        <f t="shared" si="43"/>
        <v>50.05</v>
      </c>
      <c r="I657">
        <v>264</v>
      </c>
      <c r="J657" t="s">
        <v>21</v>
      </c>
      <c r="K657" t="s">
        <v>22</v>
      </c>
      <c r="L657">
        <v>1488434400</v>
      </c>
      <c r="M657" s="12">
        <f t="shared" si="41"/>
        <v>42796.25</v>
      </c>
      <c r="N657">
        <v>1489554000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 s="7">
        <f t="shared" si="43"/>
        <v>98.97</v>
      </c>
      <c r="I658">
        <v>504</v>
      </c>
      <c r="J658" t="s">
        <v>26</v>
      </c>
      <c r="K658" t="s">
        <v>27</v>
      </c>
      <c r="L658">
        <v>1514440800</v>
      </c>
      <c r="M658" s="12">
        <f t="shared" si="41"/>
        <v>43097.25</v>
      </c>
      <c r="N658">
        <v>1514872800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 s="7">
        <f t="shared" si="43"/>
        <v>58.86</v>
      </c>
      <c r="I659">
        <v>14</v>
      </c>
      <c r="J659" t="s">
        <v>21</v>
      </c>
      <c r="K659" t="s">
        <v>22</v>
      </c>
      <c r="L659">
        <v>1514354400</v>
      </c>
      <c r="M659" s="12">
        <f t="shared" si="41"/>
        <v>43096.25</v>
      </c>
      <c r="N659">
        <v>1515736800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 s="7">
        <f t="shared" si="43"/>
        <v>81.010000000000005</v>
      </c>
      <c r="I660">
        <v>390</v>
      </c>
      <c r="J660" t="s">
        <v>21</v>
      </c>
      <c r="K660" t="s">
        <v>22</v>
      </c>
      <c r="L660">
        <v>1440910800</v>
      </c>
      <c r="M660" s="12">
        <f t="shared" si="41"/>
        <v>42246.208333333328</v>
      </c>
      <c r="N660">
        <v>1442898000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 s="7">
        <f t="shared" si="43"/>
        <v>76.010000000000005</v>
      </c>
      <c r="I661">
        <v>750</v>
      </c>
      <c r="J661" t="s">
        <v>40</v>
      </c>
      <c r="K661" t="s">
        <v>41</v>
      </c>
      <c r="L661">
        <v>1296108000</v>
      </c>
      <c r="M661" s="12">
        <f t="shared" si="41"/>
        <v>40570.25</v>
      </c>
      <c r="N661">
        <v>1296194400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 s="7">
        <f t="shared" si="43"/>
        <v>96.6</v>
      </c>
      <c r="I662">
        <v>77</v>
      </c>
      <c r="J662" t="s">
        <v>21</v>
      </c>
      <c r="K662" t="s">
        <v>22</v>
      </c>
      <c r="L662">
        <v>1440133200</v>
      </c>
      <c r="M662" s="12">
        <f t="shared" si="41"/>
        <v>42237.208333333328</v>
      </c>
      <c r="N662">
        <v>1440910800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 s="7">
        <f t="shared" si="43"/>
        <v>76.959999999999994</v>
      </c>
      <c r="I663">
        <v>752</v>
      </c>
      <c r="J663" t="s">
        <v>36</v>
      </c>
      <c r="K663" t="s">
        <v>37</v>
      </c>
      <c r="L663">
        <v>1332910800</v>
      </c>
      <c r="M663" s="12">
        <f t="shared" si="41"/>
        <v>40996.208333333336</v>
      </c>
      <c r="N663">
        <v>1335502800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 s="7">
        <f t="shared" si="43"/>
        <v>67.98</v>
      </c>
      <c r="I664">
        <v>131</v>
      </c>
      <c r="J664" t="s">
        <v>21</v>
      </c>
      <c r="K664" t="s">
        <v>22</v>
      </c>
      <c r="L664">
        <v>1544335200</v>
      </c>
      <c r="M664" s="12">
        <f t="shared" si="41"/>
        <v>43443.25</v>
      </c>
      <c r="N664">
        <v>1544680800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 s="7">
        <f t="shared" si="43"/>
        <v>88.78</v>
      </c>
      <c r="I665">
        <v>87</v>
      </c>
      <c r="J665" t="s">
        <v>21</v>
      </c>
      <c r="K665" t="s">
        <v>22</v>
      </c>
      <c r="L665">
        <v>1286427600</v>
      </c>
      <c r="M665" s="12">
        <f t="shared" si="41"/>
        <v>40458.208333333336</v>
      </c>
      <c r="N665">
        <v>1288414800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 s="7">
        <f t="shared" si="43"/>
        <v>25</v>
      </c>
      <c r="I666">
        <v>1063</v>
      </c>
      <c r="J666" t="s">
        <v>21</v>
      </c>
      <c r="K666" t="s">
        <v>22</v>
      </c>
      <c r="L666">
        <v>1329717600</v>
      </c>
      <c r="M666" s="12">
        <f t="shared" si="41"/>
        <v>40959.25</v>
      </c>
      <c r="N666">
        <v>1330581600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 s="7">
        <f t="shared" si="43"/>
        <v>44.92</v>
      </c>
      <c r="I667">
        <v>272</v>
      </c>
      <c r="J667" t="s">
        <v>21</v>
      </c>
      <c r="K667" t="s">
        <v>22</v>
      </c>
      <c r="L667">
        <v>1310187600</v>
      </c>
      <c r="M667" s="12">
        <f t="shared" si="41"/>
        <v>40733.208333333336</v>
      </c>
      <c r="N667">
        <v>1311397200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 s="7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2">
        <f t="shared" si="41"/>
        <v>41516.208333333336</v>
      </c>
      <c r="N668">
        <v>1378357200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 s="7">
        <f t="shared" si="43"/>
        <v>29.01</v>
      </c>
      <c r="I669">
        <v>419</v>
      </c>
      <c r="J669" t="s">
        <v>21</v>
      </c>
      <c r="K669" t="s">
        <v>22</v>
      </c>
      <c r="L669">
        <v>1410325200</v>
      </c>
      <c r="M669" s="12">
        <f t="shared" si="41"/>
        <v>41892.208333333336</v>
      </c>
      <c r="N669">
        <v>1411102800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 s="7">
        <f t="shared" si="43"/>
        <v>73.59</v>
      </c>
      <c r="I670">
        <v>76</v>
      </c>
      <c r="J670" t="s">
        <v>21</v>
      </c>
      <c r="K670" t="s">
        <v>22</v>
      </c>
      <c r="L670">
        <v>1343797200</v>
      </c>
      <c r="M670" s="12">
        <f t="shared" si="41"/>
        <v>41122.208333333336</v>
      </c>
      <c r="N670">
        <v>1344834000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 s="7">
        <f t="shared" si="43"/>
        <v>107.97</v>
      </c>
      <c r="I671">
        <v>1621</v>
      </c>
      <c r="J671" t="s">
        <v>107</v>
      </c>
      <c r="K671" t="s">
        <v>108</v>
      </c>
      <c r="L671">
        <v>1498453200</v>
      </c>
      <c r="M671" s="12">
        <f t="shared" si="41"/>
        <v>42912.208333333328</v>
      </c>
      <c r="N671">
        <v>1499230800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 s="7">
        <f t="shared" si="43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 s="12">
        <f t="shared" si="41"/>
        <v>42425.25</v>
      </c>
      <c r="N672">
        <v>1457416800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 s="7">
        <f t="shared" si="43"/>
        <v>111.02</v>
      </c>
      <c r="I673">
        <v>1073</v>
      </c>
      <c r="J673" t="s">
        <v>21</v>
      </c>
      <c r="K673" t="s">
        <v>22</v>
      </c>
      <c r="L673">
        <v>1280552400</v>
      </c>
      <c r="M673" s="12">
        <f t="shared" si="41"/>
        <v>40390.208333333336</v>
      </c>
      <c r="N673">
        <v>1280898000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 s="7">
        <f t="shared" si="43"/>
        <v>25</v>
      </c>
      <c r="I674">
        <v>4428</v>
      </c>
      <c r="J674" t="s">
        <v>26</v>
      </c>
      <c r="K674" t="s">
        <v>27</v>
      </c>
      <c r="L674">
        <v>1521608400</v>
      </c>
      <c r="M674" s="12">
        <f t="shared" si="41"/>
        <v>43180.208333333328</v>
      </c>
      <c r="N674">
        <v>1522472400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 s="7">
        <f t="shared" si="43"/>
        <v>42.16</v>
      </c>
      <c r="I675">
        <v>58</v>
      </c>
      <c r="J675" t="s">
        <v>107</v>
      </c>
      <c r="K675" t="s">
        <v>108</v>
      </c>
      <c r="L675">
        <v>1460696400</v>
      </c>
      <c r="M675" s="12">
        <f t="shared" si="41"/>
        <v>42475.208333333328</v>
      </c>
      <c r="N675">
        <v>1462510800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 s="7">
        <f t="shared" si="43"/>
        <v>47</v>
      </c>
      <c r="I676">
        <v>1218</v>
      </c>
      <c r="J676" t="s">
        <v>21</v>
      </c>
      <c r="K676" t="s">
        <v>22</v>
      </c>
      <c r="L676">
        <v>1313730000</v>
      </c>
      <c r="M676" s="12">
        <f t="shared" si="41"/>
        <v>40774.208333333336</v>
      </c>
      <c r="N676">
        <v>1317790800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 s="7">
        <f t="shared" si="43"/>
        <v>36.04</v>
      </c>
      <c r="I677">
        <v>331</v>
      </c>
      <c r="J677" t="s">
        <v>21</v>
      </c>
      <c r="K677" t="s">
        <v>22</v>
      </c>
      <c r="L677">
        <v>1568178000</v>
      </c>
      <c r="M677" s="12">
        <f t="shared" si="41"/>
        <v>43719.208333333328</v>
      </c>
      <c r="N677">
        <v>1568782800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 s="7">
        <f t="shared" si="43"/>
        <v>101.04</v>
      </c>
      <c r="I678">
        <v>1170</v>
      </c>
      <c r="J678" t="s">
        <v>21</v>
      </c>
      <c r="K678" t="s">
        <v>22</v>
      </c>
      <c r="L678">
        <v>1348635600</v>
      </c>
      <c r="M678" s="12">
        <f t="shared" si="41"/>
        <v>41178.208333333336</v>
      </c>
      <c r="N678">
        <v>1349413200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 s="7">
        <f t="shared" si="43"/>
        <v>39.93</v>
      </c>
      <c r="I679">
        <v>111</v>
      </c>
      <c r="J679" t="s">
        <v>21</v>
      </c>
      <c r="K679" t="s">
        <v>22</v>
      </c>
      <c r="L679">
        <v>1468126800</v>
      </c>
      <c r="M679" s="12">
        <f t="shared" si="41"/>
        <v>42561.208333333328</v>
      </c>
      <c r="N679">
        <v>1472446800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 s="7">
        <f t="shared" si="43"/>
        <v>83.16</v>
      </c>
      <c r="I680">
        <v>215</v>
      </c>
      <c r="J680" t="s">
        <v>21</v>
      </c>
      <c r="K680" t="s">
        <v>22</v>
      </c>
      <c r="L680">
        <v>1547877600</v>
      </c>
      <c r="M680" s="12">
        <f t="shared" si="41"/>
        <v>43484.25</v>
      </c>
      <c r="N680">
        <v>1548050400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 s="7">
        <f t="shared" si="43"/>
        <v>39.979999999999997</v>
      </c>
      <c r="I681">
        <v>363</v>
      </c>
      <c r="J681" t="s">
        <v>21</v>
      </c>
      <c r="K681" t="s">
        <v>22</v>
      </c>
      <c r="L681">
        <v>1571374800</v>
      </c>
      <c r="M681" s="12">
        <f t="shared" si="41"/>
        <v>43756.208333333328</v>
      </c>
      <c r="N681">
        <v>1571806800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 s="7">
        <f t="shared" si="43"/>
        <v>47.99</v>
      </c>
      <c r="I682">
        <v>2955</v>
      </c>
      <c r="J682" t="s">
        <v>21</v>
      </c>
      <c r="K682" t="s">
        <v>22</v>
      </c>
      <c r="L682">
        <v>1576303200</v>
      </c>
      <c r="M682" s="12">
        <f t="shared" si="41"/>
        <v>43813.25</v>
      </c>
      <c r="N682">
        <v>1576476000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 s="7">
        <f t="shared" si="43"/>
        <v>95.98</v>
      </c>
      <c r="I683">
        <v>1657</v>
      </c>
      <c r="J683" t="s">
        <v>21</v>
      </c>
      <c r="K683" t="s">
        <v>22</v>
      </c>
      <c r="L683">
        <v>1324447200</v>
      </c>
      <c r="M683" s="12">
        <f t="shared" si="41"/>
        <v>40898.25</v>
      </c>
      <c r="N683">
        <v>1324965600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 s="7">
        <f t="shared" si="43"/>
        <v>78.73</v>
      </c>
      <c r="I684">
        <v>103</v>
      </c>
      <c r="J684" t="s">
        <v>21</v>
      </c>
      <c r="K684" t="s">
        <v>22</v>
      </c>
      <c r="L684">
        <v>1386741600</v>
      </c>
      <c r="M684" s="12">
        <f t="shared" si="41"/>
        <v>41619.25</v>
      </c>
      <c r="N684">
        <v>1387519200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 s="7">
        <f t="shared" si="43"/>
        <v>56.08</v>
      </c>
      <c r="I685">
        <v>147</v>
      </c>
      <c r="J685" t="s">
        <v>21</v>
      </c>
      <c r="K685" t="s">
        <v>22</v>
      </c>
      <c r="L685">
        <v>1537074000</v>
      </c>
      <c r="M685" s="12">
        <f t="shared" si="41"/>
        <v>43359.208333333328</v>
      </c>
      <c r="N685">
        <v>1537246800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 s="7">
        <f t="shared" si="43"/>
        <v>69.09</v>
      </c>
      <c r="I686">
        <v>110</v>
      </c>
      <c r="J686" t="s">
        <v>15</v>
      </c>
      <c r="K686" t="s">
        <v>16</v>
      </c>
      <c r="L686">
        <v>1277787600</v>
      </c>
      <c r="M686" s="12">
        <f t="shared" si="41"/>
        <v>40358.208333333336</v>
      </c>
      <c r="N686">
        <v>1279515600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 s="7">
        <f t="shared" si="43"/>
        <v>102.05</v>
      </c>
      <c r="I687">
        <v>926</v>
      </c>
      <c r="J687" t="s">
        <v>15</v>
      </c>
      <c r="K687" t="s">
        <v>16</v>
      </c>
      <c r="L687">
        <v>1440306000</v>
      </c>
      <c r="M687" s="12">
        <f t="shared" si="41"/>
        <v>42239.208333333328</v>
      </c>
      <c r="N687">
        <v>1442379600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 s="7">
        <f t="shared" si="43"/>
        <v>107.32</v>
      </c>
      <c r="I688">
        <v>134</v>
      </c>
      <c r="J688" t="s">
        <v>21</v>
      </c>
      <c r="K688" t="s">
        <v>22</v>
      </c>
      <c r="L688">
        <v>1522126800</v>
      </c>
      <c r="M688" s="12">
        <f t="shared" si="41"/>
        <v>43186.208333333328</v>
      </c>
      <c r="N688">
        <v>1523077200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 s="7">
        <f t="shared" si="43"/>
        <v>51.97</v>
      </c>
      <c r="I689">
        <v>269</v>
      </c>
      <c r="J689" t="s">
        <v>21</v>
      </c>
      <c r="K689" t="s">
        <v>22</v>
      </c>
      <c r="L689">
        <v>1489298400</v>
      </c>
      <c r="M689" s="12">
        <f t="shared" si="41"/>
        <v>42806.25</v>
      </c>
      <c r="N689">
        <v>1489554000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 s="7">
        <f t="shared" si="43"/>
        <v>71.14</v>
      </c>
      <c r="I690">
        <v>175</v>
      </c>
      <c r="J690" t="s">
        <v>21</v>
      </c>
      <c r="K690" t="s">
        <v>22</v>
      </c>
      <c r="L690">
        <v>1547100000</v>
      </c>
      <c r="M690" s="12">
        <f t="shared" si="41"/>
        <v>43475.25</v>
      </c>
      <c r="N690">
        <v>1548482400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 s="7">
        <f t="shared" si="43"/>
        <v>106.49</v>
      </c>
      <c r="I691">
        <v>69</v>
      </c>
      <c r="J691" t="s">
        <v>21</v>
      </c>
      <c r="K691" t="s">
        <v>22</v>
      </c>
      <c r="L691">
        <v>1383022800</v>
      </c>
      <c r="M691" s="12">
        <f t="shared" si="41"/>
        <v>41576.208333333336</v>
      </c>
      <c r="N691">
        <v>1384063200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 s="7">
        <f t="shared" si="43"/>
        <v>42.94</v>
      </c>
      <c r="I692">
        <v>190</v>
      </c>
      <c r="J692" t="s">
        <v>21</v>
      </c>
      <c r="K692" t="s">
        <v>22</v>
      </c>
      <c r="L692">
        <v>1322373600</v>
      </c>
      <c r="M692" s="12">
        <f t="shared" si="41"/>
        <v>40874.25</v>
      </c>
      <c r="N692">
        <v>1322892000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 s="7">
        <f t="shared" si="43"/>
        <v>30.04</v>
      </c>
      <c r="I693">
        <v>237</v>
      </c>
      <c r="J693" t="s">
        <v>21</v>
      </c>
      <c r="K693" t="s">
        <v>22</v>
      </c>
      <c r="L693">
        <v>1349240400</v>
      </c>
      <c r="M693" s="12">
        <f t="shared" si="41"/>
        <v>41185.208333333336</v>
      </c>
      <c r="N693">
        <v>1350709200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 s="7">
        <f t="shared" si="43"/>
        <v>70.62</v>
      </c>
      <c r="I694">
        <v>77</v>
      </c>
      <c r="J694" t="s">
        <v>40</v>
      </c>
      <c r="K694" t="s">
        <v>41</v>
      </c>
      <c r="L694">
        <v>1562648400</v>
      </c>
      <c r="M694" s="12">
        <f t="shared" si="41"/>
        <v>43655.208333333328</v>
      </c>
      <c r="N694">
        <v>1564203600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 s="7">
        <f t="shared" si="43"/>
        <v>66.02</v>
      </c>
      <c r="I695">
        <v>1748</v>
      </c>
      <c r="J695" t="s">
        <v>21</v>
      </c>
      <c r="K695" t="s">
        <v>22</v>
      </c>
      <c r="L695">
        <v>1508216400</v>
      </c>
      <c r="M695" s="12">
        <f t="shared" si="41"/>
        <v>43025.208333333328</v>
      </c>
      <c r="N695">
        <v>1509685200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 s="7">
        <f t="shared" si="43"/>
        <v>96.91</v>
      </c>
      <c r="I696">
        <v>79</v>
      </c>
      <c r="J696" t="s">
        <v>21</v>
      </c>
      <c r="K696" t="s">
        <v>22</v>
      </c>
      <c r="L696">
        <v>1511762400</v>
      </c>
      <c r="M696" s="12">
        <f t="shared" si="41"/>
        <v>43066.25</v>
      </c>
      <c r="N696">
        <v>1514959200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 s="7">
        <f t="shared" si="43"/>
        <v>62.87</v>
      </c>
      <c r="I697">
        <v>196</v>
      </c>
      <c r="J697" t="s">
        <v>107</v>
      </c>
      <c r="K697" t="s">
        <v>108</v>
      </c>
      <c r="L697">
        <v>1447480800</v>
      </c>
      <c r="M697" s="12">
        <f t="shared" si="41"/>
        <v>42322.25</v>
      </c>
      <c r="N697">
        <v>1448863200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 s="7">
        <f t="shared" si="43"/>
        <v>108.99</v>
      </c>
      <c r="I698">
        <v>889</v>
      </c>
      <c r="J698" t="s">
        <v>21</v>
      </c>
      <c r="K698" t="s">
        <v>22</v>
      </c>
      <c r="L698">
        <v>1429506000</v>
      </c>
      <c r="M698" s="12">
        <f t="shared" si="41"/>
        <v>42114.208333333328</v>
      </c>
      <c r="N698">
        <v>1429592400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 s="7">
        <f t="shared" si="43"/>
        <v>27</v>
      </c>
      <c r="I699">
        <v>7295</v>
      </c>
      <c r="J699" t="s">
        <v>21</v>
      </c>
      <c r="K699" t="s">
        <v>22</v>
      </c>
      <c r="L699">
        <v>1522472400</v>
      </c>
      <c r="M699" s="12">
        <f t="shared" si="41"/>
        <v>43190.208333333328</v>
      </c>
      <c r="N699">
        <v>1522645200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 s="7">
        <f t="shared" si="43"/>
        <v>65</v>
      </c>
      <c r="I700">
        <v>2893</v>
      </c>
      <c r="J700" t="s">
        <v>15</v>
      </c>
      <c r="K700" t="s">
        <v>16</v>
      </c>
      <c r="L700">
        <v>1322114400</v>
      </c>
      <c r="M700" s="12">
        <f t="shared" si="41"/>
        <v>40871.25</v>
      </c>
      <c r="N700">
        <v>1323324000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 s="7">
        <f t="shared" si="43"/>
        <v>111.52</v>
      </c>
      <c r="I701">
        <v>56</v>
      </c>
      <c r="J701" t="s">
        <v>21</v>
      </c>
      <c r="K701" t="s">
        <v>22</v>
      </c>
      <c r="L701">
        <v>1561438800</v>
      </c>
      <c r="M701" s="12">
        <f t="shared" si="41"/>
        <v>43641.208333333328</v>
      </c>
      <c r="N701">
        <v>1561525200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 s="7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 s="12">
        <f t="shared" si="41"/>
        <v>40203.25</v>
      </c>
      <c r="N702">
        <v>1265695200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 s="7">
        <f t="shared" si="43"/>
        <v>110.99</v>
      </c>
      <c r="I703">
        <v>820</v>
      </c>
      <c r="J703" t="s">
        <v>21</v>
      </c>
      <c r="K703" t="s">
        <v>22</v>
      </c>
      <c r="L703">
        <v>1301202000</v>
      </c>
      <c r="M703" s="12">
        <f t="shared" si="41"/>
        <v>40629.208333333336</v>
      </c>
      <c r="N703">
        <v>1301806800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 s="7">
        <f t="shared" si="43"/>
        <v>56.75</v>
      </c>
      <c r="I704">
        <v>83</v>
      </c>
      <c r="J704" t="s">
        <v>21</v>
      </c>
      <c r="K704" t="s">
        <v>22</v>
      </c>
      <c r="L704">
        <v>1374469200</v>
      </c>
      <c r="M704" s="12">
        <f t="shared" si="41"/>
        <v>41477.208333333336</v>
      </c>
      <c r="N704">
        <v>1374901200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 s="7">
        <f t="shared" si="43"/>
        <v>97.02</v>
      </c>
      <c r="I705">
        <v>2038</v>
      </c>
      <c r="J705" t="s">
        <v>21</v>
      </c>
      <c r="K705" t="s">
        <v>22</v>
      </c>
      <c r="L705">
        <v>1334984400</v>
      </c>
      <c r="M705" s="12">
        <f t="shared" si="41"/>
        <v>41020.208333333336</v>
      </c>
      <c r="N705">
        <v>1336453200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 s="7">
        <f t="shared" si="43"/>
        <v>92.09</v>
      </c>
      <c r="I706">
        <v>116</v>
      </c>
      <c r="J706" t="s">
        <v>21</v>
      </c>
      <c r="K706" t="s">
        <v>22</v>
      </c>
      <c r="L706">
        <v>1467608400</v>
      </c>
      <c r="M706" s="12">
        <f t="shared" si="41"/>
        <v>42555.208333333328</v>
      </c>
      <c r="N706">
        <v>1468904400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E707/D707 *100</f>
        <v>99.026517383618156</v>
      </c>
      <c r="G707" t="s">
        <v>14</v>
      </c>
      <c r="H707" s="7">
        <f t="shared" si="43"/>
        <v>82.99</v>
      </c>
      <c r="I707">
        <v>2025</v>
      </c>
      <c r="J707" t="s">
        <v>40</v>
      </c>
      <c r="K707" t="s">
        <v>41</v>
      </c>
      <c r="L707">
        <v>1386741600</v>
      </c>
      <c r="M707" s="12">
        <f t="shared" ref="M707:M770" si="45">(((L707/60)/60)/24)+DATE(1970,1,1)</f>
        <v>41619.25</v>
      </c>
      <c r="N707">
        <v>1387087200</v>
      </c>
      <c r="O707" s="12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 s="7">
        <f t="shared" ref="H708:H771" si="47">ROUND(E708/I708, 2)</f>
        <v>103.04</v>
      </c>
      <c r="I708">
        <v>1345</v>
      </c>
      <c r="J708" t="s">
        <v>26</v>
      </c>
      <c r="K708" t="s">
        <v>27</v>
      </c>
      <c r="L708">
        <v>1546754400</v>
      </c>
      <c r="M708" s="12">
        <f t="shared" si="45"/>
        <v>43471.25</v>
      </c>
      <c r="N708">
        <v>1547445600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 s="7">
        <f t="shared" si="47"/>
        <v>68.92</v>
      </c>
      <c r="I709">
        <v>168</v>
      </c>
      <c r="J709" t="s">
        <v>21</v>
      </c>
      <c r="K709" t="s">
        <v>22</v>
      </c>
      <c r="L709">
        <v>1544248800</v>
      </c>
      <c r="M709" s="12">
        <f t="shared" si="45"/>
        <v>43442.25</v>
      </c>
      <c r="N709">
        <v>1547359200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 s="7">
        <f t="shared" si="47"/>
        <v>87.74</v>
      </c>
      <c r="I710">
        <v>137</v>
      </c>
      <c r="J710" t="s">
        <v>98</v>
      </c>
      <c r="K710" t="s">
        <v>99</v>
      </c>
      <c r="L710">
        <v>1495429200</v>
      </c>
      <c r="M710" s="12">
        <f t="shared" si="45"/>
        <v>42877.208333333328</v>
      </c>
      <c r="N710">
        <v>1496293200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 s="7">
        <f t="shared" si="47"/>
        <v>75.02</v>
      </c>
      <c r="I711">
        <v>186</v>
      </c>
      <c r="J711" t="s">
        <v>107</v>
      </c>
      <c r="K711" t="s">
        <v>108</v>
      </c>
      <c r="L711">
        <v>1334811600</v>
      </c>
      <c r="M711" s="12">
        <f t="shared" si="45"/>
        <v>41018.208333333336</v>
      </c>
      <c r="N711">
        <v>1335416400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 s="7">
        <f t="shared" si="47"/>
        <v>50.86</v>
      </c>
      <c r="I712">
        <v>125</v>
      </c>
      <c r="J712" t="s">
        <v>21</v>
      </c>
      <c r="K712" t="s">
        <v>22</v>
      </c>
      <c r="L712">
        <v>1531544400</v>
      </c>
      <c r="M712" s="12">
        <f t="shared" si="45"/>
        <v>43295.208333333328</v>
      </c>
      <c r="N712">
        <v>1532149200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 s="7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 s="12">
        <f t="shared" si="45"/>
        <v>42393.25</v>
      </c>
      <c r="N713">
        <v>1453788000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 s="7">
        <f t="shared" si="47"/>
        <v>72.900000000000006</v>
      </c>
      <c r="I714">
        <v>202</v>
      </c>
      <c r="J714" t="s">
        <v>21</v>
      </c>
      <c r="K714" t="s">
        <v>22</v>
      </c>
      <c r="L714">
        <v>1467954000</v>
      </c>
      <c r="M714" s="12">
        <f t="shared" si="45"/>
        <v>42559.208333333328</v>
      </c>
      <c r="N714">
        <v>1471496400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 s="7">
        <f t="shared" si="47"/>
        <v>108.49</v>
      </c>
      <c r="I715">
        <v>103</v>
      </c>
      <c r="J715" t="s">
        <v>21</v>
      </c>
      <c r="K715" t="s">
        <v>22</v>
      </c>
      <c r="L715">
        <v>1471842000</v>
      </c>
      <c r="M715" s="12">
        <f t="shared" si="45"/>
        <v>42604.208333333328</v>
      </c>
      <c r="N715">
        <v>1472878800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 s="7">
        <f t="shared" si="47"/>
        <v>101.98</v>
      </c>
      <c r="I716">
        <v>1785</v>
      </c>
      <c r="J716" t="s">
        <v>21</v>
      </c>
      <c r="K716" t="s">
        <v>22</v>
      </c>
      <c r="L716">
        <v>1408424400</v>
      </c>
      <c r="M716" s="12">
        <f t="shared" si="45"/>
        <v>41870.208333333336</v>
      </c>
      <c r="N716">
        <v>1408510800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 s="7">
        <f t="shared" si="47"/>
        <v>44.01</v>
      </c>
      <c r="I717">
        <v>656</v>
      </c>
      <c r="J717" t="s">
        <v>21</v>
      </c>
      <c r="K717" t="s">
        <v>22</v>
      </c>
      <c r="L717">
        <v>1281157200</v>
      </c>
      <c r="M717" s="12">
        <f t="shared" si="45"/>
        <v>40397.208333333336</v>
      </c>
      <c r="N717">
        <v>1281589200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 s="7">
        <f t="shared" si="47"/>
        <v>65.94</v>
      </c>
      <c r="I718">
        <v>157</v>
      </c>
      <c r="J718" t="s">
        <v>21</v>
      </c>
      <c r="K718" t="s">
        <v>22</v>
      </c>
      <c r="L718">
        <v>1373432400</v>
      </c>
      <c r="M718" s="12">
        <f t="shared" si="45"/>
        <v>41465.208333333336</v>
      </c>
      <c r="N718">
        <v>1375851600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 s="7">
        <f t="shared" si="47"/>
        <v>24.99</v>
      </c>
      <c r="I719">
        <v>555</v>
      </c>
      <c r="J719" t="s">
        <v>21</v>
      </c>
      <c r="K719" t="s">
        <v>22</v>
      </c>
      <c r="L719">
        <v>1313989200</v>
      </c>
      <c r="M719" s="12">
        <f t="shared" si="45"/>
        <v>40777.208333333336</v>
      </c>
      <c r="N719">
        <v>1315803600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 s="7">
        <f t="shared" si="47"/>
        <v>28</v>
      </c>
      <c r="I720">
        <v>297</v>
      </c>
      <c r="J720" t="s">
        <v>21</v>
      </c>
      <c r="K720" t="s">
        <v>22</v>
      </c>
      <c r="L720">
        <v>1371445200</v>
      </c>
      <c r="M720" s="12">
        <f t="shared" si="45"/>
        <v>41442.208333333336</v>
      </c>
      <c r="N720">
        <v>1373691600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 s="7">
        <f t="shared" si="47"/>
        <v>85.83</v>
      </c>
      <c r="I721">
        <v>123</v>
      </c>
      <c r="J721" t="s">
        <v>21</v>
      </c>
      <c r="K721" t="s">
        <v>22</v>
      </c>
      <c r="L721">
        <v>1338267600</v>
      </c>
      <c r="M721" s="12">
        <f t="shared" si="45"/>
        <v>41058.208333333336</v>
      </c>
      <c r="N721">
        <v>1339218000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 s="7">
        <f t="shared" si="47"/>
        <v>84.92</v>
      </c>
      <c r="I722">
        <v>38</v>
      </c>
      <c r="J722" t="s">
        <v>36</v>
      </c>
      <c r="K722" t="s">
        <v>37</v>
      </c>
      <c r="L722">
        <v>1519192800</v>
      </c>
      <c r="M722" s="12">
        <f t="shared" si="45"/>
        <v>43152.25</v>
      </c>
      <c r="N722">
        <v>1520402400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 s="7">
        <f t="shared" si="47"/>
        <v>90.48</v>
      </c>
      <c r="I723">
        <v>60</v>
      </c>
      <c r="J723" t="s">
        <v>21</v>
      </c>
      <c r="K723" t="s">
        <v>22</v>
      </c>
      <c r="L723">
        <v>1522818000</v>
      </c>
      <c r="M723" s="12">
        <f t="shared" si="45"/>
        <v>43194.208333333328</v>
      </c>
      <c r="N723">
        <v>1523336400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 s="7">
        <f t="shared" si="47"/>
        <v>25</v>
      </c>
      <c r="I724">
        <v>3036</v>
      </c>
      <c r="J724" t="s">
        <v>21</v>
      </c>
      <c r="K724" t="s">
        <v>22</v>
      </c>
      <c r="L724">
        <v>1509948000</v>
      </c>
      <c r="M724" s="12">
        <f t="shared" si="45"/>
        <v>43045.25</v>
      </c>
      <c r="N724">
        <v>1512280800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 s="7">
        <f t="shared" si="47"/>
        <v>92.01</v>
      </c>
      <c r="I725">
        <v>144</v>
      </c>
      <c r="J725" t="s">
        <v>26</v>
      </c>
      <c r="K725" t="s">
        <v>27</v>
      </c>
      <c r="L725">
        <v>1456898400</v>
      </c>
      <c r="M725" s="12">
        <f t="shared" si="45"/>
        <v>42431.25</v>
      </c>
      <c r="N725">
        <v>1458709200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 s="7">
        <f t="shared" si="47"/>
        <v>93.07</v>
      </c>
      <c r="I726">
        <v>121</v>
      </c>
      <c r="J726" t="s">
        <v>40</v>
      </c>
      <c r="K726" t="s">
        <v>41</v>
      </c>
      <c r="L726">
        <v>1413954000</v>
      </c>
      <c r="M726" s="12">
        <f t="shared" si="45"/>
        <v>41934.208333333336</v>
      </c>
      <c r="N726">
        <v>1414126800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 s="7">
        <f t="shared" si="47"/>
        <v>61.01</v>
      </c>
      <c r="I727">
        <v>1596</v>
      </c>
      <c r="J727" t="s">
        <v>21</v>
      </c>
      <c r="K727" t="s">
        <v>22</v>
      </c>
      <c r="L727">
        <v>1416031200</v>
      </c>
      <c r="M727" s="12">
        <f t="shared" si="45"/>
        <v>41958.25</v>
      </c>
      <c r="N727">
        <v>1416204000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 s="7">
        <f t="shared" si="47"/>
        <v>92.04</v>
      </c>
      <c r="I728">
        <v>524</v>
      </c>
      <c r="J728" t="s">
        <v>21</v>
      </c>
      <c r="K728" t="s">
        <v>22</v>
      </c>
      <c r="L728">
        <v>1287982800</v>
      </c>
      <c r="M728" s="12">
        <f t="shared" si="45"/>
        <v>40476.208333333336</v>
      </c>
      <c r="N728">
        <v>1288501200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 s="7">
        <f t="shared" si="47"/>
        <v>81.13</v>
      </c>
      <c r="I729">
        <v>181</v>
      </c>
      <c r="J729" t="s">
        <v>21</v>
      </c>
      <c r="K729" t="s">
        <v>22</v>
      </c>
      <c r="L729">
        <v>1547964000</v>
      </c>
      <c r="M729" s="12">
        <f t="shared" si="45"/>
        <v>43485.25</v>
      </c>
      <c r="N729">
        <v>1552971600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 s="7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 s="12">
        <f t="shared" si="45"/>
        <v>42515.208333333328</v>
      </c>
      <c r="N730">
        <v>1465102800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 s="7">
        <f t="shared" si="47"/>
        <v>85.22</v>
      </c>
      <c r="I731">
        <v>122</v>
      </c>
      <c r="J731" t="s">
        <v>21</v>
      </c>
      <c r="K731" t="s">
        <v>22</v>
      </c>
      <c r="L731">
        <v>1359957600</v>
      </c>
      <c r="M731" s="12">
        <f t="shared" si="45"/>
        <v>41309.25</v>
      </c>
      <c r="N731">
        <v>1360130400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 s="7">
        <f t="shared" si="47"/>
        <v>110.97</v>
      </c>
      <c r="I732">
        <v>1071</v>
      </c>
      <c r="J732" t="s">
        <v>15</v>
      </c>
      <c r="K732" t="s">
        <v>16</v>
      </c>
      <c r="L732">
        <v>1432357200</v>
      </c>
      <c r="M732" s="12">
        <f t="shared" si="45"/>
        <v>42147.208333333328</v>
      </c>
      <c r="N732">
        <v>1432875600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 s="7">
        <f t="shared" si="47"/>
        <v>32.97</v>
      </c>
      <c r="I733">
        <v>219</v>
      </c>
      <c r="J733" t="s">
        <v>21</v>
      </c>
      <c r="K733" t="s">
        <v>22</v>
      </c>
      <c r="L733">
        <v>1500786000</v>
      </c>
      <c r="M733" s="12">
        <f t="shared" si="45"/>
        <v>42939.208333333328</v>
      </c>
      <c r="N733">
        <v>1500872400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 s="7">
        <f t="shared" si="47"/>
        <v>96.01</v>
      </c>
      <c r="I734">
        <v>1121</v>
      </c>
      <c r="J734" t="s">
        <v>21</v>
      </c>
      <c r="K734" t="s">
        <v>22</v>
      </c>
      <c r="L734">
        <v>1490158800</v>
      </c>
      <c r="M734" s="12">
        <f t="shared" si="45"/>
        <v>42816.208333333328</v>
      </c>
      <c r="N734">
        <v>1492146000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 s="7">
        <f t="shared" si="47"/>
        <v>84.97</v>
      </c>
      <c r="I735">
        <v>980</v>
      </c>
      <c r="J735" t="s">
        <v>21</v>
      </c>
      <c r="K735" t="s">
        <v>22</v>
      </c>
      <c r="L735">
        <v>1406178000</v>
      </c>
      <c r="M735" s="12">
        <f t="shared" si="45"/>
        <v>41844.208333333336</v>
      </c>
      <c r="N735">
        <v>1407301200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 s="7">
        <f t="shared" si="47"/>
        <v>25.01</v>
      </c>
      <c r="I736">
        <v>536</v>
      </c>
      <c r="J736" t="s">
        <v>21</v>
      </c>
      <c r="K736" t="s">
        <v>22</v>
      </c>
      <c r="L736">
        <v>1485583200</v>
      </c>
      <c r="M736" s="12">
        <f t="shared" si="45"/>
        <v>42763.25</v>
      </c>
      <c r="N736">
        <v>1486620000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 s="7">
        <f t="shared" si="47"/>
        <v>66</v>
      </c>
      <c r="I737">
        <v>1991</v>
      </c>
      <c r="J737" t="s">
        <v>21</v>
      </c>
      <c r="K737" t="s">
        <v>22</v>
      </c>
      <c r="L737">
        <v>1459314000</v>
      </c>
      <c r="M737" s="12">
        <f t="shared" si="45"/>
        <v>42459.208333333328</v>
      </c>
      <c r="N737">
        <v>1459918800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 s="7">
        <f t="shared" si="47"/>
        <v>87.34</v>
      </c>
      <c r="I738">
        <v>29</v>
      </c>
      <c r="J738" t="s">
        <v>21</v>
      </c>
      <c r="K738" t="s">
        <v>22</v>
      </c>
      <c r="L738">
        <v>1424412000</v>
      </c>
      <c r="M738" s="12">
        <f t="shared" si="45"/>
        <v>42055.25</v>
      </c>
      <c r="N738">
        <v>1424757600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 s="7">
        <f t="shared" si="47"/>
        <v>27.93</v>
      </c>
      <c r="I739">
        <v>180</v>
      </c>
      <c r="J739" t="s">
        <v>21</v>
      </c>
      <c r="K739" t="s">
        <v>22</v>
      </c>
      <c r="L739">
        <v>1478844000</v>
      </c>
      <c r="M739" s="12">
        <f t="shared" si="45"/>
        <v>42685.25</v>
      </c>
      <c r="N739">
        <v>1479880800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 s="7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 s="12">
        <f t="shared" si="45"/>
        <v>41959.25</v>
      </c>
      <c r="N740">
        <v>1418018400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 s="7">
        <f t="shared" si="47"/>
        <v>31.94</v>
      </c>
      <c r="I741">
        <v>191</v>
      </c>
      <c r="J741" t="s">
        <v>21</v>
      </c>
      <c r="K741" t="s">
        <v>22</v>
      </c>
      <c r="L741">
        <v>1340946000</v>
      </c>
      <c r="M741" s="12">
        <f t="shared" si="45"/>
        <v>41089.208333333336</v>
      </c>
      <c r="N741">
        <v>1341032400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 s="7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 s="12">
        <f t="shared" si="45"/>
        <v>42769.25</v>
      </c>
      <c r="N742">
        <v>1486360800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 s="7">
        <f t="shared" si="47"/>
        <v>108.85</v>
      </c>
      <c r="I743">
        <v>130</v>
      </c>
      <c r="J743" t="s">
        <v>21</v>
      </c>
      <c r="K743" t="s">
        <v>22</v>
      </c>
      <c r="L743">
        <v>1274590800</v>
      </c>
      <c r="M743" s="12">
        <f t="shared" si="45"/>
        <v>40321.208333333336</v>
      </c>
      <c r="N743">
        <v>1274677200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 s="7">
        <f t="shared" si="47"/>
        <v>110.76</v>
      </c>
      <c r="I744">
        <v>122</v>
      </c>
      <c r="J744" t="s">
        <v>21</v>
      </c>
      <c r="K744" t="s">
        <v>22</v>
      </c>
      <c r="L744">
        <v>1263880800</v>
      </c>
      <c r="M744" s="12">
        <f t="shared" si="45"/>
        <v>40197.25</v>
      </c>
      <c r="N744">
        <v>1267509600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 s="7">
        <f t="shared" si="47"/>
        <v>29.65</v>
      </c>
      <c r="I745">
        <v>17</v>
      </c>
      <c r="J745" t="s">
        <v>21</v>
      </c>
      <c r="K745" t="s">
        <v>22</v>
      </c>
      <c r="L745">
        <v>1445403600</v>
      </c>
      <c r="M745" s="12">
        <f t="shared" si="45"/>
        <v>42298.208333333328</v>
      </c>
      <c r="N745">
        <v>1445922000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 s="7">
        <f t="shared" si="47"/>
        <v>101.71</v>
      </c>
      <c r="I746">
        <v>140</v>
      </c>
      <c r="J746" t="s">
        <v>21</v>
      </c>
      <c r="K746" t="s">
        <v>22</v>
      </c>
      <c r="L746">
        <v>1533877200</v>
      </c>
      <c r="M746" s="12">
        <f t="shared" si="45"/>
        <v>43322.208333333328</v>
      </c>
      <c r="N746">
        <v>1534050000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 s="7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 s="12">
        <f t="shared" si="45"/>
        <v>40328.208333333336</v>
      </c>
      <c r="N747">
        <v>1277528400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 s="7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 s="12">
        <f t="shared" si="45"/>
        <v>40825.208333333336</v>
      </c>
      <c r="N748">
        <v>1318568400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 s="7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2">
        <f t="shared" si="45"/>
        <v>40423.208333333336</v>
      </c>
      <c r="N749">
        <v>1284354000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 s="7">
        <f t="shared" si="47"/>
        <v>110.97</v>
      </c>
      <c r="I750">
        <v>614</v>
      </c>
      <c r="J750" t="s">
        <v>21</v>
      </c>
      <c r="K750" t="s">
        <v>22</v>
      </c>
      <c r="L750">
        <v>1267423200</v>
      </c>
      <c r="M750" s="12">
        <f t="shared" si="45"/>
        <v>40238.25</v>
      </c>
      <c r="N750">
        <v>1269579600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 s="7">
        <f t="shared" si="47"/>
        <v>36.96</v>
      </c>
      <c r="I751">
        <v>366</v>
      </c>
      <c r="J751" t="s">
        <v>107</v>
      </c>
      <c r="K751" t="s">
        <v>108</v>
      </c>
      <c r="L751">
        <v>1412744400</v>
      </c>
      <c r="M751" s="12">
        <f t="shared" si="45"/>
        <v>41920.208333333336</v>
      </c>
      <c r="N751">
        <v>1413781200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 s="7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 s="12">
        <f t="shared" si="45"/>
        <v>40360.208333333336</v>
      </c>
      <c r="N752">
        <v>1280120400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 s="7">
        <f t="shared" si="47"/>
        <v>30.97</v>
      </c>
      <c r="I753">
        <v>270</v>
      </c>
      <c r="J753" t="s">
        <v>21</v>
      </c>
      <c r="K753" t="s">
        <v>22</v>
      </c>
      <c r="L753">
        <v>1458190800</v>
      </c>
      <c r="M753" s="12">
        <f t="shared" si="45"/>
        <v>42446.208333333328</v>
      </c>
      <c r="N753">
        <v>1459486800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 s="7">
        <f t="shared" si="47"/>
        <v>47.04</v>
      </c>
      <c r="I754">
        <v>114</v>
      </c>
      <c r="J754" t="s">
        <v>21</v>
      </c>
      <c r="K754" t="s">
        <v>22</v>
      </c>
      <c r="L754">
        <v>1280984400</v>
      </c>
      <c r="M754" s="12">
        <f t="shared" si="45"/>
        <v>40395.208333333336</v>
      </c>
      <c r="N754">
        <v>1282539600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 s="7">
        <f t="shared" si="47"/>
        <v>88.07</v>
      </c>
      <c r="I755">
        <v>137</v>
      </c>
      <c r="J755" t="s">
        <v>21</v>
      </c>
      <c r="K755" t="s">
        <v>22</v>
      </c>
      <c r="L755">
        <v>1274590800</v>
      </c>
      <c r="M755" s="12">
        <f t="shared" si="45"/>
        <v>40321.208333333336</v>
      </c>
      <c r="N755">
        <v>1275886800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 s="7">
        <f t="shared" si="47"/>
        <v>37.01</v>
      </c>
      <c r="I756">
        <v>3205</v>
      </c>
      <c r="J756" t="s">
        <v>21</v>
      </c>
      <c r="K756" t="s">
        <v>22</v>
      </c>
      <c r="L756">
        <v>1351400400</v>
      </c>
      <c r="M756" s="12">
        <f t="shared" si="45"/>
        <v>41210.208333333336</v>
      </c>
      <c r="N756">
        <v>1355983200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 s="7">
        <f t="shared" si="47"/>
        <v>26.03</v>
      </c>
      <c r="I757">
        <v>288</v>
      </c>
      <c r="J757" t="s">
        <v>36</v>
      </c>
      <c r="K757" t="s">
        <v>37</v>
      </c>
      <c r="L757">
        <v>1514354400</v>
      </c>
      <c r="M757" s="12">
        <f t="shared" si="45"/>
        <v>43096.25</v>
      </c>
      <c r="N757">
        <v>1515391200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 s="7">
        <f t="shared" si="47"/>
        <v>67.819999999999993</v>
      </c>
      <c r="I758">
        <v>148</v>
      </c>
      <c r="J758" t="s">
        <v>21</v>
      </c>
      <c r="K758" t="s">
        <v>22</v>
      </c>
      <c r="L758">
        <v>1421733600</v>
      </c>
      <c r="M758" s="12">
        <f t="shared" si="45"/>
        <v>42024.25</v>
      </c>
      <c r="N758">
        <v>1422252000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 s="7">
        <f t="shared" si="47"/>
        <v>49.96</v>
      </c>
      <c r="I759">
        <v>114</v>
      </c>
      <c r="J759" t="s">
        <v>21</v>
      </c>
      <c r="K759" t="s">
        <v>22</v>
      </c>
      <c r="L759">
        <v>1305176400</v>
      </c>
      <c r="M759" s="12">
        <f t="shared" si="45"/>
        <v>40675.208333333336</v>
      </c>
      <c r="N759">
        <v>1305522000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 s="7">
        <f t="shared" si="47"/>
        <v>110.02</v>
      </c>
      <c r="I760">
        <v>1518</v>
      </c>
      <c r="J760" t="s">
        <v>15</v>
      </c>
      <c r="K760" t="s">
        <v>16</v>
      </c>
      <c r="L760">
        <v>1414126800</v>
      </c>
      <c r="M760" s="12">
        <f t="shared" si="45"/>
        <v>41936.208333333336</v>
      </c>
      <c r="N760">
        <v>1414904400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 s="7">
        <f t="shared" si="47"/>
        <v>89.96</v>
      </c>
      <c r="I761">
        <v>1274</v>
      </c>
      <c r="J761" t="s">
        <v>21</v>
      </c>
      <c r="K761" t="s">
        <v>22</v>
      </c>
      <c r="L761">
        <v>1517810400</v>
      </c>
      <c r="M761" s="12">
        <f t="shared" si="45"/>
        <v>43136.25</v>
      </c>
      <c r="N761">
        <v>1520402400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 s="7">
        <f t="shared" si="47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 s="12">
        <f t="shared" si="45"/>
        <v>43678.208333333328</v>
      </c>
      <c r="N762">
        <v>1567141200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 s="7">
        <f t="shared" si="47"/>
        <v>86.87</v>
      </c>
      <c r="I763">
        <v>166</v>
      </c>
      <c r="J763" t="s">
        <v>21</v>
      </c>
      <c r="K763" t="s">
        <v>22</v>
      </c>
      <c r="L763">
        <v>1500699600</v>
      </c>
      <c r="M763" s="12">
        <f t="shared" si="45"/>
        <v>42938.208333333328</v>
      </c>
      <c r="N763">
        <v>1501131600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 s="7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 s="12">
        <f t="shared" si="45"/>
        <v>41241.25</v>
      </c>
      <c r="N764">
        <v>1355032800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 s="7">
        <f t="shared" si="47"/>
        <v>26.97</v>
      </c>
      <c r="I765">
        <v>235</v>
      </c>
      <c r="J765" t="s">
        <v>21</v>
      </c>
      <c r="K765" t="s">
        <v>22</v>
      </c>
      <c r="L765">
        <v>1336453200</v>
      </c>
      <c r="M765" s="12">
        <f t="shared" si="45"/>
        <v>41037.208333333336</v>
      </c>
      <c r="N765">
        <v>1339477200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 s="7">
        <f t="shared" si="47"/>
        <v>54.12</v>
      </c>
      <c r="I766">
        <v>148</v>
      </c>
      <c r="J766" t="s">
        <v>21</v>
      </c>
      <c r="K766" t="s">
        <v>22</v>
      </c>
      <c r="L766">
        <v>1305262800</v>
      </c>
      <c r="M766" s="12">
        <f t="shared" si="45"/>
        <v>40676.208333333336</v>
      </c>
      <c r="N766">
        <v>1305954000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 s="7">
        <f t="shared" si="47"/>
        <v>41.04</v>
      </c>
      <c r="I767">
        <v>198</v>
      </c>
      <c r="J767" t="s">
        <v>21</v>
      </c>
      <c r="K767" t="s">
        <v>22</v>
      </c>
      <c r="L767">
        <v>1492232400</v>
      </c>
      <c r="M767" s="12">
        <f t="shared" si="45"/>
        <v>42840.208333333328</v>
      </c>
      <c r="N767">
        <v>1494392400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 s="7">
        <f t="shared" si="47"/>
        <v>55.05</v>
      </c>
      <c r="I768">
        <v>248</v>
      </c>
      <c r="J768" t="s">
        <v>26</v>
      </c>
      <c r="K768" t="s">
        <v>27</v>
      </c>
      <c r="L768">
        <v>1537333200</v>
      </c>
      <c r="M768" s="12">
        <f t="shared" si="45"/>
        <v>43362.208333333328</v>
      </c>
      <c r="N768">
        <v>1537419600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 s="7">
        <f t="shared" si="47"/>
        <v>107.94</v>
      </c>
      <c r="I769">
        <v>513</v>
      </c>
      <c r="J769" t="s">
        <v>21</v>
      </c>
      <c r="K769" t="s">
        <v>22</v>
      </c>
      <c r="L769">
        <v>1444107600</v>
      </c>
      <c r="M769" s="12">
        <f t="shared" si="45"/>
        <v>42283.208333333328</v>
      </c>
      <c r="N769">
        <v>1447999200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 s="7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 s="12">
        <f t="shared" si="45"/>
        <v>41619.25</v>
      </c>
      <c r="N770">
        <v>1388037600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E771/D771 *100</f>
        <v>86.867834394904463</v>
      </c>
      <c r="G771" t="s">
        <v>14</v>
      </c>
      <c r="H771" s="7">
        <f t="shared" si="47"/>
        <v>32</v>
      </c>
      <c r="I771">
        <v>3410</v>
      </c>
      <c r="J771" t="s">
        <v>21</v>
      </c>
      <c r="K771" t="s">
        <v>22</v>
      </c>
      <c r="L771">
        <v>1376542800</v>
      </c>
      <c r="M771" s="12">
        <f t="shared" ref="M771:M834" si="49">(((L771/60)/60)/24)+DATE(1970,1,1)</f>
        <v>41501.208333333336</v>
      </c>
      <c r="N771">
        <v>1378789200</v>
      </c>
      <c r="O771" s="12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 s="7">
        <f t="shared" ref="H772:H835" si="51">ROUND(E772/I772, 2)</f>
        <v>53.9</v>
      </c>
      <c r="I772">
        <v>216</v>
      </c>
      <c r="J772" t="s">
        <v>107</v>
      </c>
      <c r="K772" t="s">
        <v>108</v>
      </c>
      <c r="L772">
        <v>1397451600</v>
      </c>
      <c r="M772" s="12">
        <f t="shared" si="49"/>
        <v>41743.208333333336</v>
      </c>
      <c r="N772">
        <v>1398056400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 s="7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 s="12">
        <f t="shared" si="49"/>
        <v>43491.25</v>
      </c>
      <c r="N773">
        <v>1550815200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 s="7">
        <f t="shared" si="51"/>
        <v>33</v>
      </c>
      <c r="I774">
        <v>5139</v>
      </c>
      <c r="J774" t="s">
        <v>21</v>
      </c>
      <c r="K774" t="s">
        <v>22</v>
      </c>
      <c r="L774">
        <v>1549692000</v>
      </c>
      <c r="M774" s="12">
        <f t="shared" si="49"/>
        <v>43505.25</v>
      </c>
      <c r="N774">
        <v>1550037600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 s="7">
        <f t="shared" si="51"/>
        <v>43</v>
      </c>
      <c r="I775">
        <v>2353</v>
      </c>
      <c r="J775" t="s">
        <v>21</v>
      </c>
      <c r="K775" t="s">
        <v>22</v>
      </c>
      <c r="L775">
        <v>1492059600</v>
      </c>
      <c r="M775" s="12">
        <f t="shared" si="49"/>
        <v>42838.208333333328</v>
      </c>
      <c r="N775">
        <v>1492923600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 s="7">
        <f t="shared" si="51"/>
        <v>86.86</v>
      </c>
      <c r="I776">
        <v>78</v>
      </c>
      <c r="J776" t="s">
        <v>107</v>
      </c>
      <c r="K776" t="s">
        <v>108</v>
      </c>
      <c r="L776">
        <v>1463979600</v>
      </c>
      <c r="M776" s="12">
        <f t="shared" si="49"/>
        <v>42513.208333333328</v>
      </c>
      <c r="N776">
        <v>1467522000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 s="7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 s="12">
        <f t="shared" si="49"/>
        <v>41949.25</v>
      </c>
      <c r="N777">
        <v>1416117600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 s="7">
        <f t="shared" si="51"/>
        <v>33</v>
      </c>
      <c r="I778">
        <v>2201</v>
      </c>
      <c r="J778" t="s">
        <v>21</v>
      </c>
      <c r="K778" t="s">
        <v>22</v>
      </c>
      <c r="L778">
        <v>1562216400</v>
      </c>
      <c r="M778" s="12">
        <f t="shared" si="49"/>
        <v>43650.208333333328</v>
      </c>
      <c r="N778">
        <v>1563771600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 s="7">
        <f t="shared" si="51"/>
        <v>68.03</v>
      </c>
      <c r="I779">
        <v>676</v>
      </c>
      <c r="J779" t="s">
        <v>21</v>
      </c>
      <c r="K779" t="s">
        <v>22</v>
      </c>
      <c r="L779">
        <v>1316754000</v>
      </c>
      <c r="M779" s="12">
        <f t="shared" si="49"/>
        <v>40809.208333333336</v>
      </c>
      <c r="N779">
        <v>1319259600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 s="7">
        <f t="shared" si="51"/>
        <v>58.87</v>
      </c>
      <c r="I780">
        <v>174</v>
      </c>
      <c r="J780" t="s">
        <v>98</v>
      </c>
      <c r="K780" t="s">
        <v>99</v>
      </c>
      <c r="L780">
        <v>1313211600</v>
      </c>
      <c r="M780" s="12">
        <f t="shared" si="49"/>
        <v>40768.208333333336</v>
      </c>
      <c r="N780">
        <v>1313643600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 s="7">
        <f t="shared" si="51"/>
        <v>105.05</v>
      </c>
      <c r="I781">
        <v>831</v>
      </c>
      <c r="J781" t="s">
        <v>21</v>
      </c>
      <c r="K781" t="s">
        <v>22</v>
      </c>
      <c r="L781">
        <v>1439528400</v>
      </c>
      <c r="M781" s="12">
        <f t="shared" si="49"/>
        <v>42230.208333333328</v>
      </c>
      <c r="N781">
        <v>1440306000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 s="7">
        <f t="shared" si="51"/>
        <v>33.049999999999997</v>
      </c>
      <c r="I782">
        <v>164</v>
      </c>
      <c r="J782" t="s">
        <v>21</v>
      </c>
      <c r="K782" t="s">
        <v>22</v>
      </c>
      <c r="L782">
        <v>1469163600</v>
      </c>
      <c r="M782" s="12">
        <f t="shared" si="49"/>
        <v>42573.208333333328</v>
      </c>
      <c r="N782">
        <v>1470805200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 s="7">
        <f t="shared" si="51"/>
        <v>78.819999999999993</v>
      </c>
      <c r="I783">
        <v>56</v>
      </c>
      <c r="J783" t="s">
        <v>98</v>
      </c>
      <c r="K783" t="s">
        <v>99</v>
      </c>
      <c r="L783">
        <v>1288501200</v>
      </c>
      <c r="M783" s="12">
        <f t="shared" si="49"/>
        <v>40482.208333333336</v>
      </c>
      <c r="N783">
        <v>1292911200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 s="7">
        <f t="shared" si="51"/>
        <v>68.2</v>
      </c>
      <c r="I784">
        <v>161</v>
      </c>
      <c r="J784" t="s">
        <v>21</v>
      </c>
      <c r="K784" t="s">
        <v>22</v>
      </c>
      <c r="L784">
        <v>1298959200</v>
      </c>
      <c r="M784" s="12">
        <f t="shared" si="49"/>
        <v>40603.25</v>
      </c>
      <c r="N784">
        <v>1301374800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 s="7">
        <f t="shared" si="51"/>
        <v>75.73</v>
      </c>
      <c r="I785">
        <v>138</v>
      </c>
      <c r="J785" t="s">
        <v>21</v>
      </c>
      <c r="K785" t="s">
        <v>22</v>
      </c>
      <c r="L785">
        <v>1387260000</v>
      </c>
      <c r="M785" s="12">
        <f t="shared" si="49"/>
        <v>41625.25</v>
      </c>
      <c r="N785">
        <v>1387864800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 s="7">
        <f t="shared" si="51"/>
        <v>31</v>
      </c>
      <c r="I786">
        <v>3308</v>
      </c>
      <c r="J786" t="s">
        <v>21</v>
      </c>
      <c r="K786" t="s">
        <v>22</v>
      </c>
      <c r="L786">
        <v>1457244000</v>
      </c>
      <c r="M786" s="12">
        <f t="shared" si="49"/>
        <v>42435.25</v>
      </c>
      <c r="N786">
        <v>1458190800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 s="7">
        <f t="shared" si="51"/>
        <v>101.88</v>
      </c>
      <c r="I787">
        <v>127</v>
      </c>
      <c r="J787" t="s">
        <v>26</v>
      </c>
      <c r="K787" t="s">
        <v>27</v>
      </c>
      <c r="L787">
        <v>1556341200</v>
      </c>
      <c r="M787" s="12">
        <f t="shared" si="49"/>
        <v>43582.208333333328</v>
      </c>
      <c r="N787">
        <v>1559278800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 s="7">
        <f t="shared" si="51"/>
        <v>52.88</v>
      </c>
      <c r="I788">
        <v>207</v>
      </c>
      <c r="J788" t="s">
        <v>107</v>
      </c>
      <c r="K788" t="s">
        <v>108</v>
      </c>
      <c r="L788">
        <v>1522126800</v>
      </c>
      <c r="M788" s="12">
        <f t="shared" si="49"/>
        <v>43186.208333333328</v>
      </c>
      <c r="N788">
        <v>1522731600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 s="7">
        <f t="shared" si="51"/>
        <v>71.010000000000005</v>
      </c>
      <c r="I789">
        <v>859</v>
      </c>
      <c r="J789" t="s">
        <v>15</v>
      </c>
      <c r="K789" t="s">
        <v>16</v>
      </c>
      <c r="L789">
        <v>1305954000</v>
      </c>
      <c r="M789" s="12">
        <f t="shared" si="49"/>
        <v>40684.208333333336</v>
      </c>
      <c r="N789">
        <v>1306731600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 s="7">
        <f t="shared" si="51"/>
        <v>102.39</v>
      </c>
      <c r="I790">
        <v>31</v>
      </c>
      <c r="J790" t="s">
        <v>21</v>
      </c>
      <c r="K790" t="s">
        <v>22</v>
      </c>
      <c r="L790">
        <v>1350709200</v>
      </c>
      <c r="M790" s="12">
        <f t="shared" si="49"/>
        <v>41202.208333333336</v>
      </c>
      <c r="N790">
        <v>1352527200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 s="7">
        <f t="shared" si="51"/>
        <v>74.47</v>
      </c>
      <c r="I791">
        <v>45</v>
      </c>
      <c r="J791" t="s">
        <v>21</v>
      </c>
      <c r="K791" t="s">
        <v>22</v>
      </c>
      <c r="L791">
        <v>1401166800</v>
      </c>
      <c r="M791" s="12">
        <f t="shared" si="49"/>
        <v>41786.208333333336</v>
      </c>
      <c r="N791">
        <v>1404363600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 s="7">
        <f t="shared" si="51"/>
        <v>51.01</v>
      </c>
      <c r="I792">
        <v>1113</v>
      </c>
      <c r="J792" t="s">
        <v>21</v>
      </c>
      <c r="K792" t="s">
        <v>22</v>
      </c>
      <c r="L792">
        <v>1266127200</v>
      </c>
      <c r="M792" s="12">
        <f t="shared" si="49"/>
        <v>40223.25</v>
      </c>
      <c r="N792">
        <v>1266645600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 s="7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 s="12">
        <f t="shared" si="49"/>
        <v>42715.25</v>
      </c>
      <c r="N793">
        <v>1482818400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 s="7">
        <f t="shared" si="51"/>
        <v>97.14</v>
      </c>
      <c r="I794">
        <v>7</v>
      </c>
      <c r="J794" t="s">
        <v>21</v>
      </c>
      <c r="K794" t="s">
        <v>22</v>
      </c>
      <c r="L794">
        <v>1372222800</v>
      </c>
      <c r="M794" s="12">
        <f t="shared" si="49"/>
        <v>41451.208333333336</v>
      </c>
      <c r="N794">
        <v>1374642000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 s="7">
        <f t="shared" si="51"/>
        <v>72.069999999999993</v>
      </c>
      <c r="I795">
        <v>181</v>
      </c>
      <c r="J795" t="s">
        <v>98</v>
      </c>
      <c r="K795" t="s">
        <v>99</v>
      </c>
      <c r="L795">
        <v>1372136400</v>
      </c>
      <c r="M795" s="12">
        <f t="shared" si="49"/>
        <v>41450.208333333336</v>
      </c>
      <c r="N795">
        <v>1372482000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 s="7">
        <f t="shared" si="51"/>
        <v>75.239999999999995</v>
      </c>
      <c r="I796">
        <v>110</v>
      </c>
      <c r="J796" t="s">
        <v>21</v>
      </c>
      <c r="K796" t="s">
        <v>22</v>
      </c>
      <c r="L796">
        <v>1513922400</v>
      </c>
      <c r="M796" s="12">
        <f t="shared" si="49"/>
        <v>43091.25</v>
      </c>
      <c r="N796">
        <v>1514959200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 s="7">
        <f t="shared" si="51"/>
        <v>32.97</v>
      </c>
      <c r="I797">
        <v>31</v>
      </c>
      <c r="J797" t="s">
        <v>21</v>
      </c>
      <c r="K797" t="s">
        <v>22</v>
      </c>
      <c r="L797">
        <v>1477976400</v>
      </c>
      <c r="M797" s="12">
        <f t="shared" si="49"/>
        <v>42675.208333333328</v>
      </c>
      <c r="N797">
        <v>1478235600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 s="7">
        <f t="shared" si="51"/>
        <v>54.81</v>
      </c>
      <c r="I798">
        <v>78</v>
      </c>
      <c r="J798" t="s">
        <v>21</v>
      </c>
      <c r="K798" t="s">
        <v>22</v>
      </c>
      <c r="L798">
        <v>1407474000</v>
      </c>
      <c r="M798" s="12">
        <f t="shared" si="49"/>
        <v>41859.208333333336</v>
      </c>
      <c r="N798">
        <v>1408078800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 s="7">
        <f t="shared" si="51"/>
        <v>45.04</v>
      </c>
      <c r="I799">
        <v>185</v>
      </c>
      <c r="J799" t="s">
        <v>21</v>
      </c>
      <c r="K799" t="s">
        <v>22</v>
      </c>
      <c r="L799">
        <v>1546149600</v>
      </c>
      <c r="M799" s="12">
        <f t="shared" si="49"/>
        <v>43464.25</v>
      </c>
      <c r="N799">
        <v>1548136800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 s="7">
        <f t="shared" si="51"/>
        <v>52.96</v>
      </c>
      <c r="I800">
        <v>121</v>
      </c>
      <c r="J800" t="s">
        <v>21</v>
      </c>
      <c r="K800" t="s">
        <v>22</v>
      </c>
      <c r="L800">
        <v>1338440400</v>
      </c>
      <c r="M800" s="12">
        <f t="shared" si="49"/>
        <v>41060.208333333336</v>
      </c>
      <c r="N800">
        <v>1340859600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 s="7">
        <f t="shared" si="51"/>
        <v>60.02</v>
      </c>
      <c r="I801">
        <v>1225</v>
      </c>
      <c r="J801" t="s">
        <v>40</v>
      </c>
      <c r="K801" t="s">
        <v>41</v>
      </c>
      <c r="L801">
        <v>1454133600</v>
      </c>
      <c r="M801" s="12">
        <f t="shared" si="49"/>
        <v>42399.25</v>
      </c>
      <c r="N801">
        <v>1454479200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 s="7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 s="12">
        <f t="shared" si="49"/>
        <v>42167.208333333328</v>
      </c>
      <c r="N802">
        <v>1434430800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 s="7">
        <f t="shared" si="51"/>
        <v>44.03</v>
      </c>
      <c r="I803">
        <v>106</v>
      </c>
      <c r="J803" t="s">
        <v>21</v>
      </c>
      <c r="K803" t="s">
        <v>22</v>
      </c>
      <c r="L803">
        <v>1577772000</v>
      </c>
      <c r="M803" s="12">
        <f t="shared" si="49"/>
        <v>43830.25</v>
      </c>
      <c r="N803">
        <v>1579672800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 s="7">
        <f t="shared" si="51"/>
        <v>86.03</v>
      </c>
      <c r="I804">
        <v>142</v>
      </c>
      <c r="J804" t="s">
        <v>21</v>
      </c>
      <c r="K804" t="s">
        <v>22</v>
      </c>
      <c r="L804">
        <v>1562216400</v>
      </c>
      <c r="M804" s="12">
        <f t="shared" si="49"/>
        <v>43650.208333333328</v>
      </c>
      <c r="N804">
        <v>1562389200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 s="7">
        <f t="shared" si="51"/>
        <v>28.01</v>
      </c>
      <c r="I805">
        <v>233</v>
      </c>
      <c r="J805" t="s">
        <v>21</v>
      </c>
      <c r="K805" t="s">
        <v>22</v>
      </c>
      <c r="L805">
        <v>1548568800</v>
      </c>
      <c r="M805" s="12">
        <f t="shared" si="49"/>
        <v>43492.25</v>
      </c>
      <c r="N805">
        <v>1551506400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 s="7">
        <f t="shared" si="51"/>
        <v>32.049999999999997</v>
      </c>
      <c r="I806">
        <v>218</v>
      </c>
      <c r="J806" t="s">
        <v>21</v>
      </c>
      <c r="K806" t="s">
        <v>22</v>
      </c>
      <c r="L806">
        <v>1514872800</v>
      </c>
      <c r="M806" s="12">
        <f t="shared" si="49"/>
        <v>43102.25</v>
      </c>
      <c r="N806">
        <v>1516600800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 s="7">
        <f t="shared" si="51"/>
        <v>73.61</v>
      </c>
      <c r="I807">
        <v>67</v>
      </c>
      <c r="J807" t="s">
        <v>26</v>
      </c>
      <c r="K807" t="s">
        <v>27</v>
      </c>
      <c r="L807">
        <v>1416031200</v>
      </c>
      <c r="M807" s="12">
        <f t="shared" si="49"/>
        <v>41958.25</v>
      </c>
      <c r="N807">
        <v>1420437600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 s="7">
        <f t="shared" si="51"/>
        <v>108.71</v>
      </c>
      <c r="I808">
        <v>76</v>
      </c>
      <c r="J808" t="s">
        <v>21</v>
      </c>
      <c r="K808" t="s">
        <v>22</v>
      </c>
      <c r="L808">
        <v>1330927200</v>
      </c>
      <c r="M808" s="12">
        <f t="shared" si="49"/>
        <v>40973.25</v>
      </c>
      <c r="N808">
        <v>1332997200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 s="7">
        <f t="shared" si="51"/>
        <v>42.98</v>
      </c>
      <c r="I809">
        <v>43</v>
      </c>
      <c r="J809" t="s">
        <v>21</v>
      </c>
      <c r="K809" t="s">
        <v>22</v>
      </c>
      <c r="L809">
        <v>1571115600</v>
      </c>
      <c r="M809" s="12">
        <f t="shared" si="49"/>
        <v>43753.208333333328</v>
      </c>
      <c r="N809">
        <v>1574920800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 s="7">
        <f t="shared" si="51"/>
        <v>83.32</v>
      </c>
      <c r="I810">
        <v>19</v>
      </c>
      <c r="J810" t="s">
        <v>21</v>
      </c>
      <c r="K810" t="s">
        <v>22</v>
      </c>
      <c r="L810">
        <v>1463461200</v>
      </c>
      <c r="M810" s="12">
        <f t="shared" si="49"/>
        <v>42507.208333333328</v>
      </c>
      <c r="N810">
        <v>1464930000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 s="7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 s="12">
        <f t="shared" si="49"/>
        <v>41135.208333333336</v>
      </c>
      <c r="N811">
        <v>1345006800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 s="7">
        <f t="shared" si="51"/>
        <v>55.93</v>
      </c>
      <c r="I812">
        <v>221</v>
      </c>
      <c r="J812" t="s">
        <v>21</v>
      </c>
      <c r="K812" t="s">
        <v>22</v>
      </c>
      <c r="L812">
        <v>1511848800</v>
      </c>
      <c r="M812" s="12">
        <f t="shared" si="49"/>
        <v>43067.25</v>
      </c>
      <c r="N812">
        <v>1512712800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 s="7">
        <f t="shared" si="51"/>
        <v>105.04</v>
      </c>
      <c r="I813">
        <v>679</v>
      </c>
      <c r="J813" t="s">
        <v>21</v>
      </c>
      <c r="K813" t="s">
        <v>22</v>
      </c>
      <c r="L813">
        <v>1452319200</v>
      </c>
      <c r="M813" s="12">
        <f t="shared" si="49"/>
        <v>42378.25</v>
      </c>
      <c r="N813">
        <v>1452492000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 s="7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12">
        <f t="shared" si="49"/>
        <v>43206.208333333328</v>
      </c>
      <c r="N814">
        <v>1524286800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 s="7">
        <f t="shared" si="51"/>
        <v>112.66</v>
      </c>
      <c r="I815">
        <v>68</v>
      </c>
      <c r="J815" t="s">
        <v>21</v>
      </c>
      <c r="K815" t="s">
        <v>22</v>
      </c>
      <c r="L815">
        <v>1346043600</v>
      </c>
      <c r="M815" s="12">
        <f t="shared" si="49"/>
        <v>41148.208333333336</v>
      </c>
      <c r="N815">
        <v>1346907600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 s="7">
        <f t="shared" si="51"/>
        <v>81.94</v>
      </c>
      <c r="I816">
        <v>36</v>
      </c>
      <c r="J816" t="s">
        <v>36</v>
      </c>
      <c r="K816" t="s">
        <v>37</v>
      </c>
      <c r="L816">
        <v>1464325200</v>
      </c>
      <c r="M816" s="12">
        <f t="shared" si="49"/>
        <v>42517.208333333328</v>
      </c>
      <c r="N816">
        <v>1464498000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 s="7">
        <f t="shared" si="51"/>
        <v>64.05</v>
      </c>
      <c r="I817">
        <v>183</v>
      </c>
      <c r="J817" t="s">
        <v>15</v>
      </c>
      <c r="K817" t="s">
        <v>16</v>
      </c>
      <c r="L817">
        <v>1511935200</v>
      </c>
      <c r="M817" s="12">
        <f t="shared" si="49"/>
        <v>43068.25</v>
      </c>
      <c r="N817">
        <v>1514181600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 s="7">
        <f t="shared" si="51"/>
        <v>106.39</v>
      </c>
      <c r="I818">
        <v>133</v>
      </c>
      <c r="J818" t="s">
        <v>21</v>
      </c>
      <c r="K818" t="s">
        <v>22</v>
      </c>
      <c r="L818">
        <v>1392012000</v>
      </c>
      <c r="M818" s="12">
        <f t="shared" si="49"/>
        <v>41680.25</v>
      </c>
      <c r="N818">
        <v>1392184800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 s="7">
        <f t="shared" si="51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 s="12">
        <f t="shared" si="49"/>
        <v>43589.208333333328</v>
      </c>
      <c r="N819">
        <v>1559365200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 s="7">
        <f t="shared" si="51"/>
        <v>111.07</v>
      </c>
      <c r="I820">
        <v>69</v>
      </c>
      <c r="J820" t="s">
        <v>21</v>
      </c>
      <c r="K820" t="s">
        <v>22</v>
      </c>
      <c r="L820">
        <v>1548050400</v>
      </c>
      <c r="M820" s="12">
        <f t="shared" si="49"/>
        <v>43486.25</v>
      </c>
      <c r="N820">
        <v>1549173600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 s="7">
        <f t="shared" si="51"/>
        <v>95.94</v>
      </c>
      <c r="I821">
        <v>47</v>
      </c>
      <c r="J821" t="s">
        <v>21</v>
      </c>
      <c r="K821" t="s">
        <v>22</v>
      </c>
      <c r="L821">
        <v>1353736800</v>
      </c>
      <c r="M821" s="12">
        <f t="shared" si="49"/>
        <v>41237.25</v>
      </c>
      <c r="N821">
        <v>1355032800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 s="7">
        <f t="shared" si="51"/>
        <v>43.04</v>
      </c>
      <c r="I822">
        <v>279</v>
      </c>
      <c r="J822" t="s">
        <v>40</v>
      </c>
      <c r="K822" t="s">
        <v>41</v>
      </c>
      <c r="L822">
        <v>1532840400</v>
      </c>
      <c r="M822" s="12">
        <f t="shared" si="49"/>
        <v>43310.208333333328</v>
      </c>
      <c r="N822">
        <v>1533963600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 s="7">
        <f t="shared" si="51"/>
        <v>67.97</v>
      </c>
      <c r="I823">
        <v>210</v>
      </c>
      <c r="J823" t="s">
        <v>21</v>
      </c>
      <c r="K823" t="s">
        <v>22</v>
      </c>
      <c r="L823">
        <v>1488261600</v>
      </c>
      <c r="M823" s="12">
        <f t="shared" si="49"/>
        <v>42794.25</v>
      </c>
      <c r="N823">
        <v>1489381200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 s="7">
        <f t="shared" si="51"/>
        <v>89.99</v>
      </c>
      <c r="I824">
        <v>2100</v>
      </c>
      <c r="J824" t="s">
        <v>21</v>
      </c>
      <c r="K824" t="s">
        <v>22</v>
      </c>
      <c r="L824">
        <v>1393567200</v>
      </c>
      <c r="M824" s="12">
        <f t="shared" si="49"/>
        <v>41698.25</v>
      </c>
      <c r="N824">
        <v>1395032400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 s="7">
        <f t="shared" si="51"/>
        <v>58.1</v>
      </c>
      <c r="I825">
        <v>252</v>
      </c>
      <c r="J825" t="s">
        <v>21</v>
      </c>
      <c r="K825" t="s">
        <v>22</v>
      </c>
      <c r="L825">
        <v>1410325200</v>
      </c>
      <c r="M825" s="12">
        <f t="shared" si="49"/>
        <v>41892.208333333336</v>
      </c>
      <c r="N825">
        <v>1412485200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 s="7">
        <f t="shared" si="51"/>
        <v>84</v>
      </c>
      <c r="I826">
        <v>1280</v>
      </c>
      <c r="J826" t="s">
        <v>21</v>
      </c>
      <c r="K826" t="s">
        <v>22</v>
      </c>
      <c r="L826">
        <v>1276923600</v>
      </c>
      <c r="M826" s="12">
        <f t="shared" si="49"/>
        <v>40348.208333333336</v>
      </c>
      <c r="N826">
        <v>1279688400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 s="7">
        <f t="shared" si="51"/>
        <v>88.85</v>
      </c>
      <c r="I827">
        <v>157</v>
      </c>
      <c r="J827" t="s">
        <v>40</v>
      </c>
      <c r="K827" t="s">
        <v>41</v>
      </c>
      <c r="L827">
        <v>1500958800</v>
      </c>
      <c r="M827" s="12">
        <f t="shared" si="49"/>
        <v>42941.208333333328</v>
      </c>
      <c r="N827">
        <v>1501995600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 s="7">
        <f t="shared" si="51"/>
        <v>65.959999999999994</v>
      </c>
      <c r="I828">
        <v>194</v>
      </c>
      <c r="J828" t="s">
        <v>21</v>
      </c>
      <c r="K828" t="s">
        <v>22</v>
      </c>
      <c r="L828">
        <v>1292220000</v>
      </c>
      <c r="M828" s="12">
        <f t="shared" si="49"/>
        <v>40525.25</v>
      </c>
      <c r="N828">
        <v>1294639200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 s="7">
        <f t="shared" si="51"/>
        <v>74.8</v>
      </c>
      <c r="I829">
        <v>82</v>
      </c>
      <c r="J829" t="s">
        <v>26</v>
      </c>
      <c r="K829" t="s">
        <v>27</v>
      </c>
      <c r="L829">
        <v>1304398800</v>
      </c>
      <c r="M829" s="12">
        <f t="shared" si="49"/>
        <v>40666.208333333336</v>
      </c>
      <c r="N829">
        <v>1305435600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 s="7">
        <f t="shared" si="51"/>
        <v>69.989999999999995</v>
      </c>
      <c r="I830">
        <v>70</v>
      </c>
      <c r="J830" t="s">
        <v>21</v>
      </c>
      <c r="K830" t="s">
        <v>22</v>
      </c>
      <c r="L830">
        <v>1535432400</v>
      </c>
      <c r="M830" s="12">
        <f t="shared" si="49"/>
        <v>43340.208333333328</v>
      </c>
      <c r="N830">
        <v>1537592400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 s="7">
        <f t="shared" si="51"/>
        <v>32.01</v>
      </c>
      <c r="I831">
        <v>154</v>
      </c>
      <c r="J831" t="s">
        <v>21</v>
      </c>
      <c r="K831" t="s">
        <v>22</v>
      </c>
      <c r="L831">
        <v>1433826000</v>
      </c>
      <c r="M831" s="12">
        <f t="shared" si="49"/>
        <v>42164.208333333328</v>
      </c>
      <c r="N831">
        <v>1435122000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 s="7">
        <f t="shared" si="51"/>
        <v>64.73</v>
      </c>
      <c r="I832">
        <v>22</v>
      </c>
      <c r="J832" t="s">
        <v>21</v>
      </c>
      <c r="K832" t="s">
        <v>22</v>
      </c>
      <c r="L832">
        <v>1514959200</v>
      </c>
      <c r="M832" s="12">
        <f t="shared" si="49"/>
        <v>43103.25</v>
      </c>
      <c r="N832">
        <v>1520056800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 s="7">
        <f t="shared" si="51"/>
        <v>25</v>
      </c>
      <c r="I833">
        <v>4233</v>
      </c>
      <c r="J833" t="s">
        <v>21</v>
      </c>
      <c r="K833" t="s">
        <v>22</v>
      </c>
      <c r="L833">
        <v>1332738000</v>
      </c>
      <c r="M833" s="12">
        <f t="shared" si="49"/>
        <v>40994.208333333336</v>
      </c>
      <c r="N833">
        <v>1335675600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 s="7">
        <f t="shared" si="51"/>
        <v>104.98</v>
      </c>
      <c r="I834">
        <v>1297</v>
      </c>
      <c r="J834" t="s">
        <v>36</v>
      </c>
      <c r="K834" t="s">
        <v>37</v>
      </c>
      <c r="L834">
        <v>1445490000</v>
      </c>
      <c r="M834" s="12">
        <f t="shared" si="49"/>
        <v>42299.208333333328</v>
      </c>
      <c r="N834">
        <v>1448431200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52">E835/D835 *100</f>
        <v>157.69117647058823</v>
      </c>
      <c r="G835" t="s">
        <v>20</v>
      </c>
      <c r="H835" s="7">
        <f t="shared" si="51"/>
        <v>64.989999999999995</v>
      </c>
      <c r="I835">
        <v>165</v>
      </c>
      <c r="J835" t="s">
        <v>36</v>
      </c>
      <c r="K835" t="s">
        <v>37</v>
      </c>
      <c r="L835">
        <v>1297663200</v>
      </c>
      <c r="M835" s="12">
        <f t="shared" ref="M835:M898" si="53">(((L835/60)/60)/24)+DATE(1970,1,1)</f>
        <v>40588.25</v>
      </c>
      <c r="N835">
        <v>1298613600</v>
      </c>
      <c r="O835" s="12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 s="7">
        <f t="shared" ref="H836:H899" si="55">ROUND(E836/I836, 2)</f>
        <v>94.35</v>
      </c>
      <c r="I836">
        <v>119</v>
      </c>
      <c r="J836" t="s">
        <v>21</v>
      </c>
      <c r="K836" t="s">
        <v>22</v>
      </c>
      <c r="L836">
        <v>1371963600</v>
      </c>
      <c r="M836" s="12">
        <f t="shared" si="53"/>
        <v>41448.208333333336</v>
      </c>
      <c r="N836">
        <v>1372482000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 s="7">
        <f t="shared" si="55"/>
        <v>44</v>
      </c>
      <c r="I837">
        <v>1758</v>
      </c>
      <c r="J837" t="s">
        <v>21</v>
      </c>
      <c r="K837" t="s">
        <v>22</v>
      </c>
      <c r="L837">
        <v>1425103200</v>
      </c>
      <c r="M837" s="12">
        <f t="shared" si="53"/>
        <v>42063.25</v>
      </c>
      <c r="N837">
        <v>1425621600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 s="7">
        <f t="shared" si="55"/>
        <v>64.739999999999995</v>
      </c>
      <c r="I838">
        <v>94</v>
      </c>
      <c r="J838" t="s">
        <v>21</v>
      </c>
      <c r="K838" t="s">
        <v>22</v>
      </c>
      <c r="L838">
        <v>1265349600</v>
      </c>
      <c r="M838" s="12">
        <f t="shared" si="53"/>
        <v>40214.25</v>
      </c>
      <c r="N838">
        <v>1266300000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 s="7">
        <f t="shared" si="55"/>
        <v>84.01</v>
      </c>
      <c r="I839">
        <v>1797</v>
      </c>
      <c r="J839" t="s">
        <v>21</v>
      </c>
      <c r="K839" t="s">
        <v>22</v>
      </c>
      <c r="L839">
        <v>1301202000</v>
      </c>
      <c r="M839" s="12">
        <f t="shared" si="53"/>
        <v>40629.208333333336</v>
      </c>
      <c r="N839">
        <v>1305867600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 s="7">
        <f t="shared" si="55"/>
        <v>34.06</v>
      </c>
      <c r="I840">
        <v>261</v>
      </c>
      <c r="J840" t="s">
        <v>21</v>
      </c>
      <c r="K840" t="s">
        <v>22</v>
      </c>
      <c r="L840">
        <v>1538024400</v>
      </c>
      <c r="M840" s="12">
        <f t="shared" si="53"/>
        <v>43370.208333333328</v>
      </c>
      <c r="N840">
        <v>1538802000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 s="7">
        <f t="shared" si="55"/>
        <v>93.27</v>
      </c>
      <c r="I841">
        <v>157</v>
      </c>
      <c r="J841" t="s">
        <v>21</v>
      </c>
      <c r="K841" t="s">
        <v>22</v>
      </c>
      <c r="L841">
        <v>1395032400</v>
      </c>
      <c r="M841" s="12">
        <f t="shared" si="53"/>
        <v>41715.208333333336</v>
      </c>
      <c r="N841">
        <v>1398920400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 s="7">
        <f t="shared" si="55"/>
        <v>33</v>
      </c>
      <c r="I842">
        <v>3533</v>
      </c>
      <c r="J842" t="s">
        <v>21</v>
      </c>
      <c r="K842" t="s">
        <v>22</v>
      </c>
      <c r="L842">
        <v>1405486800</v>
      </c>
      <c r="M842" s="12">
        <f t="shared" si="53"/>
        <v>41836.208333333336</v>
      </c>
      <c r="N842">
        <v>1405659600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 s="7">
        <f t="shared" si="55"/>
        <v>83.81</v>
      </c>
      <c r="I843">
        <v>155</v>
      </c>
      <c r="J843" t="s">
        <v>21</v>
      </c>
      <c r="K843" t="s">
        <v>22</v>
      </c>
      <c r="L843">
        <v>1455861600</v>
      </c>
      <c r="M843" s="12">
        <f t="shared" si="53"/>
        <v>42419.25</v>
      </c>
      <c r="N843">
        <v>1457244000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 s="7">
        <f t="shared" si="55"/>
        <v>63.99</v>
      </c>
      <c r="I844">
        <v>132</v>
      </c>
      <c r="J844" t="s">
        <v>107</v>
      </c>
      <c r="K844" t="s">
        <v>108</v>
      </c>
      <c r="L844">
        <v>1529038800</v>
      </c>
      <c r="M844" s="12">
        <f t="shared" si="53"/>
        <v>43266.208333333328</v>
      </c>
      <c r="N844">
        <v>1529298000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 s="7">
        <f t="shared" si="55"/>
        <v>81.91</v>
      </c>
      <c r="I845">
        <v>33</v>
      </c>
      <c r="J845" t="s">
        <v>21</v>
      </c>
      <c r="K845" t="s">
        <v>22</v>
      </c>
      <c r="L845">
        <v>1535259600</v>
      </c>
      <c r="M845" s="12">
        <f t="shared" si="53"/>
        <v>43338.208333333328</v>
      </c>
      <c r="N845">
        <v>1535778000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 s="7">
        <f t="shared" si="55"/>
        <v>93.05</v>
      </c>
      <c r="I846">
        <v>94</v>
      </c>
      <c r="J846" t="s">
        <v>21</v>
      </c>
      <c r="K846" t="s">
        <v>22</v>
      </c>
      <c r="L846">
        <v>1327212000</v>
      </c>
      <c r="M846" s="12">
        <f t="shared" si="53"/>
        <v>40930.25</v>
      </c>
      <c r="N846">
        <v>1327471200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 s="7">
        <f t="shared" si="55"/>
        <v>101.98</v>
      </c>
      <c r="I847">
        <v>1354</v>
      </c>
      <c r="J847" t="s">
        <v>40</v>
      </c>
      <c r="K847" t="s">
        <v>41</v>
      </c>
      <c r="L847">
        <v>1526360400</v>
      </c>
      <c r="M847" s="12">
        <f t="shared" si="53"/>
        <v>43235.208333333328</v>
      </c>
      <c r="N847">
        <v>1529557200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 s="7">
        <f t="shared" si="55"/>
        <v>105.94</v>
      </c>
      <c r="I848">
        <v>48</v>
      </c>
      <c r="J848" t="s">
        <v>21</v>
      </c>
      <c r="K848" t="s">
        <v>22</v>
      </c>
      <c r="L848">
        <v>1532149200</v>
      </c>
      <c r="M848" s="12">
        <f t="shared" si="53"/>
        <v>43302.208333333328</v>
      </c>
      <c r="N848">
        <v>1535259600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 s="7">
        <f t="shared" si="55"/>
        <v>101.58</v>
      </c>
      <c r="I849">
        <v>110</v>
      </c>
      <c r="J849" t="s">
        <v>21</v>
      </c>
      <c r="K849" t="s">
        <v>22</v>
      </c>
      <c r="L849">
        <v>1515304800</v>
      </c>
      <c r="M849" s="12">
        <f t="shared" si="53"/>
        <v>43107.25</v>
      </c>
      <c r="N849">
        <v>1515564000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 s="7">
        <f t="shared" si="55"/>
        <v>62.97</v>
      </c>
      <c r="I850">
        <v>172</v>
      </c>
      <c r="J850" t="s">
        <v>21</v>
      </c>
      <c r="K850" t="s">
        <v>22</v>
      </c>
      <c r="L850">
        <v>1276318800</v>
      </c>
      <c r="M850" s="12">
        <f t="shared" si="53"/>
        <v>40341.208333333336</v>
      </c>
      <c r="N850">
        <v>1277096400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 s="7">
        <f t="shared" si="55"/>
        <v>29.05</v>
      </c>
      <c r="I851">
        <v>307</v>
      </c>
      <c r="J851" t="s">
        <v>21</v>
      </c>
      <c r="K851" t="s">
        <v>22</v>
      </c>
      <c r="L851">
        <v>1328767200</v>
      </c>
      <c r="M851" s="12">
        <f t="shared" si="53"/>
        <v>40948.25</v>
      </c>
      <c r="N851">
        <v>1329026400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 s="7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 s="12">
        <f t="shared" si="53"/>
        <v>40866.25</v>
      </c>
      <c r="N852">
        <v>1322978400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 s="7">
        <f t="shared" si="55"/>
        <v>77.930000000000007</v>
      </c>
      <c r="I853">
        <v>160</v>
      </c>
      <c r="J853" t="s">
        <v>21</v>
      </c>
      <c r="K853" t="s">
        <v>22</v>
      </c>
      <c r="L853">
        <v>1335934800</v>
      </c>
      <c r="M853" s="12">
        <f t="shared" si="53"/>
        <v>41031.208333333336</v>
      </c>
      <c r="N853">
        <v>1338786000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 s="7">
        <f t="shared" si="55"/>
        <v>80.81</v>
      </c>
      <c r="I854">
        <v>31</v>
      </c>
      <c r="J854" t="s">
        <v>21</v>
      </c>
      <c r="K854" t="s">
        <v>22</v>
      </c>
      <c r="L854">
        <v>1310792400</v>
      </c>
      <c r="M854" s="12">
        <f t="shared" si="53"/>
        <v>40740.208333333336</v>
      </c>
      <c r="N854">
        <v>1311656400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 s="7">
        <f t="shared" si="55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 s="12">
        <f t="shared" si="53"/>
        <v>40714.208333333336</v>
      </c>
      <c r="N855">
        <v>1308978000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 s="7">
        <f t="shared" si="55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 s="12">
        <f t="shared" si="53"/>
        <v>43787.25</v>
      </c>
      <c r="N856">
        <v>1576389600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 s="7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 s="12">
        <f t="shared" si="53"/>
        <v>40712.208333333336</v>
      </c>
      <c r="N857">
        <v>1311051600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 s="7">
        <f t="shared" si="55"/>
        <v>54.16</v>
      </c>
      <c r="I858">
        <v>158</v>
      </c>
      <c r="J858" t="s">
        <v>21</v>
      </c>
      <c r="K858" t="s">
        <v>22</v>
      </c>
      <c r="L858">
        <v>1335243600</v>
      </c>
      <c r="M858" s="12">
        <f t="shared" si="53"/>
        <v>41023.208333333336</v>
      </c>
      <c r="N858">
        <v>1336712400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 s="7">
        <f t="shared" si="55"/>
        <v>32.950000000000003</v>
      </c>
      <c r="I859">
        <v>225</v>
      </c>
      <c r="J859" t="s">
        <v>98</v>
      </c>
      <c r="K859" t="s">
        <v>99</v>
      </c>
      <c r="L859">
        <v>1328421600</v>
      </c>
      <c r="M859" s="12">
        <f t="shared" si="53"/>
        <v>40944.25</v>
      </c>
      <c r="N859">
        <v>1330408800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 s="7">
        <f t="shared" si="55"/>
        <v>79.37</v>
      </c>
      <c r="I860">
        <v>35</v>
      </c>
      <c r="J860" t="s">
        <v>21</v>
      </c>
      <c r="K860" t="s">
        <v>22</v>
      </c>
      <c r="L860">
        <v>1524286800</v>
      </c>
      <c r="M860" s="12">
        <f t="shared" si="53"/>
        <v>43211.208333333328</v>
      </c>
      <c r="N860">
        <v>1524891600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 s="7">
        <f t="shared" si="55"/>
        <v>41.17</v>
      </c>
      <c r="I861">
        <v>63</v>
      </c>
      <c r="J861" t="s">
        <v>21</v>
      </c>
      <c r="K861" t="s">
        <v>22</v>
      </c>
      <c r="L861">
        <v>1362117600</v>
      </c>
      <c r="M861" s="12">
        <f t="shared" si="53"/>
        <v>41334.25</v>
      </c>
      <c r="N861">
        <v>1363669200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 s="7">
        <f t="shared" si="55"/>
        <v>77.430000000000007</v>
      </c>
      <c r="I862">
        <v>65</v>
      </c>
      <c r="J862" t="s">
        <v>21</v>
      </c>
      <c r="K862" t="s">
        <v>22</v>
      </c>
      <c r="L862">
        <v>1550556000</v>
      </c>
      <c r="M862" s="12">
        <f t="shared" si="53"/>
        <v>43515.25</v>
      </c>
      <c r="N862">
        <v>1551420000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 s="7">
        <f t="shared" si="55"/>
        <v>57.16</v>
      </c>
      <c r="I863">
        <v>163</v>
      </c>
      <c r="J863" t="s">
        <v>21</v>
      </c>
      <c r="K863" t="s">
        <v>22</v>
      </c>
      <c r="L863">
        <v>1269147600</v>
      </c>
      <c r="M863" s="12">
        <f t="shared" si="53"/>
        <v>40258.208333333336</v>
      </c>
      <c r="N863">
        <v>1269838800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 s="7">
        <f t="shared" si="55"/>
        <v>77.180000000000007</v>
      </c>
      <c r="I864">
        <v>85</v>
      </c>
      <c r="J864" t="s">
        <v>21</v>
      </c>
      <c r="K864" t="s">
        <v>22</v>
      </c>
      <c r="L864">
        <v>1312174800</v>
      </c>
      <c r="M864" s="12">
        <f t="shared" si="53"/>
        <v>40756.208333333336</v>
      </c>
      <c r="N864">
        <v>1312520400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 s="7">
        <f t="shared" si="55"/>
        <v>24.95</v>
      </c>
      <c r="I865">
        <v>217</v>
      </c>
      <c r="J865" t="s">
        <v>21</v>
      </c>
      <c r="K865" t="s">
        <v>22</v>
      </c>
      <c r="L865">
        <v>1434517200</v>
      </c>
      <c r="M865" s="12">
        <f t="shared" si="53"/>
        <v>42172.208333333328</v>
      </c>
      <c r="N865">
        <v>1436504400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 s="7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 s="12">
        <f t="shared" si="53"/>
        <v>42601.208333333328</v>
      </c>
      <c r="N866">
        <v>1472014800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 s="7">
        <f t="shared" si="55"/>
        <v>46</v>
      </c>
      <c r="I867">
        <v>3272</v>
      </c>
      <c r="J867" t="s">
        <v>21</v>
      </c>
      <c r="K867" t="s">
        <v>22</v>
      </c>
      <c r="L867">
        <v>1410757200</v>
      </c>
      <c r="M867" s="12">
        <f t="shared" si="53"/>
        <v>41897.208333333336</v>
      </c>
      <c r="N867">
        <v>1411534800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 s="7">
        <f t="shared" si="55"/>
        <v>88.02</v>
      </c>
      <c r="I868">
        <v>898</v>
      </c>
      <c r="J868" t="s">
        <v>21</v>
      </c>
      <c r="K868" t="s">
        <v>22</v>
      </c>
      <c r="L868">
        <v>1304830800</v>
      </c>
      <c r="M868" s="12">
        <f t="shared" si="53"/>
        <v>40671.208333333336</v>
      </c>
      <c r="N868">
        <v>1304917200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 s="7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 s="12">
        <f t="shared" si="53"/>
        <v>43382.208333333328</v>
      </c>
      <c r="N869">
        <v>1539579600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 s="7">
        <f t="shared" si="55"/>
        <v>102.69</v>
      </c>
      <c r="I870">
        <v>126</v>
      </c>
      <c r="J870" t="s">
        <v>21</v>
      </c>
      <c r="K870" t="s">
        <v>22</v>
      </c>
      <c r="L870">
        <v>1381554000</v>
      </c>
      <c r="M870" s="12">
        <f t="shared" si="53"/>
        <v>41559.208333333336</v>
      </c>
      <c r="N870">
        <v>1382504400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 s="7">
        <f t="shared" si="55"/>
        <v>72.959999999999994</v>
      </c>
      <c r="I871">
        <v>526</v>
      </c>
      <c r="J871" t="s">
        <v>21</v>
      </c>
      <c r="K871" t="s">
        <v>22</v>
      </c>
      <c r="L871">
        <v>1277096400</v>
      </c>
      <c r="M871" s="12">
        <f t="shared" si="53"/>
        <v>40350.208333333336</v>
      </c>
      <c r="N871">
        <v>1278306000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 s="7">
        <f t="shared" si="55"/>
        <v>57.19</v>
      </c>
      <c r="I872">
        <v>121</v>
      </c>
      <c r="J872" t="s">
        <v>21</v>
      </c>
      <c r="K872" t="s">
        <v>22</v>
      </c>
      <c r="L872">
        <v>1440392400</v>
      </c>
      <c r="M872" s="12">
        <f t="shared" si="53"/>
        <v>42240.208333333328</v>
      </c>
      <c r="N872">
        <v>1442552400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 s="7">
        <f t="shared" si="55"/>
        <v>84.01</v>
      </c>
      <c r="I873">
        <v>2320</v>
      </c>
      <c r="J873" t="s">
        <v>21</v>
      </c>
      <c r="K873" t="s">
        <v>22</v>
      </c>
      <c r="L873">
        <v>1509512400</v>
      </c>
      <c r="M873" s="12">
        <f t="shared" si="53"/>
        <v>43040.208333333328</v>
      </c>
      <c r="N873">
        <v>1511071200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 s="7">
        <f t="shared" si="55"/>
        <v>98.67</v>
      </c>
      <c r="I874">
        <v>81</v>
      </c>
      <c r="J874" t="s">
        <v>26</v>
      </c>
      <c r="K874" t="s">
        <v>27</v>
      </c>
      <c r="L874">
        <v>1535950800</v>
      </c>
      <c r="M874" s="12">
        <f t="shared" si="53"/>
        <v>43346.208333333328</v>
      </c>
      <c r="N874">
        <v>1536382800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 s="7">
        <f t="shared" si="55"/>
        <v>42.01</v>
      </c>
      <c r="I875">
        <v>1887</v>
      </c>
      <c r="J875" t="s">
        <v>21</v>
      </c>
      <c r="K875" t="s">
        <v>22</v>
      </c>
      <c r="L875">
        <v>1389160800</v>
      </c>
      <c r="M875" s="12">
        <f t="shared" si="53"/>
        <v>41647.25</v>
      </c>
      <c r="N875">
        <v>1389592800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 s="7">
        <f t="shared" si="55"/>
        <v>32</v>
      </c>
      <c r="I876">
        <v>4358</v>
      </c>
      <c r="J876" t="s">
        <v>21</v>
      </c>
      <c r="K876" t="s">
        <v>22</v>
      </c>
      <c r="L876">
        <v>1271998800</v>
      </c>
      <c r="M876" s="12">
        <f t="shared" si="53"/>
        <v>40291.208333333336</v>
      </c>
      <c r="N876">
        <v>1275282000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 s="7">
        <f t="shared" si="55"/>
        <v>81.569999999999993</v>
      </c>
      <c r="I877">
        <v>67</v>
      </c>
      <c r="J877" t="s">
        <v>21</v>
      </c>
      <c r="K877" t="s">
        <v>22</v>
      </c>
      <c r="L877">
        <v>1294898400</v>
      </c>
      <c r="M877" s="12">
        <f t="shared" si="53"/>
        <v>40556.25</v>
      </c>
      <c r="N877">
        <v>1294984800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 s="7">
        <f t="shared" si="55"/>
        <v>37.04</v>
      </c>
      <c r="I878">
        <v>57</v>
      </c>
      <c r="J878" t="s">
        <v>15</v>
      </c>
      <c r="K878" t="s">
        <v>16</v>
      </c>
      <c r="L878">
        <v>1559970000</v>
      </c>
      <c r="M878" s="12">
        <f t="shared" si="53"/>
        <v>43624.208333333328</v>
      </c>
      <c r="N878">
        <v>1562043600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 s="7">
        <f t="shared" si="55"/>
        <v>103.03</v>
      </c>
      <c r="I879">
        <v>1229</v>
      </c>
      <c r="J879" t="s">
        <v>21</v>
      </c>
      <c r="K879" t="s">
        <v>22</v>
      </c>
      <c r="L879">
        <v>1469509200</v>
      </c>
      <c r="M879" s="12">
        <f t="shared" si="53"/>
        <v>42577.208333333328</v>
      </c>
      <c r="N879">
        <v>1469595600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 s="7">
        <f t="shared" si="55"/>
        <v>84.33</v>
      </c>
      <c r="I880">
        <v>12</v>
      </c>
      <c r="J880" t="s">
        <v>107</v>
      </c>
      <c r="K880" t="s">
        <v>108</v>
      </c>
      <c r="L880">
        <v>1579068000</v>
      </c>
      <c r="M880" s="12">
        <f t="shared" si="53"/>
        <v>43845.25</v>
      </c>
      <c r="N880">
        <v>1581141600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 s="7">
        <f t="shared" si="55"/>
        <v>102.6</v>
      </c>
      <c r="I881">
        <v>53</v>
      </c>
      <c r="J881" t="s">
        <v>21</v>
      </c>
      <c r="K881" t="s">
        <v>22</v>
      </c>
      <c r="L881">
        <v>1487743200</v>
      </c>
      <c r="M881" s="12">
        <f t="shared" si="53"/>
        <v>42788.25</v>
      </c>
      <c r="N881">
        <v>1488520800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 s="7">
        <f t="shared" si="55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 s="12">
        <f t="shared" si="53"/>
        <v>43667.208333333328</v>
      </c>
      <c r="N882">
        <v>1563858000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 s="7">
        <f t="shared" si="55"/>
        <v>70.06</v>
      </c>
      <c r="I883">
        <v>452</v>
      </c>
      <c r="J883" t="s">
        <v>21</v>
      </c>
      <c r="K883" t="s">
        <v>22</v>
      </c>
      <c r="L883">
        <v>1436418000</v>
      </c>
      <c r="M883" s="12">
        <f t="shared" si="53"/>
        <v>42194.208333333328</v>
      </c>
      <c r="N883">
        <v>1438923600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 s="7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 s="12">
        <f t="shared" si="53"/>
        <v>42025.25</v>
      </c>
      <c r="N884">
        <v>1422165600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 s="7">
        <f t="shared" si="55"/>
        <v>41.91</v>
      </c>
      <c r="I885">
        <v>193</v>
      </c>
      <c r="J885" t="s">
        <v>21</v>
      </c>
      <c r="K885" t="s">
        <v>22</v>
      </c>
      <c r="L885">
        <v>1274763600</v>
      </c>
      <c r="M885" s="12">
        <f t="shared" si="53"/>
        <v>40323.208333333336</v>
      </c>
      <c r="N885">
        <v>1277874000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 s="7">
        <f t="shared" si="55"/>
        <v>57.99</v>
      </c>
      <c r="I886">
        <v>1886</v>
      </c>
      <c r="J886" t="s">
        <v>21</v>
      </c>
      <c r="K886" t="s">
        <v>22</v>
      </c>
      <c r="L886">
        <v>1399179600</v>
      </c>
      <c r="M886" s="12">
        <f t="shared" si="53"/>
        <v>41763.208333333336</v>
      </c>
      <c r="N886">
        <v>1399352400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 s="7">
        <f t="shared" si="55"/>
        <v>40.94</v>
      </c>
      <c r="I887">
        <v>52</v>
      </c>
      <c r="J887" t="s">
        <v>21</v>
      </c>
      <c r="K887" t="s">
        <v>22</v>
      </c>
      <c r="L887">
        <v>1275800400</v>
      </c>
      <c r="M887" s="12">
        <f t="shared" si="53"/>
        <v>40335.208333333336</v>
      </c>
      <c r="N887">
        <v>1279083600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 s="7">
        <f t="shared" si="55"/>
        <v>70</v>
      </c>
      <c r="I888">
        <v>1825</v>
      </c>
      <c r="J888" t="s">
        <v>21</v>
      </c>
      <c r="K888" t="s">
        <v>22</v>
      </c>
      <c r="L888">
        <v>1282798800</v>
      </c>
      <c r="M888" s="12">
        <f t="shared" si="53"/>
        <v>40416.208333333336</v>
      </c>
      <c r="N888">
        <v>1284354000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 s="7">
        <f t="shared" si="55"/>
        <v>73.84</v>
      </c>
      <c r="I889">
        <v>31</v>
      </c>
      <c r="J889" t="s">
        <v>21</v>
      </c>
      <c r="K889" t="s">
        <v>22</v>
      </c>
      <c r="L889">
        <v>1437109200</v>
      </c>
      <c r="M889" s="12">
        <f t="shared" si="53"/>
        <v>42202.208333333328</v>
      </c>
      <c r="N889">
        <v>1441170000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 s="7">
        <f t="shared" si="55"/>
        <v>41.98</v>
      </c>
      <c r="I890">
        <v>290</v>
      </c>
      <c r="J890" t="s">
        <v>21</v>
      </c>
      <c r="K890" t="s">
        <v>22</v>
      </c>
      <c r="L890">
        <v>1491886800</v>
      </c>
      <c r="M890" s="12">
        <f t="shared" si="53"/>
        <v>42836.208333333328</v>
      </c>
      <c r="N890">
        <v>1493528400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 s="7">
        <f t="shared" si="55"/>
        <v>77.930000000000007</v>
      </c>
      <c r="I891">
        <v>122</v>
      </c>
      <c r="J891" t="s">
        <v>21</v>
      </c>
      <c r="K891" t="s">
        <v>22</v>
      </c>
      <c r="L891">
        <v>1394600400</v>
      </c>
      <c r="M891" s="12">
        <f t="shared" si="53"/>
        <v>41710.208333333336</v>
      </c>
      <c r="N891">
        <v>1395205200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 s="7">
        <f t="shared" si="55"/>
        <v>106.02</v>
      </c>
      <c r="I892">
        <v>1470</v>
      </c>
      <c r="J892" t="s">
        <v>21</v>
      </c>
      <c r="K892" t="s">
        <v>22</v>
      </c>
      <c r="L892">
        <v>1561352400</v>
      </c>
      <c r="M892" s="12">
        <f t="shared" si="53"/>
        <v>43640.208333333328</v>
      </c>
      <c r="N892">
        <v>1561438800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 s="7">
        <f t="shared" si="55"/>
        <v>47.02</v>
      </c>
      <c r="I893">
        <v>165</v>
      </c>
      <c r="J893" t="s">
        <v>15</v>
      </c>
      <c r="K893" t="s">
        <v>16</v>
      </c>
      <c r="L893">
        <v>1322892000</v>
      </c>
      <c r="M893" s="12">
        <f t="shared" si="53"/>
        <v>40880.25</v>
      </c>
      <c r="N893">
        <v>1326693600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 s="7">
        <f t="shared" si="55"/>
        <v>76.02</v>
      </c>
      <c r="I894">
        <v>182</v>
      </c>
      <c r="J894" t="s">
        <v>21</v>
      </c>
      <c r="K894" t="s">
        <v>22</v>
      </c>
      <c r="L894">
        <v>1274418000</v>
      </c>
      <c r="M894" s="12">
        <f t="shared" si="53"/>
        <v>40319.208333333336</v>
      </c>
      <c r="N894">
        <v>1277960400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 s="7">
        <f t="shared" si="55"/>
        <v>54.12</v>
      </c>
      <c r="I895">
        <v>199</v>
      </c>
      <c r="J895" t="s">
        <v>107</v>
      </c>
      <c r="K895" t="s">
        <v>108</v>
      </c>
      <c r="L895">
        <v>1434344400</v>
      </c>
      <c r="M895" s="12">
        <f t="shared" si="53"/>
        <v>42170.208333333328</v>
      </c>
      <c r="N895">
        <v>1434690000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 s="7">
        <f t="shared" si="55"/>
        <v>57.29</v>
      </c>
      <c r="I896">
        <v>56</v>
      </c>
      <c r="J896" t="s">
        <v>40</v>
      </c>
      <c r="K896" t="s">
        <v>41</v>
      </c>
      <c r="L896">
        <v>1373518800</v>
      </c>
      <c r="M896" s="12">
        <f t="shared" si="53"/>
        <v>41466.208333333336</v>
      </c>
      <c r="N896">
        <v>1376110800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 s="7">
        <f t="shared" si="55"/>
        <v>103.81</v>
      </c>
      <c r="I897">
        <v>107</v>
      </c>
      <c r="J897" t="s">
        <v>21</v>
      </c>
      <c r="K897" t="s">
        <v>22</v>
      </c>
      <c r="L897">
        <v>1517637600</v>
      </c>
      <c r="M897" s="12">
        <f t="shared" si="53"/>
        <v>43134.25</v>
      </c>
      <c r="N897">
        <v>1518415200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 s="7">
        <f t="shared" si="55"/>
        <v>105.03</v>
      </c>
      <c r="I898">
        <v>1460</v>
      </c>
      <c r="J898" t="s">
        <v>26</v>
      </c>
      <c r="K898" t="s">
        <v>27</v>
      </c>
      <c r="L898">
        <v>1310619600</v>
      </c>
      <c r="M898" s="12">
        <f t="shared" si="53"/>
        <v>40738.208333333336</v>
      </c>
      <c r="N898">
        <v>1310878800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56">E899/D899 *100</f>
        <v>27.693181818181817</v>
      </c>
      <c r="G899" t="s">
        <v>14</v>
      </c>
      <c r="H899" s="7">
        <f t="shared" si="55"/>
        <v>90.26</v>
      </c>
      <c r="I899">
        <v>27</v>
      </c>
      <c r="J899" t="s">
        <v>21</v>
      </c>
      <c r="K899" t="s">
        <v>22</v>
      </c>
      <c r="L899">
        <v>1556427600</v>
      </c>
      <c r="M899" s="12">
        <f t="shared" ref="M899:M962" si="57">(((L899/60)/60)/24)+DATE(1970,1,1)</f>
        <v>43583.208333333328</v>
      </c>
      <c r="N899">
        <v>1556600400</v>
      </c>
      <c r="O899" s="12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 s="7">
        <f t="shared" ref="H900:H963" si="59">ROUND(E900/I900, 2)</f>
        <v>76.98</v>
      </c>
      <c r="I900">
        <v>1221</v>
      </c>
      <c r="J900" t="s">
        <v>21</v>
      </c>
      <c r="K900" t="s">
        <v>22</v>
      </c>
      <c r="L900">
        <v>1576476000</v>
      </c>
      <c r="M900" s="12">
        <f t="shared" si="57"/>
        <v>43815.25</v>
      </c>
      <c r="N900">
        <v>1576994400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 s="7">
        <f t="shared" si="59"/>
        <v>102.6</v>
      </c>
      <c r="I901">
        <v>123</v>
      </c>
      <c r="J901" t="s">
        <v>98</v>
      </c>
      <c r="K901" t="s">
        <v>99</v>
      </c>
      <c r="L901">
        <v>1381122000</v>
      </c>
      <c r="M901" s="12">
        <f t="shared" si="57"/>
        <v>41554.208333333336</v>
      </c>
      <c r="N901">
        <v>1382677200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 s="7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 s="12">
        <f t="shared" si="57"/>
        <v>41901.208333333336</v>
      </c>
      <c r="N902">
        <v>1411189200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 s="7">
        <f t="shared" si="59"/>
        <v>55.01</v>
      </c>
      <c r="I903">
        <v>159</v>
      </c>
      <c r="J903" t="s">
        <v>21</v>
      </c>
      <c r="K903" t="s">
        <v>22</v>
      </c>
      <c r="L903">
        <v>1531803600</v>
      </c>
      <c r="M903" s="12">
        <f t="shared" si="57"/>
        <v>43298.208333333328</v>
      </c>
      <c r="N903">
        <v>1534654800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 s="7">
        <f t="shared" si="59"/>
        <v>32.130000000000003</v>
      </c>
      <c r="I904">
        <v>110</v>
      </c>
      <c r="J904" t="s">
        <v>21</v>
      </c>
      <c r="K904" t="s">
        <v>22</v>
      </c>
      <c r="L904">
        <v>1454133600</v>
      </c>
      <c r="M904" s="12">
        <f t="shared" si="57"/>
        <v>42399.25</v>
      </c>
      <c r="N904">
        <v>1457762400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 s="7">
        <f t="shared" si="59"/>
        <v>50.64</v>
      </c>
      <c r="I905">
        <v>14</v>
      </c>
      <c r="J905" t="s">
        <v>21</v>
      </c>
      <c r="K905" t="s">
        <v>22</v>
      </c>
      <c r="L905">
        <v>1336194000</v>
      </c>
      <c r="M905" s="12">
        <f t="shared" si="57"/>
        <v>41034.208333333336</v>
      </c>
      <c r="N905">
        <v>1337490000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 s="7">
        <f t="shared" si="59"/>
        <v>49.69</v>
      </c>
      <c r="I906">
        <v>16</v>
      </c>
      <c r="J906" t="s">
        <v>21</v>
      </c>
      <c r="K906" t="s">
        <v>22</v>
      </c>
      <c r="L906">
        <v>1349326800</v>
      </c>
      <c r="M906" s="12">
        <f t="shared" si="57"/>
        <v>41186.208333333336</v>
      </c>
      <c r="N906">
        <v>1349672400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 s="7">
        <f t="shared" si="59"/>
        <v>54.89</v>
      </c>
      <c r="I907">
        <v>236</v>
      </c>
      <c r="J907" t="s">
        <v>21</v>
      </c>
      <c r="K907" t="s">
        <v>22</v>
      </c>
      <c r="L907">
        <v>1379566800</v>
      </c>
      <c r="M907" s="12">
        <f t="shared" si="57"/>
        <v>41536.208333333336</v>
      </c>
      <c r="N907">
        <v>1379826000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 s="7">
        <f t="shared" si="59"/>
        <v>46.93</v>
      </c>
      <c r="I908">
        <v>191</v>
      </c>
      <c r="J908" t="s">
        <v>21</v>
      </c>
      <c r="K908" t="s">
        <v>22</v>
      </c>
      <c r="L908">
        <v>1494651600</v>
      </c>
      <c r="M908" s="12">
        <f t="shared" si="57"/>
        <v>42868.208333333328</v>
      </c>
      <c r="N908">
        <v>1497762000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 s="7">
        <f t="shared" si="59"/>
        <v>44.95</v>
      </c>
      <c r="I909">
        <v>41</v>
      </c>
      <c r="J909" t="s">
        <v>21</v>
      </c>
      <c r="K909" t="s">
        <v>22</v>
      </c>
      <c r="L909">
        <v>1303880400</v>
      </c>
      <c r="M909" s="12">
        <f t="shared" si="57"/>
        <v>40660.208333333336</v>
      </c>
      <c r="N909">
        <v>1304485200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 s="7">
        <f t="shared" si="59"/>
        <v>31</v>
      </c>
      <c r="I910">
        <v>3934</v>
      </c>
      <c r="J910" t="s">
        <v>21</v>
      </c>
      <c r="K910" t="s">
        <v>22</v>
      </c>
      <c r="L910">
        <v>1335934800</v>
      </c>
      <c r="M910" s="12">
        <f t="shared" si="57"/>
        <v>41031.208333333336</v>
      </c>
      <c r="N910">
        <v>1336885200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 s="7">
        <f t="shared" si="59"/>
        <v>107.76</v>
      </c>
      <c r="I911">
        <v>80</v>
      </c>
      <c r="J911" t="s">
        <v>15</v>
      </c>
      <c r="K911" t="s">
        <v>16</v>
      </c>
      <c r="L911">
        <v>1528088400</v>
      </c>
      <c r="M911" s="12">
        <f t="shared" si="57"/>
        <v>43255.208333333328</v>
      </c>
      <c r="N911">
        <v>1530421200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 s="7">
        <f t="shared" si="59"/>
        <v>102.08</v>
      </c>
      <c r="I912">
        <v>296</v>
      </c>
      <c r="J912" t="s">
        <v>21</v>
      </c>
      <c r="K912" t="s">
        <v>22</v>
      </c>
      <c r="L912">
        <v>1421906400</v>
      </c>
      <c r="M912" s="12">
        <f t="shared" si="57"/>
        <v>42026.25</v>
      </c>
      <c r="N912">
        <v>1421992800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 s="7">
        <f t="shared" si="59"/>
        <v>24.98</v>
      </c>
      <c r="I913">
        <v>462</v>
      </c>
      <c r="J913" t="s">
        <v>21</v>
      </c>
      <c r="K913" t="s">
        <v>22</v>
      </c>
      <c r="L913">
        <v>1568005200</v>
      </c>
      <c r="M913" s="12">
        <f t="shared" si="57"/>
        <v>43717.208333333328</v>
      </c>
      <c r="N913">
        <v>1568178000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 s="7">
        <f t="shared" si="59"/>
        <v>79.94</v>
      </c>
      <c r="I914">
        <v>179</v>
      </c>
      <c r="J914" t="s">
        <v>21</v>
      </c>
      <c r="K914" t="s">
        <v>22</v>
      </c>
      <c r="L914">
        <v>1346821200</v>
      </c>
      <c r="M914" s="12">
        <f t="shared" si="57"/>
        <v>41157.208333333336</v>
      </c>
      <c r="N914">
        <v>1347944400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 s="7">
        <f t="shared" si="59"/>
        <v>67.95</v>
      </c>
      <c r="I915">
        <v>523</v>
      </c>
      <c r="J915" t="s">
        <v>26</v>
      </c>
      <c r="K915" t="s">
        <v>27</v>
      </c>
      <c r="L915">
        <v>1557637200</v>
      </c>
      <c r="M915" s="12">
        <f t="shared" si="57"/>
        <v>43597.208333333328</v>
      </c>
      <c r="N915">
        <v>1558760400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 s="7">
        <f t="shared" si="59"/>
        <v>26.07</v>
      </c>
      <c r="I916">
        <v>141</v>
      </c>
      <c r="J916" t="s">
        <v>40</v>
      </c>
      <c r="K916" t="s">
        <v>41</v>
      </c>
      <c r="L916">
        <v>1375592400</v>
      </c>
      <c r="M916" s="12">
        <f t="shared" si="57"/>
        <v>41490.208333333336</v>
      </c>
      <c r="N916">
        <v>1376629200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 s="7">
        <f t="shared" si="59"/>
        <v>105</v>
      </c>
      <c r="I917">
        <v>1866</v>
      </c>
      <c r="J917" t="s">
        <v>40</v>
      </c>
      <c r="K917" t="s">
        <v>41</v>
      </c>
      <c r="L917">
        <v>1503982800</v>
      </c>
      <c r="M917" s="12">
        <f t="shared" si="57"/>
        <v>42976.208333333328</v>
      </c>
      <c r="N917">
        <v>1504760400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 s="7">
        <f t="shared" si="59"/>
        <v>25.83</v>
      </c>
      <c r="I918">
        <v>52</v>
      </c>
      <c r="J918" t="s">
        <v>21</v>
      </c>
      <c r="K918" t="s">
        <v>22</v>
      </c>
      <c r="L918">
        <v>1418882400</v>
      </c>
      <c r="M918" s="12">
        <f t="shared" si="57"/>
        <v>41991.25</v>
      </c>
      <c r="N918">
        <v>1419660000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 s="7">
        <f t="shared" si="59"/>
        <v>77.67</v>
      </c>
      <c r="I919">
        <v>27</v>
      </c>
      <c r="J919" t="s">
        <v>40</v>
      </c>
      <c r="K919" t="s">
        <v>41</v>
      </c>
      <c r="L919">
        <v>1309237200</v>
      </c>
      <c r="M919" s="12">
        <f t="shared" si="57"/>
        <v>40722.208333333336</v>
      </c>
      <c r="N919">
        <v>1311310800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 s="7">
        <f t="shared" si="59"/>
        <v>57.83</v>
      </c>
      <c r="I920">
        <v>156</v>
      </c>
      <c r="J920" t="s">
        <v>98</v>
      </c>
      <c r="K920" t="s">
        <v>99</v>
      </c>
      <c r="L920">
        <v>1343365200</v>
      </c>
      <c r="M920" s="12">
        <f t="shared" si="57"/>
        <v>41117.208333333336</v>
      </c>
      <c r="N920">
        <v>1344315600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 s="7">
        <f t="shared" si="59"/>
        <v>92.96</v>
      </c>
      <c r="I921">
        <v>225</v>
      </c>
      <c r="J921" t="s">
        <v>26</v>
      </c>
      <c r="K921" t="s">
        <v>27</v>
      </c>
      <c r="L921">
        <v>1507957200</v>
      </c>
      <c r="M921" s="12">
        <f t="shared" si="57"/>
        <v>43022.208333333328</v>
      </c>
      <c r="N921">
        <v>1510725600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 s="7">
        <f t="shared" si="59"/>
        <v>37.950000000000003</v>
      </c>
      <c r="I922">
        <v>255</v>
      </c>
      <c r="J922" t="s">
        <v>21</v>
      </c>
      <c r="K922" t="s">
        <v>22</v>
      </c>
      <c r="L922">
        <v>1549519200</v>
      </c>
      <c r="M922" s="12">
        <f t="shared" si="57"/>
        <v>43503.25</v>
      </c>
      <c r="N922">
        <v>1551247200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 s="7">
        <f t="shared" si="59"/>
        <v>31.84</v>
      </c>
      <c r="I923">
        <v>38</v>
      </c>
      <c r="J923" t="s">
        <v>21</v>
      </c>
      <c r="K923" t="s">
        <v>22</v>
      </c>
      <c r="L923">
        <v>1329026400</v>
      </c>
      <c r="M923" s="12">
        <f t="shared" si="57"/>
        <v>40951.25</v>
      </c>
      <c r="N923">
        <v>1330236000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 s="7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 s="12">
        <f t="shared" si="57"/>
        <v>43443.25</v>
      </c>
      <c r="N924">
        <v>1545112800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 s="7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 s="12">
        <f t="shared" si="57"/>
        <v>40373.208333333336</v>
      </c>
      <c r="N925">
        <v>1279170000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 s="7">
        <f t="shared" si="59"/>
        <v>84.01</v>
      </c>
      <c r="I926">
        <v>2289</v>
      </c>
      <c r="J926" t="s">
        <v>107</v>
      </c>
      <c r="K926" t="s">
        <v>108</v>
      </c>
      <c r="L926">
        <v>1572498000</v>
      </c>
      <c r="M926" s="12">
        <f t="shared" si="57"/>
        <v>43769.208333333328</v>
      </c>
      <c r="N926">
        <v>1573452000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 s="7">
        <f t="shared" si="59"/>
        <v>103.42</v>
      </c>
      <c r="I927">
        <v>65</v>
      </c>
      <c r="J927" t="s">
        <v>21</v>
      </c>
      <c r="K927" t="s">
        <v>22</v>
      </c>
      <c r="L927">
        <v>1506056400</v>
      </c>
      <c r="M927" s="12">
        <f t="shared" si="57"/>
        <v>43000.208333333328</v>
      </c>
      <c r="N927">
        <v>1507093200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 s="7">
        <f t="shared" si="59"/>
        <v>105.13</v>
      </c>
      <c r="I928">
        <v>15</v>
      </c>
      <c r="J928" t="s">
        <v>21</v>
      </c>
      <c r="K928" t="s">
        <v>22</v>
      </c>
      <c r="L928">
        <v>1463029200</v>
      </c>
      <c r="M928" s="12">
        <f t="shared" si="57"/>
        <v>42502.208333333328</v>
      </c>
      <c r="N928">
        <v>1463374800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 s="7">
        <f t="shared" si="59"/>
        <v>89.22</v>
      </c>
      <c r="I929">
        <v>37</v>
      </c>
      <c r="J929" t="s">
        <v>21</v>
      </c>
      <c r="K929" t="s">
        <v>22</v>
      </c>
      <c r="L929">
        <v>1342069200</v>
      </c>
      <c r="M929" s="12">
        <f t="shared" si="57"/>
        <v>41102.208333333336</v>
      </c>
      <c r="N929">
        <v>1344574800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 s="7">
        <f t="shared" si="59"/>
        <v>52</v>
      </c>
      <c r="I930">
        <v>3777</v>
      </c>
      <c r="J930" t="s">
        <v>107</v>
      </c>
      <c r="K930" t="s">
        <v>108</v>
      </c>
      <c r="L930">
        <v>1388296800</v>
      </c>
      <c r="M930" s="12">
        <f t="shared" si="57"/>
        <v>41637.25</v>
      </c>
      <c r="N930">
        <v>1389074400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 s="7">
        <f t="shared" si="59"/>
        <v>64.959999999999994</v>
      </c>
      <c r="I931">
        <v>184</v>
      </c>
      <c r="J931" t="s">
        <v>40</v>
      </c>
      <c r="K931" t="s">
        <v>41</v>
      </c>
      <c r="L931">
        <v>1493787600</v>
      </c>
      <c r="M931" s="12">
        <f t="shared" si="57"/>
        <v>42858.208333333328</v>
      </c>
      <c r="N931">
        <v>1494997200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 s="7">
        <f t="shared" si="59"/>
        <v>46.24</v>
      </c>
      <c r="I932">
        <v>85</v>
      </c>
      <c r="J932" t="s">
        <v>21</v>
      </c>
      <c r="K932" t="s">
        <v>22</v>
      </c>
      <c r="L932">
        <v>1424844000</v>
      </c>
      <c r="M932" s="12">
        <f t="shared" si="57"/>
        <v>42060.25</v>
      </c>
      <c r="N932">
        <v>1425448800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 s="7">
        <f t="shared" si="59"/>
        <v>51.15</v>
      </c>
      <c r="I933">
        <v>112</v>
      </c>
      <c r="J933" t="s">
        <v>21</v>
      </c>
      <c r="K933" t="s">
        <v>22</v>
      </c>
      <c r="L933">
        <v>1403931600</v>
      </c>
      <c r="M933" s="12">
        <f t="shared" si="57"/>
        <v>41818.208333333336</v>
      </c>
      <c r="N933">
        <v>1404104400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 s="7">
        <f t="shared" si="59"/>
        <v>33.909999999999997</v>
      </c>
      <c r="I934">
        <v>144</v>
      </c>
      <c r="J934" t="s">
        <v>21</v>
      </c>
      <c r="K934" t="s">
        <v>22</v>
      </c>
      <c r="L934">
        <v>1394514000</v>
      </c>
      <c r="M934" s="12">
        <f t="shared" si="57"/>
        <v>41709.208333333336</v>
      </c>
      <c r="N934">
        <v>1394773200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 s="7">
        <f t="shared" si="59"/>
        <v>92.02</v>
      </c>
      <c r="I935">
        <v>1902</v>
      </c>
      <c r="J935" t="s">
        <v>21</v>
      </c>
      <c r="K935" t="s">
        <v>22</v>
      </c>
      <c r="L935">
        <v>1365397200</v>
      </c>
      <c r="M935" s="12">
        <f t="shared" si="57"/>
        <v>41372.208333333336</v>
      </c>
      <c r="N935">
        <v>1366520400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 s="7">
        <f t="shared" si="59"/>
        <v>107.43</v>
      </c>
      <c r="I936">
        <v>105</v>
      </c>
      <c r="J936" t="s">
        <v>21</v>
      </c>
      <c r="K936" t="s">
        <v>22</v>
      </c>
      <c r="L936">
        <v>1456120800</v>
      </c>
      <c r="M936" s="12">
        <f t="shared" si="57"/>
        <v>42422.25</v>
      </c>
      <c r="N936">
        <v>1456639200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 s="7">
        <f t="shared" si="59"/>
        <v>75.849999999999994</v>
      </c>
      <c r="I937">
        <v>132</v>
      </c>
      <c r="J937" t="s">
        <v>21</v>
      </c>
      <c r="K937" t="s">
        <v>22</v>
      </c>
      <c r="L937">
        <v>1437714000</v>
      </c>
      <c r="M937" s="12">
        <f t="shared" si="57"/>
        <v>42209.208333333328</v>
      </c>
      <c r="N937">
        <v>1438318800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 s="7">
        <f t="shared" si="59"/>
        <v>80.48</v>
      </c>
      <c r="I938">
        <v>21</v>
      </c>
      <c r="J938" t="s">
        <v>21</v>
      </c>
      <c r="K938" t="s">
        <v>22</v>
      </c>
      <c r="L938">
        <v>1563771600</v>
      </c>
      <c r="M938" s="12">
        <f t="shared" si="57"/>
        <v>43668.208333333328</v>
      </c>
      <c r="N938">
        <v>1564030800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 s="7">
        <f t="shared" si="59"/>
        <v>86.98</v>
      </c>
      <c r="I939">
        <v>976</v>
      </c>
      <c r="J939" t="s">
        <v>21</v>
      </c>
      <c r="K939" t="s">
        <v>22</v>
      </c>
      <c r="L939">
        <v>1448517600</v>
      </c>
      <c r="M939" s="12">
        <f t="shared" si="57"/>
        <v>42334.25</v>
      </c>
      <c r="N939">
        <v>1449295200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 s="7">
        <f t="shared" si="59"/>
        <v>105.14</v>
      </c>
      <c r="I940">
        <v>96</v>
      </c>
      <c r="J940" t="s">
        <v>21</v>
      </c>
      <c r="K940" t="s">
        <v>22</v>
      </c>
      <c r="L940">
        <v>1528779600</v>
      </c>
      <c r="M940" s="12">
        <f t="shared" si="57"/>
        <v>43263.208333333328</v>
      </c>
      <c r="N940">
        <v>1531890000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 s="7">
        <f t="shared" si="59"/>
        <v>57.3</v>
      </c>
      <c r="I941">
        <v>67</v>
      </c>
      <c r="J941" t="s">
        <v>21</v>
      </c>
      <c r="K941" t="s">
        <v>22</v>
      </c>
      <c r="L941">
        <v>1304744400</v>
      </c>
      <c r="M941" s="12">
        <f t="shared" si="57"/>
        <v>40670.208333333336</v>
      </c>
      <c r="N941">
        <v>1306213200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 s="7">
        <f t="shared" si="59"/>
        <v>93.35</v>
      </c>
      <c r="I942">
        <v>66</v>
      </c>
      <c r="J942" t="s">
        <v>15</v>
      </c>
      <c r="K942" t="s">
        <v>16</v>
      </c>
      <c r="L942">
        <v>1354341600</v>
      </c>
      <c r="M942" s="12">
        <f t="shared" si="57"/>
        <v>41244.25</v>
      </c>
      <c r="N942">
        <v>1356242400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 s="7">
        <f t="shared" si="59"/>
        <v>71.989999999999995</v>
      </c>
      <c r="I943">
        <v>78</v>
      </c>
      <c r="J943" t="s">
        <v>21</v>
      </c>
      <c r="K943" t="s">
        <v>22</v>
      </c>
      <c r="L943">
        <v>1294552800</v>
      </c>
      <c r="M943" s="12">
        <f t="shared" si="57"/>
        <v>40552.25</v>
      </c>
      <c r="N943">
        <v>1297576800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 s="7">
        <f t="shared" si="59"/>
        <v>92.61</v>
      </c>
      <c r="I944">
        <v>67</v>
      </c>
      <c r="J944" t="s">
        <v>26</v>
      </c>
      <c r="K944" t="s">
        <v>27</v>
      </c>
      <c r="L944">
        <v>1295935200</v>
      </c>
      <c r="M944" s="12">
        <f t="shared" si="57"/>
        <v>40568.25</v>
      </c>
      <c r="N944">
        <v>1296194400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 s="7">
        <f t="shared" si="59"/>
        <v>104.99</v>
      </c>
      <c r="I945">
        <v>114</v>
      </c>
      <c r="J945" t="s">
        <v>21</v>
      </c>
      <c r="K945" t="s">
        <v>22</v>
      </c>
      <c r="L945">
        <v>1411534800</v>
      </c>
      <c r="M945" s="12">
        <f t="shared" si="57"/>
        <v>41906.208333333336</v>
      </c>
      <c r="N945">
        <v>1414558800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 s="7">
        <f t="shared" si="59"/>
        <v>30.96</v>
      </c>
      <c r="I946">
        <v>263</v>
      </c>
      <c r="J946" t="s">
        <v>26</v>
      </c>
      <c r="K946" t="s">
        <v>27</v>
      </c>
      <c r="L946">
        <v>1486706400</v>
      </c>
      <c r="M946" s="12">
        <f t="shared" si="57"/>
        <v>42776.25</v>
      </c>
      <c r="N946">
        <v>1488348000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 s="7">
        <f t="shared" si="59"/>
        <v>33</v>
      </c>
      <c r="I947">
        <v>1691</v>
      </c>
      <c r="J947" t="s">
        <v>21</v>
      </c>
      <c r="K947" t="s">
        <v>22</v>
      </c>
      <c r="L947">
        <v>1333602000</v>
      </c>
      <c r="M947" s="12">
        <f t="shared" si="57"/>
        <v>41004.208333333336</v>
      </c>
      <c r="N947">
        <v>1334898000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 s="7">
        <f t="shared" si="59"/>
        <v>84.19</v>
      </c>
      <c r="I948">
        <v>181</v>
      </c>
      <c r="J948" t="s">
        <v>21</v>
      </c>
      <c r="K948" t="s">
        <v>22</v>
      </c>
      <c r="L948">
        <v>1308200400</v>
      </c>
      <c r="M948" s="12">
        <f t="shared" si="57"/>
        <v>40710.208333333336</v>
      </c>
      <c r="N948">
        <v>1308373200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 s="7">
        <f t="shared" si="59"/>
        <v>73.92</v>
      </c>
      <c r="I949">
        <v>13</v>
      </c>
      <c r="J949" t="s">
        <v>21</v>
      </c>
      <c r="K949" t="s">
        <v>22</v>
      </c>
      <c r="L949">
        <v>1411707600</v>
      </c>
      <c r="M949" s="12">
        <f t="shared" si="57"/>
        <v>41908.208333333336</v>
      </c>
      <c r="N949">
        <v>1412312400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 s="7">
        <f t="shared" si="59"/>
        <v>36.99</v>
      </c>
      <c r="I950">
        <v>160</v>
      </c>
      <c r="J950" t="s">
        <v>21</v>
      </c>
      <c r="K950" t="s">
        <v>22</v>
      </c>
      <c r="L950">
        <v>1418364000</v>
      </c>
      <c r="M950" s="12">
        <f t="shared" si="57"/>
        <v>41985.25</v>
      </c>
      <c r="N950">
        <v>1419228000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 s="7">
        <f t="shared" si="59"/>
        <v>46.9</v>
      </c>
      <c r="I951">
        <v>203</v>
      </c>
      <c r="J951" t="s">
        <v>21</v>
      </c>
      <c r="K951" t="s">
        <v>22</v>
      </c>
      <c r="L951">
        <v>1429333200</v>
      </c>
      <c r="M951" s="12">
        <f t="shared" si="57"/>
        <v>42112.208333333328</v>
      </c>
      <c r="N951">
        <v>1430974800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 s="7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 s="12">
        <f t="shared" si="57"/>
        <v>43571.208333333328</v>
      </c>
      <c r="N952">
        <v>1555822800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 s="7">
        <f t="shared" si="59"/>
        <v>102.02</v>
      </c>
      <c r="I953">
        <v>1559</v>
      </c>
      <c r="J953" t="s">
        <v>21</v>
      </c>
      <c r="K953" t="s">
        <v>22</v>
      </c>
      <c r="L953">
        <v>1482732000</v>
      </c>
      <c r="M953" s="12">
        <f t="shared" si="57"/>
        <v>42730.25</v>
      </c>
      <c r="N953">
        <v>1482818400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 s="7">
        <f t="shared" si="59"/>
        <v>45.01</v>
      </c>
      <c r="I954">
        <v>2266</v>
      </c>
      <c r="J954" t="s">
        <v>21</v>
      </c>
      <c r="K954" t="s">
        <v>22</v>
      </c>
      <c r="L954">
        <v>1470718800</v>
      </c>
      <c r="M954" s="12">
        <f t="shared" si="57"/>
        <v>42591.208333333328</v>
      </c>
      <c r="N954">
        <v>1471928400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 s="7">
        <f t="shared" si="59"/>
        <v>94.29</v>
      </c>
      <c r="I955">
        <v>21</v>
      </c>
      <c r="J955" t="s">
        <v>21</v>
      </c>
      <c r="K955" t="s">
        <v>22</v>
      </c>
      <c r="L955">
        <v>1450591200</v>
      </c>
      <c r="M955" s="12">
        <f t="shared" si="57"/>
        <v>42358.25</v>
      </c>
      <c r="N955">
        <v>1453701600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 s="7">
        <f t="shared" si="59"/>
        <v>101.02</v>
      </c>
      <c r="I956">
        <v>1548</v>
      </c>
      <c r="J956" t="s">
        <v>26</v>
      </c>
      <c r="K956" t="s">
        <v>27</v>
      </c>
      <c r="L956">
        <v>1348290000</v>
      </c>
      <c r="M956" s="12">
        <f t="shared" si="57"/>
        <v>41174.208333333336</v>
      </c>
      <c r="N956">
        <v>1350363600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 s="7">
        <f t="shared" si="59"/>
        <v>97.04</v>
      </c>
      <c r="I957">
        <v>80</v>
      </c>
      <c r="J957" t="s">
        <v>21</v>
      </c>
      <c r="K957" t="s">
        <v>22</v>
      </c>
      <c r="L957">
        <v>1353823200</v>
      </c>
      <c r="M957" s="12">
        <f t="shared" si="57"/>
        <v>41238.25</v>
      </c>
      <c r="N957">
        <v>1353996000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 s="7">
        <f t="shared" si="59"/>
        <v>43.01</v>
      </c>
      <c r="I958">
        <v>830</v>
      </c>
      <c r="J958" t="s">
        <v>21</v>
      </c>
      <c r="K958" t="s">
        <v>22</v>
      </c>
      <c r="L958">
        <v>1450764000</v>
      </c>
      <c r="M958" s="12">
        <f t="shared" si="57"/>
        <v>42360.25</v>
      </c>
      <c r="N958">
        <v>1451109600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 s="7">
        <f t="shared" si="59"/>
        <v>94.92</v>
      </c>
      <c r="I959">
        <v>131</v>
      </c>
      <c r="J959" t="s">
        <v>21</v>
      </c>
      <c r="K959" t="s">
        <v>22</v>
      </c>
      <c r="L959">
        <v>1329372000</v>
      </c>
      <c r="M959" s="12">
        <f t="shared" si="57"/>
        <v>40955.25</v>
      </c>
      <c r="N959">
        <v>1329631200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 s="7">
        <f t="shared" si="59"/>
        <v>72.150000000000006</v>
      </c>
      <c r="I960">
        <v>112</v>
      </c>
      <c r="J960" t="s">
        <v>21</v>
      </c>
      <c r="K960" t="s">
        <v>22</v>
      </c>
      <c r="L960">
        <v>1277096400</v>
      </c>
      <c r="M960" s="12">
        <f t="shared" si="57"/>
        <v>40350.208333333336</v>
      </c>
      <c r="N960">
        <v>1278997200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 s="7">
        <f t="shared" si="59"/>
        <v>51.01</v>
      </c>
      <c r="I961">
        <v>130</v>
      </c>
      <c r="J961" t="s">
        <v>21</v>
      </c>
      <c r="K961" t="s">
        <v>22</v>
      </c>
      <c r="L961">
        <v>1277701200</v>
      </c>
      <c r="M961" s="12">
        <f t="shared" si="57"/>
        <v>40357.208333333336</v>
      </c>
      <c r="N961">
        <v>1280120400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 s="7">
        <f t="shared" si="59"/>
        <v>85.05</v>
      </c>
      <c r="I962">
        <v>55</v>
      </c>
      <c r="J962" t="s">
        <v>21</v>
      </c>
      <c r="K962" t="s">
        <v>22</v>
      </c>
      <c r="L962">
        <v>1454911200</v>
      </c>
      <c r="M962" s="12">
        <f t="shared" si="57"/>
        <v>42408.25</v>
      </c>
      <c r="N962">
        <v>1458104400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60">E963/D963 *100</f>
        <v>119.29824561403508</v>
      </c>
      <c r="G963" t="s">
        <v>20</v>
      </c>
      <c r="H963" s="7">
        <f t="shared" si="59"/>
        <v>43.87</v>
      </c>
      <c r="I963">
        <v>155</v>
      </c>
      <c r="J963" t="s">
        <v>21</v>
      </c>
      <c r="K963" t="s">
        <v>22</v>
      </c>
      <c r="L963">
        <v>1297922400</v>
      </c>
      <c r="M963" s="12">
        <f t="shared" ref="M963:M1001" si="61">(((L963/60)/60)/24)+DATE(1970,1,1)</f>
        <v>40591.25</v>
      </c>
      <c r="N963">
        <v>1298268000</v>
      </c>
      <c r="O963" s="12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 s="7">
        <f t="shared" ref="H964:H1001" si="63">ROUND(E964/I964, 2)</f>
        <v>40.06</v>
      </c>
      <c r="I964">
        <v>266</v>
      </c>
      <c r="J964" t="s">
        <v>21</v>
      </c>
      <c r="K964" t="s">
        <v>22</v>
      </c>
      <c r="L964">
        <v>1384408800</v>
      </c>
      <c r="M964" s="12">
        <f t="shared" si="61"/>
        <v>41592.25</v>
      </c>
      <c r="N964">
        <v>1386223200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 s="7">
        <f t="shared" si="63"/>
        <v>43.83</v>
      </c>
      <c r="I965">
        <v>114</v>
      </c>
      <c r="J965" t="s">
        <v>107</v>
      </c>
      <c r="K965" t="s">
        <v>108</v>
      </c>
      <c r="L965">
        <v>1299304800</v>
      </c>
      <c r="M965" s="12">
        <f t="shared" si="61"/>
        <v>40607.25</v>
      </c>
      <c r="N965">
        <v>1299823200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 s="7">
        <f t="shared" si="63"/>
        <v>84.93</v>
      </c>
      <c r="I966">
        <v>155</v>
      </c>
      <c r="J966" t="s">
        <v>21</v>
      </c>
      <c r="K966" t="s">
        <v>22</v>
      </c>
      <c r="L966">
        <v>1431320400</v>
      </c>
      <c r="M966" s="12">
        <f t="shared" si="61"/>
        <v>42135.208333333328</v>
      </c>
      <c r="N966">
        <v>1431752400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 s="7">
        <f t="shared" si="63"/>
        <v>41.07</v>
      </c>
      <c r="I967">
        <v>207</v>
      </c>
      <c r="J967" t="s">
        <v>40</v>
      </c>
      <c r="K967" t="s">
        <v>41</v>
      </c>
      <c r="L967">
        <v>1264399200</v>
      </c>
      <c r="M967" s="12">
        <f t="shared" si="61"/>
        <v>40203.25</v>
      </c>
      <c r="N967">
        <v>1267855200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 s="7">
        <f t="shared" si="63"/>
        <v>54.97</v>
      </c>
      <c r="I968">
        <v>245</v>
      </c>
      <c r="J968" t="s">
        <v>21</v>
      </c>
      <c r="K968" t="s">
        <v>22</v>
      </c>
      <c r="L968">
        <v>1497502800</v>
      </c>
      <c r="M968" s="12">
        <f t="shared" si="61"/>
        <v>42901.208333333328</v>
      </c>
      <c r="N968">
        <v>1497675600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 s="7">
        <f t="shared" si="63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 s="12">
        <f t="shared" si="61"/>
        <v>41005.208333333336</v>
      </c>
      <c r="N969">
        <v>1336885200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 s="7">
        <f t="shared" si="63"/>
        <v>71.2</v>
      </c>
      <c r="I970">
        <v>114</v>
      </c>
      <c r="J970" t="s">
        <v>21</v>
      </c>
      <c r="K970" t="s">
        <v>22</v>
      </c>
      <c r="L970">
        <v>1293861600</v>
      </c>
      <c r="M970" s="12">
        <f t="shared" si="61"/>
        <v>40544.25</v>
      </c>
      <c r="N970">
        <v>1295157600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 s="7">
        <f t="shared" si="63"/>
        <v>91.94</v>
      </c>
      <c r="I971">
        <v>93</v>
      </c>
      <c r="J971" t="s">
        <v>21</v>
      </c>
      <c r="K971" t="s">
        <v>22</v>
      </c>
      <c r="L971">
        <v>1576994400</v>
      </c>
      <c r="M971" s="12">
        <f t="shared" si="61"/>
        <v>43821.25</v>
      </c>
      <c r="N971">
        <v>1577599200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 s="7">
        <f t="shared" si="63"/>
        <v>97.07</v>
      </c>
      <c r="I972">
        <v>594</v>
      </c>
      <c r="J972" t="s">
        <v>21</v>
      </c>
      <c r="K972" t="s">
        <v>22</v>
      </c>
      <c r="L972">
        <v>1304917200</v>
      </c>
      <c r="M972" s="12">
        <f t="shared" si="61"/>
        <v>40672.208333333336</v>
      </c>
      <c r="N972">
        <v>1305003600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 s="7">
        <f t="shared" si="63"/>
        <v>58.92</v>
      </c>
      <c r="I973">
        <v>24</v>
      </c>
      <c r="J973" t="s">
        <v>21</v>
      </c>
      <c r="K973" t="s">
        <v>22</v>
      </c>
      <c r="L973">
        <v>1381208400</v>
      </c>
      <c r="M973" s="12">
        <f t="shared" si="61"/>
        <v>41555.208333333336</v>
      </c>
      <c r="N973">
        <v>1381726800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 s="7">
        <f t="shared" si="63"/>
        <v>58.02</v>
      </c>
      <c r="I974">
        <v>1681</v>
      </c>
      <c r="J974" t="s">
        <v>21</v>
      </c>
      <c r="K974" t="s">
        <v>22</v>
      </c>
      <c r="L974">
        <v>1401685200</v>
      </c>
      <c r="M974" s="12">
        <f t="shared" si="61"/>
        <v>41792.208333333336</v>
      </c>
      <c r="N974">
        <v>1402462800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 s="7">
        <f t="shared" si="63"/>
        <v>103.87</v>
      </c>
      <c r="I975">
        <v>252</v>
      </c>
      <c r="J975" t="s">
        <v>21</v>
      </c>
      <c r="K975" t="s">
        <v>22</v>
      </c>
      <c r="L975">
        <v>1291960800</v>
      </c>
      <c r="M975" s="12">
        <f t="shared" si="61"/>
        <v>40522.25</v>
      </c>
      <c r="N975">
        <v>1292133600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 s="7">
        <f t="shared" si="63"/>
        <v>93.47</v>
      </c>
      <c r="I976">
        <v>32</v>
      </c>
      <c r="J976" t="s">
        <v>21</v>
      </c>
      <c r="K976" t="s">
        <v>22</v>
      </c>
      <c r="L976">
        <v>1368853200</v>
      </c>
      <c r="M976" s="12">
        <f t="shared" si="61"/>
        <v>41412.208333333336</v>
      </c>
      <c r="N976">
        <v>1368939600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 s="7">
        <f t="shared" si="63"/>
        <v>61.97</v>
      </c>
      <c r="I977">
        <v>135</v>
      </c>
      <c r="J977" t="s">
        <v>21</v>
      </c>
      <c r="K977" t="s">
        <v>22</v>
      </c>
      <c r="L977">
        <v>1448776800</v>
      </c>
      <c r="M977" s="12">
        <f t="shared" si="61"/>
        <v>42337.25</v>
      </c>
      <c r="N977">
        <v>1452146400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 s="7">
        <f t="shared" si="63"/>
        <v>92.04</v>
      </c>
      <c r="I978">
        <v>140</v>
      </c>
      <c r="J978" t="s">
        <v>21</v>
      </c>
      <c r="K978" t="s">
        <v>22</v>
      </c>
      <c r="L978">
        <v>1296194400</v>
      </c>
      <c r="M978" s="12">
        <f t="shared" si="61"/>
        <v>40571.25</v>
      </c>
      <c r="N978">
        <v>1296712800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 s="7">
        <f t="shared" si="63"/>
        <v>77.27</v>
      </c>
      <c r="I979">
        <v>67</v>
      </c>
      <c r="J979" t="s">
        <v>21</v>
      </c>
      <c r="K979" t="s">
        <v>22</v>
      </c>
      <c r="L979">
        <v>1517983200</v>
      </c>
      <c r="M979" s="12">
        <f t="shared" si="61"/>
        <v>43138.25</v>
      </c>
      <c r="N979">
        <v>1520748000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 s="7">
        <f t="shared" si="63"/>
        <v>93.92</v>
      </c>
      <c r="I980">
        <v>92</v>
      </c>
      <c r="J980" t="s">
        <v>21</v>
      </c>
      <c r="K980" t="s">
        <v>22</v>
      </c>
      <c r="L980">
        <v>1478930400</v>
      </c>
      <c r="M980" s="12">
        <f t="shared" si="61"/>
        <v>42686.25</v>
      </c>
      <c r="N980">
        <v>1480831200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 s="7">
        <f t="shared" si="63"/>
        <v>84.97</v>
      </c>
      <c r="I981">
        <v>1015</v>
      </c>
      <c r="J981" t="s">
        <v>40</v>
      </c>
      <c r="K981" t="s">
        <v>41</v>
      </c>
      <c r="L981">
        <v>1426395600</v>
      </c>
      <c r="M981" s="12">
        <f t="shared" si="61"/>
        <v>42078.208333333328</v>
      </c>
      <c r="N981">
        <v>1426914000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 s="7">
        <f t="shared" si="63"/>
        <v>105.97</v>
      </c>
      <c r="I982">
        <v>742</v>
      </c>
      <c r="J982" t="s">
        <v>21</v>
      </c>
      <c r="K982" t="s">
        <v>22</v>
      </c>
      <c r="L982">
        <v>1446181200</v>
      </c>
      <c r="M982" s="12">
        <f t="shared" si="61"/>
        <v>42307.208333333328</v>
      </c>
      <c r="N982">
        <v>1446616800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 s="7">
        <f t="shared" si="63"/>
        <v>36.97</v>
      </c>
      <c r="I983">
        <v>323</v>
      </c>
      <c r="J983" t="s">
        <v>21</v>
      </c>
      <c r="K983" t="s">
        <v>22</v>
      </c>
      <c r="L983">
        <v>1514181600</v>
      </c>
      <c r="M983" s="12">
        <f t="shared" si="61"/>
        <v>43094.25</v>
      </c>
      <c r="N983">
        <v>1517032800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 s="7">
        <f t="shared" si="63"/>
        <v>81.53</v>
      </c>
      <c r="I984">
        <v>75</v>
      </c>
      <c r="J984" t="s">
        <v>21</v>
      </c>
      <c r="K984" t="s">
        <v>22</v>
      </c>
      <c r="L984">
        <v>1311051600</v>
      </c>
      <c r="M984" s="12">
        <f t="shared" si="61"/>
        <v>40743.208333333336</v>
      </c>
      <c r="N984">
        <v>1311224400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 s="7">
        <f t="shared" si="63"/>
        <v>81</v>
      </c>
      <c r="I985">
        <v>2326</v>
      </c>
      <c r="J985" t="s">
        <v>21</v>
      </c>
      <c r="K985" t="s">
        <v>22</v>
      </c>
      <c r="L985">
        <v>1564894800</v>
      </c>
      <c r="M985" s="12">
        <f t="shared" si="61"/>
        <v>43681.208333333328</v>
      </c>
      <c r="N985">
        <v>1566190800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 s="7">
        <f t="shared" si="63"/>
        <v>26.01</v>
      </c>
      <c r="I986">
        <v>381</v>
      </c>
      <c r="J986" t="s">
        <v>21</v>
      </c>
      <c r="K986" t="s">
        <v>22</v>
      </c>
      <c r="L986">
        <v>1567918800</v>
      </c>
      <c r="M986" s="12">
        <f t="shared" si="61"/>
        <v>43716.208333333328</v>
      </c>
      <c r="N986">
        <v>1570165200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 s="7">
        <f t="shared" si="63"/>
        <v>26</v>
      </c>
      <c r="I987">
        <v>4405</v>
      </c>
      <c r="J987" t="s">
        <v>21</v>
      </c>
      <c r="K987" t="s">
        <v>22</v>
      </c>
      <c r="L987">
        <v>1386309600</v>
      </c>
      <c r="M987" s="12">
        <f t="shared" si="61"/>
        <v>41614.25</v>
      </c>
      <c r="N987">
        <v>1388556000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 s="7">
        <f t="shared" si="63"/>
        <v>34.17</v>
      </c>
      <c r="I988">
        <v>92</v>
      </c>
      <c r="J988" t="s">
        <v>21</v>
      </c>
      <c r="K988" t="s">
        <v>22</v>
      </c>
      <c r="L988">
        <v>1301979600</v>
      </c>
      <c r="M988" s="12">
        <f t="shared" si="61"/>
        <v>40638.208333333336</v>
      </c>
      <c r="N988">
        <v>1303189200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 s="7">
        <f t="shared" si="63"/>
        <v>28</v>
      </c>
      <c r="I989">
        <v>480</v>
      </c>
      <c r="J989" t="s">
        <v>21</v>
      </c>
      <c r="K989" t="s">
        <v>22</v>
      </c>
      <c r="L989">
        <v>1493269200</v>
      </c>
      <c r="M989" s="12">
        <f t="shared" si="61"/>
        <v>42852.208333333328</v>
      </c>
      <c r="N989">
        <v>1494478800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 s="7">
        <f t="shared" si="63"/>
        <v>76.55</v>
      </c>
      <c r="I990">
        <v>64</v>
      </c>
      <c r="J990" t="s">
        <v>21</v>
      </c>
      <c r="K990" t="s">
        <v>22</v>
      </c>
      <c r="L990">
        <v>1478930400</v>
      </c>
      <c r="M990" s="12">
        <f t="shared" si="61"/>
        <v>42686.25</v>
      </c>
      <c r="N990">
        <v>1480744800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 s="7">
        <f t="shared" si="63"/>
        <v>53.05</v>
      </c>
      <c r="I991">
        <v>226</v>
      </c>
      <c r="J991" t="s">
        <v>21</v>
      </c>
      <c r="K991" t="s">
        <v>22</v>
      </c>
      <c r="L991">
        <v>1555390800</v>
      </c>
      <c r="M991" s="12">
        <f t="shared" si="61"/>
        <v>43571.208333333328</v>
      </c>
      <c r="N991">
        <v>1555822800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 s="7">
        <f t="shared" si="63"/>
        <v>106.86</v>
      </c>
      <c r="I992">
        <v>64</v>
      </c>
      <c r="J992" t="s">
        <v>21</v>
      </c>
      <c r="K992" t="s">
        <v>22</v>
      </c>
      <c r="L992">
        <v>1456984800</v>
      </c>
      <c r="M992" s="12">
        <f t="shared" si="61"/>
        <v>42432.25</v>
      </c>
      <c r="N992">
        <v>1458882000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 s="7">
        <f t="shared" si="63"/>
        <v>46.02</v>
      </c>
      <c r="I993">
        <v>241</v>
      </c>
      <c r="J993" t="s">
        <v>21</v>
      </c>
      <c r="K993" t="s">
        <v>22</v>
      </c>
      <c r="L993">
        <v>1411621200</v>
      </c>
      <c r="M993" s="12">
        <f t="shared" si="61"/>
        <v>41907.208333333336</v>
      </c>
      <c r="N993">
        <v>1411966800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 s="7">
        <f t="shared" si="63"/>
        <v>100.17</v>
      </c>
      <c r="I994">
        <v>132</v>
      </c>
      <c r="J994" t="s">
        <v>21</v>
      </c>
      <c r="K994" t="s">
        <v>22</v>
      </c>
      <c r="L994">
        <v>1525669200</v>
      </c>
      <c r="M994" s="12">
        <f t="shared" si="61"/>
        <v>43227.208333333328</v>
      </c>
      <c r="N994">
        <v>1526878800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 s="7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 s="12">
        <f t="shared" si="61"/>
        <v>42362.25</v>
      </c>
      <c r="N995">
        <v>1452405600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 s="7">
        <f t="shared" si="63"/>
        <v>87.97</v>
      </c>
      <c r="I996">
        <v>842</v>
      </c>
      <c r="J996" t="s">
        <v>21</v>
      </c>
      <c r="K996" t="s">
        <v>22</v>
      </c>
      <c r="L996">
        <v>1413522000</v>
      </c>
      <c r="M996" s="12">
        <f t="shared" si="61"/>
        <v>41929.208333333336</v>
      </c>
      <c r="N996">
        <v>1414040400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 s="7">
        <f t="shared" si="63"/>
        <v>75</v>
      </c>
      <c r="I997">
        <v>2043</v>
      </c>
      <c r="J997" t="s">
        <v>21</v>
      </c>
      <c r="K997" t="s">
        <v>22</v>
      </c>
      <c r="L997">
        <v>1541307600</v>
      </c>
      <c r="M997" s="12">
        <f t="shared" si="61"/>
        <v>43408.208333333328</v>
      </c>
      <c r="N997">
        <v>1543816800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 s="7">
        <f t="shared" si="63"/>
        <v>42.98</v>
      </c>
      <c r="I998">
        <v>112</v>
      </c>
      <c r="J998" t="s">
        <v>21</v>
      </c>
      <c r="K998" t="s">
        <v>22</v>
      </c>
      <c r="L998">
        <v>1357106400</v>
      </c>
      <c r="M998" s="12">
        <f t="shared" si="61"/>
        <v>41276.25</v>
      </c>
      <c r="N998">
        <v>1359698400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 s="7">
        <f t="shared" si="63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 s="12">
        <f t="shared" si="61"/>
        <v>41659.25</v>
      </c>
      <c r="N999">
        <v>1390629600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 s="7">
        <f t="shared" si="63"/>
        <v>101.13</v>
      </c>
      <c r="I1000">
        <v>374</v>
      </c>
      <c r="J1000" t="s">
        <v>21</v>
      </c>
      <c r="K1000" t="s">
        <v>22</v>
      </c>
      <c r="L1000">
        <v>1265868000</v>
      </c>
      <c r="M1000" s="12">
        <f t="shared" si="61"/>
        <v>40220.25</v>
      </c>
      <c r="N1000">
        <v>1267077600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 s="7">
        <f t="shared" si="63"/>
        <v>55.99</v>
      </c>
      <c r="I1001">
        <v>1122</v>
      </c>
      <c r="J1001" t="s">
        <v>21</v>
      </c>
      <c r="K1001" t="s">
        <v>22</v>
      </c>
      <c r="L1001">
        <v>1467176400</v>
      </c>
      <c r="M1001" s="12">
        <f t="shared" si="61"/>
        <v>42550.208333333328</v>
      </c>
      <c r="N1001">
        <v>1467781200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U1001" xr:uid="{CA5D972A-3CBA-7348-97D7-4960C75EE669}"/>
  <conditionalFormatting sqref="G1:H1048576">
    <cfRule type="containsText" dxfId="33" priority="3" operator="containsText" text="Canceled">
      <formula>NOT(ISERROR(SEARCH("Canceled",G1)))</formula>
    </cfRule>
    <cfRule type="containsText" dxfId="32" priority="4" operator="containsText" text="Live">
      <formula>NOT(ISERROR(SEARCH("Live",G1)))</formula>
    </cfRule>
    <cfRule type="containsText" dxfId="31" priority="5" operator="containsText" text="Successful">
      <formula>NOT(ISERROR(SEARCH("Successful",G1)))</formula>
    </cfRule>
    <cfRule type="containsText" dxfId="30" priority="7" operator="containsText" text="Failed">
      <formula>NOT(ISERROR(SEARCH("Failed",G1)))</formula>
    </cfRule>
  </conditionalFormatting>
  <conditionalFormatting sqref="G3:H3 H4:H1001">
    <cfRule type="containsText" dxfId="29" priority="6" operator="containsText" text="Successful">
      <formula>NOT(ISERROR(SEARCH("Successful",G3)))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531E-0D2A-E54B-8701-7C3BBCF2A351}">
  <dimension ref="A1:G15"/>
  <sheetViews>
    <sheetView workbookViewId="0">
      <selection activeCell="B20" sqref="B20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10" bestFit="1" customWidth="1"/>
    <col min="9" max="9" width="14.6640625" bestFit="1" customWidth="1"/>
    <col min="10" max="10" width="10" bestFit="1" customWidth="1"/>
    <col min="11" max="12" width="14.6640625" bestFit="1" customWidth="1"/>
    <col min="13" max="13" width="19.5" bestFit="1" customWidth="1"/>
    <col min="14" max="20" width="15.6640625" bestFit="1" customWidth="1"/>
    <col min="21" max="21" width="20.5" bestFit="1" customWidth="1"/>
    <col min="22" max="22" width="19.5" bestFit="1" customWidth="1"/>
  </cols>
  <sheetData>
    <row r="1" spans="1:7" x14ac:dyDescent="0.2">
      <c r="A1" s="14" t="s">
        <v>6</v>
      </c>
      <c r="B1" s="14" t="s">
        <v>2070</v>
      </c>
    </row>
    <row r="3" spans="1:7" x14ac:dyDescent="0.2">
      <c r="A3" s="14" t="s">
        <v>2072</v>
      </c>
      <c r="B3" s="14" t="s">
        <v>2071</v>
      </c>
      <c r="C3" s="14"/>
      <c r="D3" s="14"/>
      <c r="E3" s="14"/>
      <c r="F3" s="14"/>
      <c r="G3" s="14"/>
    </row>
    <row r="4" spans="1:7" x14ac:dyDescent="0.2">
      <c r="A4" s="14" t="s">
        <v>2067</v>
      </c>
      <c r="B4" s="14" t="s">
        <v>74</v>
      </c>
      <c r="C4" s="14" t="s">
        <v>14</v>
      </c>
      <c r="D4" s="14" t="s">
        <v>47</v>
      </c>
      <c r="E4" s="14" t="s">
        <v>20</v>
      </c>
      <c r="F4" s="14" t="s">
        <v>2068</v>
      </c>
      <c r="G4" s="14" t="s">
        <v>2069</v>
      </c>
    </row>
    <row r="5" spans="1:7" x14ac:dyDescent="0.2">
      <c r="A5" s="9" t="s">
        <v>2039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2">
      <c r="A6" s="9" t="s">
        <v>2031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2">
      <c r="A7" s="9" t="s">
        <v>2048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2">
      <c r="A8" s="9" t="s">
        <v>2062</v>
      </c>
      <c r="B8" s="8"/>
      <c r="C8" s="8"/>
      <c r="D8" s="8"/>
      <c r="E8" s="8">
        <v>4</v>
      </c>
      <c r="F8" s="8"/>
      <c r="G8" s="8">
        <v>4</v>
      </c>
    </row>
    <row r="9" spans="1:7" x14ac:dyDescent="0.2">
      <c r="A9" s="9" t="s">
        <v>2033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2">
      <c r="A10" s="9" t="s">
        <v>2052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2">
      <c r="A11" s="9" t="s">
        <v>2045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2">
      <c r="A12" s="9" t="s">
        <v>2035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2">
      <c r="A13" s="9" t="s">
        <v>2037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2">
      <c r="A14" s="9" t="s">
        <v>2068</v>
      </c>
      <c r="B14" s="8"/>
      <c r="C14" s="8"/>
      <c r="D14" s="8"/>
      <c r="E14" s="8"/>
      <c r="F14" s="8"/>
      <c r="G14" s="8"/>
    </row>
    <row r="15" spans="1:7" x14ac:dyDescent="0.2">
      <c r="A15" s="21" t="s">
        <v>2069</v>
      </c>
      <c r="B15" s="22">
        <v>57</v>
      </c>
      <c r="C15" s="22">
        <v>364</v>
      </c>
      <c r="D15" s="22">
        <v>14</v>
      </c>
      <c r="E15" s="22">
        <v>565</v>
      </c>
      <c r="F15" s="22"/>
      <c r="G15" s="2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FDF5-32C2-E944-8702-B706CCBCBA32}">
  <dimension ref="A1:G31"/>
  <sheetViews>
    <sheetView workbookViewId="0">
      <selection activeCell="I2" sqref="I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10" bestFit="1" customWidth="1"/>
    <col min="9" max="9" width="21.83203125" bestFit="1" customWidth="1"/>
    <col min="10" max="10" width="10" bestFit="1" customWidth="1"/>
    <col min="11" max="11" width="21.83203125" bestFit="1" customWidth="1"/>
    <col min="12" max="12" width="14.6640625" bestFit="1" customWidth="1"/>
    <col min="13" max="13" width="26.6640625" bestFit="1" customWidth="1"/>
  </cols>
  <sheetData>
    <row r="1" spans="1:7" x14ac:dyDescent="0.2">
      <c r="A1" s="14" t="s">
        <v>6</v>
      </c>
      <c r="B1" s="14" t="s">
        <v>2070</v>
      </c>
    </row>
    <row r="2" spans="1:7" x14ac:dyDescent="0.2">
      <c r="A2" s="14" t="s">
        <v>2064</v>
      </c>
      <c r="B2" s="14" t="s">
        <v>2070</v>
      </c>
    </row>
    <row r="4" spans="1:7" x14ac:dyDescent="0.2">
      <c r="A4" s="14" t="s">
        <v>2072</v>
      </c>
      <c r="B4" s="14" t="s">
        <v>2071</v>
      </c>
      <c r="C4" s="14"/>
      <c r="D4" s="14"/>
      <c r="E4" s="14"/>
      <c r="F4" s="14"/>
      <c r="G4" s="14"/>
    </row>
    <row r="5" spans="1:7" x14ac:dyDescent="0.2">
      <c r="A5" s="14" t="s">
        <v>2067</v>
      </c>
      <c r="B5" s="14" t="s">
        <v>74</v>
      </c>
      <c r="C5" s="14" t="s">
        <v>14</v>
      </c>
      <c r="D5" s="14" t="s">
        <v>47</v>
      </c>
      <c r="E5" s="14" t="s">
        <v>20</v>
      </c>
      <c r="F5" s="14" t="s">
        <v>2068</v>
      </c>
      <c r="G5" s="14" t="s">
        <v>2069</v>
      </c>
    </row>
    <row r="6" spans="1:7" x14ac:dyDescent="0.2">
      <c r="A6" s="9" t="s">
        <v>2047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">
      <c r="A7" s="9" t="s">
        <v>2063</v>
      </c>
      <c r="B7" s="8"/>
      <c r="C7" s="8"/>
      <c r="D7" s="8"/>
      <c r="E7" s="8">
        <v>4</v>
      </c>
      <c r="F7" s="8"/>
      <c r="G7" s="8">
        <v>4</v>
      </c>
    </row>
    <row r="8" spans="1:7" x14ac:dyDescent="0.2">
      <c r="A8" s="9" t="s">
        <v>2040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">
      <c r="A9" s="9" t="s">
        <v>2042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">
      <c r="A10" s="9" t="s">
        <v>2041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">
      <c r="A11" s="9" t="s">
        <v>2051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">
      <c r="A12" s="9" t="s">
        <v>2032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">
      <c r="A13" s="9" t="s">
        <v>2043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">
      <c r="A14" s="9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">
      <c r="A15" s="9" t="s">
        <v>2055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">
      <c r="A16" s="9" t="s">
        <v>2059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">
      <c r="A17" s="9" t="s">
        <v>2046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">
      <c r="A18" s="9" t="s">
        <v>2053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">
      <c r="A19" s="9" t="s">
        <v>2038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">
      <c r="A20" s="9" t="s">
        <v>2054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">
      <c r="A21" s="9" t="s">
        <v>2034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">
      <c r="A22" s="9" t="s">
        <v>2061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">
      <c r="A23" s="9" t="s">
        <v>2050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">
      <c r="A24" s="9" t="s">
        <v>2058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">
      <c r="A25" s="9" t="s">
        <v>2057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">
      <c r="A26" s="9" t="s">
        <v>2049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">
      <c r="A27" s="9" t="s">
        <v>2044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">
      <c r="A28" s="9" t="s">
        <v>2036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">
      <c r="A29" s="9" t="s">
        <v>2060</v>
      </c>
      <c r="B29" s="8"/>
      <c r="C29" s="8"/>
      <c r="D29" s="8"/>
      <c r="E29" s="8">
        <v>3</v>
      </c>
      <c r="F29" s="8"/>
      <c r="G29" s="8">
        <v>3</v>
      </c>
    </row>
    <row r="30" spans="1:7" x14ac:dyDescent="0.2">
      <c r="A30" s="9" t="s">
        <v>2068</v>
      </c>
      <c r="B30" s="8"/>
      <c r="C30" s="8"/>
      <c r="D30" s="8"/>
      <c r="E30" s="8"/>
      <c r="F30" s="8"/>
      <c r="G30" s="8"/>
    </row>
    <row r="31" spans="1:7" x14ac:dyDescent="0.2">
      <c r="A31" s="21" t="s">
        <v>2069</v>
      </c>
      <c r="B31" s="22">
        <v>57</v>
      </c>
      <c r="C31" s="22">
        <v>364</v>
      </c>
      <c r="D31" s="22">
        <v>14</v>
      </c>
      <c r="E31" s="22">
        <v>565</v>
      </c>
      <c r="F31" s="22"/>
      <c r="G31" s="2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C0E7-21F4-1842-9265-BBC725AD4ECE}">
  <dimension ref="A1:H13"/>
  <sheetViews>
    <sheetView workbookViewId="0">
      <selection activeCell="F25" sqref="F25"/>
    </sheetView>
  </sheetViews>
  <sheetFormatPr baseColWidth="10" defaultRowHeight="16" x14ac:dyDescent="0.2"/>
  <cols>
    <col min="1" max="1" width="27" bestFit="1" customWidth="1"/>
    <col min="2" max="2" width="19.1640625" customWidth="1"/>
    <col min="3" max="3" width="15.33203125" customWidth="1"/>
    <col min="4" max="4" width="17.83203125" customWidth="1"/>
    <col min="5" max="5" width="14.6640625" customWidth="1"/>
    <col min="6" max="6" width="21.6640625" customWidth="1"/>
    <col min="7" max="7" width="17.83203125" customWidth="1"/>
    <col min="8" max="8" width="20.83203125" customWidth="1"/>
    <col min="10" max="10" width="27" bestFit="1" customWidth="1"/>
    <col min="11" max="11" width="27.1640625" bestFit="1" customWidth="1"/>
    <col min="12" max="12" width="23.1640625" bestFit="1" customWidth="1"/>
    <col min="13" max="13" width="26.1640625" bestFit="1" customWidth="1"/>
  </cols>
  <sheetData>
    <row r="1" spans="1:8" x14ac:dyDescent="0.2">
      <c r="A1" t="s">
        <v>2075</v>
      </c>
      <c r="B1" t="s">
        <v>2076</v>
      </c>
      <c r="C1" t="s">
        <v>2077</v>
      </c>
      <c r="D1" t="s">
        <v>2078</v>
      </c>
      <c r="E1" t="s">
        <v>2079</v>
      </c>
      <c r="F1" t="s">
        <v>2080</v>
      </c>
      <c r="G1" t="s">
        <v>2081</v>
      </c>
      <c r="H1" t="s">
        <v>2082</v>
      </c>
    </row>
    <row r="2" spans="1:8" x14ac:dyDescent="0.2">
      <c r="A2" t="s">
        <v>2083</v>
      </c>
      <c r="B2">
        <f>COUNTIFS(Crowdfunding!D:D, "&lt;1000", Crowdfunding!G:G, "=successful")</f>
        <v>30</v>
      </c>
      <c r="C2">
        <f>COUNTIFS(Crowdfunding!D:D, "&lt;1000", Crowdfunding!G:G, "=failed")</f>
        <v>20</v>
      </c>
      <c r="D2">
        <f>COUNTIFS(Crowdfunding!D:D, "&lt;1000", Crowdfunding!G:G, "=canceled")</f>
        <v>1</v>
      </c>
      <c r="E2">
        <f>SUM(B2:D2)</f>
        <v>51</v>
      </c>
      <c r="F2" s="13">
        <f>ROUND(B2/E2, 2)</f>
        <v>0.59</v>
      </c>
      <c r="G2" s="13">
        <f>ROUND(C2/E2, 2)</f>
        <v>0.39</v>
      </c>
      <c r="H2" s="13">
        <f>ROUND( D2/E2, 2)</f>
        <v>0.02</v>
      </c>
    </row>
    <row r="3" spans="1:8" x14ac:dyDescent="0.2">
      <c r="A3" t="s">
        <v>2084</v>
      </c>
      <c r="B3">
        <f>COUNTIFS(Crowdfunding!D:D, "&gt;=1000", Crowdfunding!D:D, "&lt;=4999", Crowdfunding!G:G, "=successful")</f>
        <v>191</v>
      </c>
      <c r="C3">
        <f>COUNTIFS(Crowdfunding!D:D, "&gt;=1000", Crowdfunding!D:D, "&lt;=4999", Crowdfunding!G:G, "=failed")</f>
        <v>38</v>
      </c>
      <c r="D3">
        <f>COUNTIFS(Crowdfunding!D:D, "&gt;=1000", Crowdfunding!D:D, "&lt;=4999", Crowdfunding!G:G, "=canceled")</f>
        <v>2</v>
      </c>
      <c r="E3">
        <f t="shared" ref="E3:E13" si="0">SUM(B3:D3)</f>
        <v>231</v>
      </c>
      <c r="F3" s="13">
        <f t="shared" ref="F3:F13" si="1">ROUND(B3/E3, 2)</f>
        <v>0.83</v>
      </c>
      <c r="G3" s="13">
        <f t="shared" ref="G3:G13" si="2">ROUND(C3/E3, 2)</f>
        <v>0.16</v>
      </c>
      <c r="H3" s="13">
        <f t="shared" ref="H3:H13" si="3">ROUND( D3/E3, 2)</f>
        <v>0.01</v>
      </c>
    </row>
    <row r="4" spans="1:8" x14ac:dyDescent="0.2">
      <c r="A4" t="s">
        <v>2085</v>
      </c>
      <c r="B4">
        <f>COUNTIFS(Crowdfunding!D:D, "&gt;=5000", Crowdfunding!D:D, "&lt;=9999", Crowdfunding!G:G, "=successful")</f>
        <v>164</v>
      </c>
      <c r="C4">
        <f>COUNTIFS(Crowdfunding!D:D, "&gt;=5000", Crowdfunding!D:D, "&lt;=9999", Crowdfunding!G:G, "=failed")</f>
        <v>126</v>
      </c>
      <c r="D4">
        <f>COUNTIFS(Crowdfunding!D:D, "&gt;=5000", Crowdfunding!D:D, "&lt;=9999", Crowdfunding!G:G, "=canceled")</f>
        <v>25</v>
      </c>
      <c r="E4">
        <f t="shared" si="0"/>
        <v>315</v>
      </c>
      <c r="F4" s="13">
        <f t="shared" si="1"/>
        <v>0.52</v>
      </c>
      <c r="G4" s="13">
        <f t="shared" si="2"/>
        <v>0.4</v>
      </c>
      <c r="H4" s="13">
        <f t="shared" si="3"/>
        <v>0.08</v>
      </c>
    </row>
    <row r="5" spans="1:8" x14ac:dyDescent="0.2">
      <c r="A5" t="s">
        <v>2086</v>
      </c>
      <c r="B5">
        <f>COUNTIFS(Crowdfunding!D:D, "&gt;=10000", Crowdfunding!D:D, "&lt;=14999", Crowdfunding!G:G, "=successful")</f>
        <v>4</v>
      </c>
      <c r="C5">
        <f>COUNTIFS(Crowdfunding!D:D, "&gt;=10000", Crowdfunding!D:D, "&lt;=14999", Crowdfunding!G:G, "=failed")</f>
        <v>5</v>
      </c>
      <c r="D5">
        <f>COUNTIFS(Crowdfunding!D:D, "&gt;=10000", Crowdfunding!D:D, "&lt;=14999", Crowdfunding!G:G, "=canceled")</f>
        <v>0</v>
      </c>
      <c r="E5">
        <f t="shared" si="0"/>
        <v>9</v>
      </c>
      <c r="F5" s="13">
        <f t="shared" si="1"/>
        <v>0.44</v>
      </c>
      <c r="G5" s="13">
        <f t="shared" si="2"/>
        <v>0.56000000000000005</v>
      </c>
      <c r="H5" s="13">
        <f t="shared" si="3"/>
        <v>0</v>
      </c>
    </row>
    <row r="6" spans="1:8" x14ac:dyDescent="0.2">
      <c r="A6" t="s">
        <v>2087</v>
      </c>
      <c r="B6">
        <f>COUNTIFS(Crowdfunding!D:D, "&gt;=15000", Crowdfunding!D:D, "&lt;=19999", Crowdfunding!G:G, "=successful")</f>
        <v>10</v>
      </c>
      <c r="C6">
        <f>COUNTIFS(Crowdfunding!D:D, "&gt;=15000", Crowdfunding!D:D, "&lt;=19999", Crowdfunding!G:G, "=failed")</f>
        <v>0</v>
      </c>
      <c r="D6">
        <f>COUNTIFS(Crowdfunding!D:D, "&gt;=15000", Crowdfunding!D:D, "&lt;=19999", Crowdfunding!G:G, "=canceled")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2088</v>
      </c>
      <c r="B7">
        <f>COUNTIFS(Crowdfunding!D:D, "&gt;=2000", Crowdfunding!D:D, "&lt;=24999", Crowdfunding!G:G, "=successful")</f>
        <v>314</v>
      </c>
      <c r="C7">
        <f>COUNTIFS(Crowdfunding!D:D, "&gt;=20000", Crowdfunding!D:D, "&lt;=24999", Crowdfunding!G:G, "=failed")</f>
        <v>0</v>
      </c>
      <c r="D7">
        <f>COUNTIFS(Crowdfunding!D:D, "&gt;=20000", Crowdfunding!D:D, "&lt;=24999", Crowdfunding!G:G, "=canceled")</f>
        <v>0</v>
      </c>
      <c r="E7">
        <f t="shared" si="0"/>
        <v>314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2089</v>
      </c>
      <c r="B8">
        <f>COUNTIFS(Crowdfunding!D:D, "&gt;=25000", Crowdfunding!D:D, "&lt;=29999", Crowdfunding!G:G, "=successful")</f>
        <v>11</v>
      </c>
      <c r="C8">
        <f>COUNTIFS(Crowdfunding!D:D, "&gt;=25000", Crowdfunding!D:D, "&lt;=29999", Crowdfunding!G:G, "=failed")</f>
        <v>3</v>
      </c>
      <c r="D8">
        <f>COUNTIFS(Crowdfunding!D:D, "&gt;=25000", Crowdfunding!D:D, "&lt;=29999", Crowdfunding!G:G, "=canceled")</f>
        <v>0</v>
      </c>
      <c r="E8">
        <f t="shared" si="0"/>
        <v>14</v>
      </c>
      <c r="F8" s="13">
        <f t="shared" si="1"/>
        <v>0.79</v>
      </c>
      <c r="G8" s="13">
        <f t="shared" si="2"/>
        <v>0.21</v>
      </c>
      <c r="H8" s="13">
        <f t="shared" si="3"/>
        <v>0</v>
      </c>
    </row>
    <row r="9" spans="1:8" x14ac:dyDescent="0.2">
      <c r="A9" t="s">
        <v>2090</v>
      </c>
      <c r="B9">
        <f>COUNTIFS(Crowdfunding!D:D, "&gt;=30000", Crowdfunding!D:D, "&lt;=34999", Crowdfunding!G:G, "=successful")</f>
        <v>7</v>
      </c>
      <c r="C9">
        <f>COUNTIFS(Crowdfunding!D:D, "&gt;=30000", Crowdfunding!D:D, "&lt;=34999", Crowdfunding!G:G, "=failed")</f>
        <v>0</v>
      </c>
      <c r="D9">
        <f>COUNTIFS(Crowdfunding!D:D, "&gt;=30000", Crowdfunding!D:D, "&lt;=34999", Crowdfunding!G:G, "=canceled")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2091</v>
      </c>
      <c r="B10">
        <f>COUNTIFS(Crowdfunding!D:D, "&gt;=35000", Crowdfunding!D:D, "&lt;=39999", Crowdfunding!G:G, "=successful")</f>
        <v>8</v>
      </c>
      <c r="C10">
        <f>COUNTIFS(Crowdfunding!D:D, "&gt;=35000", Crowdfunding!D:D, "&lt;=39999", Crowdfunding!G:G, "=failed")</f>
        <v>3</v>
      </c>
      <c r="D10">
        <f>COUNTIFS(Crowdfunding!D:D, "&gt;=35000", Crowdfunding!D:D, "&lt;=39999", Crowdfunding!G:G, "=canceled")</f>
        <v>1</v>
      </c>
      <c r="E10">
        <f t="shared" si="0"/>
        <v>12</v>
      </c>
      <c r="F10" s="13">
        <f t="shared" si="1"/>
        <v>0.67</v>
      </c>
      <c r="G10" s="13">
        <f t="shared" si="2"/>
        <v>0.25</v>
      </c>
      <c r="H10" s="13">
        <f t="shared" si="3"/>
        <v>0.08</v>
      </c>
    </row>
    <row r="11" spans="1:8" x14ac:dyDescent="0.2">
      <c r="A11" t="s">
        <v>2092</v>
      </c>
      <c r="B11">
        <f>COUNTIFS(Crowdfunding!D:D, "&gt;=40000", Crowdfunding!D:D, "&lt;=44999", Crowdfunding!G:G, "=successful")</f>
        <v>11</v>
      </c>
      <c r="C11">
        <f>COUNTIFS(Crowdfunding!D:D, "&gt;=40000", Crowdfunding!D:D, "&lt;=44999", Crowdfunding!G:G, "=failed")</f>
        <v>3</v>
      </c>
      <c r="D11">
        <f>COUNTIFS(Crowdfunding!D:D, "&gt;=40000", Crowdfunding!D:D, "&lt;=44999", Crowdfunding!G:G, "=canceled")</f>
        <v>0</v>
      </c>
      <c r="E11">
        <f t="shared" si="0"/>
        <v>14</v>
      </c>
      <c r="F11" s="13">
        <f t="shared" si="1"/>
        <v>0.79</v>
      </c>
      <c r="G11" s="13">
        <f t="shared" si="2"/>
        <v>0.21</v>
      </c>
      <c r="H11" s="13">
        <f t="shared" si="3"/>
        <v>0</v>
      </c>
    </row>
    <row r="12" spans="1:8" x14ac:dyDescent="0.2">
      <c r="A12" t="s">
        <v>2093</v>
      </c>
      <c r="B12">
        <f>COUNTIFS(Crowdfunding!D:D, "&gt;=45000", Crowdfunding!D:D, "&lt;=49999", Crowdfunding!G:G, "=successful")</f>
        <v>8</v>
      </c>
      <c r="C12">
        <f>COUNTIFS(Crowdfunding!D:D, "&gt;=45000", Crowdfunding!D:D, "&lt;=49999", Crowdfunding!G:G, "=failed")</f>
        <v>3</v>
      </c>
      <c r="D12">
        <f>COUNTIFS(Crowdfunding!D:D, "&gt;=45000", Crowdfunding!D:D, "&lt;=49999", Crowdfunding!G:G, "=canceled")</f>
        <v>0</v>
      </c>
      <c r="E12">
        <f t="shared" si="0"/>
        <v>11</v>
      </c>
      <c r="F12" s="13">
        <f t="shared" si="1"/>
        <v>0.73</v>
      </c>
      <c r="G12" s="13">
        <f t="shared" si="2"/>
        <v>0.27</v>
      </c>
      <c r="H12" s="13">
        <f t="shared" si="3"/>
        <v>0</v>
      </c>
    </row>
    <row r="13" spans="1:8" x14ac:dyDescent="0.2">
      <c r="A13" t="s">
        <v>2094</v>
      </c>
      <c r="B13">
        <f>COUNTIFS(Crowdfunding!D:D, "&gt;=50000",  Crowdfunding!G:G, "=successful")</f>
        <v>114</v>
      </c>
      <c r="C13">
        <f>COUNTIFS(Crowdfunding!D:D, "&gt;=50000",  Crowdfunding!G:G, "=failed")</f>
        <v>163</v>
      </c>
      <c r="D13">
        <f>COUNTIFS(Crowdfunding!D:D, "&gt;=50000", Crowdfunding!G:G, "=canceled")</f>
        <v>28</v>
      </c>
      <c r="E13">
        <f t="shared" si="0"/>
        <v>305</v>
      </c>
      <c r="F13" s="13">
        <f t="shared" si="1"/>
        <v>0.37</v>
      </c>
      <c r="G13" s="13">
        <f t="shared" si="2"/>
        <v>0.53</v>
      </c>
      <c r="H13" s="13">
        <f t="shared" si="3"/>
        <v>0.09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C657-4067-2C48-9EEE-814F549AB0F0}">
  <dimension ref="A1:S566"/>
  <sheetViews>
    <sheetView workbookViewId="0">
      <selection activeCell="L8" sqref="L8"/>
    </sheetView>
  </sheetViews>
  <sheetFormatPr baseColWidth="10" defaultRowHeight="16" x14ac:dyDescent="0.2"/>
  <cols>
    <col min="2" max="2" width="12.33203125" bestFit="1" customWidth="1"/>
    <col min="4" max="4" width="12.33203125" bestFit="1" customWidth="1"/>
    <col min="7" max="7" width="17.33203125" bestFit="1" customWidth="1"/>
    <col min="8" max="8" width="18.33203125" bestFit="1" customWidth="1"/>
    <col min="9" max="9" width="20.6640625" bestFit="1" customWidth="1"/>
  </cols>
  <sheetData>
    <row r="1" spans="1:9" x14ac:dyDescent="0.2">
      <c r="A1" s="6" t="s">
        <v>2108</v>
      </c>
      <c r="B1" s="20" t="s">
        <v>5</v>
      </c>
      <c r="C1" s="6" t="s">
        <v>4</v>
      </c>
      <c r="D1" s="20" t="s">
        <v>5</v>
      </c>
    </row>
    <row r="2" spans="1:9" x14ac:dyDescent="0.2">
      <c r="A2" t="s">
        <v>2109</v>
      </c>
      <c r="B2">
        <v>158</v>
      </c>
      <c r="C2" t="s">
        <v>2110</v>
      </c>
      <c r="D2">
        <v>0</v>
      </c>
    </row>
    <row r="3" spans="1:9" x14ac:dyDescent="0.2">
      <c r="A3" t="s">
        <v>2109</v>
      </c>
      <c r="B3">
        <v>1425</v>
      </c>
      <c r="C3" t="s">
        <v>2110</v>
      </c>
      <c r="D3">
        <v>24</v>
      </c>
    </row>
    <row r="4" spans="1:9" x14ac:dyDescent="0.2">
      <c r="A4" t="s">
        <v>2109</v>
      </c>
      <c r="B4">
        <v>174</v>
      </c>
      <c r="C4" t="s">
        <v>2110</v>
      </c>
      <c r="D4">
        <v>53</v>
      </c>
      <c r="G4" s="5" t="s">
        <v>2122</v>
      </c>
      <c r="H4" s="18" t="s">
        <v>2123</v>
      </c>
      <c r="I4" s="18" t="s">
        <v>2124</v>
      </c>
    </row>
    <row r="5" spans="1:9" x14ac:dyDescent="0.2">
      <c r="A5" t="s">
        <v>2109</v>
      </c>
      <c r="B5">
        <v>227</v>
      </c>
      <c r="C5" t="s">
        <v>2110</v>
      </c>
      <c r="D5">
        <v>18</v>
      </c>
      <c r="H5" s="15" t="s">
        <v>2111</v>
      </c>
      <c r="I5" s="15" t="s">
        <v>2112</v>
      </c>
    </row>
    <row r="6" spans="1:9" x14ac:dyDescent="0.2">
      <c r="A6" t="s">
        <v>2109</v>
      </c>
      <c r="B6">
        <v>220</v>
      </c>
      <c r="C6" t="s">
        <v>2110</v>
      </c>
      <c r="D6">
        <v>44</v>
      </c>
      <c r="G6" s="15" t="s">
        <v>2113</v>
      </c>
      <c r="H6" s="16">
        <f>AVERAGE(B:B)</f>
        <v>851.14690265486729</v>
      </c>
      <c r="I6" s="17">
        <f>AVERAGE(D:D)</f>
        <v>585.61538461538464</v>
      </c>
    </row>
    <row r="7" spans="1:9" x14ac:dyDescent="0.2">
      <c r="A7" t="s">
        <v>2109</v>
      </c>
      <c r="B7">
        <v>98</v>
      </c>
      <c r="C7" t="s">
        <v>2110</v>
      </c>
      <c r="D7">
        <v>27</v>
      </c>
      <c r="G7" s="15" t="s">
        <v>2114</v>
      </c>
      <c r="H7" s="17">
        <f>MEDIAN(B:B)</f>
        <v>201</v>
      </c>
      <c r="I7" s="16">
        <f>MEDIAN(D:D)</f>
        <v>114.5</v>
      </c>
    </row>
    <row r="8" spans="1:9" x14ac:dyDescent="0.2">
      <c r="A8" t="s">
        <v>2109</v>
      </c>
      <c r="B8">
        <v>100</v>
      </c>
      <c r="C8" t="s">
        <v>2110</v>
      </c>
      <c r="D8">
        <v>55</v>
      </c>
      <c r="G8" s="15" t="s">
        <v>2115</v>
      </c>
      <c r="H8" s="17">
        <f>_xlfn.MODE.SNGL(B:B)</f>
        <v>85</v>
      </c>
      <c r="I8" s="17">
        <f>_xlfn.MODE.SNGL(D:D)</f>
        <v>1</v>
      </c>
    </row>
    <row r="9" spans="1:9" x14ac:dyDescent="0.2">
      <c r="A9" t="s">
        <v>2109</v>
      </c>
      <c r="B9">
        <v>1249</v>
      </c>
      <c r="C9" t="s">
        <v>2110</v>
      </c>
      <c r="D9">
        <v>200</v>
      </c>
      <c r="G9" s="15" t="s">
        <v>2116</v>
      </c>
      <c r="H9" s="17">
        <f>MIN(B:B)</f>
        <v>16</v>
      </c>
      <c r="I9" s="17">
        <f>MIN(D:D)</f>
        <v>0</v>
      </c>
    </row>
    <row r="10" spans="1:9" x14ac:dyDescent="0.2">
      <c r="A10" t="s">
        <v>2109</v>
      </c>
      <c r="B10">
        <v>1396</v>
      </c>
      <c r="C10" t="s">
        <v>2110</v>
      </c>
      <c r="D10">
        <v>452</v>
      </c>
      <c r="G10" s="15" t="s">
        <v>2117</v>
      </c>
      <c r="H10" s="17">
        <f>MAX(B:B)</f>
        <v>7295</v>
      </c>
      <c r="I10" s="17">
        <f>MAX(D:D)</f>
        <v>6080</v>
      </c>
    </row>
    <row r="11" spans="1:9" x14ac:dyDescent="0.2">
      <c r="A11" t="s">
        <v>2109</v>
      </c>
      <c r="B11">
        <v>890</v>
      </c>
      <c r="C11" t="s">
        <v>2110</v>
      </c>
      <c r="D11">
        <v>674</v>
      </c>
      <c r="G11" s="15" t="s">
        <v>2118</v>
      </c>
      <c r="H11" s="17">
        <f>_xlfn.VAR.P(B:B)</f>
        <v>1603373.7324019109</v>
      </c>
      <c r="I11" s="17">
        <f>_xlfn.VAR.P(D:D)</f>
        <v>921574.68174133555</v>
      </c>
    </row>
    <row r="12" spans="1:9" x14ac:dyDescent="0.2">
      <c r="A12" t="s">
        <v>2109</v>
      </c>
      <c r="B12">
        <v>142</v>
      </c>
      <c r="C12" t="s">
        <v>2110</v>
      </c>
      <c r="D12">
        <v>558</v>
      </c>
      <c r="G12" s="15" t="s">
        <v>2119</v>
      </c>
      <c r="H12" s="17">
        <f>STDEV(B:B)</f>
        <v>1267.366006183523</v>
      </c>
      <c r="I12" s="17">
        <f>STDEV(D:D)</f>
        <v>961.30819978260524</v>
      </c>
    </row>
    <row r="13" spans="1:9" x14ac:dyDescent="0.2">
      <c r="A13" t="s">
        <v>2109</v>
      </c>
      <c r="B13">
        <v>2673</v>
      </c>
      <c r="C13" t="s">
        <v>2110</v>
      </c>
      <c r="D13">
        <v>15</v>
      </c>
    </row>
    <row r="14" spans="1:9" x14ac:dyDescent="0.2">
      <c r="A14" t="s">
        <v>2109</v>
      </c>
      <c r="B14">
        <v>163</v>
      </c>
      <c r="C14" t="s">
        <v>2110</v>
      </c>
      <c r="D14">
        <v>2307</v>
      </c>
    </row>
    <row r="15" spans="1:9" x14ac:dyDescent="0.2">
      <c r="A15" t="s">
        <v>2109</v>
      </c>
      <c r="B15">
        <v>2220</v>
      </c>
      <c r="C15" t="s">
        <v>2110</v>
      </c>
      <c r="D15">
        <v>88</v>
      </c>
    </row>
    <row r="16" spans="1:9" x14ac:dyDescent="0.2">
      <c r="A16" t="s">
        <v>2109</v>
      </c>
      <c r="B16">
        <v>1606</v>
      </c>
      <c r="C16" t="s">
        <v>2110</v>
      </c>
      <c r="D16">
        <v>48</v>
      </c>
    </row>
    <row r="17" spans="1:19" x14ac:dyDescent="0.2">
      <c r="A17" t="s">
        <v>2109</v>
      </c>
      <c r="B17">
        <v>129</v>
      </c>
      <c r="C17" t="s">
        <v>2110</v>
      </c>
      <c r="D17">
        <v>1</v>
      </c>
    </row>
    <row r="18" spans="1:19" x14ac:dyDescent="0.2">
      <c r="A18" t="s">
        <v>2109</v>
      </c>
      <c r="B18">
        <v>226</v>
      </c>
      <c r="C18" t="s">
        <v>2110</v>
      </c>
      <c r="D18">
        <v>1467</v>
      </c>
      <c r="G18" s="19" t="s">
        <v>2120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x14ac:dyDescent="0.2">
      <c r="A19" t="s">
        <v>2109</v>
      </c>
      <c r="B19">
        <v>5419</v>
      </c>
      <c r="C19" t="s">
        <v>2110</v>
      </c>
      <c r="D19">
        <v>75</v>
      </c>
      <c r="G19" s="19" t="s">
        <v>2121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x14ac:dyDescent="0.2">
      <c r="A20" t="s">
        <v>2109</v>
      </c>
      <c r="B20">
        <v>165</v>
      </c>
      <c r="C20" t="s">
        <v>2110</v>
      </c>
      <c r="D20">
        <v>120</v>
      </c>
    </row>
    <row r="21" spans="1:19" x14ac:dyDescent="0.2">
      <c r="A21" t="s">
        <v>2109</v>
      </c>
      <c r="B21">
        <v>1965</v>
      </c>
      <c r="C21" t="s">
        <v>2110</v>
      </c>
      <c r="D21">
        <v>2253</v>
      </c>
    </row>
    <row r="22" spans="1:19" x14ac:dyDescent="0.2">
      <c r="A22" t="s">
        <v>2109</v>
      </c>
      <c r="B22">
        <v>16</v>
      </c>
      <c r="C22" t="s">
        <v>2110</v>
      </c>
      <c r="D22">
        <v>5</v>
      </c>
    </row>
    <row r="23" spans="1:19" x14ac:dyDescent="0.2">
      <c r="A23" t="s">
        <v>2109</v>
      </c>
      <c r="B23">
        <v>107</v>
      </c>
      <c r="C23" t="s">
        <v>2110</v>
      </c>
      <c r="D23">
        <v>38</v>
      </c>
    </row>
    <row r="24" spans="1:19" x14ac:dyDescent="0.2">
      <c r="A24" t="s">
        <v>2109</v>
      </c>
      <c r="B24">
        <v>134</v>
      </c>
      <c r="C24" t="s">
        <v>2110</v>
      </c>
      <c r="D24">
        <v>12</v>
      </c>
    </row>
    <row r="25" spans="1:19" x14ac:dyDescent="0.2">
      <c r="A25" t="s">
        <v>2109</v>
      </c>
      <c r="B25">
        <v>198</v>
      </c>
      <c r="C25" t="s">
        <v>2110</v>
      </c>
      <c r="D25">
        <v>1684</v>
      </c>
    </row>
    <row r="26" spans="1:19" x14ac:dyDescent="0.2">
      <c r="A26" t="s">
        <v>2109</v>
      </c>
      <c r="B26">
        <v>111</v>
      </c>
      <c r="C26" t="s">
        <v>2110</v>
      </c>
      <c r="D26">
        <v>56</v>
      </c>
    </row>
    <row r="27" spans="1:19" x14ac:dyDescent="0.2">
      <c r="A27" t="s">
        <v>2109</v>
      </c>
      <c r="B27">
        <v>222</v>
      </c>
      <c r="C27" t="s">
        <v>2110</v>
      </c>
      <c r="D27">
        <v>838</v>
      </c>
    </row>
    <row r="28" spans="1:19" x14ac:dyDescent="0.2">
      <c r="A28" t="s">
        <v>2109</v>
      </c>
      <c r="B28">
        <v>6212</v>
      </c>
      <c r="C28" t="s">
        <v>2110</v>
      </c>
      <c r="D28">
        <v>1000</v>
      </c>
    </row>
    <row r="29" spans="1:19" x14ac:dyDescent="0.2">
      <c r="A29" t="s">
        <v>2109</v>
      </c>
      <c r="B29">
        <v>98</v>
      </c>
      <c r="C29" t="s">
        <v>2110</v>
      </c>
      <c r="D29">
        <v>1482</v>
      </c>
    </row>
    <row r="30" spans="1:19" x14ac:dyDescent="0.2">
      <c r="A30" t="s">
        <v>2109</v>
      </c>
      <c r="B30">
        <v>92</v>
      </c>
      <c r="C30" t="s">
        <v>2110</v>
      </c>
      <c r="D30">
        <v>106</v>
      </c>
    </row>
    <row r="31" spans="1:19" x14ac:dyDescent="0.2">
      <c r="A31" t="s">
        <v>2109</v>
      </c>
      <c r="B31">
        <v>149</v>
      </c>
      <c r="C31" t="s">
        <v>2110</v>
      </c>
      <c r="D31">
        <v>679</v>
      </c>
    </row>
    <row r="32" spans="1:19" x14ac:dyDescent="0.2">
      <c r="A32" t="s">
        <v>2109</v>
      </c>
      <c r="B32">
        <v>2431</v>
      </c>
      <c r="C32" t="s">
        <v>2110</v>
      </c>
      <c r="D32">
        <v>1220</v>
      </c>
    </row>
    <row r="33" spans="1:4" x14ac:dyDescent="0.2">
      <c r="A33" t="s">
        <v>2109</v>
      </c>
      <c r="B33">
        <v>303</v>
      </c>
      <c r="C33" t="s">
        <v>2110</v>
      </c>
      <c r="D33">
        <v>1</v>
      </c>
    </row>
    <row r="34" spans="1:4" x14ac:dyDescent="0.2">
      <c r="A34" t="s">
        <v>2109</v>
      </c>
      <c r="B34">
        <v>209</v>
      </c>
      <c r="C34" t="s">
        <v>2110</v>
      </c>
      <c r="D34">
        <v>37</v>
      </c>
    </row>
    <row r="35" spans="1:4" x14ac:dyDescent="0.2">
      <c r="A35" t="s">
        <v>2109</v>
      </c>
      <c r="B35">
        <v>131</v>
      </c>
      <c r="C35" t="s">
        <v>2110</v>
      </c>
      <c r="D35">
        <v>60</v>
      </c>
    </row>
    <row r="36" spans="1:4" x14ac:dyDescent="0.2">
      <c r="A36" t="s">
        <v>2109</v>
      </c>
      <c r="B36">
        <v>164</v>
      </c>
      <c r="C36" t="s">
        <v>2110</v>
      </c>
      <c r="D36">
        <v>296</v>
      </c>
    </row>
    <row r="37" spans="1:4" x14ac:dyDescent="0.2">
      <c r="A37" t="s">
        <v>2109</v>
      </c>
      <c r="B37">
        <v>201</v>
      </c>
      <c r="C37" t="s">
        <v>2110</v>
      </c>
      <c r="D37">
        <v>3304</v>
      </c>
    </row>
    <row r="38" spans="1:4" x14ac:dyDescent="0.2">
      <c r="A38" t="s">
        <v>2109</v>
      </c>
      <c r="B38">
        <v>211</v>
      </c>
      <c r="C38" t="s">
        <v>2110</v>
      </c>
      <c r="D38">
        <v>73</v>
      </c>
    </row>
    <row r="39" spans="1:4" x14ac:dyDescent="0.2">
      <c r="A39" t="s">
        <v>2109</v>
      </c>
      <c r="B39">
        <v>128</v>
      </c>
      <c r="C39" t="s">
        <v>2110</v>
      </c>
      <c r="D39">
        <v>3387</v>
      </c>
    </row>
    <row r="40" spans="1:4" x14ac:dyDescent="0.2">
      <c r="A40" t="s">
        <v>2109</v>
      </c>
      <c r="B40">
        <v>1600</v>
      </c>
      <c r="C40" t="s">
        <v>2110</v>
      </c>
      <c r="D40">
        <v>662</v>
      </c>
    </row>
    <row r="41" spans="1:4" x14ac:dyDescent="0.2">
      <c r="A41" t="s">
        <v>2109</v>
      </c>
      <c r="B41">
        <v>249</v>
      </c>
      <c r="C41" t="s">
        <v>2110</v>
      </c>
      <c r="D41">
        <v>774</v>
      </c>
    </row>
    <row r="42" spans="1:4" x14ac:dyDescent="0.2">
      <c r="A42" t="s">
        <v>2109</v>
      </c>
      <c r="B42">
        <v>236</v>
      </c>
      <c r="C42" t="s">
        <v>2110</v>
      </c>
      <c r="D42">
        <v>672</v>
      </c>
    </row>
    <row r="43" spans="1:4" x14ac:dyDescent="0.2">
      <c r="A43" t="s">
        <v>2109</v>
      </c>
      <c r="B43">
        <v>4065</v>
      </c>
      <c r="C43" t="s">
        <v>2110</v>
      </c>
      <c r="D43">
        <v>940</v>
      </c>
    </row>
    <row r="44" spans="1:4" x14ac:dyDescent="0.2">
      <c r="A44" t="s">
        <v>2109</v>
      </c>
      <c r="B44">
        <v>246</v>
      </c>
      <c r="C44" t="s">
        <v>2110</v>
      </c>
      <c r="D44">
        <v>117</v>
      </c>
    </row>
    <row r="45" spans="1:4" x14ac:dyDescent="0.2">
      <c r="A45" t="s">
        <v>2109</v>
      </c>
      <c r="B45">
        <v>2475</v>
      </c>
      <c r="C45" t="s">
        <v>2110</v>
      </c>
      <c r="D45">
        <v>115</v>
      </c>
    </row>
    <row r="46" spans="1:4" x14ac:dyDescent="0.2">
      <c r="A46" t="s">
        <v>2109</v>
      </c>
      <c r="B46">
        <v>76</v>
      </c>
      <c r="C46" t="s">
        <v>2110</v>
      </c>
      <c r="D46">
        <v>326</v>
      </c>
    </row>
    <row r="47" spans="1:4" x14ac:dyDescent="0.2">
      <c r="A47" t="s">
        <v>2109</v>
      </c>
      <c r="B47">
        <v>54</v>
      </c>
      <c r="C47" t="s">
        <v>2110</v>
      </c>
      <c r="D47">
        <v>1</v>
      </c>
    </row>
    <row r="48" spans="1:4" x14ac:dyDescent="0.2">
      <c r="A48" t="s">
        <v>2109</v>
      </c>
      <c r="B48">
        <v>88</v>
      </c>
      <c r="C48" t="s">
        <v>2110</v>
      </c>
      <c r="D48">
        <v>1467</v>
      </c>
    </row>
    <row r="49" spans="1:4" x14ac:dyDescent="0.2">
      <c r="A49" t="s">
        <v>2109</v>
      </c>
      <c r="B49">
        <v>85</v>
      </c>
      <c r="C49" t="s">
        <v>2110</v>
      </c>
      <c r="D49">
        <v>5681</v>
      </c>
    </row>
    <row r="50" spans="1:4" x14ac:dyDescent="0.2">
      <c r="A50" t="s">
        <v>2109</v>
      </c>
      <c r="B50">
        <v>170</v>
      </c>
      <c r="C50" t="s">
        <v>2110</v>
      </c>
      <c r="D50">
        <v>1059</v>
      </c>
    </row>
    <row r="51" spans="1:4" x14ac:dyDescent="0.2">
      <c r="A51" t="s">
        <v>2109</v>
      </c>
      <c r="B51">
        <v>330</v>
      </c>
      <c r="C51" t="s">
        <v>2110</v>
      </c>
      <c r="D51">
        <v>1194</v>
      </c>
    </row>
    <row r="52" spans="1:4" x14ac:dyDescent="0.2">
      <c r="A52" t="s">
        <v>2109</v>
      </c>
      <c r="B52">
        <v>127</v>
      </c>
      <c r="C52" t="s">
        <v>2110</v>
      </c>
      <c r="D52">
        <v>30</v>
      </c>
    </row>
    <row r="53" spans="1:4" x14ac:dyDescent="0.2">
      <c r="A53" t="s">
        <v>2109</v>
      </c>
      <c r="B53">
        <v>411</v>
      </c>
      <c r="C53" t="s">
        <v>2110</v>
      </c>
      <c r="D53">
        <v>75</v>
      </c>
    </row>
    <row r="54" spans="1:4" x14ac:dyDescent="0.2">
      <c r="A54" t="s">
        <v>2109</v>
      </c>
      <c r="B54">
        <v>180</v>
      </c>
      <c r="C54" t="s">
        <v>2110</v>
      </c>
      <c r="D54">
        <v>955</v>
      </c>
    </row>
    <row r="55" spans="1:4" x14ac:dyDescent="0.2">
      <c r="A55" t="s">
        <v>2109</v>
      </c>
      <c r="B55">
        <v>374</v>
      </c>
      <c r="C55" t="s">
        <v>2110</v>
      </c>
      <c r="D55">
        <v>67</v>
      </c>
    </row>
    <row r="56" spans="1:4" x14ac:dyDescent="0.2">
      <c r="A56" t="s">
        <v>2109</v>
      </c>
      <c r="B56">
        <v>71</v>
      </c>
      <c r="C56" t="s">
        <v>2110</v>
      </c>
      <c r="D56">
        <v>5</v>
      </c>
    </row>
    <row r="57" spans="1:4" x14ac:dyDescent="0.2">
      <c r="A57" t="s">
        <v>2109</v>
      </c>
      <c r="B57">
        <v>203</v>
      </c>
      <c r="C57" t="s">
        <v>2110</v>
      </c>
      <c r="D57">
        <v>26</v>
      </c>
    </row>
    <row r="58" spans="1:4" x14ac:dyDescent="0.2">
      <c r="A58" t="s">
        <v>2109</v>
      </c>
      <c r="B58">
        <v>113</v>
      </c>
      <c r="C58" t="s">
        <v>2110</v>
      </c>
      <c r="D58">
        <v>1130</v>
      </c>
    </row>
    <row r="59" spans="1:4" x14ac:dyDescent="0.2">
      <c r="A59" t="s">
        <v>2109</v>
      </c>
      <c r="B59">
        <v>96</v>
      </c>
      <c r="C59" t="s">
        <v>2110</v>
      </c>
      <c r="D59">
        <v>782</v>
      </c>
    </row>
    <row r="60" spans="1:4" x14ac:dyDescent="0.2">
      <c r="A60" t="s">
        <v>2109</v>
      </c>
      <c r="B60">
        <v>498</v>
      </c>
      <c r="C60" t="s">
        <v>2110</v>
      </c>
      <c r="D60">
        <v>210</v>
      </c>
    </row>
    <row r="61" spans="1:4" x14ac:dyDescent="0.2">
      <c r="A61" t="s">
        <v>2109</v>
      </c>
      <c r="B61">
        <v>180</v>
      </c>
      <c r="C61" t="s">
        <v>2110</v>
      </c>
      <c r="D61">
        <v>136</v>
      </c>
    </row>
    <row r="62" spans="1:4" x14ac:dyDescent="0.2">
      <c r="A62" t="s">
        <v>2109</v>
      </c>
      <c r="B62">
        <v>27</v>
      </c>
      <c r="C62" t="s">
        <v>2110</v>
      </c>
      <c r="D62">
        <v>86</v>
      </c>
    </row>
    <row r="63" spans="1:4" x14ac:dyDescent="0.2">
      <c r="A63" t="s">
        <v>2109</v>
      </c>
      <c r="B63">
        <v>2331</v>
      </c>
      <c r="C63" t="s">
        <v>2110</v>
      </c>
      <c r="D63">
        <v>19</v>
      </c>
    </row>
    <row r="64" spans="1:4" x14ac:dyDescent="0.2">
      <c r="A64" t="s">
        <v>2109</v>
      </c>
      <c r="B64">
        <v>113</v>
      </c>
      <c r="C64" t="s">
        <v>2110</v>
      </c>
      <c r="D64">
        <v>886</v>
      </c>
    </row>
    <row r="65" spans="1:4" x14ac:dyDescent="0.2">
      <c r="A65" t="s">
        <v>2109</v>
      </c>
      <c r="B65">
        <v>164</v>
      </c>
      <c r="C65" t="s">
        <v>2110</v>
      </c>
      <c r="D65">
        <v>35</v>
      </c>
    </row>
    <row r="66" spans="1:4" x14ac:dyDescent="0.2">
      <c r="A66" t="s">
        <v>2109</v>
      </c>
      <c r="B66">
        <v>164</v>
      </c>
      <c r="C66" t="s">
        <v>2110</v>
      </c>
      <c r="D66">
        <v>24</v>
      </c>
    </row>
    <row r="67" spans="1:4" x14ac:dyDescent="0.2">
      <c r="A67" t="s">
        <v>2109</v>
      </c>
      <c r="B67">
        <v>336</v>
      </c>
      <c r="C67" t="s">
        <v>2110</v>
      </c>
      <c r="D67">
        <v>86</v>
      </c>
    </row>
    <row r="68" spans="1:4" x14ac:dyDescent="0.2">
      <c r="A68" t="s">
        <v>2109</v>
      </c>
      <c r="B68">
        <v>1917</v>
      </c>
      <c r="C68" t="s">
        <v>2110</v>
      </c>
      <c r="D68">
        <v>243</v>
      </c>
    </row>
    <row r="69" spans="1:4" x14ac:dyDescent="0.2">
      <c r="A69" t="s">
        <v>2109</v>
      </c>
      <c r="B69">
        <v>95</v>
      </c>
      <c r="C69" t="s">
        <v>2110</v>
      </c>
      <c r="D69">
        <v>65</v>
      </c>
    </row>
    <row r="70" spans="1:4" x14ac:dyDescent="0.2">
      <c r="A70" t="s">
        <v>2109</v>
      </c>
      <c r="B70">
        <v>147</v>
      </c>
      <c r="C70" t="s">
        <v>2110</v>
      </c>
      <c r="D70">
        <v>100</v>
      </c>
    </row>
    <row r="71" spans="1:4" x14ac:dyDescent="0.2">
      <c r="A71" t="s">
        <v>2109</v>
      </c>
      <c r="B71">
        <v>86</v>
      </c>
      <c r="C71" t="s">
        <v>2110</v>
      </c>
      <c r="D71">
        <v>168</v>
      </c>
    </row>
    <row r="72" spans="1:4" x14ac:dyDescent="0.2">
      <c r="A72" t="s">
        <v>2109</v>
      </c>
      <c r="B72">
        <v>83</v>
      </c>
      <c r="C72" t="s">
        <v>2110</v>
      </c>
      <c r="D72">
        <v>13</v>
      </c>
    </row>
    <row r="73" spans="1:4" x14ac:dyDescent="0.2">
      <c r="A73" t="s">
        <v>2109</v>
      </c>
      <c r="B73">
        <v>676</v>
      </c>
      <c r="C73" t="s">
        <v>2110</v>
      </c>
      <c r="D73">
        <v>1</v>
      </c>
    </row>
    <row r="74" spans="1:4" x14ac:dyDescent="0.2">
      <c r="A74" t="s">
        <v>2109</v>
      </c>
      <c r="B74">
        <v>361</v>
      </c>
      <c r="C74" t="s">
        <v>2110</v>
      </c>
      <c r="D74">
        <v>40</v>
      </c>
    </row>
    <row r="75" spans="1:4" x14ac:dyDescent="0.2">
      <c r="A75" t="s">
        <v>2109</v>
      </c>
      <c r="B75">
        <v>131</v>
      </c>
      <c r="C75" t="s">
        <v>2110</v>
      </c>
      <c r="D75">
        <v>226</v>
      </c>
    </row>
    <row r="76" spans="1:4" x14ac:dyDescent="0.2">
      <c r="A76" t="s">
        <v>2109</v>
      </c>
      <c r="B76">
        <v>126</v>
      </c>
      <c r="C76" t="s">
        <v>2110</v>
      </c>
      <c r="D76">
        <v>1625</v>
      </c>
    </row>
    <row r="77" spans="1:4" x14ac:dyDescent="0.2">
      <c r="A77" t="s">
        <v>2109</v>
      </c>
      <c r="B77">
        <v>275</v>
      </c>
      <c r="C77" t="s">
        <v>2110</v>
      </c>
      <c r="D77">
        <v>143</v>
      </c>
    </row>
    <row r="78" spans="1:4" x14ac:dyDescent="0.2">
      <c r="A78" t="s">
        <v>2109</v>
      </c>
      <c r="B78">
        <v>67</v>
      </c>
      <c r="C78" t="s">
        <v>2110</v>
      </c>
      <c r="D78">
        <v>934</v>
      </c>
    </row>
    <row r="79" spans="1:4" x14ac:dyDescent="0.2">
      <c r="A79" t="s">
        <v>2109</v>
      </c>
      <c r="B79">
        <v>154</v>
      </c>
      <c r="C79" t="s">
        <v>2110</v>
      </c>
      <c r="D79">
        <v>17</v>
      </c>
    </row>
    <row r="80" spans="1:4" x14ac:dyDescent="0.2">
      <c r="A80" t="s">
        <v>2109</v>
      </c>
      <c r="B80">
        <v>1782</v>
      </c>
      <c r="C80" t="s">
        <v>2110</v>
      </c>
      <c r="D80">
        <v>2179</v>
      </c>
    </row>
    <row r="81" spans="1:4" x14ac:dyDescent="0.2">
      <c r="A81" t="s">
        <v>2109</v>
      </c>
      <c r="B81">
        <v>903</v>
      </c>
      <c r="C81" t="s">
        <v>2110</v>
      </c>
      <c r="D81">
        <v>931</v>
      </c>
    </row>
    <row r="82" spans="1:4" x14ac:dyDescent="0.2">
      <c r="A82" t="s">
        <v>2109</v>
      </c>
      <c r="B82">
        <v>94</v>
      </c>
      <c r="C82" t="s">
        <v>2110</v>
      </c>
      <c r="D82">
        <v>92</v>
      </c>
    </row>
    <row r="83" spans="1:4" x14ac:dyDescent="0.2">
      <c r="A83" t="s">
        <v>2109</v>
      </c>
      <c r="B83">
        <v>180</v>
      </c>
      <c r="C83" t="s">
        <v>2110</v>
      </c>
      <c r="D83">
        <v>57</v>
      </c>
    </row>
    <row r="84" spans="1:4" x14ac:dyDescent="0.2">
      <c r="A84" t="s">
        <v>2109</v>
      </c>
      <c r="B84">
        <v>533</v>
      </c>
      <c r="C84" t="s">
        <v>2110</v>
      </c>
      <c r="D84">
        <v>41</v>
      </c>
    </row>
    <row r="85" spans="1:4" x14ac:dyDescent="0.2">
      <c r="A85" t="s">
        <v>2109</v>
      </c>
      <c r="B85">
        <v>2443</v>
      </c>
      <c r="C85" t="s">
        <v>2110</v>
      </c>
      <c r="D85">
        <v>1</v>
      </c>
    </row>
    <row r="86" spans="1:4" x14ac:dyDescent="0.2">
      <c r="A86" t="s">
        <v>2109</v>
      </c>
      <c r="B86">
        <v>89</v>
      </c>
      <c r="C86" t="s">
        <v>2110</v>
      </c>
      <c r="D86">
        <v>101</v>
      </c>
    </row>
    <row r="87" spans="1:4" x14ac:dyDescent="0.2">
      <c r="A87" t="s">
        <v>2109</v>
      </c>
      <c r="B87">
        <v>159</v>
      </c>
      <c r="C87" t="s">
        <v>2110</v>
      </c>
      <c r="D87">
        <v>1335</v>
      </c>
    </row>
    <row r="88" spans="1:4" x14ac:dyDescent="0.2">
      <c r="A88" t="s">
        <v>2109</v>
      </c>
      <c r="B88">
        <v>50</v>
      </c>
      <c r="C88" t="s">
        <v>2110</v>
      </c>
      <c r="D88">
        <v>15</v>
      </c>
    </row>
    <row r="89" spans="1:4" x14ac:dyDescent="0.2">
      <c r="A89" t="s">
        <v>2109</v>
      </c>
      <c r="B89">
        <v>186</v>
      </c>
      <c r="C89" t="s">
        <v>2110</v>
      </c>
      <c r="D89">
        <v>454</v>
      </c>
    </row>
    <row r="90" spans="1:4" x14ac:dyDescent="0.2">
      <c r="A90" t="s">
        <v>2109</v>
      </c>
      <c r="B90">
        <v>1071</v>
      </c>
      <c r="C90" t="s">
        <v>2110</v>
      </c>
      <c r="D90">
        <v>3182</v>
      </c>
    </row>
    <row r="91" spans="1:4" x14ac:dyDescent="0.2">
      <c r="A91" t="s">
        <v>2109</v>
      </c>
      <c r="B91">
        <v>117</v>
      </c>
      <c r="C91" t="s">
        <v>2110</v>
      </c>
      <c r="D91">
        <v>15</v>
      </c>
    </row>
    <row r="92" spans="1:4" x14ac:dyDescent="0.2">
      <c r="A92" t="s">
        <v>2109</v>
      </c>
      <c r="B92">
        <v>70</v>
      </c>
      <c r="C92" t="s">
        <v>2110</v>
      </c>
      <c r="D92">
        <v>133</v>
      </c>
    </row>
    <row r="93" spans="1:4" x14ac:dyDescent="0.2">
      <c r="A93" t="s">
        <v>2109</v>
      </c>
      <c r="B93">
        <v>135</v>
      </c>
      <c r="C93" t="s">
        <v>2110</v>
      </c>
      <c r="D93">
        <v>2062</v>
      </c>
    </row>
    <row r="94" spans="1:4" x14ac:dyDescent="0.2">
      <c r="A94" t="s">
        <v>2109</v>
      </c>
      <c r="B94">
        <v>768</v>
      </c>
      <c r="C94" t="s">
        <v>2110</v>
      </c>
      <c r="D94">
        <v>29</v>
      </c>
    </row>
    <row r="95" spans="1:4" x14ac:dyDescent="0.2">
      <c r="A95" t="s">
        <v>2109</v>
      </c>
      <c r="B95">
        <v>199</v>
      </c>
      <c r="C95" t="s">
        <v>2110</v>
      </c>
      <c r="D95">
        <v>132</v>
      </c>
    </row>
    <row r="96" spans="1:4" x14ac:dyDescent="0.2">
      <c r="A96" t="s">
        <v>2109</v>
      </c>
      <c r="B96">
        <v>107</v>
      </c>
      <c r="C96" t="s">
        <v>2110</v>
      </c>
      <c r="D96">
        <v>137</v>
      </c>
    </row>
    <row r="97" spans="1:4" x14ac:dyDescent="0.2">
      <c r="A97" t="s">
        <v>2109</v>
      </c>
      <c r="B97">
        <v>195</v>
      </c>
      <c r="C97" t="s">
        <v>2110</v>
      </c>
      <c r="D97">
        <v>908</v>
      </c>
    </row>
    <row r="98" spans="1:4" x14ac:dyDescent="0.2">
      <c r="A98" t="s">
        <v>2109</v>
      </c>
      <c r="B98">
        <v>3376</v>
      </c>
      <c r="C98" t="s">
        <v>2110</v>
      </c>
      <c r="D98">
        <v>10</v>
      </c>
    </row>
    <row r="99" spans="1:4" x14ac:dyDescent="0.2">
      <c r="A99" t="s">
        <v>2109</v>
      </c>
      <c r="B99">
        <v>41</v>
      </c>
      <c r="C99" t="s">
        <v>2110</v>
      </c>
      <c r="D99">
        <v>1910</v>
      </c>
    </row>
    <row r="100" spans="1:4" x14ac:dyDescent="0.2">
      <c r="A100" t="s">
        <v>2109</v>
      </c>
      <c r="B100">
        <v>1821</v>
      </c>
      <c r="C100" t="s">
        <v>2110</v>
      </c>
      <c r="D100">
        <v>38</v>
      </c>
    </row>
    <row r="101" spans="1:4" x14ac:dyDescent="0.2">
      <c r="A101" t="s">
        <v>2109</v>
      </c>
      <c r="B101">
        <v>164</v>
      </c>
      <c r="C101" t="s">
        <v>2110</v>
      </c>
      <c r="D101">
        <v>104</v>
      </c>
    </row>
    <row r="102" spans="1:4" x14ac:dyDescent="0.2">
      <c r="A102" t="s">
        <v>2109</v>
      </c>
      <c r="B102">
        <v>157</v>
      </c>
      <c r="C102" t="s">
        <v>2110</v>
      </c>
      <c r="D102">
        <v>49</v>
      </c>
    </row>
    <row r="103" spans="1:4" x14ac:dyDescent="0.2">
      <c r="A103" t="s">
        <v>2109</v>
      </c>
      <c r="B103">
        <v>246</v>
      </c>
      <c r="C103" t="s">
        <v>2110</v>
      </c>
      <c r="D103">
        <v>1</v>
      </c>
    </row>
    <row r="104" spans="1:4" x14ac:dyDescent="0.2">
      <c r="A104" t="s">
        <v>2109</v>
      </c>
      <c r="B104">
        <v>1396</v>
      </c>
      <c r="C104" t="s">
        <v>2110</v>
      </c>
      <c r="D104">
        <v>245</v>
      </c>
    </row>
    <row r="105" spans="1:4" x14ac:dyDescent="0.2">
      <c r="A105" t="s">
        <v>2109</v>
      </c>
      <c r="B105">
        <v>2506</v>
      </c>
      <c r="C105" t="s">
        <v>2110</v>
      </c>
      <c r="D105">
        <v>32</v>
      </c>
    </row>
    <row r="106" spans="1:4" x14ac:dyDescent="0.2">
      <c r="A106" t="s">
        <v>2109</v>
      </c>
      <c r="B106">
        <v>244</v>
      </c>
      <c r="C106" t="s">
        <v>2110</v>
      </c>
      <c r="D106">
        <v>7</v>
      </c>
    </row>
    <row r="107" spans="1:4" x14ac:dyDescent="0.2">
      <c r="A107" t="s">
        <v>2109</v>
      </c>
      <c r="B107">
        <v>146</v>
      </c>
      <c r="C107" t="s">
        <v>2110</v>
      </c>
      <c r="D107">
        <v>803</v>
      </c>
    </row>
    <row r="108" spans="1:4" x14ac:dyDescent="0.2">
      <c r="A108" t="s">
        <v>2109</v>
      </c>
      <c r="B108">
        <v>1267</v>
      </c>
      <c r="C108" t="s">
        <v>2110</v>
      </c>
      <c r="D108">
        <v>16</v>
      </c>
    </row>
    <row r="109" spans="1:4" x14ac:dyDescent="0.2">
      <c r="A109" t="s">
        <v>2109</v>
      </c>
      <c r="B109">
        <v>1561</v>
      </c>
      <c r="C109" t="s">
        <v>2110</v>
      </c>
      <c r="D109">
        <v>31</v>
      </c>
    </row>
    <row r="110" spans="1:4" x14ac:dyDescent="0.2">
      <c r="A110" t="s">
        <v>2109</v>
      </c>
      <c r="B110">
        <v>48</v>
      </c>
      <c r="C110" t="s">
        <v>2110</v>
      </c>
      <c r="D110">
        <v>108</v>
      </c>
    </row>
    <row r="111" spans="1:4" x14ac:dyDescent="0.2">
      <c r="A111" t="s">
        <v>2109</v>
      </c>
      <c r="B111">
        <v>2739</v>
      </c>
      <c r="C111" t="s">
        <v>2110</v>
      </c>
      <c r="D111">
        <v>30</v>
      </c>
    </row>
    <row r="112" spans="1:4" x14ac:dyDescent="0.2">
      <c r="A112" t="s">
        <v>2109</v>
      </c>
      <c r="B112">
        <v>3537</v>
      </c>
      <c r="C112" t="s">
        <v>2110</v>
      </c>
      <c r="D112">
        <v>17</v>
      </c>
    </row>
    <row r="113" spans="1:4" x14ac:dyDescent="0.2">
      <c r="A113" t="s">
        <v>2109</v>
      </c>
      <c r="B113">
        <v>2107</v>
      </c>
      <c r="C113" t="s">
        <v>2110</v>
      </c>
      <c r="D113">
        <v>80</v>
      </c>
    </row>
    <row r="114" spans="1:4" x14ac:dyDescent="0.2">
      <c r="A114" t="s">
        <v>2109</v>
      </c>
      <c r="B114">
        <v>3318</v>
      </c>
      <c r="C114" t="s">
        <v>2110</v>
      </c>
      <c r="D114">
        <v>2468</v>
      </c>
    </row>
    <row r="115" spans="1:4" x14ac:dyDescent="0.2">
      <c r="A115" t="s">
        <v>2109</v>
      </c>
      <c r="B115">
        <v>340</v>
      </c>
      <c r="C115" t="s">
        <v>2110</v>
      </c>
      <c r="D115">
        <v>26</v>
      </c>
    </row>
    <row r="116" spans="1:4" x14ac:dyDescent="0.2">
      <c r="A116" t="s">
        <v>2109</v>
      </c>
      <c r="B116">
        <v>1442</v>
      </c>
      <c r="C116" t="s">
        <v>2110</v>
      </c>
      <c r="D116">
        <v>73</v>
      </c>
    </row>
    <row r="117" spans="1:4" x14ac:dyDescent="0.2">
      <c r="A117" t="s">
        <v>2109</v>
      </c>
      <c r="B117">
        <v>126</v>
      </c>
      <c r="C117" t="s">
        <v>2110</v>
      </c>
      <c r="D117">
        <v>128</v>
      </c>
    </row>
    <row r="118" spans="1:4" x14ac:dyDescent="0.2">
      <c r="A118" t="s">
        <v>2109</v>
      </c>
      <c r="B118">
        <v>524</v>
      </c>
      <c r="C118" t="s">
        <v>2110</v>
      </c>
      <c r="D118">
        <v>33</v>
      </c>
    </row>
    <row r="119" spans="1:4" x14ac:dyDescent="0.2">
      <c r="A119" t="s">
        <v>2109</v>
      </c>
      <c r="B119">
        <v>1989</v>
      </c>
      <c r="C119" t="s">
        <v>2110</v>
      </c>
      <c r="D119">
        <v>1072</v>
      </c>
    </row>
    <row r="120" spans="1:4" x14ac:dyDescent="0.2">
      <c r="A120" t="s">
        <v>2109</v>
      </c>
      <c r="B120">
        <v>157</v>
      </c>
      <c r="C120" t="s">
        <v>2110</v>
      </c>
      <c r="D120">
        <v>393</v>
      </c>
    </row>
    <row r="121" spans="1:4" x14ac:dyDescent="0.2">
      <c r="A121" t="s">
        <v>2109</v>
      </c>
      <c r="B121">
        <v>4498</v>
      </c>
      <c r="C121" t="s">
        <v>2110</v>
      </c>
      <c r="D121">
        <v>1257</v>
      </c>
    </row>
    <row r="122" spans="1:4" x14ac:dyDescent="0.2">
      <c r="A122" t="s">
        <v>2109</v>
      </c>
      <c r="B122">
        <v>80</v>
      </c>
      <c r="C122" t="s">
        <v>2110</v>
      </c>
      <c r="D122">
        <v>328</v>
      </c>
    </row>
    <row r="123" spans="1:4" x14ac:dyDescent="0.2">
      <c r="A123" t="s">
        <v>2109</v>
      </c>
      <c r="B123">
        <v>43</v>
      </c>
      <c r="C123" t="s">
        <v>2110</v>
      </c>
      <c r="D123">
        <v>147</v>
      </c>
    </row>
    <row r="124" spans="1:4" x14ac:dyDescent="0.2">
      <c r="A124" t="s">
        <v>2109</v>
      </c>
      <c r="B124">
        <v>2053</v>
      </c>
      <c r="C124" t="s">
        <v>2110</v>
      </c>
      <c r="D124">
        <v>830</v>
      </c>
    </row>
    <row r="125" spans="1:4" x14ac:dyDescent="0.2">
      <c r="A125" t="s">
        <v>2109</v>
      </c>
      <c r="B125">
        <v>168</v>
      </c>
      <c r="C125" t="s">
        <v>2110</v>
      </c>
      <c r="D125">
        <v>331</v>
      </c>
    </row>
    <row r="126" spans="1:4" x14ac:dyDescent="0.2">
      <c r="A126" t="s">
        <v>2109</v>
      </c>
      <c r="B126">
        <v>4289</v>
      </c>
      <c r="C126" t="s">
        <v>2110</v>
      </c>
      <c r="D126">
        <v>25</v>
      </c>
    </row>
    <row r="127" spans="1:4" x14ac:dyDescent="0.2">
      <c r="A127" t="s">
        <v>2109</v>
      </c>
      <c r="B127">
        <v>165</v>
      </c>
      <c r="C127" t="s">
        <v>2110</v>
      </c>
      <c r="D127">
        <v>3483</v>
      </c>
    </row>
    <row r="128" spans="1:4" x14ac:dyDescent="0.2">
      <c r="A128" t="s">
        <v>2109</v>
      </c>
      <c r="B128">
        <v>1815</v>
      </c>
      <c r="C128" t="s">
        <v>2110</v>
      </c>
      <c r="D128">
        <v>923</v>
      </c>
    </row>
    <row r="129" spans="1:4" x14ac:dyDescent="0.2">
      <c r="A129" t="s">
        <v>2109</v>
      </c>
      <c r="B129">
        <v>397</v>
      </c>
      <c r="C129" t="s">
        <v>2110</v>
      </c>
      <c r="D129">
        <v>1</v>
      </c>
    </row>
    <row r="130" spans="1:4" x14ac:dyDescent="0.2">
      <c r="A130" t="s">
        <v>2109</v>
      </c>
      <c r="B130">
        <v>1539</v>
      </c>
      <c r="C130" t="s">
        <v>2110</v>
      </c>
      <c r="D130">
        <v>33</v>
      </c>
    </row>
    <row r="131" spans="1:4" x14ac:dyDescent="0.2">
      <c r="A131" t="s">
        <v>2109</v>
      </c>
      <c r="B131">
        <v>138</v>
      </c>
      <c r="C131" t="s">
        <v>2110</v>
      </c>
      <c r="D131">
        <v>40</v>
      </c>
    </row>
    <row r="132" spans="1:4" x14ac:dyDescent="0.2">
      <c r="A132" t="s">
        <v>2109</v>
      </c>
      <c r="B132">
        <v>3594</v>
      </c>
      <c r="C132" t="s">
        <v>2110</v>
      </c>
      <c r="D132">
        <v>23</v>
      </c>
    </row>
    <row r="133" spans="1:4" x14ac:dyDescent="0.2">
      <c r="A133" t="s">
        <v>2109</v>
      </c>
      <c r="B133">
        <v>5880</v>
      </c>
      <c r="C133" t="s">
        <v>2110</v>
      </c>
      <c r="D133">
        <v>75</v>
      </c>
    </row>
    <row r="134" spans="1:4" x14ac:dyDescent="0.2">
      <c r="A134" t="s">
        <v>2109</v>
      </c>
      <c r="B134">
        <v>112</v>
      </c>
      <c r="C134" t="s">
        <v>2110</v>
      </c>
      <c r="D134">
        <v>2176</v>
      </c>
    </row>
    <row r="135" spans="1:4" x14ac:dyDescent="0.2">
      <c r="A135" t="s">
        <v>2109</v>
      </c>
      <c r="B135">
        <v>943</v>
      </c>
      <c r="C135" t="s">
        <v>2110</v>
      </c>
      <c r="D135">
        <v>441</v>
      </c>
    </row>
    <row r="136" spans="1:4" x14ac:dyDescent="0.2">
      <c r="A136" t="s">
        <v>2109</v>
      </c>
      <c r="B136">
        <v>2468</v>
      </c>
      <c r="C136" t="s">
        <v>2110</v>
      </c>
      <c r="D136">
        <v>25</v>
      </c>
    </row>
    <row r="137" spans="1:4" x14ac:dyDescent="0.2">
      <c r="A137" t="s">
        <v>2109</v>
      </c>
      <c r="B137">
        <v>2551</v>
      </c>
      <c r="C137" t="s">
        <v>2110</v>
      </c>
      <c r="D137">
        <v>127</v>
      </c>
    </row>
    <row r="138" spans="1:4" x14ac:dyDescent="0.2">
      <c r="A138" t="s">
        <v>2109</v>
      </c>
      <c r="B138">
        <v>101</v>
      </c>
      <c r="C138" t="s">
        <v>2110</v>
      </c>
      <c r="D138">
        <v>355</v>
      </c>
    </row>
    <row r="139" spans="1:4" x14ac:dyDescent="0.2">
      <c r="A139" t="s">
        <v>2109</v>
      </c>
      <c r="B139">
        <v>92</v>
      </c>
      <c r="C139" t="s">
        <v>2110</v>
      </c>
      <c r="D139">
        <v>44</v>
      </c>
    </row>
    <row r="140" spans="1:4" x14ac:dyDescent="0.2">
      <c r="A140" t="s">
        <v>2109</v>
      </c>
      <c r="B140">
        <v>62</v>
      </c>
      <c r="C140" t="s">
        <v>2110</v>
      </c>
      <c r="D140">
        <v>67</v>
      </c>
    </row>
    <row r="141" spans="1:4" x14ac:dyDescent="0.2">
      <c r="A141" t="s">
        <v>2109</v>
      </c>
      <c r="B141">
        <v>149</v>
      </c>
      <c r="C141" t="s">
        <v>2110</v>
      </c>
      <c r="D141">
        <v>1068</v>
      </c>
    </row>
    <row r="142" spans="1:4" x14ac:dyDescent="0.2">
      <c r="A142" t="s">
        <v>2109</v>
      </c>
      <c r="B142">
        <v>329</v>
      </c>
      <c r="C142" t="s">
        <v>2110</v>
      </c>
      <c r="D142">
        <v>424</v>
      </c>
    </row>
    <row r="143" spans="1:4" x14ac:dyDescent="0.2">
      <c r="A143" t="s">
        <v>2109</v>
      </c>
      <c r="B143">
        <v>97</v>
      </c>
      <c r="C143" t="s">
        <v>2110</v>
      </c>
      <c r="D143">
        <v>151</v>
      </c>
    </row>
    <row r="144" spans="1:4" x14ac:dyDescent="0.2">
      <c r="A144" t="s">
        <v>2109</v>
      </c>
      <c r="B144">
        <v>1784</v>
      </c>
      <c r="C144" t="s">
        <v>2110</v>
      </c>
      <c r="D144">
        <v>1608</v>
      </c>
    </row>
    <row r="145" spans="1:4" x14ac:dyDescent="0.2">
      <c r="A145" t="s">
        <v>2109</v>
      </c>
      <c r="B145">
        <v>1684</v>
      </c>
      <c r="C145" t="s">
        <v>2110</v>
      </c>
      <c r="D145">
        <v>941</v>
      </c>
    </row>
    <row r="146" spans="1:4" x14ac:dyDescent="0.2">
      <c r="A146" t="s">
        <v>2109</v>
      </c>
      <c r="B146">
        <v>250</v>
      </c>
      <c r="C146" t="s">
        <v>2110</v>
      </c>
      <c r="D146">
        <v>1</v>
      </c>
    </row>
    <row r="147" spans="1:4" x14ac:dyDescent="0.2">
      <c r="A147" t="s">
        <v>2109</v>
      </c>
      <c r="B147">
        <v>238</v>
      </c>
      <c r="C147" t="s">
        <v>2110</v>
      </c>
      <c r="D147">
        <v>40</v>
      </c>
    </row>
    <row r="148" spans="1:4" x14ac:dyDescent="0.2">
      <c r="A148" t="s">
        <v>2109</v>
      </c>
      <c r="B148">
        <v>53</v>
      </c>
      <c r="C148" t="s">
        <v>2110</v>
      </c>
      <c r="D148">
        <v>3015</v>
      </c>
    </row>
    <row r="149" spans="1:4" x14ac:dyDescent="0.2">
      <c r="A149" t="s">
        <v>2109</v>
      </c>
      <c r="B149">
        <v>214</v>
      </c>
      <c r="C149" t="s">
        <v>2110</v>
      </c>
      <c r="D149">
        <v>435</v>
      </c>
    </row>
    <row r="150" spans="1:4" x14ac:dyDescent="0.2">
      <c r="A150" t="s">
        <v>2109</v>
      </c>
      <c r="B150">
        <v>222</v>
      </c>
      <c r="C150" t="s">
        <v>2110</v>
      </c>
      <c r="D150">
        <v>714</v>
      </c>
    </row>
    <row r="151" spans="1:4" x14ac:dyDescent="0.2">
      <c r="A151" t="s">
        <v>2109</v>
      </c>
      <c r="B151">
        <v>1884</v>
      </c>
      <c r="C151" t="s">
        <v>2110</v>
      </c>
      <c r="D151">
        <v>5497</v>
      </c>
    </row>
    <row r="152" spans="1:4" x14ac:dyDescent="0.2">
      <c r="A152" t="s">
        <v>2109</v>
      </c>
      <c r="B152">
        <v>218</v>
      </c>
      <c r="C152" t="s">
        <v>2110</v>
      </c>
      <c r="D152">
        <v>418</v>
      </c>
    </row>
    <row r="153" spans="1:4" x14ac:dyDescent="0.2">
      <c r="A153" t="s">
        <v>2109</v>
      </c>
      <c r="B153">
        <v>6465</v>
      </c>
      <c r="C153" t="s">
        <v>2110</v>
      </c>
      <c r="D153">
        <v>1439</v>
      </c>
    </row>
    <row r="154" spans="1:4" x14ac:dyDescent="0.2">
      <c r="A154" t="s">
        <v>2109</v>
      </c>
      <c r="B154">
        <v>59</v>
      </c>
      <c r="C154" t="s">
        <v>2110</v>
      </c>
      <c r="D154">
        <v>15</v>
      </c>
    </row>
    <row r="155" spans="1:4" x14ac:dyDescent="0.2">
      <c r="A155" t="s">
        <v>2109</v>
      </c>
      <c r="B155">
        <v>88</v>
      </c>
      <c r="C155" t="s">
        <v>2110</v>
      </c>
      <c r="D155">
        <v>1999</v>
      </c>
    </row>
    <row r="156" spans="1:4" x14ac:dyDescent="0.2">
      <c r="A156" t="s">
        <v>2109</v>
      </c>
      <c r="B156">
        <v>1697</v>
      </c>
      <c r="C156" t="s">
        <v>2110</v>
      </c>
      <c r="D156">
        <v>118</v>
      </c>
    </row>
    <row r="157" spans="1:4" x14ac:dyDescent="0.2">
      <c r="A157" t="s">
        <v>2109</v>
      </c>
      <c r="B157">
        <v>92</v>
      </c>
      <c r="C157" t="s">
        <v>2110</v>
      </c>
      <c r="D157">
        <v>162</v>
      </c>
    </row>
    <row r="158" spans="1:4" x14ac:dyDescent="0.2">
      <c r="A158" t="s">
        <v>2109</v>
      </c>
      <c r="B158">
        <v>186</v>
      </c>
      <c r="C158" t="s">
        <v>2110</v>
      </c>
      <c r="D158">
        <v>83</v>
      </c>
    </row>
    <row r="159" spans="1:4" x14ac:dyDescent="0.2">
      <c r="A159" t="s">
        <v>2109</v>
      </c>
      <c r="B159">
        <v>138</v>
      </c>
      <c r="C159" t="s">
        <v>2110</v>
      </c>
      <c r="D159">
        <v>747</v>
      </c>
    </row>
    <row r="160" spans="1:4" x14ac:dyDescent="0.2">
      <c r="A160" t="s">
        <v>2109</v>
      </c>
      <c r="B160">
        <v>261</v>
      </c>
      <c r="C160" t="s">
        <v>2110</v>
      </c>
      <c r="D160">
        <v>84</v>
      </c>
    </row>
    <row r="161" spans="1:4" x14ac:dyDescent="0.2">
      <c r="A161" t="s">
        <v>2109</v>
      </c>
      <c r="B161">
        <v>107</v>
      </c>
      <c r="C161" t="s">
        <v>2110</v>
      </c>
      <c r="D161">
        <v>91</v>
      </c>
    </row>
    <row r="162" spans="1:4" x14ac:dyDescent="0.2">
      <c r="A162" t="s">
        <v>2109</v>
      </c>
      <c r="B162">
        <v>199</v>
      </c>
      <c r="C162" t="s">
        <v>2110</v>
      </c>
      <c r="D162">
        <v>792</v>
      </c>
    </row>
    <row r="163" spans="1:4" x14ac:dyDescent="0.2">
      <c r="A163" t="s">
        <v>2109</v>
      </c>
      <c r="B163">
        <v>5512</v>
      </c>
      <c r="C163" t="s">
        <v>2110</v>
      </c>
      <c r="D163">
        <v>32</v>
      </c>
    </row>
    <row r="164" spans="1:4" x14ac:dyDescent="0.2">
      <c r="A164" t="s">
        <v>2109</v>
      </c>
      <c r="B164">
        <v>86</v>
      </c>
      <c r="C164" t="s">
        <v>2110</v>
      </c>
      <c r="D164">
        <v>186</v>
      </c>
    </row>
    <row r="165" spans="1:4" x14ac:dyDescent="0.2">
      <c r="A165" t="s">
        <v>2109</v>
      </c>
      <c r="B165">
        <v>2768</v>
      </c>
      <c r="C165" t="s">
        <v>2110</v>
      </c>
      <c r="D165">
        <v>605</v>
      </c>
    </row>
    <row r="166" spans="1:4" x14ac:dyDescent="0.2">
      <c r="A166" t="s">
        <v>2109</v>
      </c>
      <c r="B166">
        <v>48</v>
      </c>
      <c r="C166" t="s">
        <v>2110</v>
      </c>
      <c r="D166">
        <v>1</v>
      </c>
    </row>
    <row r="167" spans="1:4" x14ac:dyDescent="0.2">
      <c r="A167" t="s">
        <v>2109</v>
      </c>
      <c r="B167">
        <v>87</v>
      </c>
      <c r="C167" t="s">
        <v>2110</v>
      </c>
      <c r="D167">
        <v>31</v>
      </c>
    </row>
    <row r="168" spans="1:4" x14ac:dyDescent="0.2">
      <c r="A168" t="s">
        <v>2109</v>
      </c>
      <c r="B168">
        <v>1894</v>
      </c>
      <c r="C168" t="s">
        <v>2110</v>
      </c>
      <c r="D168">
        <v>1181</v>
      </c>
    </row>
    <row r="169" spans="1:4" x14ac:dyDescent="0.2">
      <c r="A169" t="s">
        <v>2109</v>
      </c>
      <c r="B169">
        <v>282</v>
      </c>
      <c r="C169" t="s">
        <v>2110</v>
      </c>
      <c r="D169">
        <v>39</v>
      </c>
    </row>
    <row r="170" spans="1:4" x14ac:dyDescent="0.2">
      <c r="A170" t="s">
        <v>2109</v>
      </c>
      <c r="B170">
        <v>116</v>
      </c>
      <c r="C170" t="s">
        <v>2110</v>
      </c>
      <c r="D170">
        <v>46</v>
      </c>
    </row>
    <row r="171" spans="1:4" x14ac:dyDescent="0.2">
      <c r="A171" t="s">
        <v>2109</v>
      </c>
      <c r="B171">
        <v>83</v>
      </c>
      <c r="C171" t="s">
        <v>2110</v>
      </c>
      <c r="D171">
        <v>105</v>
      </c>
    </row>
    <row r="172" spans="1:4" x14ac:dyDescent="0.2">
      <c r="A172" t="s">
        <v>2109</v>
      </c>
      <c r="B172">
        <v>91</v>
      </c>
      <c r="C172" t="s">
        <v>2110</v>
      </c>
      <c r="D172">
        <v>535</v>
      </c>
    </row>
    <row r="173" spans="1:4" x14ac:dyDescent="0.2">
      <c r="A173" t="s">
        <v>2109</v>
      </c>
      <c r="B173">
        <v>546</v>
      </c>
      <c r="C173" t="s">
        <v>2110</v>
      </c>
      <c r="D173">
        <v>16</v>
      </c>
    </row>
    <row r="174" spans="1:4" x14ac:dyDescent="0.2">
      <c r="A174" t="s">
        <v>2109</v>
      </c>
      <c r="B174">
        <v>393</v>
      </c>
      <c r="C174" t="s">
        <v>2110</v>
      </c>
      <c r="D174">
        <v>575</v>
      </c>
    </row>
    <row r="175" spans="1:4" x14ac:dyDescent="0.2">
      <c r="A175" t="s">
        <v>2109</v>
      </c>
      <c r="B175">
        <v>133</v>
      </c>
      <c r="C175" t="s">
        <v>2110</v>
      </c>
      <c r="D175">
        <v>1120</v>
      </c>
    </row>
    <row r="176" spans="1:4" x14ac:dyDescent="0.2">
      <c r="A176" t="s">
        <v>2109</v>
      </c>
      <c r="B176">
        <v>254</v>
      </c>
      <c r="C176" t="s">
        <v>2110</v>
      </c>
      <c r="D176">
        <v>113</v>
      </c>
    </row>
    <row r="177" spans="1:4" x14ac:dyDescent="0.2">
      <c r="A177" t="s">
        <v>2109</v>
      </c>
      <c r="B177">
        <v>176</v>
      </c>
      <c r="C177" t="s">
        <v>2110</v>
      </c>
      <c r="D177">
        <v>1538</v>
      </c>
    </row>
    <row r="178" spans="1:4" x14ac:dyDescent="0.2">
      <c r="A178" t="s">
        <v>2109</v>
      </c>
      <c r="B178">
        <v>337</v>
      </c>
      <c r="C178" t="s">
        <v>2110</v>
      </c>
      <c r="D178">
        <v>9</v>
      </c>
    </row>
    <row r="179" spans="1:4" x14ac:dyDescent="0.2">
      <c r="A179" t="s">
        <v>2109</v>
      </c>
      <c r="B179">
        <v>107</v>
      </c>
      <c r="C179" t="s">
        <v>2110</v>
      </c>
      <c r="D179">
        <v>554</v>
      </c>
    </row>
    <row r="180" spans="1:4" x14ac:dyDescent="0.2">
      <c r="A180" t="s">
        <v>2109</v>
      </c>
      <c r="B180">
        <v>183</v>
      </c>
      <c r="C180" t="s">
        <v>2110</v>
      </c>
      <c r="D180">
        <v>648</v>
      </c>
    </row>
    <row r="181" spans="1:4" x14ac:dyDescent="0.2">
      <c r="A181" t="s">
        <v>2109</v>
      </c>
      <c r="B181">
        <v>72</v>
      </c>
      <c r="C181" t="s">
        <v>2110</v>
      </c>
      <c r="D181">
        <v>21</v>
      </c>
    </row>
    <row r="182" spans="1:4" x14ac:dyDescent="0.2">
      <c r="A182" t="s">
        <v>2109</v>
      </c>
      <c r="B182">
        <v>295</v>
      </c>
      <c r="C182" t="s">
        <v>2110</v>
      </c>
      <c r="D182">
        <v>54</v>
      </c>
    </row>
    <row r="183" spans="1:4" x14ac:dyDescent="0.2">
      <c r="A183" t="s">
        <v>2109</v>
      </c>
      <c r="B183">
        <v>142</v>
      </c>
      <c r="C183" t="s">
        <v>2110</v>
      </c>
      <c r="D183">
        <v>120</v>
      </c>
    </row>
    <row r="184" spans="1:4" x14ac:dyDescent="0.2">
      <c r="A184" t="s">
        <v>2109</v>
      </c>
      <c r="B184">
        <v>85</v>
      </c>
      <c r="C184" t="s">
        <v>2110</v>
      </c>
      <c r="D184">
        <v>579</v>
      </c>
    </row>
    <row r="185" spans="1:4" x14ac:dyDescent="0.2">
      <c r="A185" t="s">
        <v>2109</v>
      </c>
      <c r="B185">
        <v>659</v>
      </c>
      <c r="C185" t="s">
        <v>2110</v>
      </c>
      <c r="D185">
        <v>2072</v>
      </c>
    </row>
    <row r="186" spans="1:4" x14ac:dyDescent="0.2">
      <c r="A186" t="s">
        <v>2109</v>
      </c>
      <c r="B186">
        <v>121</v>
      </c>
      <c r="C186" t="s">
        <v>2110</v>
      </c>
      <c r="D186">
        <v>0</v>
      </c>
    </row>
    <row r="187" spans="1:4" x14ac:dyDescent="0.2">
      <c r="A187" t="s">
        <v>2109</v>
      </c>
      <c r="B187">
        <v>3742</v>
      </c>
      <c r="C187" t="s">
        <v>2110</v>
      </c>
      <c r="D187">
        <v>1796</v>
      </c>
    </row>
    <row r="188" spans="1:4" x14ac:dyDescent="0.2">
      <c r="A188" t="s">
        <v>2109</v>
      </c>
      <c r="B188">
        <v>223</v>
      </c>
      <c r="C188" t="s">
        <v>2110</v>
      </c>
      <c r="D188">
        <v>62</v>
      </c>
    </row>
    <row r="189" spans="1:4" x14ac:dyDescent="0.2">
      <c r="A189" t="s">
        <v>2109</v>
      </c>
      <c r="B189">
        <v>133</v>
      </c>
      <c r="C189" t="s">
        <v>2110</v>
      </c>
      <c r="D189">
        <v>347</v>
      </c>
    </row>
    <row r="190" spans="1:4" x14ac:dyDescent="0.2">
      <c r="A190" t="s">
        <v>2109</v>
      </c>
      <c r="B190">
        <v>5168</v>
      </c>
      <c r="C190" t="s">
        <v>2110</v>
      </c>
      <c r="D190">
        <v>19</v>
      </c>
    </row>
    <row r="191" spans="1:4" x14ac:dyDescent="0.2">
      <c r="A191" t="s">
        <v>2109</v>
      </c>
      <c r="B191">
        <v>307</v>
      </c>
      <c r="C191" t="s">
        <v>2110</v>
      </c>
      <c r="D191">
        <v>1258</v>
      </c>
    </row>
    <row r="192" spans="1:4" x14ac:dyDescent="0.2">
      <c r="A192" t="s">
        <v>2109</v>
      </c>
      <c r="B192">
        <v>2441</v>
      </c>
      <c r="C192" t="s">
        <v>2110</v>
      </c>
      <c r="D192">
        <v>362</v>
      </c>
    </row>
    <row r="193" spans="1:4" x14ac:dyDescent="0.2">
      <c r="A193" t="s">
        <v>2109</v>
      </c>
      <c r="B193">
        <v>1385</v>
      </c>
      <c r="C193" t="s">
        <v>2110</v>
      </c>
      <c r="D193">
        <v>133</v>
      </c>
    </row>
    <row r="194" spans="1:4" x14ac:dyDescent="0.2">
      <c r="A194" t="s">
        <v>2109</v>
      </c>
      <c r="B194">
        <v>190</v>
      </c>
      <c r="C194" t="s">
        <v>2110</v>
      </c>
      <c r="D194">
        <v>846</v>
      </c>
    </row>
    <row r="195" spans="1:4" x14ac:dyDescent="0.2">
      <c r="A195" t="s">
        <v>2109</v>
      </c>
      <c r="B195">
        <v>470</v>
      </c>
      <c r="C195" t="s">
        <v>2110</v>
      </c>
      <c r="D195">
        <v>10</v>
      </c>
    </row>
    <row r="196" spans="1:4" x14ac:dyDescent="0.2">
      <c r="A196" t="s">
        <v>2109</v>
      </c>
      <c r="B196">
        <v>253</v>
      </c>
      <c r="C196" t="s">
        <v>2110</v>
      </c>
      <c r="D196">
        <v>191</v>
      </c>
    </row>
    <row r="197" spans="1:4" x14ac:dyDescent="0.2">
      <c r="A197" t="s">
        <v>2109</v>
      </c>
      <c r="B197">
        <v>1113</v>
      </c>
      <c r="C197" t="s">
        <v>2110</v>
      </c>
      <c r="D197">
        <v>1979</v>
      </c>
    </row>
    <row r="198" spans="1:4" x14ac:dyDescent="0.2">
      <c r="A198" t="s">
        <v>2109</v>
      </c>
      <c r="B198">
        <v>2283</v>
      </c>
      <c r="C198" t="s">
        <v>2110</v>
      </c>
      <c r="D198">
        <v>63</v>
      </c>
    </row>
    <row r="199" spans="1:4" x14ac:dyDescent="0.2">
      <c r="A199" t="s">
        <v>2109</v>
      </c>
      <c r="B199">
        <v>1095</v>
      </c>
      <c r="C199" t="s">
        <v>2110</v>
      </c>
      <c r="D199">
        <v>6080</v>
      </c>
    </row>
    <row r="200" spans="1:4" x14ac:dyDescent="0.2">
      <c r="A200" t="s">
        <v>2109</v>
      </c>
      <c r="B200">
        <v>1690</v>
      </c>
      <c r="C200" t="s">
        <v>2110</v>
      </c>
      <c r="D200">
        <v>80</v>
      </c>
    </row>
    <row r="201" spans="1:4" x14ac:dyDescent="0.2">
      <c r="A201" t="s">
        <v>2109</v>
      </c>
      <c r="B201">
        <v>191</v>
      </c>
      <c r="C201" t="s">
        <v>2110</v>
      </c>
      <c r="D201">
        <v>9</v>
      </c>
    </row>
    <row r="202" spans="1:4" x14ac:dyDescent="0.2">
      <c r="A202" t="s">
        <v>2109</v>
      </c>
      <c r="B202">
        <v>2013</v>
      </c>
      <c r="C202" t="s">
        <v>2110</v>
      </c>
      <c r="D202">
        <v>1784</v>
      </c>
    </row>
    <row r="203" spans="1:4" x14ac:dyDescent="0.2">
      <c r="A203" t="s">
        <v>2109</v>
      </c>
      <c r="B203">
        <v>1703</v>
      </c>
      <c r="C203" t="s">
        <v>2110</v>
      </c>
      <c r="D203">
        <v>243</v>
      </c>
    </row>
    <row r="204" spans="1:4" x14ac:dyDescent="0.2">
      <c r="A204" t="s">
        <v>2109</v>
      </c>
      <c r="B204">
        <v>80</v>
      </c>
      <c r="C204" t="s">
        <v>2110</v>
      </c>
      <c r="D204">
        <v>1296</v>
      </c>
    </row>
    <row r="205" spans="1:4" x14ac:dyDescent="0.2">
      <c r="A205" t="s">
        <v>2109</v>
      </c>
      <c r="B205">
        <v>41</v>
      </c>
      <c r="C205" t="s">
        <v>2110</v>
      </c>
      <c r="D205">
        <v>77</v>
      </c>
    </row>
    <row r="206" spans="1:4" x14ac:dyDescent="0.2">
      <c r="A206" t="s">
        <v>2109</v>
      </c>
      <c r="B206">
        <v>187</v>
      </c>
      <c r="C206" t="s">
        <v>2110</v>
      </c>
      <c r="D206">
        <v>395</v>
      </c>
    </row>
    <row r="207" spans="1:4" x14ac:dyDescent="0.2">
      <c r="A207" t="s">
        <v>2109</v>
      </c>
      <c r="B207">
        <v>2875</v>
      </c>
      <c r="C207" t="s">
        <v>2110</v>
      </c>
      <c r="D207">
        <v>49</v>
      </c>
    </row>
    <row r="208" spans="1:4" x14ac:dyDescent="0.2">
      <c r="A208" t="s">
        <v>2109</v>
      </c>
      <c r="B208">
        <v>88</v>
      </c>
      <c r="C208" t="s">
        <v>2110</v>
      </c>
      <c r="D208">
        <v>180</v>
      </c>
    </row>
    <row r="209" spans="1:4" x14ac:dyDescent="0.2">
      <c r="A209" t="s">
        <v>2109</v>
      </c>
      <c r="B209">
        <v>191</v>
      </c>
      <c r="C209" t="s">
        <v>2110</v>
      </c>
      <c r="D209">
        <v>2690</v>
      </c>
    </row>
    <row r="210" spans="1:4" x14ac:dyDescent="0.2">
      <c r="A210" t="s">
        <v>2109</v>
      </c>
      <c r="B210">
        <v>139</v>
      </c>
      <c r="C210" t="s">
        <v>2110</v>
      </c>
      <c r="D210">
        <v>2779</v>
      </c>
    </row>
    <row r="211" spans="1:4" x14ac:dyDescent="0.2">
      <c r="A211" t="s">
        <v>2109</v>
      </c>
      <c r="B211">
        <v>186</v>
      </c>
      <c r="C211" t="s">
        <v>2110</v>
      </c>
      <c r="D211">
        <v>92</v>
      </c>
    </row>
    <row r="212" spans="1:4" x14ac:dyDescent="0.2">
      <c r="A212" t="s">
        <v>2109</v>
      </c>
      <c r="B212">
        <v>112</v>
      </c>
      <c r="C212" t="s">
        <v>2110</v>
      </c>
      <c r="D212">
        <v>1028</v>
      </c>
    </row>
    <row r="213" spans="1:4" x14ac:dyDescent="0.2">
      <c r="A213" t="s">
        <v>2109</v>
      </c>
      <c r="B213">
        <v>101</v>
      </c>
      <c r="C213" t="s">
        <v>2110</v>
      </c>
      <c r="D213">
        <v>26</v>
      </c>
    </row>
    <row r="214" spans="1:4" x14ac:dyDescent="0.2">
      <c r="A214" t="s">
        <v>2109</v>
      </c>
      <c r="B214">
        <v>206</v>
      </c>
      <c r="C214" t="s">
        <v>2110</v>
      </c>
      <c r="D214">
        <v>1790</v>
      </c>
    </row>
    <row r="215" spans="1:4" x14ac:dyDescent="0.2">
      <c r="A215" t="s">
        <v>2109</v>
      </c>
      <c r="B215">
        <v>154</v>
      </c>
      <c r="C215" t="s">
        <v>2110</v>
      </c>
      <c r="D215">
        <v>37</v>
      </c>
    </row>
    <row r="216" spans="1:4" x14ac:dyDescent="0.2">
      <c r="A216" t="s">
        <v>2109</v>
      </c>
      <c r="B216">
        <v>5966</v>
      </c>
      <c r="C216" t="s">
        <v>2110</v>
      </c>
      <c r="D216">
        <v>35</v>
      </c>
    </row>
    <row r="217" spans="1:4" x14ac:dyDescent="0.2">
      <c r="A217" t="s">
        <v>2109</v>
      </c>
      <c r="B217">
        <v>169</v>
      </c>
      <c r="C217" t="s">
        <v>2110</v>
      </c>
      <c r="D217">
        <v>558</v>
      </c>
    </row>
    <row r="218" spans="1:4" x14ac:dyDescent="0.2">
      <c r="A218" t="s">
        <v>2109</v>
      </c>
      <c r="B218">
        <v>2106</v>
      </c>
      <c r="C218" t="s">
        <v>2110</v>
      </c>
      <c r="D218">
        <v>64</v>
      </c>
    </row>
    <row r="219" spans="1:4" x14ac:dyDescent="0.2">
      <c r="A219" t="s">
        <v>2109</v>
      </c>
      <c r="B219">
        <v>131</v>
      </c>
      <c r="C219" t="s">
        <v>2110</v>
      </c>
      <c r="D219">
        <v>245</v>
      </c>
    </row>
    <row r="220" spans="1:4" x14ac:dyDescent="0.2">
      <c r="A220" t="s">
        <v>2109</v>
      </c>
      <c r="B220">
        <v>84</v>
      </c>
      <c r="C220" t="s">
        <v>2110</v>
      </c>
      <c r="D220">
        <v>71</v>
      </c>
    </row>
    <row r="221" spans="1:4" x14ac:dyDescent="0.2">
      <c r="A221" t="s">
        <v>2109</v>
      </c>
      <c r="B221">
        <v>155</v>
      </c>
      <c r="C221" t="s">
        <v>2110</v>
      </c>
      <c r="D221">
        <v>42</v>
      </c>
    </row>
    <row r="222" spans="1:4" x14ac:dyDescent="0.2">
      <c r="A222" t="s">
        <v>2109</v>
      </c>
      <c r="B222">
        <v>189</v>
      </c>
      <c r="C222" t="s">
        <v>2110</v>
      </c>
      <c r="D222">
        <v>156</v>
      </c>
    </row>
    <row r="223" spans="1:4" x14ac:dyDescent="0.2">
      <c r="A223" t="s">
        <v>2109</v>
      </c>
      <c r="B223">
        <v>4799</v>
      </c>
      <c r="C223" t="s">
        <v>2110</v>
      </c>
      <c r="D223">
        <v>1368</v>
      </c>
    </row>
    <row r="224" spans="1:4" x14ac:dyDescent="0.2">
      <c r="A224" t="s">
        <v>2109</v>
      </c>
      <c r="B224">
        <v>1137</v>
      </c>
      <c r="C224" t="s">
        <v>2110</v>
      </c>
      <c r="D224">
        <v>102</v>
      </c>
    </row>
    <row r="225" spans="1:4" x14ac:dyDescent="0.2">
      <c r="A225" t="s">
        <v>2109</v>
      </c>
      <c r="B225">
        <v>1152</v>
      </c>
      <c r="C225" t="s">
        <v>2110</v>
      </c>
      <c r="D225">
        <v>86</v>
      </c>
    </row>
    <row r="226" spans="1:4" x14ac:dyDescent="0.2">
      <c r="A226" t="s">
        <v>2109</v>
      </c>
      <c r="B226">
        <v>50</v>
      </c>
      <c r="C226" t="s">
        <v>2110</v>
      </c>
      <c r="D226">
        <v>253</v>
      </c>
    </row>
    <row r="227" spans="1:4" x14ac:dyDescent="0.2">
      <c r="A227" t="s">
        <v>2109</v>
      </c>
      <c r="B227">
        <v>3059</v>
      </c>
      <c r="C227" t="s">
        <v>2110</v>
      </c>
      <c r="D227">
        <v>157</v>
      </c>
    </row>
    <row r="228" spans="1:4" x14ac:dyDescent="0.2">
      <c r="A228" t="s">
        <v>2109</v>
      </c>
      <c r="B228">
        <v>34</v>
      </c>
      <c r="C228" t="s">
        <v>2110</v>
      </c>
      <c r="D228">
        <v>183</v>
      </c>
    </row>
    <row r="229" spans="1:4" x14ac:dyDescent="0.2">
      <c r="A229" t="s">
        <v>2109</v>
      </c>
      <c r="B229">
        <v>220</v>
      </c>
      <c r="C229" t="s">
        <v>2110</v>
      </c>
      <c r="D229">
        <v>82</v>
      </c>
    </row>
    <row r="230" spans="1:4" x14ac:dyDescent="0.2">
      <c r="A230" t="s">
        <v>2109</v>
      </c>
      <c r="B230">
        <v>1604</v>
      </c>
      <c r="C230" t="s">
        <v>2110</v>
      </c>
      <c r="D230">
        <v>1</v>
      </c>
    </row>
    <row r="231" spans="1:4" x14ac:dyDescent="0.2">
      <c r="A231" t="s">
        <v>2109</v>
      </c>
      <c r="B231">
        <v>454</v>
      </c>
      <c r="C231" t="s">
        <v>2110</v>
      </c>
      <c r="D231">
        <v>1198</v>
      </c>
    </row>
    <row r="232" spans="1:4" x14ac:dyDescent="0.2">
      <c r="A232" t="s">
        <v>2109</v>
      </c>
      <c r="B232">
        <v>123</v>
      </c>
      <c r="C232" t="s">
        <v>2110</v>
      </c>
      <c r="D232">
        <v>648</v>
      </c>
    </row>
    <row r="233" spans="1:4" x14ac:dyDescent="0.2">
      <c r="A233" t="s">
        <v>2109</v>
      </c>
      <c r="B233">
        <v>299</v>
      </c>
      <c r="C233" t="s">
        <v>2110</v>
      </c>
      <c r="D233">
        <v>64</v>
      </c>
    </row>
    <row r="234" spans="1:4" x14ac:dyDescent="0.2">
      <c r="A234" t="s">
        <v>2109</v>
      </c>
      <c r="B234">
        <v>2237</v>
      </c>
      <c r="C234" t="s">
        <v>2110</v>
      </c>
      <c r="D234">
        <v>62</v>
      </c>
    </row>
    <row r="235" spans="1:4" x14ac:dyDescent="0.2">
      <c r="A235" t="s">
        <v>2109</v>
      </c>
      <c r="B235">
        <v>645</v>
      </c>
      <c r="C235" t="s">
        <v>2110</v>
      </c>
      <c r="D235">
        <v>750</v>
      </c>
    </row>
    <row r="236" spans="1:4" x14ac:dyDescent="0.2">
      <c r="A236" t="s">
        <v>2109</v>
      </c>
      <c r="B236">
        <v>484</v>
      </c>
      <c r="C236" t="s">
        <v>2110</v>
      </c>
      <c r="D236">
        <v>105</v>
      </c>
    </row>
    <row r="237" spans="1:4" x14ac:dyDescent="0.2">
      <c r="A237" t="s">
        <v>2109</v>
      </c>
      <c r="B237">
        <v>154</v>
      </c>
      <c r="C237" t="s">
        <v>2110</v>
      </c>
      <c r="D237">
        <v>2604</v>
      </c>
    </row>
    <row r="238" spans="1:4" x14ac:dyDescent="0.2">
      <c r="A238" t="s">
        <v>2109</v>
      </c>
      <c r="B238">
        <v>82</v>
      </c>
      <c r="C238" t="s">
        <v>2110</v>
      </c>
      <c r="D238">
        <v>65</v>
      </c>
    </row>
    <row r="239" spans="1:4" x14ac:dyDescent="0.2">
      <c r="A239" t="s">
        <v>2109</v>
      </c>
      <c r="B239">
        <v>134</v>
      </c>
      <c r="C239" t="s">
        <v>2110</v>
      </c>
      <c r="D239">
        <v>94</v>
      </c>
    </row>
    <row r="240" spans="1:4" x14ac:dyDescent="0.2">
      <c r="A240" t="s">
        <v>2109</v>
      </c>
      <c r="B240">
        <v>5203</v>
      </c>
      <c r="C240" t="s">
        <v>2110</v>
      </c>
      <c r="D240">
        <v>257</v>
      </c>
    </row>
    <row r="241" spans="1:4" x14ac:dyDescent="0.2">
      <c r="A241" t="s">
        <v>2109</v>
      </c>
      <c r="B241">
        <v>94</v>
      </c>
      <c r="C241" t="s">
        <v>2110</v>
      </c>
      <c r="D241">
        <v>2928</v>
      </c>
    </row>
    <row r="242" spans="1:4" x14ac:dyDescent="0.2">
      <c r="A242" t="s">
        <v>2109</v>
      </c>
      <c r="B242">
        <v>205</v>
      </c>
      <c r="C242" t="s">
        <v>2110</v>
      </c>
      <c r="D242">
        <v>4697</v>
      </c>
    </row>
    <row r="243" spans="1:4" x14ac:dyDescent="0.2">
      <c r="A243" t="s">
        <v>2109</v>
      </c>
      <c r="B243">
        <v>92</v>
      </c>
      <c r="C243" t="s">
        <v>2110</v>
      </c>
      <c r="D243">
        <v>2915</v>
      </c>
    </row>
    <row r="244" spans="1:4" x14ac:dyDescent="0.2">
      <c r="A244" t="s">
        <v>2109</v>
      </c>
      <c r="B244">
        <v>219</v>
      </c>
      <c r="C244" t="s">
        <v>2110</v>
      </c>
      <c r="D244">
        <v>18</v>
      </c>
    </row>
    <row r="245" spans="1:4" x14ac:dyDescent="0.2">
      <c r="A245" t="s">
        <v>2109</v>
      </c>
      <c r="B245">
        <v>2526</v>
      </c>
      <c r="C245" t="s">
        <v>2110</v>
      </c>
      <c r="D245">
        <v>602</v>
      </c>
    </row>
    <row r="246" spans="1:4" x14ac:dyDescent="0.2">
      <c r="A246" t="s">
        <v>2109</v>
      </c>
      <c r="B246">
        <v>94</v>
      </c>
      <c r="C246" t="s">
        <v>2110</v>
      </c>
      <c r="D246">
        <v>1</v>
      </c>
    </row>
    <row r="247" spans="1:4" x14ac:dyDescent="0.2">
      <c r="A247" t="s">
        <v>2109</v>
      </c>
      <c r="B247">
        <v>1713</v>
      </c>
      <c r="C247" t="s">
        <v>2110</v>
      </c>
      <c r="D247">
        <v>3868</v>
      </c>
    </row>
    <row r="248" spans="1:4" x14ac:dyDescent="0.2">
      <c r="A248" t="s">
        <v>2109</v>
      </c>
      <c r="B248">
        <v>249</v>
      </c>
      <c r="C248" t="s">
        <v>2110</v>
      </c>
      <c r="D248">
        <v>504</v>
      </c>
    </row>
    <row r="249" spans="1:4" x14ac:dyDescent="0.2">
      <c r="A249" t="s">
        <v>2109</v>
      </c>
      <c r="B249">
        <v>192</v>
      </c>
      <c r="C249" t="s">
        <v>2110</v>
      </c>
      <c r="D249">
        <v>14</v>
      </c>
    </row>
    <row r="250" spans="1:4" x14ac:dyDescent="0.2">
      <c r="A250" t="s">
        <v>2109</v>
      </c>
      <c r="B250">
        <v>247</v>
      </c>
      <c r="C250" t="s">
        <v>2110</v>
      </c>
      <c r="D250">
        <v>750</v>
      </c>
    </row>
    <row r="251" spans="1:4" x14ac:dyDescent="0.2">
      <c r="A251" t="s">
        <v>2109</v>
      </c>
      <c r="B251">
        <v>2293</v>
      </c>
      <c r="C251" t="s">
        <v>2110</v>
      </c>
      <c r="D251">
        <v>77</v>
      </c>
    </row>
    <row r="252" spans="1:4" x14ac:dyDescent="0.2">
      <c r="A252" t="s">
        <v>2109</v>
      </c>
      <c r="B252">
        <v>3131</v>
      </c>
      <c r="C252" t="s">
        <v>2110</v>
      </c>
      <c r="D252">
        <v>752</v>
      </c>
    </row>
    <row r="253" spans="1:4" x14ac:dyDescent="0.2">
      <c r="A253" t="s">
        <v>2109</v>
      </c>
      <c r="B253">
        <v>143</v>
      </c>
      <c r="C253" t="s">
        <v>2110</v>
      </c>
      <c r="D253">
        <v>131</v>
      </c>
    </row>
    <row r="254" spans="1:4" x14ac:dyDescent="0.2">
      <c r="A254" t="s">
        <v>2109</v>
      </c>
      <c r="B254">
        <v>296</v>
      </c>
      <c r="C254" t="s">
        <v>2110</v>
      </c>
      <c r="D254">
        <v>87</v>
      </c>
    </row>
    <row r="255" spans="1:4" x14ac:dyDescent="0.2">
      <c r="A255" t="s">
        <v>2109</v>
      </c>
      <c r="B255">
        <v>170</v>
      </c>
      <c r="C255" t="s">
        <v>2110</v>
      </c>
      <c r="D255">
        <v>1063</v>
      </c>
    </row>
    <row r="256" spans="1:4" x14ac:dyDescent="0.2">
      <c r="A256" t="s">
        <v>2109</v>
      </c>
      <c r="B256">
        <v>86</v>
      </c>
      <c r="C256" t="s">
        <v>2110</v>
      </c>
      <c r="D256">
        <v>76</v>
      </c>
    </row>
    <row r="257" spans="1:4" x14ac:dyDescent="0.2">
      <c r="A257" t="s">
        <v>2109</v>
      </c>
      <c r="B257">
        <v>6286</v>
      </c>
      <c r="C257" t="s">
        <v>2110</v>
      </c>
      <c r="D257">
        <v>4428</v>
      </c>
    </row>
    <row r="258" spans="1:4" x14ac:dyDescent="0.2">
      <c r="A258" t="s">
        <v>2109</v>
      </c>
      <c r="B258">
        <v>3727</v>
      </c>
      <c r="C258" t="s">
        <v>2110</v>
      </c>
      <c r="D258">
        <v>58</v>
      </c>
    </row>
    <row r="259" spans="1:4" x14ac:dyDescent="0.2">
      <c r="A259" t="s">
        <v>2109</v>
      </c>
      <c r="B259">
        <v>1605</v>
      </c>
      <c r="C259" t="s">
        <v>2110</v>
      </c>
      <c r="D259">
        <v>111</v>
      </c>
    </row>
    <row r="260" spans="1:4" x14ac:dyDescent="0.2">
      <c r="A260" t="s">
        <v>2109</v>
      </c>
      <c r="B260">
        <v>2120</v>
      </c>
      <c r="C260" t="s">
        <v>2110</v>
      </c>
      <c r="D260">
        <v>2955</v>
      </c>
    </row>
    <row r="261" spans="1:4" x14ac:dyDescent="0.2">
      <c r="A261" t="s">
        <v>2109</v>
      </c>
      <c r="B261">
        <v>50</v>
      </c>
      <c r="C261" t="s">
        <v>2110</v>
      </c>
      <c r="D261">
        <v>1657</v>
      </c>
    </row>
    <row r="262" spans="1:4" x14ac:dyDescent="0.2">
      <c r="A262" t="s">
        <v>2109</v>
      </c>
      <c r="B262">
        <v>2080</v>
      </c>
      <c r="C262" t="s">
        <v>2110</v>
      </c>
      <c r="D262">
        <v>926</v>
      </c>
    </row>
    <row r="263" spans="1:4" x14ac:dyDescent="0.2">
      <c r="A263" t="s">
        <v>2109</v>
      </c>
      <c r="B263">
        <v>2105</v>
      </c>
      <c r="C263" t="s">
        <v>2110</v>
      </c>
      <c r="D263">
        <v>77</v>
      </c>
    </row>
    <row r="264" spans="1:4" x14ac:dyDescent="0.2">
      <c r="A264" t="s">
        <v>2109</v>
      </c>
      <c r="B264">
        <v>2436</v>
      </c>
      <c r="C264" t="s">
        <v>2110</v>
      </c>
      <c r="D264">
        <v>1748</v>
      </c>
    </row>
    <row r="265" spans="1:4" x14ac:dyDescent="0.2">
      <c r="A265" t="s">
        <v>2109</v>
      </c>
      <c r="B265">
        <v>80</v>
      </c>
      <c r="C265" t="s">
        <v>2110</v>
      </c>
      <c r="D265">
        <v>79</v>
      </c>
    </row>
    <row r="266" spans="1:4" x14ac:dyDescent="0.2">
      <c r="A266" t="s">
        <v>2109</v>
      </c>
      <c r="B266">
        <v>42</v>
      </c>
      <c r="C266" t="s">
        <v>2110</v>
      </c>
      <c r="D266">
        <v>889</v>
      </c>
    </row>
    <row r="267" spans="1:4" x14ac:dyDescent="0.2">
      <c r="A267" t="s">
        <v>2109</v>
      </c>
      <c r="B267">
        <v>139</v>
      </c>
      <c r="C267" t="s">
        <v>2110</v>
      </c>
      <c r="D267">
        <v>56</v>
      </c>
    </row>
    <row r="268" spans="1:4" x14ac:dyDescent="0.2">
      <c r="A268" t="s">
        <v>2109</v>
      </c>
      <c r="B268">
        <v>159</v>
      </c>
      <c r="C268" t="s">
        <v>2110</v>
      </c>
      <c r="D268">
        <v>1</v>
      </c>
    </row>
    <row r="269" spans="1:4" x14ac:dyDescent="0.2">
      <c r="A269" t="s">
        <v>2109</v>
      </c>
      <c r="B269">
        <v>381</v>
      </c>
      <c r="C269" t="s">
        <v>2110</v>
      </c>
      <c r="D269">
        <v>83</v>
      </c>
    </row>
    <row r="270" spans="1:4" x14ac:dyDescent="0.2">
      <c r="A270" t="s">
        <v>2109</v>
      </c>
      <c r="B270">
        <v>194</v>
      </c>
      <c r="C270" t="s">
        <v>2110</v>
      </c>
      <c r="D270">
        <v>2025</v>
      </c>
    </row>
    <row r="271" spans="1:4" x14ac:dyDescent="0.2">
      <c r="A271" t="s">
        <v>2109</v>
      </c>
      <c r="B271">
        <v>106</v>
      </c>
      <c r="C271" t="s">
        <v>2110</v>
      </c>
      <c r="D271">
        <v>14</v>
      </c>
    </row>
    <row r="272" spans="1:4" x14ac:dyDescent="0.2">
      <c r="A272" t="s">
        <v>2109</v>
      </c>
      <c r="B272">
        <v>142</v>
      </c>
      <c r="C272" t="s">
        <v>2110</v>
      </c>
      <c r="D272">
        <v>656</v>
      </c>
    </row>
    <row r="273" spans="1:4" x14ac:dyDescent="0.2">
      <c r="A273" t="s">
        <v>2109</v>
      </c>
      <c r="B273">
        <v>211</v>
      </c>
      <c r="C273" t="s">
        <v>2110</v>
      </c>
      <c r="D273">
        <v>1596</v>
      </c>
    </row>
    <row r="274" spans="1:4" x14ac:dyDescent="0.2">
      <c r="A274" t="s">
        <v>2109</v>
      </c>
      <c r="B274">
        <v>2756</v>
      </c>
      <c r="C274" t="s">
        <v>2110</v>
      </c>
      <c r="D274">
        <v>10</v>
      </c>
    </row>
    <row r="275" spans="1:4" x14ac:dyDescent="0.2">
      <c r="A275" t="s">
        <v>2109</v>
      </c>
      <c r="B275">
        <v>173</v>
      </c>
      <c r="C275" t="s">
        <v>2110</v>
      </c>
      <c r="D275">
        <v>1121</v>
      </c>
    </row>
    <row r="276" spans="1:4" x14ac:dyDescent="0.2">
      <c r="A276" t="s">
        <v>2109</v>
      </c>
      <c r="B276">
        <v>87</v>
      </c>
      <c r="C276" t="s">
        <v>2110</v>
      </c>
      <c r="D276">
        <v>15</v>
      </c>
    </row>
    <row r="277" spans="1:4" x14ac:dyDescent="0.2">
      <c r="A277" t="s">
        <v>2109</v>
      </c>
      <c r="B277">
        <v>1572</v>
      </c>
      <c r="C277" t="s">
        <v>2110</v>
      </c>
      <c r="D277">
        <v>191</v>
      </c>
    </row>
    <row r="278" spans="1:4" x14ac:dyDescent="0.2">
      <c r="A278" t="s">
        <v>2109</v>
      </c>
      <c r="B278">
        <v>2346</v>
      </c>
      <c r="C278" t="s">
        <v>2110</v>
      </c>
      <c r="D278">
        <v>16</v>
      </c>
    </row>
    <row r="279" spans="1:4" x14ac:dyDescent="0.2">
      <c r="A279" t="s">
        <v>2109</v>
      </c>
      <c r="B279">
        <v>115</v>
      </c>
      <c r="C279" t="s">
        <v>2110</v>
      </c>
      <c r="D279">
        <v>17</v>
      </c>
    </row>
    <row r="280" spans="1:4" x14ac:dyDescent="0.2">
      <c r="A280" t="s">
        <v>2109</v>
      </c>
      <c r="B280">
        <v>85</v>
      </c>
      <c r="C280" t="s">
        <v>2110</v>
      </c>
      <c r="D280">
        <v>34</v>
      </c>
    </row>
    <row r="281" spans="1:4" x14ac:dyDescent="0.2">
      <c r="A281" t="s">
        <v>2109</v>
      </c>
      <c r="B281">
        <v>144</v>
      </c>
      <c r="C281" t="s">
        <v>2110</v>
      </c>
      <c r="D281">
        <v>1</v>
      </c>
    </row>
    <row r="282" spans="1:4" x14ac:dyDescent="0.2">
      <c r="A282" t="s">
        <v>2109</v>
      </c>
      <c r="B282">
        <v>2443</v>
      </c>
      <c r="C282" t="s">
        <v>2110</v>
      </c>
      <c r="D282">
        <v>1274</v>
      </c>
    </row>
    <row r="283" spans="1:4" x14ac:dyDescent="0.2">
      <c r="A283" t="s">
        <v>2109</v>
      </c>
      <c r="B283">
        <v>64</v>
      </c>
      <c r="C283" t="s">
        <v>2110</v>
      </c>
      <c r="D283">
        <v>210</v>
      </c>
    </row>
    <row r="284" spans="1:4" x14ac:dyDescent="0.2">
      <c r="A284" t="s">
        <v>2109</v>
      </c>
      <c r="B284">
        <v>268</v>
      </c>
      <c r="C284" t="s">
        <v>2110</v>
      </c>
      <c r="D284">
        <v>248</v>
      </c>
    </row>
    <row r="285" spans="1:4" x14ac:dyDescent="0.2">
      <c r="A285" t="s">
        <v>2109</v>
      </c>
      <c r="B285">
        <v>195</v>
      </c>
      <c r="C285" t="s">
        <v>2110</v>
      </c>
      <c r="D285">
        <v>513</v>
      </c>
    </row>
    <row r="286" spans="1:4" x14ac:dyDescent="0.2">
      <c r="A286" t="s">
        <v>2109</v>
      </c>
      <c r="B286">
        <v>186</v>
      </c>
      <c r="C286" t="s">
        <v>2110</v>
      </c>
      <c r="D286">
        <v>3410</v>
      </c>
    </row>
    <row r="287" spans="1:4" x14ac:dyDescent="0.2">
      <c r="A287" t="s">
        <v>2109</v>
      </c>
      <c r="B287">
        <v>460</v>
      </c>
      <c r="C287" t="s">
        <v>2110</v>
      </c>
      <c r="D287">
        <v>10</v>
      </c>
    </row>
    <row r="288" spans="1:4" x14ac:dyDescent="0.2">
      <c r="A288" t="s">
        <v>2109</v>
      </c>
      <c r="B288">
        <v>2528</v>
      </c>
      <c r="C288" t="s">
        <v>2110</v>
      </c>
      <c r="D288">
        <v>2201</v>
      </c>
    </row>
    <row r="289" spans="1:4" x14ac:dyDescent="0.2">
      <c r="A289" t="s">
        <v>2109</v>
      </c>
      <c r="B289">
        <v>3657</v>
      </c>
      <c r="C289" t="s">
        <v>2110</v>
      </c>
      <c r="D289">
        <v>676</v>
      </c>
    </row>
    <row r="290" spans="1:4" x14ac:dyDescent="0.2">
      <c r="A290" t="s">
        <v>2109</v>
      </c>
      <c r="B290">
        <v>131</v>
      </c>
      <c r="C290" t="s">
        <v>2110</v>
      </c>
      <c r="D290">
        <v>831</v>
      </c>
    </row>
    <row r="291" spans="1:4" x14ac:dyDescent="0.2">
      <c r="A291" t="s">
        <v>2109</v>
      </c>
      <c r="B291">
        <v>239</v>
      </c>
      <c r="C291" t="s">
        <v>2110</v>
      </c>
      <c r="D291">
        <v>859</v>
      </c>
    </row>
    <row r="292" spans="1:4" x14ac:dyDescent="0.2">
      <c r="A292" t="s">
        <v>2109</v>
      </c>
      <c r="B292">
        <v>78</v>
      </c>
      <c r="C292" t="s">
        <v>2110</v>
      </c>
      <c r="D292">
        <v>45</v>
      </c>
    </row>
    <row r="293" spans="1:4" x14ac:dyDescent="0.2">
      <c r="A293" t="s">
        <v>2109</v>
      </c>
      <c r="B293">
        <v>1773</v>
      </c>
      <c r="C293" t="s">
        <v>2110</v>
      </c>
      <c r="D293">
        <v>6</v>
      </c>
    </row>
    <row r="294" spans="1:4" x14ac:dyDescent="0.2">
      <c r="A294" t="s">
        <v>2109</v>
      </c>
      <c r="B294">
        <v>32</v>
      </c>
      <c r="C294" t="s">
        <v>2110</v>
      </c>
      <c r="D294">
        <v>7</v>
      </c>
    </row>
    <row r="295" spans="1:4" x14ac:dyDescent="0.2">
      <c r="A295" t="s">
        <v>2109</v>
      </c>
      <c r="B295">
        <v>369</v>
      </c>
      <c r="C295" t="s">
        <v>2110</v>
      </c>
      <c r="D295">
        <v>31</v>
      </c>
    </row>
    <row r="296" spans="1:4" x14ac:dyDescent="0.2">
      <c r="A296" t="s">
        <v>2109</v>
      </c>
      <c r="B296">
        <v>89</v>
      </c>
      <c r="C296" t="s">
        <v>2110</v>
      </c>
      <c r="D296">
        <v>78</v>
      </c>
    </row>
    <row r="297" spans="1:4" x14ac:dyDescent="0.2">
      <c r="A297" t="s">
        <v>2109</v>
      </c>
      <c r="B297">
        <v>147</v>
      </c>
      <c r="C297" t="s">
        <v>2110</v>
      </c>
      <c r="D297">
        <v>1225</v>
      </c>
    </row>
    <row r="298" spans="1:4" x14ac:dyDescent="0.2">
      <c r="A298" t="s">
        <v>2109</v>
      </c>
      <c r="B298">
        <v>126</v>
      </c>
      <c r="C298" t="s">
        <v>2110</v>
      </c>
      <c r="D298">
        <v>1</v>
      </c>
    </row>
    <row r="299" spans="1:4" x14ac:dyDescent="0.2">
      <c r="A299" t="s">
        <v>2109</v>
      </c>
      <c r="B299">
        <v>2218</v>
      </c>
      <c r="C299" t="s">
        <v>2110</v>
      </c>
      <c r="D299">
        <v>67</v>
      </c>
    </row>
    <row r="300" spans="1:4" x14ac:dyDescent="0.2">
      <c r="A300" t="s">
        <v>2109</v>
      </c>
      <c r="B300">
        <v>202</v>
      </c>
      <c r="C300" t="s">
        <v>2110</v>
      </c>
      <c r="D300">
        <v>19</v>
      </c>
    </row>
    <row r="301" spans="1:4" x14ac:dyDescent="0.2">
      <c r="A301" t="s">
        <v>2109</v>
      </c>
      <c r="B301">
        <v>140</v>
      </c>
      <c r="C301" t="s">
        <v>2110</v>
      </c>
      <c r="D301">
        <v>2108</v>
      </c>
    </row>
    <row r="302" spans="1:4" x14ac:dyDescent="0.2">
      <c r="A302" t="s">
        <v>2109</v>
      </c>
      <c r="B302">
        <v>1052</v>
      </c>
      <c r="C302" t="s">
        <v>2110</v>
      </c>
      <c r="D302">
        <v>679</v>
      </c>
    </row>
    <row r="303" spans="1:4" x14ac:dyDescent="0.2">
      <c r="A303" t="s">
        <v>2109</v>
      </c>
      <c r="B303">
        <v>247</v>
      </c>
      <c r="C303" t="s">
        <v>2110</v>
      </c>
      <c r="D303">
        <v>36</v>
      </c>
    </row>
    <row r="304" spans="1:4" x14ac:dyDescent="0.2">
      <c r="A304" t="s">
        <v>2109</v>
      </c>
      <c r="B304">
        <v>84</v>
      </c>
      <c r="C304" t="s">
        <v>2110</v>
      </c>
      <c r="D304">
        <v>47</v>
      </c>
    </row>
    <row r="305" spans="1:4" x14ac:dyDescent="0.2">
      <c r="A305" t="s">
        <v>2109</v>
      </c>
      <c r="B305">
        <v>88</v>
      </c>
      <c r="C305" t="s">
        <v>2110</v>
      </c>
      <c r="D305">
        <v>70</v>
      </c>
    </row>
    <row r="306" spans="1:4" x14ac:dyDescent="0.2">
      <c r="A306" t="s">
        <v>2109</v>
      </c>
      <c r="B306">
        <v>156</v>
      </c>
      <c r="C306" t="s">
        <v>2110</v>
      </c>
      <c r="D306">
        <v>154</v>
      </c>
    </row>
    <row r="307" spans="1:4" x14ac:dyDescent="0.2">
      <c r="A307" t="s">
        <v>2109</v>
      </c>
      <c r="B307">
        <v>2985</v>
      </c>
      <c r="C307" t="s">
        <v>2110</v>
      </c>
      <c r="D307">
        <v>22</v>
      </c>
    </row>
    <row r="308" spans="1:4" x14ac:dyDescent="0.2">
      <c r="A308" t="s">
        <v>2109</v>
      </c>
      <c r="B308">
        <v>762</v>
      </c>
      <c r="C308" t="s">
        <v>2110</v>
      </c>
      <c r="D308">
        <v>1758</v>
      </c>
    </row>
    <row r="309" spans="1:4" x14ac:dyDescent="0.2">
      <c r="A309" t="s">
        <v>2109</v>
      </c>
      <c r="B309">
        <v>554</v>
      </c>
      <c r="C309" t="s">
        <v>2110</v>
      </c>
      <c r="D309">
        <v>94</v>
      </c>
    </row>
    <row r="310" spans="1:4" x14ac:dyDescent="0.2">
      <c r="A310" t="s">
        <v>2109</v>
      </c>
      <c r="B310">
        <v>135</v>
      </c>
      <c r="C310" t="s">
        <v>2110</v>
      </c>
      <c r="D310">
        <v>33</v>
      </c>
    </row>
    <row r="311" spans="1:4" x14ac:dyDescent="0.2">
      <c r="A311" t="s">
        <v>2109</v>
      </c>
      <c r="B311">
        <v>122</v>
      </c>
      <c r="C311" t="s">
        <v>2110</v>
      </c>
      <c r="D311">
        <v>1</v>
      </c>
    </row>
    <row r="312" spans="1:4" x14ac:dyDescent="0.2">
      <c r="A312" t="s">
        <v>2109</v>
      </c>
      <c r="B312">
        <v>221</v>
      </c>
      <c r="C312" t="s">
        <v>2110</v>
      </c>
      <c r="D312">
        <v>31</v>
      </c>
    </row>
    <row r="313" spans="1:4" x14ac:dyDescent="0.2">
      <c r="A313" t="s">
        <v>2109</v>
      </c>
      <c r="B313">
        <v>126</v>
      </c>
      <c r="C313" t="s">
        <v>2110</v>
      </c>
      <c r="D313">
        <v>35</v>
      </c>
    </row>
    <row r="314" spans="1:4" x14ac:dyDescent="0.2">
      <c r="A314" t="s">
        <v>2109</v>
      </c>
      <c r="B314">
        <v>1022</v>
      </c>
      <c r="C314" t="s">
        <v>2110</v>
      </c>
      <c r="D314">
        <v>63</v>
      </c>
    </row>
    <row r="315" spans="1:4" x14ac:dyDescent="0.2">
      <c r="A315" t="s">
        <v>2109</v>
      </c>
      <c r="B315">
        <v>3177</v>
      </c>
      <c r="C315" t="s">
        <v>2110</v>
      </c>
      <c r="D315">
        <v>526</v>
      </c>
    </row>
    <row r="316" spans="1:4" x14ac:dyDescent="0.2">
      <c r="A316" t="s">
        <v>2109</v>
      </c>
      <c r="B316">
        <v>198</v>
      </c>
      <c r="C316" t="s">
        <v>2110</v>
      </c>
      <c r="D316">
        <v>121</v>
      </c>
    </row>
    <row r="317" spans="1:4" x14ac:dyDescent="0.2">
      <c r="A317" t="s">
        <v>2109</v>
      </c>
      <c r="B317">
        <v>85</v>
      </c>
      <c r="C317" t="s">
        <v>2110</v>
      </c>
      <c r="D317">
        <v>67</v>
      </c>
    </row>
    <row r="318" spans="1:4" x14ac:dyDescent="0.2">
      <c r="A318" t="s">
        <v>2109</v>
      </c>
      <c r="B318">
        <v>3596</v>
      </c>
      <c r="C318" t="s">
        <v>2110</v>
      </c>
      <c r="D318">
        <v>57</v>
      </c>
    </row>
    <row r="319" spans="1:4" x14ac:dyDescent="0.2">
      <c r="A319" t="s">
        <v>2109</v>
      </c>
      <c r="B319">
        <v>244</v>
      </c>
      <c r="C319" t="s">
        <v>2110</v>
      </c>
      <c r="D319">
        <v>1229</v>
      </c>
    </row>
    <row r="320" spans="1:4" x14ac:dyDescent="0.2">
      <c r="A320" t="s">
        <v>2109</v>
      </c>
      <c r="B320">
        <v>5180</v>
      </c>
      <c r="C320" t="s">
        <v>2110</v>
      </c>
      <c r="D320">
        <v>12</v>
      </c>
    </row>
    <row r="321" spans="1:4" x14ac:dyDescent="0.2">
      <c r="A321" t="s">
        <v>2109</v>
      </c>
      <c r="B321">
        <v>589</v>
      </c>
      <c r="C321" t="s">
        <v>2110</v>
      </c>
      <c r="D321">
        <v>452</v>
      </c>
    </row>
    <row r="322" spans="1:4" x14ac:dyDescent="0.2">
      <c r="A322" t="s">
        <v>2109</v>
      </c>
      <c r="B322">
        <v>2725</v>
      </c>
      <c r="C322" t="s">
        <v>2110</v>
      </c>
      <c r="D322">
        <v>1886</v>
      </c>
    </row>
    <row r="323" spans="1:4" x14ac:dyDescent="0.2">
      <c r="A323" t="s">
        <v>2109</v>
      </c>
      <c r="B323">
        <v>300</v>
      </c>
      <c r="C323" t="s">
        <v>2110</v>
      </c>
      <c r="D323">
        <v>1825</v>
      </c>
    </row>
    <row r="324" spans="1:4" x14ac:dyDescent="0.2">
      <c r="A324" t="s">
        <v>2109</v>
      </c>
      <c r="B324">
        <v>144</v>
      </c>
      <c r="C324" t="s">
        <v>2110</v>
      </c>
      <c r="D324">
        <v>31</v>
      </c>
    </row>
    <row r="325" spans="1:4" x14ac:dyDescent="0.2">
      <c r="A325" t="s">
        <v>2109</v>
      </c>
      <c r="B325">
        <v>87</v>
      </c>
      <c r="C325" t="s">
        <v>2110</v>
      </c>
      <c r="D325">
        <v>107</v>
      </c>
    </row>
    <row r="326" spans="1:4" x14ac:dyDescent="0.2">
      <c r="A326" t="s">
        <v>2109</v>
      </c>
      <c r="B326">
        <v>3116</v>
      </c>
      <c r="C326" t="s">
        <v>2110</v>
      </c>
      <c r="D326">
        <v>27</v>
      </c>
    </row>
    <row r="327" spans="1:4" x14ac:dyDescent="0.2">
      <c r="A327" t="s">
        <v>2109</v>
      </c>
      <c r="B327">
        <v>909</v>
      </c>
      <c r="C327" t="s">
        <v>2110</v>
      </c>
      <c r="D327">
        <v>1221</v>
      </c>
    </row>
    <row r="328" spans="1:4" x14ac:dyDescent="0.2">
      <c r="A328" t="s">
        <v>2109</v>
      </c>
      <c r="B328">
        <v>1613</v>
      </c>
      <c r="C328" t="s">
        <v>2110</v>
      </c>
      <c r="D328">
        <v>1</v>
      </c>
    </row>
    <row r="329" spans="1:4" x14ac:dyDescent="0.2">
      <c r="A329" t="s">
        <v>2109</v>
      </c>
      <c r="B329">
        <v>136</v>
      </c>
      <c r="C329" t="s">
        <v>2110</v>
      </c>
      <c r="D329">
        <v>16</v>
      </c>
    </row>
    <row r="330" spans="1:4" x14ac:dyDescent="0.2">
      <c r="A330" t="s">
        <v>2109</v>
      </c>
      <c r="B330">
        <v>130</v>
      </c>
      <c r="C330" t="s">
        <v>2110</v>
      </c>
      <c r="D330">
        <v>41</v>
      </c>
    </row>
    <row r="331" spans="1:4" x14ac:dyDescent="0.2">
      <c r="A331" t="s">
        <v>2109</v>
      </c>
      <c r="B331">
        <v>102</v>
      </c>
      <c r="C331" t="s">
        <v>2110</v>
      </c>
      <c r="D331">
        <v>523</v>
      </c>
    </row>
    <row r="332" spans="1:4" x14ac:dyDescent="0.2">
      <c r="A332" t="s">
        <v>2109</v>
      </c>
      <c r="B332">
        <v>4006</v>
      </c>
      <c r="C332" t="s">
        <v>2110</v>
      </c>
      <c r="D332">
        <v>141</v>
      </c>
    </row>
    <row r="333" spans="1:4" x14ac:dyDescent="0.2">
      <c r="A333" t="s">
        <v>2109</v>
      </c>
      <c r="B333">
        <v>1629</v>
      </c>
      <c r="C333" t="s">
        <v>2110</v>
      </c>
      <c r="D333">
        <v>52</v>
      </c>
    </row>
    <row r="334" spans="1:4" x14ac:dyDescent="0.2">
      <c r="A334" t="s">
        <v>2109</v>
      </c>
      <c r="B334">
        <v>2188</v>
      </c>
      <c r="C334" t="s">
        <v>2110</v>
      </c>
      <c r="D334">
        <v>225</v>
      </c>
    </row>
    <row r="335" spans="1:4" x14ac:dyDescent="0.2">
      <c r="A335" t="s">
        <v>2109</v>
      </c>
      <c r="B335">
        <v>2409</v>
      </c>
      <c r="C335" t="s">
        <v>2110</v>
      </c>
      <c r="D335">
        <v>38</v>
      </c>
    </row>
    <row r="336" spans="1:4" x14ac:dyDescent="0.2">
      <c r="A336" t="s">
        <v>2109</v>
      </c>
      <c r="B336">
        <v>194</v>
      </c>
      <c r="C336" t="s">
        <v>2110</v>
      </c>
      <c r="D336">
        <v>15</v>
      </c>
    </row>
    <row r="337" spans="1:4" x14ac:dyDescent="0.2">
      <c r="A337" t="s">
        <v>2109</v>
      </c>
      <c r="B337">
        <v>1140</v>
      </c>
      <c r="C337" t="s">
        <v>2110</v>
      </c>
      <c r="D337">
        <v>37</v>
      </c>
    </row>
    <row r="338" spans="1:4" x14ac:dyDescent="0.2">
      <c r="A338" t="s">
        <v>2109</v>
      </c>
      <c r="B338">
        <v>102</v>
      </c>
      <c r="C338" t="s">
        <v>2110</v>
      </c>
      <c r="D338">
        <v>112</v>
      </c>
    </row>
    <row r="339" spans="1:4" x14ac:dyDescent="0.2">
      <c r="A339" t="s">
        <v>2109</v>
      </c>
      <c r="B339">
        <v>2857</v>
      </c>
      <c r="C339" t="s">
        <v>2110</v>
      </c>
      <c r="D339">
        <v>21</v>
      </c>
    </row>
    <row r="340" spans="1:4" x14ac:dyDescent="0.2">
      <c r="A340" t="s">
        <v>2109</v>
      </c>
      <c r="B340">
        <v>107</v>
      </c>
      <c r="C340" t="s">
        <v>2110</v>
      </c>
      <c r="D340">
        <v>67</v>
      </c>
    </row>
    <row r="341" spans="1:4" x14ac:dyDescent="0.2">
      <c r="A341" t="s">
        <v>2109</v>
      </c>
      <c r="B341">
        <v>160</v>
      </c>
      <c r="C341" t="s">
        <v>2110</v>
      </c>
      <c r="D341">
        <v>78</v>
      </c>
    </row>
    <row r="342" spans="1:4" x14ac:dyDescent="0.2">
      <c r="A342" t="s">
        <v>2109</v>
      </c>
      <c r="B342">
        <v>2230</v>
      </c>
      <c r="C342" t="s">
        <v>2110</v>
      </c>
      <c r="D342">
        <v>67</v>
      </c>
    </row>
    <row r="343" spans="1:4" x14ac:dyDescent="0.2">
      <c r="A343" t="s">
        <v>2109</v>
      </c>
      <c r="B343">
        <v>316</v>
      </c>
      <c r="C343" t="s">
        <v>2110</v>
      </c>
      <c r="D343">
        <v>263</v>
      </c>
    </row>
    <row r="344" spans="1:4" x14ac:dyDescent="0.2">
      <c r="A344" t="s">
        <v>2109</v>
      </c>
      <c r="B344">
        <v>117</v>
      </c>
      <c r="C344" t="s">
        <v>2110</v>
      </c>
      <c r="D344">
        <v>1691</v>
      </c>
    </row>
    <row r="345" spans="1:4" x14ac:dyDescent="0.2">
      <c r="A345" t="s">
        <v>2109</v>
      </c>
      <c r="B345">
        <v>6406</v>
      </c>
      <c r="C345" t="s">
        <v>2110</v>
      </c>
      <c r="D345">
        <v>181</v>
      </c>
    </row>
    <row r="346" spans="1:4" x14ac:dyDescent="0.2">
      <c r="A346" t="s">
        <v>2109</v>
      </c>
      <c r="B346">
        <v>192</v>
      </c>
      <c r="C346" t="s">
        <v>2110</v>
      </c>
      <c r="D346">
        <v>13</v>
      </c>
    </row>
    <row r="347" spans="1:4" x14ac:dyDescent="0.2">
      <c r="A347" t="s">
        <v>2109</v>
      </c>
      <c r="B347">
        <v>26</v>
      </c>
      <c r="C347" t="s">
        <v>2110</v>
      </c>
      <c r="D347">
        <v>1</v>
      </c>
    </row>
    <row r="348" spans="1:4" x14ac:dyDescent="0.2">
      <c r="A348" t="s">
        <v>2109</v>
      </c>
      <c r="B348">
        <v>723</v>
      </c>
      <c r="C348" t="s">
        <v>2110</v>
      </c>
      <c r="D348">
        <v>21</v>
      </c>
    </row>
    <row r="349" spans="1:4" x14ac:dyDescent="0.2">
      <c r="A349" t="s">
        <v>2109</v>
      </c>
      <c r="B349">
        <v>170</v>
      </c>
      <c r="C349" t="s">
        <v>2110</v>
      </c>
      <c r="D349">
        <v>830</v>
      </c>
    </row>
    <row r="350" spans="1:4" x14ac:dyDescent="0.2">
      <c r="A350" t="s">
        <v>2109</v>
      </c>
      <c r="B350">
        <v>238</v>
      </c>
      <c r="C350" t="s">
        <v>2110</v>
      </c>
      <c r="D350">
        <v>130</v>
      </c>
    </row>
    <row r="351" spans="1:4" x14ac:dyDescent="0.2">
      <c r="A351" t="s">
        <v>2109</v>
      </c>
      <c r="B351">
        <v>55</v>
      </c>
      <c r="C351" t="s">
        <v>2110</v>
      </c>
      <c r="D351">
        <v>55</v>
      </c>
    </row>
    <row r="352" spans="1:4" x14ac:dyDescent="0.2">
      <c r="A352" t="s">
        <v>2109</v>
      </c>
      <c r="B352">
        <v>128</v>
      </c>
      <c r="C352" t="s">
        <v>2110</v>
      </c>
      <c r="D352">
        <v>114</v>
      </c>
    </row>
    <row r="353" spans="1:4" x14ac:dyDescent="0.2">
      <c r="A353" t="s">
        <v>2109</v>
      </c>
      <c r="B353">
        <v>2144</v>
      </c>
      <c r="C353" t="s">
        <v>2110</v>
      </c>
      <c r="D353">
        <v>594</v>
      </c>
    </row>
    <row r="354" spans="1:4" x14ac:dyDescent="0.2">
      <c r="A354" t="s">
        <v>2109</v>
      </c>
      <c r="B354">
        <v>2693</v>
      </c>
      <c r="C354" t="s">
        <v>2110</v>
      </c>
      <c r="D354">
        <v>24</v>
      </c>
    </row>
    <row r="355" spans="1:4" x14ac:dyDescent="0.2">
      <c r="A355" t="s">
        <v>2109</v>
      </c>
      <c r="B355">
        <v>432</v>
      </c>
      <c r="C355" t="s">
        <v>2110</v>
      </c>
      <c r="D355">
        <v>252</v>
      </c>
    </row>
    <row r="356" spans="1:4" x14ac:dyDescent="0.2">
      <c r="A356" t="s">
        <v>2109</v>
      </c>
      <c r="B356">
        <v>189</v>
      </c>
      <c r="C356" t="s">
        <v>2110</v>
      </c>
      <c r="D356">
        <v>67</v>
      </c>
    </row>
    <row r="357" spans="1:4" x14ac:dyDescent="0.2">
      <c r="A357" t="s">
        <v>2109</v>
      </c>
      <c r="B357">
        <v>154</v>
      </c>
      <c r="C357" t="s">
        <v>2110</v>
      </c>
      <c r="D357">
        <v>742</v>
      </c>
    </row>
    <row r="358" spans="1:4" x14ac:dyDescent="0.2">
      <c r="A358" t="s">
        <v>2109</v>
      </c>
      <c r="B358">
        <v>96</v>
      </c>
      <c r="C358" t="s">
        <v>2110</v>
      </c>
      <c r="D358">
        <v>75</v>
      </c>
    </row>
    <row r="359" spans="1:4" x14ac:dyDescent="0.2">
      <c r="A359" t="s">
        <v>2109</v>
      </c>
      <c r="B359">
        <v>3063</v>
      </c>
      <c r="C359" t="s">
        <v>2110</v>
      </c>
      <c r="D359">
        <v>4405</v>
      </c>
    </row>
    <row r="360" spans="1:4" x14ac:dyDescent="0.2">
      <c r="A360" t="s">
        <v>2109</v>
      </c>
      <c r="B360">
        <v>2266</v>
      </c>
      <c r="C360" t="s">
        <v>2110</v>
      </c>
      <c r="D360">
        <v>92</v>
      </c>
    </row>
    <row r="361" spans="1:4" x14ac:dyDescent="0.2">
      <c r="A361" t="s">
        <v>2109</v>
      </c>
      <c r="B361">
        <v>194</v>
      </c>
      <c r="C361" t="s">
        <v>2110</v>
      </c>
      <c r="D361">
        <v>64</v>
      </c>
    </row>
    <row r="362" spans="1:4" x14ac:dyDescent="0.2">
      <c r="A362" t="s">
        <v>2109</v>
      </c>
      <c r="B362">
        <v>129</v>
      </c>
      <c r="C362" t="s">
        <v>2110</v>
      </c>
      <c r="D362">
        <v>64</v>
      </c>
    </row>
    <row r="363" spans="1:4" x14ac:dyDescent="0.2">
      <c r="A363" t="s">
        <v>2109</v>
      </c>
      <c r="B363">
        <v>375</v>
      </c>
      <c r="C363" t="s">
        <v>2110</v>
      </c>
      <c r="D363">
        <v>842</v>
      </c>
    </row>
    <row r="364" spans="1:4" x14ac:dyDescent="0.2">
      <c r="A364" t="s">
        <v>2109</v>
      </c>
      <c r="B364">
        <v>409</v>
      </c>
      <c r="C364" t="s">
        <v>2110</v>
      </c>
      <c r="D364">
        <v>112</v>
      </c>
    </row>
    <row r="365" spans="1:4" x14ac:dyDescent="0.2">
      <c r="A365" t="s">
        <v>2109</v>
      </c>
      <c r="B365">
        <v>234</v>
      </c>
      <c r="C365" t="s">
        <v>2110</v>
      </c>
      <c r="D365">
        <v>374</v>
      </c>
    </row>
    <row r="366" spans="1:4" x14ac:dyDescent="0.2">
      <c r="A366" t="s">
        <v>2109</v>
      </c>
      <c r="B366">
        <v>3016</v>
      </c>
    </row>
    <row r="367" spans="1:4" x14ac:dyDescent="0.2">
      <c r="A367" t="s">
        <v>2109</v>
      </c>
      <c r="B367">
        <v>264</v>
      </c>
    </row>
    <row r="368" spans="1:4" x14ac:dyDescent="0.2">
      <c r="A368" t="s">
        <v>2109</v>
      </c>
      <c r="B368">
        <v>272</v>
      </c>
    </row>
    <row r="369" spans="1:2" x14ac:dyDescent="0.2">
      <c r="A369" t="s">
        <v>2109</v>
      </c>
      <c r="B369">
        <v>419</v>
      </c>
    </row>
    <row r="370" spans="1:2" x14ac:dyDescent="0.2">
      <c r="A370" t="s">
        <v>2109</v>
      </c>
      <c r="B370">
        <v>1621</v>
      </c>
    </row>
    <row r="371" spans="1:2" x14ac:dyDescent="0.2">
      <c r="A371" t="s">
        <v>2109</v>
      </c>
      <c r="B371">
        <v>1101</v>
      </c>
    </row>
    <row r="372" spans="1:2" x14ac:dyDescent="0.2">
      <c r="A372" t="s">
        <v>2109</v>
      </c>
      <c r="B372">
        <v>1073</v>
      </c>
    </row>
    <row r="373" spans="1:2" x14ac:dyDescent="0.2">
      <c r="A373" t="s">
        <v>2109</v>
      </c>
      <c r="B373">
        <v>331</v>
      </c>
    </row>
    <row r="374" spans="1:2" x14ac:dyDescent="0.2">
      <c r="A374" t="s">
        <v>2109</v>
      </c>
      <c r="B374">
        <v>1170</v>
      </c>
    </row>
    <row r="375" spans="1:2" x14ac:dyDescent="0.2">
      <c r="A375" t="s">
        <v>2109</v>
      </c>
      <c r="B375">
        <v>363</v>
      </c>
    </row>
    <row r="376" spans="1:2" x14ac:dyDescent="0.2">
      <c r="A376" t="s">
        <v>2109</v>
      </c>
      <c r="B376">
        <v>103</v>
      </c>
    </row>
    <row r="377" spans="1:2" x14ac:dyDescent="0.2">
      <c r="A377" t="s">
        <v>2109</v>
      </c>
      <c r="B377">
        <v>147</v>
      </c>
    </row>
    <row r="378" spans="1:2" x14ac:dyDescent="0.2">
      <c r="A378" t="s">
        <v>2109</v>
      </c>
      <c r="B378">
        <v>110</v>
      </c>
    </row>
    <row r="379" spans="1:2" x14ac:dyDescent="0.2">
      <c r="A379" t="s">
        <v>2109</v>
      </c>
      <c r="B379">
        <v>134</v>
      </c>
    </row>
    <row r="380" spans="1:2" x14ac:dyDescent="0.2">
      <c r="A380" t="s">
        <v>2109</v>
      </c>
      <c r="B380">
        <v>269</v>
      </c>
    </row>
    <row r="381" spans="1:2" x14ac:dyDescent="0.2">
      <c r="A381" t="s">
        <v>2109</v>
      </c>
      <c r="B381">
        <v>175</v>
      </c>
    </row>
    <row r="382" spans="1:2" x14ac:dyDescent="0.2">
      <c r="A382" t="s">
        <v>2109</v>
      </c>
      <c r="B382">
        <v>69</v>
      </c>
    </row>
    <row r="383" spans="1:2" x14ac:dyDescent="0.2">
      <c r="A383" t="s">
        <v>2109</v>
      </c>
      <c r="B383">
        <v>190</v>
      </c>
    </row>
    <row r="384" spans="1:2" x14ac:dyDescent="0.2">
      <c r="A384" t="s">
        <v>2109</v>
      </c>
      <c r="B384">
        <v>237</v>
      </c>
    </row>
    <row r="385" spans="1:2" x14ac:dyDescent="0.2">
      <c r="A385" t="s">
        <v>2109</v>
      </c>
      <c r="B385">
        <v>196</v>
      </c>
    </row>
    <row r="386" spans="1:2" x14ac:dyDescent="0.2">
      <c r="A386" t="s">
        <v>2109</v>
      </c>
      <c r="B386">
        <v>7295</v>
      </c>
    </row>
    <row r="387" spans="1:2" x14ac:dyDescent="0.2">
      <c r="A387" t="s">
        <v>2109</v>
      </c>
      <c r="B387">
        <v>2893</v>
      </c>
    </row>
    <row r="388" spans="1:2" x14ac:dyDescent="0.2">
      <c r="A388" t="s">
        <v>2109</v>
      </c>
      <c r="B388">
        <v>820</v>
      </c>
    </row>
    <row r="389" spans="1:2" x14ac:dyDescent="0.2">
      <c r="A389" t="s">
        <v>2109</v>
      </c>
      <c r="B389">
        <v>2038</v>
      </c>
    </row>
    <row r="390" spans="1:2" x14ac:dyDescent="0.2">
      <c r="A390" t="s">
        <v>2109</v>
      </c>
      <c r="B390">
        <v>116</v>
      </c>
    </row>
    <row r="391" spans="1:2" x14ac:dyDescent="0.2">
      <c r="A391" t="s">
        <v>2109</v>
      </c>
      <c r="B391">
        <v>1345</v>
      </c>
    </row>
    <row r="392" spans="1:2" x14ac:dyDescent="0.2">
      <c r="A392" t="s">
        <v>2109</v>
      </c>
      <c r="B392">
        <v>168</v>
      </c>
    </row>
    <row r="393" spans="1:2" x14ac:dyDescent="0.2">
      <c r="A393" t="s">
        <v>2109</v>
      </c>
      <c r="B393">
        <v>137</v>
      </c>
    </row>
    <row r="394" spans="1:2" x14ac:dyDescent="0.2">
      <c r="A394" t="s">
        <v>2109</v>
      </c>
      <c r="B394">
        <v>186</v>
      </c>
    </row>
    <row r="395" spans="1:2" x14ac:dyDescent="0.2">
      <c r="A395" t="s">
        <v>2109</v>
      </c>
      <c r="B395">
        <v>125</v>
      </c>
    </row>
    <row r="396" spans="1:2" x14ac:dyDescent="0.2">
      <c r="A396" t="s">
        <v>2109</v>
      </c>
      <c r="B396">
        <v>202</v>
      </c>
    </row>
    <row r="397" spans="1:2" x14ac:dyDescent="0.2">
      <c r="A397" t="s">
        <v>2109</v>
      </c>
      <c r="B397">
        <v>103</v>
      </c>
    </row>
    <row r="398" spans="1:2" x14ac:dyDescent="0.2">
      <c r="A398" t="s">
        <v>2109</v>
      </c>
      <c r="B398">
        <v>1785</v>
      </c>
    </row>
    <row r="399" spans="1:2" x14ac:dyDescent="0.2">
      <c r="A399" t="s">
        <v>2109</v>
      </c>
      <c r="B399">
        <v>157</v>
      </c>
    </row>
    <row r="400" spans="1:2" x14ac:dyDescent="0.2">
      <c r="A400" t="s">
        <v>2109</v>
      </c>
      <c r="B400">
        <v>555</v>
      </c>
    </row>
    <row r="401" spans="1:2" x14ac:dyDescent="0.2">
      <c r="A401" t="s">
        <v>2109</v>
      </c>
      <c r="B401">
        <v>297</v>
      </c>
    </row>
    <row r="402" spans="1:2" x14ac:dyDescent="0.2">
      <c r="A402" t="s">
        <v>2109</v>
      </c>
      <c r="B402">
        <v>123</v>
      </c>
    </row>
    <row r="403" spans="1:2" x14ac:dyDescent="0.2">
      <c r="A403" t="s">
        <v>2109</v>
      </c>
      <c r="B403">
        <v>3036</v>
      </c>
    </row>
    <row r="404" spans="1:2" x14ac:dyDescent="0.2">
      <c r="A404" t="s">
        <v>2109</v>
      </c>
      <c r="B404">
        <v>144</v>
      </c>
    </row>
    <row r="405" spans="1:2" x14ac:dyDescent="0.2">
      <c r="A405" t="s">
        <v>2109</v>
      </c>
      <c r="B405">
        <v>121</v>
      </c>
    </row>
    <row r="406" spans="1:2" x14ac:dyDescent="0.2">
      <c r="A406" t="s">
        <v>2109</v>
      </c>
      <c r="B406">
        <v>181</v>
      </c>
    </row>
    <row r="407" spans="1:2" x14ac:dyDescent="0.2">
      <c r="A407" t="s">
        <v>2109</v>
      </c>
      <c r="B407">
        <v>122</v>
      </c>
    </row>
    <row r="408" spans="1:2" x14ac:dyDescent="0.2">
      <c r="A408" t="s">
        <v>2109</v>
      </c>
      <c r="B408">
        <v>1071</v>
      </c>
    </row>
    <row r="409" spans="1:2" x14ac:dyDescent="0.2">
      <c r="A409" t="s">
        <v>2109</v>
      </c>
      <c r="B409">
        <v>980</v>
      </c>
    </row>
    <row r="410" spans="1:2" x14ac:dyDescent="0.2">
      <c r="A410" t="s">
        <v>2109</v>
      </c>
      <c r="B410">
        <v>536</v>
      </c>
    </row>
    <row r="411" spans="1:2" x14ac:dyDescent="0.2">
      <c r="A411" t="s">
        <v>2109</v>
      </c>
      <c r="B411">
        <v>1991</v>
      </c>
    </row>
    <row r="412" spans="1:2" x14ac:dyDescent="0.2">
      <c r="A412" t="s">
        <v>2109</v>
      </c>
      <c r="B412">
        <v>180</v>
      </c>
    </row>
    <row r="413" spans="1:2" x14ac:dyDescent="0.2">
      <c r="A413" t="s">
        <v>2109</v>
      </c>
      <c r="B413">
        <v>130</v>
      </c>
    </row>
    <row r="414" spans="1:2" x14ac:dyDescent="0.2">
      <c r="A414" t="s">
        <v>2109</v>
      </c>
      <c r="B414">
        <v>122</v>
      </c>
    </row>
    <row r="415" spans="1:2" x14ac:dyDescent="0.2">
      <c r="A415" t="s">
        <v>2109</v>
      </c>
      <c r="B415">
        <v>140</v>
      </c>
    </row>
    <row r="416" spans="1:2" x14ac:dyDescent="0.2">
      <c r="A416" t="s">
        <v>2109</v>
      </c>
      <c r="B416">
        <v>3388</v>
      </c>
    </row>
    <row r="417" spans="1:2" x14ac:dyDescent="0.2">
      <c r="A417" t="s">
        <v>2109</v>
      </c>
      <c r="B417">
        <v>280</v>
      </c>
    </row>
    <row r="418" spans="1:2" x14ac:dyDescent="0.2">
      <c r="A418" t="s">
        <v>2109</v>
      </c>
      <c r="B418">
        <v>366</v>
      </c>
    </row>
    <row r="419" spans="1:2" x14ac:dyDescent="0.2">
      <c r="A419" t="s">
        <v>2109</v>
      </c>
      <c r="B419">
        <v>270</v>
      </c>
    </row>
    <row r="420" spans="1:2" x14ac:dyDescent="0.2">
      <c r="A420" t="s">
        <v>2109</v>
      </c>
      <c r="B420">
        <v>137</v>
      </c>
    </row>
    <row r="421" spans="1:2" x14ac:dyDescent="0.2">
      <c r="A421" t="s">
        <v>2109</v>
      </c>
      <c r="B421">
        <v>3205</v>
      </c>
    </row>
    <row r="422" spans="1:2" x14ac:dyDescent="0.2">
      <c r="A422" t="s">
        <v>2109</v>
      </c>
      <c r="B422">
        <v>288</v>
      </c>
    </row>
    <row r="423" spans="1:2" x14ac:dyDescent="0.2">
      <c r="A423" t="s">
        <v>2109</v>
      </c>
      <c r="B423">
        <v>148</v>
      </c>
    </row>
    <row r="424" spans="1:2" x14ac:dyDescent="0.2">
      <c r="A424" t="s">
        <v>2109</v>
      </c>
      <c r="B424">
        <v>114</v>
      </c>
    </row>
    <row r="425" spans="1:2" x14ac:dyDescent="0.2">
      <c r="A425" t="s">
        <v>2109</v>
      </c>
      <c r="B425">
        <v>1518</v>
      </c>
    </row>
    <row r="426" spans="1:2" x14ac:dyDescent="0.2">
      <c r="A426" t="s">
        <v>2109</v>
      </c>
      <c r="B426">
        <v>166</v>
      </c>
    </row>
    <row r="427" spans="1:2" x14ac:dyDescent="0.2">
      <c r="A427" t="s">
        <v>2109</v>
      </c>
      <c r="B427">
        <v>100</v>
      </c>
    </row>
    <row r="428" spans="1:2" x14ac:dyDescent="0.2">
      <c r="A428" t="s">
        <v>2109</v>
      </c>
      <c r="B428">
        <v>235</v>
      </c>
    </row>
    <row r="429" spans="1:2" x14ac:dyDescent="0.2">
      <c r="A429" t="s">
        <v>2109</v>
      </c>
      <c r="B429">
        <v>148</v>
      </c>
    </row>
    <row r="430" spans="1:2" x14ac:dyDescent="0.2">
      <c r="A430" t="s">
        <v>2109</v>
      </c>
      <c r="B430">
        <v>198</v>
      </c>
    </row>
    <row r="431" spans="1:2" x14ac:dyDescent="0.2">
      <c r="A431" t="s">
        <v>2109</v>
      </c>
      <c r="B431">
        <v>150</v>
      </c>
    </row>
    <row r="432" spans="1:2" x14ac:dyDescent="0.2">
      <c r="A432" t="s">
        <v>2109</v>
      </c>
      <c r="B432">
        <v>216</v>
      </c>
    </row>
    <row r="433" spans="1:2" x14ac:dyDescent="0.2">
      <c r="A433" t="s">
        <v>2109</v>
      </c>
      <c r="B433">
        <v>5139</v>
      </c>
    </row>
    <row r="434" spans="1:2" x14ac:dyDescent="0.2">
      <c r="A434" t="s">
        <v>2109</v>
      </c>
      <c r="B434">
        <v>2353</v>
      </c>
    </row>
    <row r="435" spans="1:2" x14ac:dyDescent="0.2">
      <c r="A435" t="s">
        <v>2109</v>
      </c>
      <c r="B435">
        <v>78</v>
      </c>
    </row>
    <row r="436" spans="1:2" x14ac:dyDescent="0.2">
      <c r="A436" t="s">
        <v>2109</v>
      </c>
      <c r="B436">
        <v>174</v>
      </c>
    </row>
    <row r="437" spans="1:2" x14ac:dyDescent="0.2">
      <c r="A437" t="s">
        <v>2109</v>
      </c>
      <c r="B437">
        <v>164</v>
      </c>
    </row>
    <row r="438" spans="1:2" x14ac:dyDescent="0.2">
      <c r="A438" t="s">
        <v>2109</v>
      </c>
      <c r="B438">
        <v>161</v>
      </c>
    </row>
    <row r="439" spans="1:2" x14ac:dyDescent="0.2">
      <c r="A439" t="s">
        <v>2109</v>
      </c>
      <c r="B439">
        <v>138</v>
      </c>
    </row>
    <row r="440" spans="1:2" x14ac:dyDescent="0.2">
      <c r="A440" t="s">
        <v>2109</v>
      </c>
      <c r="B440">
        <v>3308</v>
      </c>
    </row>
    <row r="441" spans="1:2" x14ac:dyDescent="0.2">
      <c r="A441" t="s">
        <v>2109</v>
      </c>
      <c r="B441">
        <v>127</v>
      </c>
    </row>
    <row r="442" spans="1:2" x14ac:dyDescent="0.2">
      <c r="A442" t="s">
        <v>2109</v>
      </c>
      <c r="B442">
        <v>207</v>
      </c>
    </row>
    <row r="443" spans="1:2" x14ac:dyDescent="0.2">
      <c r="A443" t="s">
        <v>2109</v>
      </c>
      <c r="B443">
        <v>181</v>
      </c>
    </row>
    <row r="444" spans="1:2" x14ac:dyDescent="0.2">
      <c r="A444" t="s">
        <v>2109</v>
      </c>
      <c r="B444">
        <v>110</v>
      </c>
    </row>
    <row r="445" spans="1:2" x14ac:dyDescent="0.2">
      <c r="A445" t="s">
        <v>2109</v>
      </c>
      <c r="B445">
        <v>185</v>
      </c>
    </row>
    <row r="446" spans="1:2" x14ac:dyDescent="0.2">
      <c r="A446" t="s">
        <v>2109</v>
      </c>
      <c r="B446">
        <v>121</v>
      </c>
    </row>
    <row r="447" spans="1:2" x14ac:dyDescent="0.2">
      <c r="A447" t="s">
        <v>2109</v>
      </c>
      <c r="B447">
        <v>106</v>
      </c>
    </row>
    <row r="448" spans="1:2" x14ac:dyDescent="0.2">
      <c r="A448" t="s">
        <v>2109</v>
      </c>
      <c r="B448">
        <v>142</v>
      </c>
    </row>
    <row r="449" spans="1:2" x14ac:dyDescent="0.2">
      <c r="A449" t="s">
        <v>2109</v>
      </c>
      <c r="B449">
        <v>233</v>
      </c>
    </row>
    <row r="450" spans="1:2" x14ac:dyDescent="0.2">
      <c r="A450" t="s">
        <v>2109</v>
      </c>
      <c r="B450">
        <v>218</v>
      </c>
    </row>
    <row r="451" spans="1:2" x14ac:dyDescent="0.2">
      <c r="A451" t="s">
        <v>2109</v>
      </c>
      <c r="B451">
        <v>76</v>
      </c>
    </row>
    <row r="452" spans="1:2" x14ac:dyDescent="0.2">
      <c r="A452" t="s">
        <v>2109</v>
      </c>
      <c r="B452">
        <v>43</v>
      </c>
    </row>
    <row r="453" spans="1:2" x14ac:dyDescent="0.2">
      <c r="A453" t="s">
        <v>2109</v>
      </c>
      <c r="B453">
        <v>221</v>
      </c>
    </row>
    <row r="454" spans="1:2" x14ac:dyDescent="0.2">
      <c r="A454" t="s">
        <v>2109</v>
      </c>
      <c r="B454">
        <v>2805</v>
      </c>
    </row>
    <row r="455" spans="1:2" x14ac:dyDescent="0.2">
      <c r="A455" t="s">
        <v>2109</v>
      </c>
      <c r="B455">
        <v>68</v>
      </c>
    </row>
    <row r="456" spans="1:2" x14ac:dyDescent="0.2">
      <c r="A456" t="s">
        <v>2109</v>
      </c>
      <c r="B456">
        <v>183</v>
      </c>
    </row>
    <row r="457" spans="1:2" x14ac:dyDescent="0.2">
      <c r="A457" t="s">
        <v>2109</v>
      </c>
      <c r="B457">
        <v>133</v>
      </c>
    </row>
    <row r="458" spans="1:2" x14ac:dyDescent="0.2">
      <c r="A458" t="s">
        <v>2109</v>
      </c>
      <c r="B458">
        <v>2489</v>
      </c>
    </row>
    <row r="459" spans="1:2" x14ac:dyDescent="0.2">
      <c r="A459" t="s">
        <v>2109</v>
      </c>
      <c r="B459">
        <v>69</v>
      </c>
    </row>
    <row r="460" spans="1:2" x14ac:dyDescent="0.2">
      <c r="A460" t="s">
        <v>2109</v>
      </c>
      <c r="B460">
        <v>279</v>
      </c>
    </row>
    <row r="461" spans="1:2" x14ac:dyDescent="0.2">
      <c r="A461" t="s">
        <v>2109</v>
      </c>
      <c r="B461">
        <v>210</v>
      </c>
    </row>
    <row r="462" spans="1:2" x14ac:dyDescent="0.2">
      <c r="A462" t="s">
        <v>2109</v>
      </c>
      <c r="B462">
        <v>2100</v>
      </c>
    </row>
    <row r="463" spans="1:2" x14ac:dyDescent="0.2">
      <c r="A463" t="s">
        <v>2109</v>
      </c>
      <c r="B463">
        <v>252</v>
      </c>
    </row>
    <row r="464" spans="1:2" x14ac:dyDescent="0.2">
      <c r="A464" t="s">
        <v>2109</v>
      </c>
      <c r="B464">
        <v>1280</v>
      </c>
    </row>
    <row r="465" spans="1:2" x14ac:dyDescent="0.2">
      <c r="A465" t="s">
        <v>2109</v>
      </c>
      <c r="B465">
        <v>157</v>
      </c>
    </row>
    <row r="466" spans="1:2" x14ac:dyDescent="0.2">
      <c r="A466" t="s">
        <v>2109</v>
      </c>
      <c r="B466">
        <v>194</v>
      </c>
    </row>
    <row r="467" spans="1:2" x14ac:dyDescent="0.2">
      <c r="A467" t="s">
        <v>2109</v>
      </c>
      <c r="B467">
        <v>82</v>
      </c>
    </row>
    <row r="468" spans="1:2" x14ac:dyDescent="0.2">
      <c r="A468" t="s">
        <v>2109</v>
      </c>
      <c r="B468">
        <v>4233</v>
      </c>
    </row>
    <row r="469" spans="1:2" x14ac:dyDescent="0.2">
      <c r="A469" t="s">
        <v>2109</v>
      </c>
      <c r="B469">
        <v>1297</v>
      </c>
    </row>
    <row r="470" spans="1:2" x14ac:dyDescent="0.2">
      <c r="A470" t="s">
        <v>2109</v>
      </c>
      <c r="B470">
        <v>165</v>
      </c>
    </row>
    <row r="471" spans="1:2" x14ac:dyDescent="0.2">
      <c r="A471" t="s">
        <v>2109</v>
      </c>
      <c r="B471">
        <v>119</v>
      </c>
    </row>
    <row r="472" spans="1:2" x14ac:dyDescent="0.2">
      <c r="A472" t="s">
        <v>2109</v>
      </c>
      <c r="B472">
        <v>1797</v>
      </c>
    </row>
    <row r="473" spans="1:2" x14ac:dyDescent="0.2">
      <c r="A473" t="s">
        <v>2109</v>
      </c>
      <c r="B473">
        <v>261</v>
      </c>
    </row>
    <row r="474" spans="1:2" x14ac:dyDescent="0.2">
      <c r="A474" t="s">
        <v>2109</v>
      </c>
      <c r="B474">
        <v>157</v>
      </c>
    </row>
    <row r="475" spans="1:2" x14ac:dyDescent="0.2">
      <c r="A475" t="s">
        <v>2109</v>
      </c>
      <c r="B475">
        <v>3533</v>
      </c>
    </row>
    <row r="476" spans="1:2" x14ac:dyDescent="0.2">
      <c r="A476" t="s">
        <v>2109</v>
      </c>
      <c r="B476">
        <v>155</v>
      </c>
    </row>
    <row r="477" spans="1:2" x14ac:dyDescent="0.2">
      <c r="A477" t="s">
        <v>2109</v>
      </c>
      <c r="B477">
        <v>132</v>
      </c>
    </row>
    <row r="478" spans="1:2" x14ac:dyDescent="0.2">
      <c r="A478" t="s">
        <v>2109</v>
      </c>
      <c r="B478">
        <v>1354</v>
      </c>
    </row>
    <row r="479" spans="1:2" x14ac:dyDescent="0.2">
      <c r="A479" t="s">
        <v>2109</v>
      </c>
      <c r="B479">
        <v>48</v>
      </c>
    </row>
    <row r="480" spans="1:2" x14ac:dyDescent="0.2">
      <c r="A480" t="s">
        <v>2109</v>
      </c>
      <c r="B480">
        <v>110</v>
      </c>
    </row>
    <row r="481" spans="1:2" x14ac:dyDescent="0.2">
      <c r="A481" t="s">
        <v>2109</v>
      </c>
      <c r="B481">
        <v>172</v>
      </c>
    </row>
    <row r="482" spans="1:2" x14ac:dyDescent="0.2">
      <c r="A482" t="s">
        <v>2109</v>
      </c>
      <c r="B482">
        <v>307</v>
      </c>
    </row>
    <row r="483" spans="1:2" x14ac:dyDescent="0.2">
      <c r="A483" t="s">
        <v>2109</v>
      </c>
      <c r="B483">
        <v>160</v>
      </c>
    </row>
    <row r="484" spans="1:2" x14ac:dyDescent="0.2">
      <c r="A484" t="s">
        <v>2109</v>
      </c>
      <c r="B484">
        <v>1467</v>
      </c>
    </row>
    <row r="485" spans="1:2" x14ac:dyDescent="0.2">
      <c r="A485" t="s">
        <v>2109</v>
      </c>
      <c r="B485">
        <v>2662</v>
      </c>
    </row>
    <row r="486" spans="1:2" x14ac:dyDescent="0.2">
      <c r="A486" t="s">
        <v>2109</v>
      </c>
      <c r="B486">
        <v>452</v>
      </c>
    </row>
    <row r="487" spans="1:2" x14ac:dyDescent="0.2">
      <c r="A487" t="s">
        <v>2109</v>
      </c>
      <c r="B487">
        <v>158</v>
      </c>
    </row>
    <row r="488" spans="1:2" x14ac:dyDescent="0.2">
      <c r="A488" t="s">
        <v>2109</v>
      </c>
      <c r="B488">
        <v>225</v>
      </c>
    </row>
    <row r="489" spans="1:2" x14ac:dyDescent="0.2">
      <c r="A489" t="s">
        <v>2109</v>
      </c>
      <c r="B489">
        <v>65</v>
      </c>
    </row>
    <row r="490" spans="1:2" x14ac:dyDescent="0.2">
      <c r="A490" t="s">
        <v>2109</v>
      </c>
      <c r="B490">
        <v>163</v>
      </c>
    </row>
    <row r="491" spans="1:2" x14ac:dyDescent="0.2">
      <c r="A491" t="s">
        <v>2109</v>
      </c>
      <c r="B491">
        <v>85</v>
      </c>
    </row>
    <row r="492" spans="1:2" x14ac:dyDescent="0.2">
      <c r="A492" t="s">
        <v>2109</v>
      </c>
      <c r="B492">
        <v>217</v>
      </c>
    </row>
    <row r="493" spans="1:2" x14ac:dyDescent="0.2">
      <c r="A493" t="s">
        <v>2109</v>
      </c>
      <c r="B493">
        <v>150</v>
      </c>
    </row>
    <row r="494" spans="1:2" x14ac:dyDescent="0.2">
      <c r="A494" t="s">
        <v>2109</v>
      </c>
      <c r="B494">
        <v>3272</v>
      </c>
    </row>
    <row r="495" spans="1:2" x14ac:dyDescent="0.2">
      <c r="A495" t="s">
        <v>2109</v>
      </c>
      <c r="B495">
        <v>300</v>
      </c>
    </row>
    <row r="496" spans="1:2" x14ac:dyDescent="0.2">
      <c r="A496" t="s">
        <v>2109</v>
      </c>
      <c r="B496">
        <v>126</v>
      </c>
    </row>
    <row r="497" spans="1:2" x14ac:dyDescent="0.2">
      <c r="A497" t="s">
        <v>2109</v>
      </c>
      <c r="B497">
        <v>2320</v>
      </c>
    </row>
    <row r="498" spans="1:2" x14ac:dyDescent="0.2">
      <c r="A498" t="s">
        <v>2109</v>
      </c>
      <c r="B498">
        <v>81</v>
      </c>
    </row>
    <row r="499" spans="1:2" x14ac:dyDescent="0.2">
      <c r="A499" t="s">
        <v>2109</v>
      </c>
      <c r="B499">
        <v>1887</v>
      </c>
    </row>
    <row r="500" spans="1:2" x14ac:dyDescent="0.2">
      <c r="A500" t="s">
        <v>2109</v>
      </c>
      <c r="B500">
        <v>4358</v>
      </c>
    </row>
    <row r="501" spans="1:2" x14ac:dyDescent="0.2">
      <c r="A501" t="s">
        <v>2109</v>
      </c>
      <c r="B501">
        <v>53</v>
      </c>
    </row>
    <row r="502" spans="1:2" x14ac:dyDescent="0.2">
      <c r="A502" t="s">
        <v>2109</v>
      </c>
      <c r="B502">
        <v>2414</v>
      </c>
    </row>
    <row r="503" spans="1:2" x14ac:dyDescent="0.2">
      <c r="A503" t="s">
        <v>2109</v>
      </c>
      <c r="B503">
        <v>80</v>
      </c>
    </row>
    <row r="504" spans="1:2" x14ac:dyDescent="0.2">
      <c r="A504" t="s">
        <v>2109</v>
      </c>
      <c r="B504">
        <v>193</v>
      </c>
    </row>
    <row r="505" spans="1:2" x14ac:dyDescent="0.2">
      <c r="A505" t="s">
        <v>2109</v>
      </c>
      <c r="B505">
        <v>52</v>
      </c>
    </row>
    <row r="506" spans="1:2" x14ac:dyDescent="0.2">
      <c r="A506" t="s">
        <v>2109</v>
      </c>
      <c r="B506">
        <v>290</v>
      </c>
    </row>
    <row r="507" spans="1:2" x14ac:dyDescent="0.2">
      <c r="A507" t="s">
        <v>2109</v>
      </c>
      <c r="B507">
        <v>122</v>
      </c>
    </row>
    <row r="508" spans="1:2" x14ac:dyDescent="0.2">
      <c r="A508" t="s">
        <v>2109</v>
      </c>
      <c r="B508">
        <v>1470</v>
      </c>
    </row>
    <row r="509" spans="1:2" x14ac:dyDescent="0.2">
      <c r="A509" t="s">
        <v>2109</v>
      </c>
      <c r="B509">
        <v>165</v>
      </c>
    </row>
    <row r="510" spans="1:2" x14ac:dyDescent="0.2">
      <c r="A510" t="s">
        <v>2109</v>
      </c>
      <c r="B510">
        <v>182</v>
      </c>
    </row>
    <row r="511" spans="1:2" x14ac:dyDescent="0.2">
      <c r="A511" t="s">
        <v>2109</v>
      </c>
      <c r="B511">
        <v>199</v>
      </c>
    </row>
    <row r="512" spans="1:2" x14ac:dyDescent="0.2">
      <c r="A512" t="s">
        <v>2109</v>
      </c>
      <c r="B512">
        <v>56</v>
      </c>
    </row>
    <row r="513" spans="1:2" x14ac:dyDescent="0.2">
      <c r="A513" t="s">
        <v>2109</v>
      </c>
      <c r="B513">
        <v>1460</v>
      </c>
    </row>
    <row r="514" spans="1:2" x14ac:dyDescent="0.2">
      <c r="A514" t="s">
        <v>2109</v>
      </c>
      <c r="B514">
        <v>123</v>
      </c>
    </row>
    <row r="515" spans="1:2" x14ac:dyDescent="0.2">
      <c r="A515" t="s">
        <v>2109</v>
      </c>
      <c r="B515">
        <v>159</v>
      </c>
    </row>
    <row r="516" spans="1:2" x14ac:dyDescent="0.2">
      <c r="A516" t="s">
        <v>2109</v>
      </c>
      <c r="B516">
        <v>110</v>
      </c>
    </row>
    <row r="517" spans="1:2" x14ac:dyDescent="0.2">
      <c r="A517" t="s">
        <v>2109</v>
      </c>
      <c r="B517">
        <v>236</v>
      </c>
    </row>
    <row r="518" spans="1:2" x14ac:dyDescent="0.2">
      <c r="A518" t="s">
        <v>2109</v>
      </c>
      <c r="B518">
        <v>191</v>
      </c>
    </row>
    <row r="519" spans="1:2" x14ac:dyDescent="0.2">
      <c r="A519" t="s">
        <v>2109</v>
      </c>
      <c r="B519">
        <v>3934</v>
      </c>
    </row>
    <row r="520" spans="1:2" x14ac:dyDescent="0.2">
      <c r="A520" t="s">
        <v>2109</v>
      </c>
      <c r="B520">
        <v>80</v>
      </c>
    </row>
    <row r="521" spans="1:2" x14ac:dyDescent="0.2">
      <c r="A521" t="s">
        <v>2109</v>
      </c>
      <c r="B521">
        <v>462</v>
      </c>
    </row>
    <row r="522" spans="1:2" x14ac:dyDescent="0.2">
      <c r="A522" t="s">
        <v>2109</v>
      </c>
      <c r="B522">
        <v>179</v>
      </c>
    </row>
    <row r="523" spans="1:2" x14ac:dyDescent="0.2">
      <c r="A523" t="s">
        <v>2109</v>
      </c>
      <c r="B523">
        <v>1866</v>
      </c>
    </row>
    <row r="524" spans="1:2" x14ac:dyDescent="0.2">
      <c r="A524" t="s">
        <v>2109</v>
      </c>
      <c r="B524">
        <v>156</v>
      </c>
    </row>
    <row r="525" spans="1:2" x14ac:dyDescent="0.2">
      <c r="A525" t="s">
        <v>2109</v>
      </c>
      <c r="B525">
        <v>255</v>
      </c>
    </row>
    <row r="526" spans="1:2" x14ac:dyDescent="0.2">
      <c r="A526" t="s">
        <v>2109</v>
      </c>
      <c r="B526">
        <v>2261</v>
      </c>
    </row>
    <row r="527" spans="1:2" x14ac:dyDescent="0.2">
      <c r="A527" t="s">
        <v>2109</v>
      </c>
      <c r="B527">
        <v>40</v>
      </c>
    </row>
    <row r="528" spans="1:2" x14ac:dyDescent="0.2">
      <c r="A528" t="s">
        <v>2109</v>
      </c>
      <c r="B528">
        <v>2289</v>
      </c>
    </row>
    <row r="529" spans="1:2" x14ac:dyDescent="0.2">
      <c r="A529" t="s">
        <v>2109</v>
      </c>
      <c r="B529">
        <v>65</v>
      </c>
    </row>
    <row r="530" spans="1:2" x14ac:dyDescent="0.2">
      <c r="A530" t="s">
        <v>2109</v>
      </c>
      <c r="B530">
        <v>3777</v>
      </c>
    </row>
    <row r="531" spans="1:2" x14ac:dyDescent="0.2">
      <c r="A531" t="s">
        <v>2109</v>
      </c>
      <c r="B531">
        <v>184</v>
      </c>
    </row>
    <row r="532" spans="1:2" x14ac:dyDescent="0.2">
      <c r="A532" t="s">
        <v>2109</v>
      </c>
      <c r="B532">
        <v>85</v>
      </c>
    </row>
    <row r="533" spans="1:2" x14ac:dyDescent="0.2">
      <c r="A533" t="s">
        <v>2109</v>
      </c>
      <c r="B533">
        <v>144</v>
      </c>
    </row>
    <row r="534" spans="1:2" x14ac:dyDescent="0.2">
      <c r="A534" t="s">
        <v>2109</v>
      </c>
      <c r="B534">
        <v>1902</v>
      </c>
    </row>
    <row r="535" spans="1:2" x14ac:dyDescent="0.2">
      <c r="A535" t="s">
        <v>2109</v>
      </c>
      <c r="B535">
        <v>105</v>
      </c>
    </row>
    <row r="536" spans="1:2" x14ac:dyDescent="0.2">
      <c r="A536" t="s">
        <v>2109</v>
      </c>
      <c r="B536">
        <v>132</v>
      </c>
    </row>
    <row r="537" spans="1:2" x14ac:dyDescent="0.2">
      <c r="A537" t="s">
        <v>2109</v>
      </c>
      <c r="B537">
        <v>96</v>
      </c>
    </row>
    <row r="538" spans="1:2" x14ac:dyDescent="0.2">
      <c r="A538" t="s">
        <v>2109</v>
      </c>
      <c r="B538">
        <v>114</v>
      </c>
    </row>
    <row r="539" spans="1:2" x14ac:dyDescent="0.2">
      <c r="A539" t="s">
        <v>2109</v>
      </c>
      <c r="B539">
        <v>203</v>
      </c>
    </row>
    <row r="540" spans="1:2" x14ac:dyDescent="0.2">
      <c r="A540" t="s">
        <v>2109</v>
      </c>
      <c r="B540">
        <v>1559</v>
      </c>
    </row>
    <row r="541" spans="1:2" x14ac:dyDescent="0.2">
      <c r="A541" t="s">
        <v>2109</v>
      </c>
      <c r="B541">
        <v>1548</v>
      </c>
    </row>
    <row r="542" spans="1:2" x14ac:dyDescent="0.2">
      <c r="A542" t="s">
        <v>2109</v>
      </c>
      <c r="B542">
        <v>80</v>
      </c>
    </row>
    <row r="543" spans="1:2" x14ac:dyDescent="0.2">
      <c r="A543" t="s">
        <v>2109</v>
      </c>
      <c r="B543">
        <v>131</v>
      </c>
    </row>
    <row r="544" spans="1:2" x14ac:dyDescent="0.2">
      <c r="A544" t="s">
        <v>2109</v>
      </c>
      <c r="B544">
        <v>112</v>
      </c>
    </row>
    <row r="545" spans="1:2" x14ac:dyDescent="0.2">
      <c r="A545" t="s">
        <v>2109</v>
      </c>
      <c r="B545">
        <v>155</v>
      </c>
    </row>
    <row r="546" spans="1:2" x14ac:dyDescent="0.2">
      <c r="A546" t="s">
        <v>2109</v>
      </c>
      <c r="B546">
        <v>266</v>
      </c>
    </row>
    <row r="547" spans="1:2" x14ac:dyDescent="0.2">
      <c r="A547" t="s">
        <v>2109</v>
      </c>
      <c r="B547">
        <v>155</v>
      </c>
    </row>
    <row r="548" spans="1:2" x14ac:dyDescent="0.2">
      <c r="A548" t="s">
        <v>2109</v>
      </c>
      <c r="B548">
        <v>207</v>
      </c>
    </row>
    <row r="549" spans="1:2" x14ac:dyDescent="0.2">
      <c r="A549" t="s">
        <v>2109</v>
      </c>
      <c r="B549">
        <v>245</v>
      </c>
    </row>
    <row r="550" spans="1:2" x14ac:dyDescent="0.2">
      <c r="A550" t="s">
        <v>2109</v>
      </c>
      <c r="B550">
        <v>1573</v>
      </c>
    </row>
    <row r="551" spans="1:2" x14ac:dyDescent="0.2">
      <c r="A551" t="s">
        <v>2109</v>
      </c>
      <c r="B551">
        <v>114</v>
      </c>
    </row>
    <row r="552" spans="1:2" x14ac:dyDescent="0.2">
      <c r="A552" t="s">
        <v>2109</v>
      </c>
      <c r="B552">
        <v>93</v>
      </c>
    </row>
    <row r="553" spans="1:2" x14ac:dyDescent="0.2">
      <c r="A553" t="s">
        <v>2109</v>
      </c>
      <c r="B553">
        <v>1681</v>
      </c>
    </row>
    <row r="554" spans="1:2" x14ac:dyDescent="0.2">
      <c r="A554" t="s">
        <v>2109</v>
      </c>
      <c r="B554">
        <v>32</v>
      </c>
    </row>
    <row r="555" spans="1:2" x14ac:dyDescent="0.2">
      <c r="A555" t="s">
        <v>2109</v>
      </c>
      <c r="B555">
        <v>135</v>
      </c>
    </row>
    <row r="556" spans="1:2" x14ac:dyDescent="0.2">
      <c r="A556" t="s">
        <v>2109</v>
      </c>
      <c r="B556">
        <v>140</v>
      </c>
    </row>
    <row r="557" spans="1:2" x14ac:dyDescent="0.2">
      <c r="A557" t="s">
        <v>2109</v>
      </c>
      <c r="B557">
        <v>92</v>
      </c>
    </row>
    <row r="558" spans="1:2" x14ac:dyDescent="0.2">
      <c r="A558" t="s">
        <v>2109</v>
      </c>
      <c r="B558">
        <v>1015</v>
      </c>
    </row>
    <row r="559" spans="1:2" x14ac:dyDescent="0.2">
      <c r="A559" t="s">
        <v>2109</v>
      </c>
      <c r="B559">
        <v>323</v>
      </c>
    </row>
    <row r="560" spans="1:2" x14ac:dyDescent="0.2">
      <c r="A560" t="s">
        <v>2109</v>
      </c>
      <c r="B560">
        <v>2326</v>
      </c>
    </row>
    <row r="561" spans="1:2" x14ac:dyDescent="0.2">
      <c r="A561" t="s">
        <v>2109</v>
      </c>
      <c r="B561">
        <v>381</v>
      </c>
    </row>
    <row r="562" spans="1:2" x14ac:dyDescent="0.2">
      <c r="A562" t="s">
        <v>2109</v>
      </c>
      <c r="B562">
        <v>480</v>
      </c>
    </row>
    <row r="563" spans="1:2" x14ac:dyDescent="0.2">
      <c r="A563" t="s">
        <v>2109</v>
      </c>
      <c r="B563">
        <v>226</v>
      </c>
    </row>
    <row r="564" spans="1:2" x14ac:dyDescent="0.2">
      <c r="A564" t="s">
        <v>2109</v>
      </c>
      <c r="B564">
        <v>241</v>
      </c>
    </row>
    <row r="565" spans="1:2" x14ac:dyDescent="0.2">
      <c r="A565" t="s">
        <v>2109</v>
      </c>
      <c r="B565">
        <v>132</v>
      </c>
    </row>
    <row r="566" spans="1:2" x14ac:dyDescent="0.2">
      <c r="A566" t="s">
        <v>2109</v>
      </c>
      <c r="B566">
        <v>2043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Sheet9</vt:lpstr>
      <vt:lpstr>Crowdfunding</vt:lpstr>
      <vt:lpstr>pivot</vt:lpstr>
      <vt:lpstr>pivot-2</vt:lpstr>
      <vt:lpstr>Sheet8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2023-04-24T07:38:15Z</dcterms:modified>
</cp:coreProperties>
</file>