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mes\Box Sync\Dissertation_Joshi\simulation\sim_tacc_James\"/>
    </mc:Choice>
  </mc:AlternateContent>
  <bookViews>
    <workbookView xWindow="0" yWindow="465" windowWidth="28800" windowHeight="16005"/>
  </bookViews>
  <sheets>
    <sheet name="tacc" sheetId="1" r:id="rId1"/>
    <sheet name="time projection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L2" i="1"/>
  <c r="H4" i="1"/>
  <c r="J4" i="1" l="1"/>
  <c r="K4" i="1"/>
  <c r="C18" i="3"/>
  <c r="L3" i="1"/>
  <c r="K2" i="1"/>
  <c r="K3" i="1"/>
  <c r="K7" i="1" s="1"/>
  <c r="H3" i="1"/>
  <c r="H2" i="1"/>
  <c r="C15" i="3" l="1"/>
  <c r="J3" i="1"/>
  <c r="J2" i="1"/>
  <c r="B8" i="3" l="1"/>
  <c r="B9" i="3"/>
  <c r="B10" i="3"/>
  <c r="C17" i="3"/>
  <c r="C22" i="3"/>
  <c r="C24" i="3" s="1"/>
  <c r="C14" i="3"/>
  <c r="C6" i="3" s="1"/>
  <c r="D6" i="3" s="1"/>
  <c r="B7" i="3"/>
  <c r="B6" i="3"/>
  <c r="B5" i="3"/>
  <c r="B4" i="3"/>
  <c r="B3" i="3"/>
  <c r="B2" i="3"/>
  <c r="D14" i="3" l="1"/>
  <c r="E6" i="3"/>
  <c r="F6" i="3" s="1"/>
  <c r="G6" i="3" s="1"/>
  <c r="C10" i="3"/>
  <c r="D10" i="3" s="1"/>
  <c r="E10" i="3" s="1"/>
  <c r="C9" i="3"/>
  <c r="D9" i="3" s="1"/>
  <c r="C8" i="3"/>
  <c r="D8" i="3" s="1"/>
  <c r="E8" i="3" s="1"/>
  <c r="C5" i="3"/>
  <c r="D5" i="3" s="1"/>
  <c r="E5" i="3" s="1"/>
  <c r="C3" i="3"/>
  <c r="D3" i="3" s="1"/>
  <c r="C7" i="3"/>
  <c r="D7" i="3" s="1"/>
  <c r="E7" i="3" s="1"/>
  <c r="C4" i="3"/>
  <c r="D4" i="3" s="1"/>
  <c r="E4" i="3" s="1"/>
  <c r="C2" i="3"/>
  <c r="D2" i="3" s="1"/>
  <c r="E2" i="3" s="1"/>
  <c r="E9" i="3" l="1"/>
  <c r="F9" i="3" s="1"/>
  <c r="G9" i="3" s="1"/>
  <c r="F2" i="3"/>
  <c r="G2" i="3" s="1"/>
  <c r="F7" i="3"/>
  <c r="G7" i="3" s="1"/>
  <c r="E3" i="3"/>
  <c r="F3" i="3" s="1"/>
  <c r="G3" i="3" s="1"/>
  <c r="F8" i="3"/>
  <c r="G8" i="3" s="1"/>
  <c r="F5" i="3"/>
  <c r="G5" i="3" s="1"/>
  <c r="F10" i="3"/>
  <c r="G10" i="3" s="1"/>
  <c r="F4" i="3"/>
  <c r="G4" i="3" s="1"/>
</calcChain>
</file>

<file path=xl/sharedStrings.xml><?xml version="1.0" encoding="utf-8"?>
<sst xmlns="http://schemas.openxmlformats.org/spreadsheetml/2006/main" count="34" uniqueCount="28">
  <si>
    <t>date</t>
  </si>
  <si>
    <t>R</t>
  </si>
  <si>
    <t>iterations</t>
  </si>
  <si>
    <t>N</t>
  </si>
  <si>
    <t>n</t>
  </si>
  <si>
    <t>seed_overall</t>
  </si>
  <si>
    <t>max n</t>
  </si>
  <si>
    <t>Conditions per core</t>
  </si>
  <si>
    <t>Max conditions per core</t>
  </si>
  <si>
    <t>Max hours per core</t>
  </si>
  <si>
    <t>Time per replication</t>
  </si>
  <si>
    <t>Reps per condition</t>
  </si>
  <si>
    <t>Time per condition per core</t>
  </si>
  <si>
    <t>Total reps</t>
  </si>
  <si>
    <t>SU per job</t>
  </si>
  <si>
    <t>Total SU</t>
  </si>
  <si>
    <t>Reps per job</t>
  </si>
  <si>
    <t>Jobs</t>
  </si>
  <si>
    <t xml:space="preserve">set.seed(20201108) </t>
  </si>
  <si>
    <t>batches</t>
  </si>
  <si>
    <t>tacc time</t>
  </si>
  <si>
    <t>time elapsed</t>
  </si>
  <si>
    <t>hours elapsed</t>
  </si>
  <si>
    <t>Batches per job</t>
  </si>
  <si>
    <t>Conditions per job</t>
  </si>
  <si>
    <t>time per iteration</t>
  </si>
  <si>
    <t>Time per iteration</t>
  </si>
  <si>
    <t>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</si>
</sst>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topLeftCell="C1" zoomScale="158" zoomScaleNormal="158" workbookViewId="0">
      <selection activeCell="K9" sqref="K9"/>
    </sheetView>
  </sheetViews>
  <sheetFormatPr defaultColWidth="11" defaultRowHeight="15.75" x14ac:dyDescent="0.25"/>
  <cols>
    <col min="2" max="2" width="19.375" customWidth="1"/>
    <col min="9" max="9" width="18.625" customWidth="1"/>
    <col min="10" max="10" width="12.25" bestFit="1" customWidth="1"/>
    <col min="11" max="11" width="18.625" customWidth="1"/>
    <col min="12" max="12" width="68.875" customWidth="1"/>
  </cols>
  <sheetData>
    <row r="1" spans="1:12" x14ac:dyDescent="0.25">
      <c r="A1" t="s">
        <v>0</v>
      </c>
      <c r="B1" t="s">
        <v>5</v>
      </c>
      <c r="C1" t="s">
        <v>3</v>
      </c>
      <c r="D1" t="s">
        <v>4</v>
      </c>
      <c r="E1" t="s">
        <v>1</v>
      </c>
      <c r="F1" t="s">
        <v>2</v>
      </c>
      <c r="G1" t="s">
        <v>19</v>
      </c>
      <c r="H1" t="s">
        <v>20</v>
      </c>
      <c r="I1" t="s">
        <v>21</v>
      </c>
      <c r="J1" t="s">
        <v>22</v>
      </c>
      <c r="K1" t="s">
        <v>25</v>
      </c>
      <c r="L1" t="s">
        <v>27</v>
      </c>
    </row>
    <row r="2" spans="1:12" x14ac:dyDescent="0.25">
      <c r="A2" s="1">
        <v>44159</v>
      </c>
      <c r="B2" s="2" t="s">
        <v>18</v>
      </c>
      <c r="C2" s="2">
        <v>3</v>
      </c>
      <c r="D2" s="2">
        <v>204</v>
      </c>
      <c r="E2">
        <v>399</v>
      </c>
      <c r="F2">
        <v>2</v>
      </c>
      <c r="G2" s="2">
        <v>1</v>
      </c>
      <c r="H2" s="3">
        <f>0+45/60+9/60^2</f>
        <v>0.75249999999999995</v>
      </c>
      <c r="I2">
        <v>2166.087</v>
      </c>
      <c r="J2" s="3">
        <f>I2/60^2</f>
        <v>0.60169083333333329</v>
      </c>
      <c r="K2">
        <f>I2/F2/ROUNDUP(176*G2/D2,0)</f>
        <v>1083.0435</v>
      </c>
      <c r="L2" s="3">
        <f>H2-J2</f>
        <v>0.15080916666666666</v>
      </c>
    </row>
    <row r="3" spans="1:12" x14ac:dyDescent="0.25">
      <c r="A3" s="1">
        <v>44159</v>
      </c>
      <c r="B3" s="2" t="s">
        <v>18</v>
      </c>
      <c r="C3" s="2">
        <v>4</v>
      </c>
      <c r="D3" s="2">
        <v>272</v>
      </c>
      <c r="E3">
        <v>399</v>
      </c>
      <c r="F3" s="2">
        <v>50</v>
      </c>
      <c r="G3" s="2">
        <v>3</v>
      </c>
      <c r="H3" s="3">
        <f>18+48/60+42/60^2</f>
        <v>18.811666666666667</v>
      </c>
      <c r="I3" s="2">
        <v>66999.48</v>
      </c>
      <c r="J3" s="3">
        <f>I3/60^2</f>
        <v>18.610966666666666</v>
      </c>
      <c r="K3">
        <f>I3/F3/ROUNDUP(176*G3/D3,0)</f>
        <v>669.99479999999994</v>
      </c>
      <c r="L3" s="3">
        <f>H3-J3</f>
        <v>0.20070000000000121</v>
      </c>
    </row>
    <row r="4" spans="1:12" x14ac:dyDescent="0.25">
      <c r="A4" s="1">
        <v>44160</v>
      </c>
      <c r="B4" s="2" t="s">
        <v>18</v>
      </c>
      <c r="C4" s="2">
        <v>4</v>
      </c>
      <c r="D4" s="2">
        <v>272</v>
      </c>
      <c r="E4">
        <v>399</v>
      </c>
      <c r="F4" s="2">
        <v>50</v>
      </c>
      <c r="G4" s="2">
        <v>3</v>
      </c>
      <c r="H4" s="3">
        <f>18+47/60+2/60^2</f>
        <v>18.783888888888889</v>
      </c>
      <c r="I4" s="2">
        <v>66901.86</v>
      </c>
      <c r="J4" s="3">
        <f>I4/60^2</f>
        <v>18.583850000000002</v>
      </c>
      <c r="K4">
        <f>I4/F4/ROUNDUP(176*G4/D4,0)</f>
        <v>669.01859999999999</v>
      </c>
    </row>
    <row r="5" spans="1:12" x14ac:dyDescent="0.25">
      <c r="A5" s="1">
        <v>44161</v>
      </c>
      <c r="B5" s="2" t="s">
        <v>18</v>
      </c>
      <c r="C5" s="2">
        <v>4</v>
      </c>
      <c r="D5" s="2">
        <v>272</v>
      </c>
      <c r="E5">
        <v>399</v>
      </c>
      <c r="F5" s="2">
        <v>50</v>
      </c>
      <c r="G5" s="2">
        <v>6</v>
      </c>
      <c r="J5" s="3"/>
    </row>
    <row r="6" spans="1:12" x14ac:dyDescent="0.25">
      <c r="C6" s="2"/>
      <c r="D6" s="2"/>
    </row>
    <row r="7" spans="1:12" x14ac:dyDescent="0.25">
      <c r="C7" s="2"/>
      <c r="D7" s="2"/>
      <c r="J7" t="s">
        <v>26</v>
      </c>
      <c r="K7">
        <f>K3</f>
        <v>669.99479999999994</v>
      </c>
    </row>
    <row r="8" spans="1:12" x14ac:dyDescent="0.25">
      <c r="C8" s="2"/>
      <c r="D8" s="2"/>
      <c r="J8" t="s">
        <v>27</v>
      </c>
      <c r="K8" s="3">
        <f>L3</f>
        <v>0.20070000000000121</v>
      </c>
    </row>
    <row r="9" spans="1:12" x14ac:dyDescent="0.25">
      <c r="C9" s="2"/>
      <c r="D9" s="2"/>
    </row>
    <row r="10" spans="1:12" x14ac:dyDescent="0.25">
      <c r="C10" s="2"/>
      <c r="D10" s="2"/>
    </row>
    <row r="11" spans="1:12" x14ac:dyDescent="0.25">
      <c r="C11" s="2"/>
      <c r="D11" s="2"/>
    </row>
    <row r="12" spans="1:12" x14ac:dyDescent="0.25">
      <c r="C12" s="2"/>
      <c r="D12" s="2"/>
    </row>
    <row r="13" spans="1:12" x14ac:dyDescent="0.25">
      <c r="C13" s="2"/>
      <c r="D13" s="2"/>
    </row>
    <row r="14" spans="1:12" x14ac:dyDescent="0.25">
      <c r="C14" s="2"/>
      <c r="D14" s="2"/>
    </row>
    <row r="15" spans="1:12" x14ac:dyDescent="0.25">
      <c r="C15" s="2"/>
      <c r="D15" s="2"/>
    </row>
    <row r="16" spans="1:12" x14ac:dyDescent="0.25">
      <c r="C16" s="2"/>
      <c r="D16" s="2"/>
    </row>
    <row r="17" spans="3:4" x14ac:dyDescent="0.25">
      <c r="C17" s="2"/>
      <c r="D17" s="2"/>
    </row>
    <row r="18" spans="3:4" x14ac:dyDescent="0.25">
      <c r="C18" s="2"/>
      <c r="D18" s="2"/>
    </row>
    <row r="19" spans="3:4" x14ac:dyDescent="0.25">
      <c r="C19" s="2"/>
      <c r="D19" s="2"/>
    </row>
    <row r="20" spans="3:4" x14ac:dyDescent="0.25">
      <c r="C20" s="2"/>
      <c r="D20" s="2"/>
    </row>
    <row r="21" spans="3:4" x14ac:dyDescent="0.25">
      <c r="C21" s="2"/>
      <c r="D21" s="2"/>
    </row>
    <row r="22" spans="3:4" x14ac:dyDescent="0.25">
      <c r="C22" s="2"/>
      <c r="D22" s="2"/>
    </row>
    <row r="23" spans="3:4" x14ac:dyDescent="0.25">
      <c r="C23" s="2"/>
      <c r="D23" s="2"/>
    </row>
    <row r="24" spans="3:4" x14ac:dyDescent="0.25">
      <c r="C24" s="2"/>
      <c r="D24" s="2"/>
    </row>
    <row r="25" spans="3:4" x14ac:dyDescent="0.25">
      <c r="C25" s="2"/>
      <c r="D25" s="2"/>
    </row>
    <row r="26" spans="3:4" x14ac:dyDescent="0.25">
      <c r="C26" s="2"/>
      <c r="D26" s="2"/>
    </row>
    <row r="27" spans="3:4" x14ac:dyDescent="0.25">
      <c r="C27" s="2"/>
      <c r="D27" s="2"/>
    </row>
    <row r="28" spans="3:4" x14ac:dyDescent="0.25">
      <c r="C28" s="2"/>
      <c r="D28" s="2"/>
    </row>
    <row r="29" spans="3:4" x14ac:dyDescent="0.25">
      <c r="C29" s="2"/>
      <c r="D29" s="2"/>
    </row>
    <row r="30" spans="3:4" x14ac:dyDescent="0.25">
      <c r="C30" s="2"/>
      <c r="D30" s="2"/>
    </row>
    <row r="31" spans="3:4" x14ac:dyDescent="0.25">
      <c r="C31" s="2"/>
      <c r="D31" s="2"/>
    </row>
    <row r="32" spans="3:4" x14ac:dyDescent="0.25">
      <c r="C32" s="2"/>
      <c r="D32" s="2"/>
    </row>
    <row r="33" spans="3:4" x14ac:dyDescent="0.25">
      <c r="C33" s="2"/>
      <c r="D33" s="2"/>
    </row>
    <row r="34" spans="3:4" x14ac:dyDescent="0.25">
      <c r="C34" s="2"/>
      <c r="D34" s="2"/>
    </row>
    <row r="35" spans="3:4" x14ac:dyDescent="0.25">
      <c r="C35" s="2"/>
      <c r="D3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M4" sqref="M4"/>
    </sheetView>
  </sheetViews>
  <sheetFormatPr defaultRowHeight="15.75" x14ac:dyDescent="0.25"/>
  <cols>
    <col min="5" max="5" width="16.625" bestFit="1" customWidth="1"/>
    <col min="6" max="6" width="9.125" bestFit="1" customWidth="1"/>
    <col min="7" max="7" width="10.375" bestFit="1" customWidth="1"/>
  </cols>
  <sheetData>
    <row r="1" spans="1:7" x14ac:dyDescent="0.25">
      <c r="A1" t="s">
        <v>3</v>
      </c>
      <c r="B1" t="s">
        <v>6</v>
      </c>
      <c r="C1" t="s">
        <v>7</v>
      </c>
      <c r="D1" t="s">
        <v>8</v>
      </c>
      <c r="E1" t="s">
        <v>9</v>
      </c>
      <c r="F1" t="s">
        <v>14</v>
      </c>
      <c r="G1" t="s">
        <v>15</v>
      </c>
    </row>
    <row r="2" spans="1:7" x14ac:dyDescent="0.25">
      <c r="A2">
        <v>1</v>
      </c>
      <c r="B2">
        <f>A2*68</f>
        <v>68</v>
      </c>
      <c r="C2" s="3">
        <f t="shared" ref="C2:C7" si="0">$C$14/B2</f>
        <v>7.7647058823529411</v>
      </c>
      <c r="D2">
        <f>ROUNDUP(C2,0)</f>
        <v>8</v>
      </c>
      <c r="E2" s="3">
        <f>D2*$C$17+$C$18</f>
        <v>74.644566666666663</v>
      </c>
      <c r="F2" s="4">
        <f>E2*A2*0.8</f>
        <v>59.715653333333336</v>
      </c>
      <c r="G2" s="4">
        <f t="shared" ref="G2:G10" si="1">F2*$C$24</f>
        <v>955.45045333333337</v>
      </c>
    </row>
    <row r="3" spans="1:7" x14ac:dyDescent="0.25">
      <c r="A3">
        <v>2</v>
      </c>
      <c r="B3">
        <f t="shared" ref="B3:B7" si="2">A3*68</f>
        <v>136</v>
      </c>
      <c r="C3" s="3">
        <f t="shared" si="0"/>
        <v>3.8823529411764706</v>
      </c>
      <c r="D3">
        <f t="shared" ref="D3:D7" si="3">ROUNDUP(C3,0)</f>
        <v>4</v>
      </c>
      <c r="E3" s="3">
        <f t="shared" ref="E3:E10" si="4">D3*$C$17+$C$18</f>
        <v>37.422633333333337</v>
      </c>
      <c r="F3" s="4">
        <f t="shared" ref="F3:F7" si="5">E3*A3*0.8</f>
        <v>59.87621333333334</v>
      </c>
      <c r="G3" s="4">
        <f t="shared" si="1"/>
        <v>958.01941333333343</v>
      </c>
    </row>
    <row r="4" spans="1:7" x14ac:dyDescent="0.25">
      <c r="A4">
        <v>3</v>
      </c>
      <c r="B4">
        <f t="shared" si="2"/>
        <v>204</v>
      </c>
      <c r="C4" s="3">
        <f t="shared" si="0"/>
        <v>2.5882352941176472</v>
      </c>
      <c r="D4">
        <f t="shared" si="3"/>
        <v>3</v>
      </c>
      <c r="E4" s="3">
        <f t="shared" si="4"/>
        <v>28.117149999999999</v>
      </c>
      <c r="F4" s="4">
        <f t="shared" si="5"/>
        <v>67.481160000000003</v>
      </c>
      <c r="G4" s="4">
        <f t="shared" si="1"/>
        <v>1079.69856</v>
      </c>
    </row>
    <row r="5" spans="1:7" x14ac:dyDescent="0.25">
      <c r="A5">
        <v>4</v>
      </c>
      <c r="B5">
        <f t="shared" si="2"/>
        <v>272</v>
      </c>
      <c r="C5" s="3">
        <f t="shared" si="0"/>
        <v>1.9411764705882353</v>
      </c>
      <c r="D5">
        <f t="shared" si="3"/>
        <v>2</v>
      </c>
      <c r="E5" s="3">
        <f t="shared" si="4"/>
        <v>18.811666666666667</v>
      </c>
      <c r="F5" s="4">
        <f t="shared" si="5"/>
        <v>60.19733333333334</v>
      </c>
      <c r="G5" s="4">
        <f t="shared" si="1"/>
        <v>963.15733333333344</v>
      </c>
    </row>
    <row r="6" spans="1:7" x14ac:dyDescent="0.25">
      <c r="A6">
        <v>5</v>
      </c>
      <c r="B6">
        <f t="shared" si="2"/>
        <v>340</v>
      </c>
      <c r="C6" s="3">
        <f t="shared" si="0"/>
        <v>1.5529411764705883</v>
      </c>
      <c r="D6">
        <f t="shared" si="3"/>
        <v>2</v>
      </c>
      <c r="E6" s="3">
        <f t="shared" si="4"/>
        <v>18.811666666666667</v>
      </c>
      <c r="F6" s="4">
        <f t="shared" si="5"/>
        <v>75.24666666666667</v>
      </c>
      <c r="G6" s="4">
        <f t="shared" si="1"/>
        <v>1203.9466666666667</v>
      </c>
    </row>
    <row r="7" spans="1:7" x14ac:dyDescent="0.25">
      <c r="A7">
        <v>6</v>
      </c>
      <c r="B7">
        <f t="shared" si="2"/>
        <v>408</v>
      </c>
      <c r="C7" s="3">
        <f t="shared" si="0"/>
        <v>1.2941176470588236</v>
      </c>
      <c r="D7">
        <f t="shared" si="3"/>
        <v>2</v>
      </c>
      <c r="E7" s="3">
        <f t="shared" si="4"/>
        <v>18.811666666666667</v>
      </c>
      <c r="F7" s="4">
        <f t="shared" si="5"/>
        <v>90.296000000000006</v>
      </c>
      <c r="G7" s="4">
        <f t="shared" si="1"/>
        <v>1444.7360000000001</v>
      </c>
    </row>
    <row r="8" spans="1:7" x14ac:dyDescent="0.25">
      <c r="A8">
        <v>7</v>
      </c>
      <c r="B8">
        <f t="shared" ref="B8:B10" si="6">A8*68</f>
        <v>476</v>
      </c>
      <c r="C8" s="3">
        <f t="shared" ref="C8:C10" si="7">$C$14/B8</f>
        <v>1.1092436974789917</v>
      </c>
      <c r="D8">
        <f t="shared" ref="D8:D10" si="8">ROUNDUP(C8,0)</f>
        <v>2</v>
      </c>
      <c r="E8" s="3">
        <f t="shared" si="4"/>
        <v>18.811666666666667</v>
      </c>
      <c r="F8" s="4">
        <f t="shared" ref="F8:F10" si="9">E8*A8*0.8</f>
        <v>105.34533333333334</v>
      </c>
      <c r="G8" s="4">
        <f t="shared" si="1"/>
        <v>1685.5253333333335</v>
      </c>
    </row>
    <row r="9" spans="1:7" x14ac:dyDescent="0.25">
      <c r="A9">
        <v>8</v>
      </c>
      <c r="B9">
        <f t="shared" si="6"/>
        <v>544</v>
      </c>
      <c r="C9" s="3">
        <f t="shared" si="7"/>
        <v>0.97058823529411764</v>
      </c>
      <c r="D9">
        <f t="shared" si="8"/>
        <v>1</v>
      </c>
      <c r="E9" s="3">
        <f t="shared" si="4"/>
        <v>9.5061833333333343</v>
      </c>
      <c r="F9" s="4">
        <f t="shared" si="9"/>
        <v>60.839573333333341</v>
      </c>
      <c r="G9" s="4">
        <f t="shared" si="1"/>
        <v>973.43317333333346</v>
      </c>
    </row>
    <row r="10" spans="1:7" x14ac:dyDescent="0.25">
      <c r="A10">
        <v>9</v>
      </c>
      <c r="B10">
        <f t="shared" si="6"/>
        <v>612</v>
      </c>
      <c r="C10" s="3">
        <f t="shared" si="7"/>
        <v>0.86274509803921573</v>
      </c>
      <c r="D10">
        <f t="shared" si="8"/>
        <v>1</v>
      </c>
      <c r="E10" s="3">
        <f t="shared" si="4"/>
        <v>9.5061833333333343</v>
      </c>
      <c r="F10" s="4">
        <f t="shared" si="9"/>
        <v>68.444520000000011</v>
      </c>
      <c r="G10" s="4">
        <f t="shared" si="1"/>
        <v>1095.1123200000002</v>
      </c>
    </row>
    <row r="13" spans="1:7" x14ac:dyDescent="0.25">
      <c r="A13" t="s">
        <v>23</v>
      </c>
      <c r="C13">
        <v>3</v>
      </c>
    </row>
    <row r="14" spans="1:7" x14ac:dyDescent="0.25">
      <c r="A14" t="s">
        <v>24</v>
      </c>
      <c r="C14">
        <f>176*C13</f>
        <v>528</v>
      </c>
      <c r="D14">
        <f>C14/2</f>
        <v>264</v>
      </c>
    </row>
    <row r="15" spans="1:7" x14ac:dyDescent="0.25">
      <c r="A15" t="s">
        <v>10</v>
      </c>
      <c r="C15">
        <f>tacc!K7/60^2</f>
        <v>0.18610966666666665</v>
      </c>
    </row>
    <row r="16" spans="1:7" x14ac:dyDescent="0.25">
      <c r="A16" t="s">
        <v>11</v>
      </c>
      <c r="C16">
        <v>50</v>
      </c>
    </row>
    <row r="17" spans="1:3" x14ac:dyDescent="0.25">
      <c r="A17" t="s">
        <v>12</v>
      </c>
      <c r="C17">
        <f>C16*C15</f>
        <v>9.3054833333333331</v>
      </c>
    </row>
    <row r="18" spans="1:3" x14ac:dyDescent="0.25">
      <c r="A18" t="s">
        <v>27</v>
      </c>
      <c r="C18" s="3">
        <f>tacc!L3</f>
        <v>0.20070000000000121</v>
      </c>
    </row>
    <row r="22" spans="1:3" x14ac:dyDescent="0.25">
      <c r="A22" t="s">
        <v>16</v>
      </c>
      <c r="C22">
        <f>C16*C13</f>
        <v>150</v>
      </c>
    </row>
    <row r="23" spans="1:3" x14ac:dyDescent="0.25">
      <c r="A23" t="s">
        <v>13</v>
      </c>
      <c r="C23">
        <v>2400</v>
      </c>
    </row>
    <row r="24" spans="1:3" x14ac:dyDescent="0.25">
      <c r="A24" t="s">
        <v>17</v>
      </c>
      <c r="C24">
        <f>C23/C22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tacc</vt:lpstr>
      <vt:lpstr>time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</cp:lastModifiedBy>
  <dcterms:created xsi:type="dcterms:W3CDTF">2020-11-03T22:24:10Z</dcterms:created>
  <dcterms:modified xsi:type="dcterms:W3CDTF">2020-11-26T17:21:29Z</dcterms:modified>
</cp:coreProperties>
</file>