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1d06754bebfe6/Desktop/"/>
    </mc:Choice>
  </mc:AlternateContent>
  <xr:revisionPtr revIDLastSave="1507" documentId="8_{9E138CB8-CDB7-4B9C-9476-A87FEC1BD2CC}" xr6:coauthVersionLast="47" xr6:coauthVersionMax="47" xr10:uidLastSave="{E46BBF87-B40D-454F-BF60-067B8AF776BE}"/>
  <bookViews>
    <workbookView xWindow="-103" yWindow="-103" windowWidth="22149" windowHeight="13200" xr2:uid="{9BC8485B-E9FF-4A95-A79E-1BB4E1DBD10B}"/>
  </bookViews>
  <sheets>
    <sheet name="Rates" sheetId="16" r:id="rId1"/>
    <sheet name="BalLatSqrDes" sheetId="17" r:id="rId2"/>
    <sheet name="Sheet1" sheetId="7" r:id="rId3"/>
    <sheet name="Sheet2" sheetId="2" r:id="rId4"/>
    <sheet name="Sheet3" sheetId="3" r:id="rId5"/>
    <sheet name="Sheet4" sheetId="4" r:id="rId6"/>
    <sheet name="Sheet5" sheetId="1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6" l="1"/>
  <c r="B24" i="16"/>
  <c r="B23" i="16"/>
  <c r="C14" i="16"/>
  <c r="B14" i="16"/>
  <c r="O49" i="15"/>
  <c r="G49" i="15"/>
  <c r="O44" i="15"/>
  <c r="O32" i="15"/>
  <c r="O41" i="15"/>
  <c r="O47" i="15"/>
  <c r="O40" i="15"/>
  <c r="O36" i="15"/>
  <c r="O43" i="15"/>
  <c r="O35" i="15"/>
  <c r="O39" i="15"/>
  <c r="O37" i="15"/>
  <c r="O31" i="15"/>
  <c r="O42" i="15"/>
  <c r="O46" i="15"/>
  <c r="O33" i="15"/>
  <c r="O38" i="15"/>
  <c r="O45" i="15"/>
  <c r="O34" i="15"/>
  <c r="O30" i="15"/>
  <c r="G43" i="15"/>
  <c r="G39" i="15"/>
  <c r="G32" i="15"/>
  <c r="G46" i="15"/>
  <c r="G34" i="15"/>
  <c r="G31" i="15"/>
  <c r="G42" i="15"/>
  <c r="G37" i="15"/>
  <c r="G29" i="15"/>
  <c r="G35" i="15"/>
  <c r="G41" i="15"/>
  <c r="G33" i="15"/>
  <c r="G45" i="15"/>
  <c r="G36" i="15"/>
  <c r="G38" i="15"/>
  <c r="G44" i="15"/>
  <c r="G40" i="15"/>
  <c r="G30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" i="15"/>
  <c r="O43" i="12"/>
  <c r="O49" i="13"/>
  <c r="G49" i="13"/>
  <c r="O44" i="13"/>
  <c r="O39" i="13"/>
  <c r="O40" i="13"/>
  <c r="O31" i="13"/>
  <c r="O47" i="13"/>
  <c r="O34" i="13"/>
  <c r="O35" i="13"/>
  <c r="O43" i="13"/>
  <c r="O30" i="13"/>
  <c r="O38" i="13"/>
  <c r="O36" i="13"/>
  <c r="O32" i="13"/>
  <c r="O42" i="13"/>
  <c r="O46" i="13"/>
  <c r="O33" i="13"/>
  <c r="O37" i="13"/>
  <c r="O45" i="13"/>
  <c r="O41" i="13"/>
  <c r="G43" i="13"/>
  <c r="G39" i="13"/>
  <c r="G46" i="13"/>
  <c r="G34" i="13"/>
  <c r="G32" i="13"/>
  <c r="G42" i="13"/>
  <c r="G37" i="13"/>
  <c r="G31" i="13"/>
  <c r="G35" i="13"/>
  <c r="G41" i="13"/>
  <c r="G29" i="13"/>
  <c r="G45" i="13"/>
  <c r="G36" i="13"/>
  <c r="G33" i="13"/>
  <c r="G44" i="13"/>
  <c r="G30" i="13"/>
  <c r="G40" i="13"/>
  <c r="G38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" i="13"/>
  <c r="O49" i="12"/>
  <c r="G49" i="12"/>
  <c r="O44" i="12"/>
  <c r="O34" i="12"/>
  <c r="O40" i="12"/>
  <c r="O39" i="12"/>
  <c r="O47" i="12"/>
  <c r="O30" i="12"/>
  <c r="O35" i="12"/>
  <c r="O31" i="12"/>
  <c r="O32" i="12"/>
  <c r="O38" i="12"/>
  <c r="O36" i="12"/>
  <c r="O33" i="12"/>
  <c r="O42" i="12"/>
  <c r="O46" i="12"/>
  <c r="O37" i="12"/>
  <c r="O45" i="12"/>
  <c r="O41" i="12"/>
  <c r="G43" i="12"/>
  <c r="G39" i="12"/>
  <c r="G46" i="12"/>
  <c r="G34" i="12"/>
  <c r="G42" i="12"/>
  <c r="G37" i="12"/>
  <c r="G32" i="12"/>
  <c r="G35" i="12"/>
  <c r="G41" i="12"/>
  <c r="G31" i="12"/>
  <c r="G45" i="12"/>
  <c r="G30" i="12"/>
  <c r="G36" i="12"/>
  <c r="G29" i="12"/>
  <c r="G44" i="12"/>
  <c r="G38" i="12"/>
  <c r="G40" i="12"/>
  <c r="G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O49" i="11"/>
  <c r="G49" i="11"/>
  <c r="O44" i="11"/>
  <c r="O30" i="11"/>
  <c r="O40" i="11"/>
  <c r="O34" i="11"/>
  <c r="O47" i="11"/>
  <c r="O32" i="11"/>
  <c r="O35" i="11"/>
  <c r="O39" i="11"/>
  <c r="O43" i="11"/>
  <c r="O33" i="11"/>
  <c r="O38" i="11"/>
  <c r="O31" i="11"/>
  <c r="O36" i="11"/>
  <c r="O42" i="11"/>
  <c r="O46" i="11"/>
  <c r="O37" i="11"/>
  <c r="O45" i="11"/>
  <c r="O41" i="11"/>
  <c r="G43" i="11"/>
  <c r="G39" i="11"/>
  <c r="G46" i="11"/>
  <c r="G34" i="11"/>
  <c r="G42" i="11"/>
  <c r="G37" i="11"/>
  <c r="G35" i="11"/>
  <c r="G30" i="11"/>
  <c r="G41" i="11"/>
  <c r="G32" i="11"/>
  <c r="G45" i="11"/>
  <c r="G38" i="11"/>
  <c r="G36" i="11"/>
  <c r="G31" i="11"/>
  <c r="G44" i="11"/>
  <c r="G33" i="11"/>
  <c r="G40" i="11"/>
  <c r="G2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" i="11"/>
  <c r="O49" i="10"/>
  <c r="G49" i="10"/>
  <c r="O44" i="10"/>
  <c r="O32" i="10"/>
  <c r="O40" i="10"/>
  <c r="O30" i="10"/>
  <c r="O47" i="10"/>
  <c r="O33" i="10"/>
  <c r="O35" i="10"/>
  <c r="O34" i="10"/>
  <c r="O43" i="10"/>
  <c r="O38" i="10"/>
  <c r="O39" i="10"/>
  <c r="O36" i="10"/>
  <c r="O42" i="10"/>
  <c r="O31" i="10"/>
  <c r="O46" i="10"/>
  <c r="O37" i="10"/>
  <c r="O45" i="10"/>
  <c r="O41" i="10"/>
  <c r="G43" i="10"/>
  <c r="G39" i="10"/>
  <c r="G46" i="10"/>
  <c r="G34" i="10"/>
  <c r="G42" i="10"/>
  <c r="G30" i="10"/>
  <c r="G37" i="10"/>
  <c r="G35" i="10"/>
  <c r="G38" i="10"/>
  <c r="G41" i="10"/>
  <c r="G45" i="10"/>
  <c r="G33" i="10"/>
  <c r="G36" i="10"/>
  <c r="G32" i="10"/>
  <c r="G44" i="10"/>
  <c r="G29" i="10"/>
  <c r="G40" i="10"/>
  <c r="G31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O48" i="9"/>
  <c r="G48" i="9"/>
  <c r="O43" i="9"/>
  <c r="O32" i="9"/>
  <c r="O39" i="9"/>
  <c r="O31" i="9"/>
  <c r="O46" i="9"/>
  <c r="O34" i="9"/>
  <c r="O29" i="9"/>
  <c r="O42" i="9"/>
  <c r="O37" i="9"/>
  <c r="O33" i="9"/>
  <c r="O35" i="9"/>
  <c r="O41" i="9"/>
  <c r="O38" i="9"/>
  <c r="O45" i="9"/>
  <c r="O36" i="9"/>
  <c r="O30" i="9"/>
  <c r="O44" i="9"/>
  <c r="O40" i="9"/>
  <c r="G43" i="9"/>
  <c r="G39" i="9"/>
  <c r="G46" i="9"/>
  <c r="G30" i="9"/>
  <c r="G34" i="9"/>
  <c r="G42" i="9"/>
  <c r="G38" i="9"/>
  <c r="G37" i="9"/>
  <c r="G35" i="9"/>
  <c r="G33" i="9"/>
  <c r="G41" i="9"/>
  <c r="G45" i="9"/>
  <c r="G29" i="9"/>
  <c r="G36" i="9"/>
  <c r="G44" i="9"/>
  <c r="G31" i="9"/>
  <c r="G40" i="9"/>
  <c r="G3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O49" i="8"/>
  <c r="G49" i="8"/>
  <c r="O43" i="8"/>
  <c r="O39" i="8"/>
  <c r="O32" i="8"/>
  <c r="O46" i="8"/>
  <c r="O34" i="8"/>
  <c r="O31" i="8"/>
  <c r="O42" i="8"/>
  <c r="O37" i="8"/>
  <c r="O29" i="8"/>
  <c r="O35" i="8"/>
  <c r="O41" i="8"/>
  <c r="O33" i="8"/>
  <c r="O45" i="8"/>
  <c r="O36" i="8"/>
  <c r="O38" i="8"/>
  <c r="O44" i="8"/>
  <c r="O40" i="8"/>
  <c r="O30" i="8"/>
  <c r="G44" i="8"/>
  <c r="G31" i="8"/>
  <c r="G40" i="8"/>
  <c r="G47" i="8"/>
  <c r="G39" i="8"/>
  <c r="G35" i="8"/>
  <c r="G43" i="8"/>
  <c r="G34" i="8"/>
  <c r="G38" i="8"/>
  <c r="G36" i="8"/>
  <c r="G30" i="8"/>
  <c r="G42" i="8"/>
  <c r="G46" i="8"/>
  <c r="G32" i="8"/>
  <c r="G37" i="8"/>
  <c r="G45" i="8"/>
  <c r="G33" i="8"/>
  <c r="G4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G49" i="1"/>
  <c r="O49" i="1"/>
  <c r="O43" i="1"/>
  <c r="O39" i="1"/>
  <c r="O46" i="1"/>
  <c r="O34" i="1"/>
  <c r="O32" i="1"/>
  <c r="O42" i="1"/>
  <c r="O37" i="1"/>
  <c r="O31" i="1"/>
  <c r="O35" i="1"/>
  <c r="O41" i="1"/>
  <c r="O29" i="1"/>
  <c r="O45" i="1"/>
  <c r="O36" i="1"/>
  <c r="O33" i="1"/>
  <c r="O44" i="1"/>
  <c r="O30" i="1"/>
  <c r="O40" i="1"/>
  <c r="O38" i="1"/>
  <c r="G44" i="1"/>
  <c r="G39" i="1"/>
  <c r="G40" i="1"/>
  <c r="G31" i="1"/>
  <c r="G47" i="1"/>
  <c r="G34" i="1"/>
  <c r="G35" i="1"/>
  <c r="G43" i="1"/>
  <c r="G30" i="1"/>
  <c r="G38" i="1"/>
  <c r="G36" i="1"/>
  <c r="G32" i="1"/>
  <c r="G42" i="1"/>
  <c r="G46" i="1"/>
  <c r="G33" i="1"/>
  <c r="G37" i="1"/>
  <c r="G45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O49" i="4"/>
  <c r="G49" i="4"/>
  <c r="O43" i="4"/>
  <c r="O39" i="4"/>
  <c r="O46" i="4"/>
  <c r="O34" i="4"/>
  <c r="O42" i="4"/>
  <c r="O37" i="4"/>
  <c r="O32" i="4"/>
  <c r="O35" i="4"/>
  <c r="O41" i="4"/>
  <c r="O31" i="4"/>
  <c r="O45" i="4"/>
  <c r="O30" i="4"/>
  <c r="O36" i="4"/>
  <c r="O29" i="4"/>
  <c r="O44" i="4"/>
  <c r="O38" i="4"/>
  <c r="O40" i="4"/>
  <c r="O33" i="4"/>
  <c r="G44" i="4"/>
  <c r="G34" i="4"/>
  <c r="G40" i="4"/>
  <c r="G39" i="4"/>
  <c r="G47" i="4"/>
  <c r="G30" i="4"/>
  <c r="G35" i="4"/>
  <c r="G31" i="4"/>
  <c r="G43" i="4"/>
  <c r="G32" i="4"/>
  <c r="G38" i="4"/>
  <c r="G36" i="4"/>
  <c r="G33" i="4"/>
  <c r="G42" i="4"/>
  <c r="G46" i="4"/>
  <c r="G37" i="4"/>
  <c r="G45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O49" i="3"/>
  <c r="G49" i="3"/>
  <c r="O43" i="3"/>
  <c r="O39" i="3"/>
  <c r="O46" i="3"/>
  <c r="O34" i="3"/>
  <c r="O42" i="3"/>
  <c r="O37" i="3"/>
  <c r="O35" i="3"/>
  <c r="O30" i="3"/>
  <c r="O41" i="3"/>
  <c r="O32" i="3"/>
  <c r="O45" i="3"/>
  <c r="O38" i="3"/>
  <c r="O36" i="3"/>
  <c r="O31" i="3"/>
  <c r="O44" i="3"/>
  <c r="O33" i="3"/>
  <c r="O40" i="3"/>
  <c r="O29" i="3"/>
  <c r="G44" i="3"/>
  <c r="G30" i="3"/>
  <c r="G40" i="3"/>
  <c r="G34" i="3"/>
  <c r="G47" i="3"/>
  <c r="G32" i="3"/>
  <c r="G35" i="3"/>
  <c r="G39" i="3"/>
  <c r="G43" i="3"/>
  <c r="G33" i="3"/>
  <c r="G38" i="3"/>
  <c r="G31" i="3"/>
  <c r="G36" i="3"/>
  <c r="G42" i="3"/>
  <c r="G46" i="3"/>
  <c r="G37" i="3"/>
  <c r="G45" i="3"/>
  <c r="G4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O49" i="2"/>
  <c r="G49" i="2"/>
  <c r="O49" i="7"/>
  <c r="G49" i="7"/>
  <c r="O43" i="2"/>
  <c r="O39" i="2"/>
  <c r="O46" i="2"/>
  <c r="O34" i="2"/>
  <c r="O42" i="2"/>
  <c r="O30" i="2"/>
  <c r="O37" i="2"/>
  <c r="O35" i="2"/>
  <c r="O38" i="2"/>
  <c r="O41" i="2"/>
  <c r="O45" i="2"/>
  <c r="O33" i="2"/>
  <c r="O36" i="2"/>
  <c r="O32" i="2"/>
  <c r="O44" i="2"/>
  <c r="O29" i="2"/>
  <c r="O40" i="2"/>
  <c r="O31" i="2"/>
  <c r="G44" i="2"/>
  <c r="G32" i="2"/>
  <c r="G40" i="2"/>
  <c r="G30" i="2"/>
  <c r="G47" i="2"/>
  <c r="G33" i="2"/>
  <c r="G35" i="2"/>
  <c r="G34" i="2"/>
  <c r="G43" i="2"/>
  <c r="G38" i="2"/>
  <c r="G39" i="2"/>
  <c r="G36" i="2"/>
  <c r="G42" i="2"/>
  <c r="G31" i="2"/>
  <c r="G46" i="2"/>
  <c r="G37" i="2"/>
  <c r="G45" i="2"/>
  <c r="G4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O43" i="7"/>
  <c r="O39" i="7"/>
  <c r="O46" i="7"/>
  <c r="O30" i="7"/>
  <c r="O34" i="7"/>
  <c r="O42" i="7"/>
  <c r="O38" i="7"/>
  <c r="O37" i="7"/>
  <c r="O35" i="7"/>
  <c r="O33" i="7"/>
  <c r="O41" i="7"/>
  <c r="O45" i="7"/>
  <c r="O29" i="7"/>
  <c r="O36" i="7"/>
  <c r="O44" i="7"/>
  <c r="O31" i="7"/>
  <c r="O40" i="7"/>
  <c r="O32" i="7"/>
  <c r="G44" i="7"/>
  <c r="G33" i="7"/>
  <c r="G40" i="7"/>
  <c r="G32" i="7"/>
  <c r="G47" i="7"/>
  <c r="G35" i="7"/>
  <c r="G30" i="7"/>
  <c r="G43" i="7"/>
  <c r="G38" i="7"/>
  <c r="G34" i="7"/>
  <c r="G36" i="7"/>
  <c r="G42" i="7"/>
  <c r="G39" i="7"/>
  <c r="G46" i="7"/>
  <c r="G37" i="7"/>
  <c r="G31" i="7"/>
  <c r="G45" i="7"/>
  <c r="G4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" i="7"/>
</calcChain>
</file>

<file path=xl/sharedStrings.xml><?xml version="1.0" encoding="utf-8"?>
<sst xmlns="http://schemas.openxmlformats.org/spreadsheetml/2006/main" count="1906" uniqueCount="50">
  <si>
    <t>reward_today</t>
  </si>
  <si>
    <t>future_reward</t>
  </si>
  <si>
    <t>delay</t>
  </si>
  <si>
    <t>unit</t>
  </si>
  <si>
    <t xml:space="preserve"> </t>
  </si>
  <si>
    <t>delay_in_days</t>
  </si>
  <si>
    <t>days</t>
  </si>
  <si>
    <t>weeks</t>
  </si>
  <si>
    <t>week</t>
  </si>
  <si>
    <t>months</t>
  </si>
  <si>
    <t>July 26, 2024</t>
  </si>
  <si>
    <t>March 15, 2024</t>
  </si>
  <si>
    <t>years</t>
  </si>
  <si>
    <t>November 25, 2027</t>
  </si>
  <si>
    <t>December 31, 2024</t>
  </si>
  <si>
    <t>December 20, 2026</t>
  </si>
  <si>
    <t>December 1, 2036</t>
  </si>
  <si>
    <t>year</t>
  </si>
  <si>
    <t>k</t>
  </si>
  <si>
    <t>l</t>
  </si>
  <si>
    <t>key_resp.keys</t>
  </si>
  <si>
    <t>t</t>
  </si>
  <si>
    <t>rate of disc</t>
  </si>
  <si>
    <t>RoD</t>
  </si>
  <si>
    <t>Rod</t>
  </si>
  <si>
    <t>Participant</t>
  </si>
  <si>
    <t>CalendarUnits_DiscountingRate</t>
  </si>
  <si>
    <t>SpecificDate_DiscountingRate</t>
  </si>
  <si>
    <t>Average</t>
  </si>
  <si>
    <t>Calendar Unit</t>
  </si>
  <si>
    <t>Specific Date</t>
  </si>
  <si>
    <t>Framing Type</t>
  </si>
  <si>
    <t>Discounting Rate (on average)</t>
  </si>
  <si>
    <t>on</t>
  </si>
  <si>
    <t>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</si>
  <si>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</si>
  <si>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</si>
  <si>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</si>
  <si>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</si>
  <si>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</si>
  <si>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</si>
  <si>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</si>
  <si>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</si>
  <si>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</si>
  <si>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</si>
  <si>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</si>
  <si>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</si>
  <si>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item</t>
  </si>
  <si>
    <t>preposition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</si>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</sst>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</a:t>
            </a:r>
            <a:r>
              <a:rPr lang="en-US" baseline="0"/>
              <a:t> Effect in Rates of Discounting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Rates!$B$22</c:f>
              <c:strCache>
                <c:ptCount val="1"/>
                <c:pt idx="0">
                  <c:v>Discounting Rate (on average)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Rates!$A$23:$A$24</c:f>
              <c:strCache>
                <c:ptCount val="2"/>
                <c:pt idx="0">
                  <c:v>Calendar Unit</c:v>
                </c:pt>
                <c:pt idx="1">
                  <c:v>Specific Date</c:v>
                </c:pt>
              </c:strCache>
            </c:strRef>
          </c:cat>
          <c:val>
            <c:numRef>
              <c:f>Rates!$B$23:$B$24</c:f>
              <c:numCache>
                <c:formatCode>General</c:formatCode>
                <c:ptCount val="2"/>
                <c:pt idx="0">
                  <c:v>6.1732166666666659</c:v>
                </c:pt>
                <c:pt idx="1">
                  <c:v>4.5929250000000001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E-49BA-8CA0-DB256E0A8A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8781152"/>
        <c:axId val="945137856"/>
      </c:barChart>
      <c:catAx>
        <c:axId val="11687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Framing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37856"/>
        <c:crosses val="autoZero"/>
        <c:auto val="1"/>
        <c:lblAlgn val="ctr"/>
        <c:lblOffset val="100"/>
        <c:noMultiLvlLbl val="0"/>
      </c:catAx>
      <c:valAx>
        <c:axId val="9451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(average)</a:t>
                </a:r>
                <a:r>
                  <a:rPr lang="en-IN" baseline="0"/>
                  <a:t> Discounting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</a:t>
            </a:r>
            <a:r>
              <a:rPr lang="en-IN" baseline="0"/>
              <a:t> Discounting Rates for Varyingly Framed Time Delays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Rates!$B$1</c:f>
              <c:strCache>
                <c:ptCount val="1"/>
                <c:pt idx="0">
                  <c:v>CalendarUnits_DiscountingRate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Rates!$B$2:$B$13</c:f>
              <c:numCache>
                <c:formatCode>General</c:formatCode>
                <c:ptCount val="12"/>
                <c:pt idx="0">
                  <c:v>3.2479</c:v>
                </c:pt>
                <c:pt idx="1">
                  <c:v>9.1920000000000002</c:v>
                </c:pt>
                <c:pt idx="2">
                  <c:v>4.2484999999999999</c:v>
                </c:pt>
                <c:pt idx="3">
                  <c:v>8.3475000000000001</c:v>
                </c:pt>
                <c:pt idx="4">
                  <c:v>7.4696999999999996</c:v>
                </c:pt>
                <c:pt idx="5">
                  <c:v>3.8477000000000001</c:v>
                </c:pt>
                <c:pt idx="6">
                  <c:v>6.6981000000000002</c:v>
                </c:pt>
                <c:pt idx="7">
                  <c:v>10.378299999999999</c:v>
                </c:pt>
                <c:pt idx="8">
                  <c:v>5.7609000000000004</c:v>
                </c:pt>
                <c:pt idx="9">
                  <c:v>4.0830000000000002</c:v>
                </c:pt>
                <c:pt idx="10">
                  <c:v>3.8477000000000001</c:v>
                </c:pt>
                <c:pt idx="11">
                  <c:v>6.9573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D-495C-A1D5-66E534145B3B}"/>
            </c:ext>
          </c:extLst>
        </c:ser>
        <c:ser>
          <c:idx val="1"/>
          <c:order val="1"/>
          <c:tx>
            <c:strRef>
              <c:f>Rates!$C$1</c:f>
              <c:strCache>
                <c:ptCount val="1"/>
                <c:pt idx="0">
                  <c:v>SpecificDate_DiscountingRate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Rates!$C$2:$C$13</c:f>
              <c:numCache>
                <c:formatCode>General</c:formatCode>
                <c:ptCount val="12"/>
                <c:pt idx="0">
                  <c:v>3.1215999999999999</c:v>
                </c:pt>
                <c:pt idx="1">
                  <c:v>5.8837999999999999</c:v>
                </c:pt>
                <c:pt idx="2">
                  <c:v>3.1959</c:v>
                </c:pt>
                <c:pt idx="3">
                  <c:v>5.4634</c:v>
                </c:pt>
                <c:pt idx="4">
                  <c:v>7.4696999999999996</c:v>
                </c:pt>
                <c:pt idx="5">
                  <c:v>2.8481999999999998</c:v>
                </c:pt>
                <c:pt idx="6">
                  <c:v>4.8304</c:v>
                </c:pt>
                <c:pt idx="7">
                  <c:v>6.7282000000000002</c:v>
                </c:pt>
                <c:pt idx="8">
                  <c:v>4.0830000000000002</c:v>
                </c:pt>
                <c:pt idx="9">
                  <c:v>3.0139999999999998</c:v>
                </c:pt>
                <c:pt idx="10">
                  <c:v>2.2650999999999999</c:v>
                </c:pt>
                <c:pt idx="11">
                  <c:v>6.2118000000000002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D-495C-A1D5-66E53414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406480"/>
        <c:axId val="1900721776"/>
      </c:lineChart>
      <c:catAx>
        <c:axId val="19524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21776"/>
        <c:crosses val="autoZero"/>
        <c:auto val="1"/>
        <c:lblAlgn val="ctr"/>
        <c:lblOffset val="100"/>
        <c:noMultiLvlLbl val="0"/>
      </c:catAx>
      <c:valAx>
        <c:axId val="19007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Discounting</a:t>
                </a:r>
                <a:r>
                  <a:rPr lang="en-IN" baseline="0"/>
                  <a:t> Rates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5443</xdr:colOff>
      <xdr:row>18</xdr:row>
      <xdr:rowOff>10883</xdr:rowOff>
    </xdr:from>
    <xdr:to>
      <xdr:col>11</xdr:col>
      <xdr:colOff>10886</xdr:colOff>
      <xdr:row>34</xdr:row>
      <xdr:rowOff>32657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0B043-6B46-D542-AA6C-6C6AAF93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8164</xdr:colOff>
      <xdr:row>0</xdr:row>
      <xdr:rowOff>0</xdr:rowOff>
    </xdr:from>
    <xdr:to>
      <xdr:col>11</xdr:col>
      <xdr:colOff>8164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EA447-7B2A-C52E-2381-1E4AFEA4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FFD1-C685-4D5F-A19E-CEAB914D87CC}">
  <dimension ref="A1:C25"/>
  <sheetViews>
    <sheetView tabSelected="1" workbookViewId="0">
      <selection activeCell="A26" sqref="A26"/>
    </sheetView>
  </sheetViews>
  <sheetFormatPr defaultRowHeight="14.6" x14ac:dyDescent="0.4"/>
  <cols>
    <col min="1" max="1" width="13" customWidth="1"/>
    <col min="2" max="2" width="26.69140625" customWidth="1"/>
    <col min="3" max="3" width="25.69140625" customWidth="1"/>
  </cols>
  <sheetData>
    <row r="1" spans="1:3" x14ac:dyDescent="0.4">
      <c r="A1" t="s">
        <v>25</v>
      </c>
      <c r="B1" t="s">
        <v>26</v>
      </c>
      <c r="C1" t="s">
        <v>27</v>
      </c>
    </row>
    <row r="2" spans="1:3" x14ac:dyDescent="0.4">
      <c r="A2">
        <v>1</v>
      </c>
      <c r="B2">
        <v>3.2479</v>
      </c>
      <c r="C2">
        <v>3.1215999999999999</v>
      </c>
    </row>
    <row r="3" spans="1:3" x14ac:dyDescent="0.4">
      <c r="A3">
        <v>2</v>
      </c>
      <c r="B3">
        <v>9.1920000000000002</v>
      </c>
      <c r="C3">
        <v>5.8837999999999999</v>
      </c>
    </row>
    <row r="4" spans="1:3" x14ac:dyDescent="0.4">
      <c r="A4">
        <v>3</v>
      </c>
      <c r="B4">
        <v>4.2484999999999999</v>
      </c>
      <c r="C4">
        <v>3.1959</v>
      </c>
    </row>
    <row r="5" spans="1:3" x14ac:dyDescent="0.4">
      <c r="A5">
        <v>4</v>
      </c>
      <c r="B5">
        <v>8.3475000000000001</v>
      </c>
      <c r="C5">
        <v>5.4634</v>
      </c>
    </row>
    <row r="6" spans="1:3" x14ac:dyDescent="0.4">
      <c r="A6">
        <v>5</v>
      </c>
      <c r="B6">
        <v>7.4696999999999996</v>
      </c>
      <c r="C6">
        <v>7.4696999999999996</v>
      </c>
    </row>
    <row r="7" spans="1:3" x14ac:dyDescent="0.4">
      <c r="A7">
        <v>6</v>
      </c>
      <c r="B7">
        <v>3.8477000000000001</v>
      </c>
      <c r="C7">
        <v>2.8481999999999998</v>
      </c>
    </row>
    <row r="8" spans="1:3" x14ac:dyDescent="0.4">
      <c r="A8">
        <v>7</v>
      </c>
      <c r="B8">
        <v>6.6981000000000002</v>
      </c>
      <c r="C8">
        <v>4.8304</v>
      </c>
    </row>
    <row r="9" spans="1:3" x14ac:dyDescent="0.4">
      <c r="A9">
        <v>8</v>
      </c>
      <c r="B9">
        <v>10.378299999999999</v>
      </c>
      <c r="C9">
        <v>6.7282000000000002</v>
      </c>
    </row>
    <row r="10" spans="1:3" x14ac:dyDescent="0.4">
      <c r="A10">
        <v>9</v>
      </c>
      <c r="B10">
        <v>5.7609000000000004</v>
      </c>
      <c r="C10">
        <v>4.0830000000000002</v>
      </c>
    </row>
    <row r="11" spans="1:3" x14ac:dyDescent="0.4">
      <c r="A11">
        <v>10</v>
      </c>
      <c r="B11">
        <v>4.0830000000000002</v>
      </c>
      <c r="C11">
        <v>3.0139999999999998</v>
      </c>
    </row>
    <row r="12" spans="1:3" x14ac:dyDescent="0.4">
      <c r="A12">
        <v>11</v>
      </c>
      <c r="B12">
        <v>3.8477000000000001</v>
      </c>
      <c r="C12">
        <v>2.2650999999999999</v>
      </c>
    </row>
    <row r="13" spans="1:3" x14ac:dyDescent="0.4">
      <c r="A13">
        <v>12</v>
      </c>
      <c r="B13">
        <v>6.9573</v>
      </c>
      <c r="C13">
        <v>6.2118000000000002</v>
      </c>
    </row>
    <row r="14" spans="1:3" x14ac:dyDescent="0.4">
      <c r="A14" t="s">
        <v>28</v>
      </c>
      <c r="B14">
        <f>AVERAGE(B2:B13)</f>
        <v>6.1732166666666659</v>
      </c>
      <c r="C14">
        <f>AVERAGE(C2:C13)</f>
        <v>4.5929250000000001</v>
      </c>
    </row>
    <row r="22" spans="1:2" x14ac:dyDescent="0.4">
      <c r="A22" t="s">
        <v>31</v>
      </c>
      <c r="B22" t="s">
        <v>32</v>
      </c>
    </row>
    <row r="23" spans="1:2" x14ac:dyDescent="0.4">
      <c r="A23" t="s">
        <v>29</v>
      </c>
      <c r="B23">
        <f>AVERAGE(B2:B13)</f>
        <v>6.1732166666666659</v>
      </c>
    </row>
    <row r="24" spans="1:2" x14ac:dyDescent="0.4">
      <c r="A24" t="s">
        <v>30</v>
      </c>
      <c r="B24">
        <f>AVERAGE(C2:C13)</f>
        <v>4.5929250000000001</v>
      </c>
    </row>
    <row r="25" spans="1:2" x14ac:dyDescent="0.4">
      <c r="A25" t="s">
        <v>49</v>
      </c>
      <c r="B25">
        <f>B23-B24</f>
        <v>1.5802916666666658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7B9F-666C-4EB4-B6E4-BB505B4FC294}">
  <dimension ref="A1:O49"/>
  <sheetViews>
    <sheetView topLeftCell="A24" workbookViewId="0">
      <selection activeCell="H52" sqref="H52"/>
    </sheetView>
  </sheetViews>
  <sheetFormatPr defaultRowHeight="14.6" x14ac:dyDescent="0.4"/>
  <cols>
    <col min="1" max="1" width="13.07421875" customWidth="1"/>
    <col min="2" max="2" width="13" customWidth="1"/>
    <col min="3" max="3" width="15.3046875" customWidth="1"/>
    <col min="4" max="4" width="11.84375" customWidth="1"/>
    <col min="5" max="5" width="14.1523437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3</v>
      </c>
      <c r="D2" t="s">
        <v>12</v>
      </c>
      <c r="E2">
        <v>1095</v>
      </c>
      <c r="F2" t="s">
        <v>21</v>
      </c>
      <c r="G2">
        <f>(((B2-A2)-1)/E2)</f>
        <v>0.76986301369863008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21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>
        <v>13</v>
      </c>
      <c r="D4" t="s">
        <v>12</v>
      </c>
      <c r="E4">
        <v>4745</v>
      </c>
      <c r="F4" t="s">
        <v>21</v>
      </c>
      <c r="G4">
        <f t="shared" si="0"/>
        <v>0.17766069546891464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1</v>
      </c>
      <c r="D6" t="s">
        <v>17</v>
      </c>
      <c r="E6">
        <v>365</v>
      </c>
      <c r="F6" t="s">
        <v>21</v>
      </c>
      <c r="G6">
        <f t="shared" si="0"/>
        <v>2.3095890410958906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8</v>
      </c>
      <c r="D8" t="s">
        <v>9</v>
      </c>
      <c r="E8">
        <v>240</v>
      </c>
      <c r="F8" t="s">
        <v>21</v>
      </c>
      <c r="G8">
        <f t="shared" si="0"/>
        <v>3.5125000000000002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13</v>
      </c>
      <c r="D10" t="s">
        <v>4</v>
      </c>
      <c r="E10">
        <v>1410</v>
      </c>
      <c r="F10" t="s">
        <v>21</v>
      </c>
      <c r="G10">
        <f t="shared" si="0"/>
        <v>0.59787234042553195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4</v>
      </c>
      <c r="D12" t="s">
        <v>9</v>
      </c>
      <c r="E12">
        <v>120</v>
      </c>
      <c r="F12" t="s">
        <v>21</v>
      </c>
      <c r="G12">
        <f t="shared" si="0"/>
        <v>7.0250000000000004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11</v>
      </c>
      <c r="D14" t="s">
        <v>4</v>
      </c>
      <c r="E14">
        <v>120</v>
      </c>
      <c r="F14" t="s">
        <v>19</v>
      </c>
      <c r="G14">
        <f t="shared" si="0"/>
        <v>7.0250000000000004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21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47</v>
      </c>
      <c r="D16" t="s">
        <v>9</v>
      </c>
      <c r="E16">
        <v>1410</v>
      </c>
      <c r="F16" t="s">
        <v>21</v>
      </c>
      <c r="G16">
        <f t="shared" si="0"/>
        <v>0.59787234042553195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10</v>
      </c>
      <c r="D18" t="s">
        <v>4</v>
      </c>
      <c r="E18">
        <v>240</v>
      </c>
      <c r="F18" t="s">
        <v>19</v>
      </c>
      <c r="G18">
        <f t="shared" si="0"/>
        <v>3.5125000000000002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14</v>
      </c>
      <c r="D20" t="s">
        <v>4</v>
      </c>
      <c r="E20">
        <v>365</v>
      </c>
      <c r="F20" t="s">
        <v>21</v>
      </c>
      <c r="G20">
        <f t="shared" si="0"/>
        <v>2.3095890410958906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16</v>
      </c>
      <c r="D22" t="s">
        <v>4</v>
      </c>
      <c r="E22">
        <v>4745</v>
      </c>
      <c r="F22" t="s">
        <v>21</v>
      </c>
      <c r="G22">
        <f t="shared" si="0"/>
        <v>0.17766069546891464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15</v>
      </c>
      <c r="D24" t="s">
        <v>4</v>
      </c>
      <c r="E24">
        <v>1095</v>
      </c>
      <c r="F24" t="s">
        <v>21</v>
      </c>
      <c r="G24">
        <f t="shared" si="0"/>
        <v>0.76986301369863008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 t="s">
        <v>16</v>
      </c>
      <c r="L30" t="s">
        <v>4</v>
      </c>
      <c r="M30">
        <v>4745</v>
      </c>
      <c r="N30" t="s">
        <v>21</v>
      </c>
      <c r="O30">
        <f t="shared" ref="O30:O47" si="2">(((J30-I30)-1)/M30)</f>
        <v>0.17766069546891464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13</v>
      </c>
      <c r="L31" t="s">
        <v>4</v>
      </c>
      <c r="M31">
        <v>1410</v>
      </c>
      <c r="N31" t="s">
        <v>21</v>
      </c>
      <c r="O31">
        <f t="shared" si="2"/>
        <v>0.59787234042553195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15</v>
      </c>
      <c r="L32" t="s">
        <v>4</v>
      </c>
      <c r="M32">
        <v>1095</v>
      </c>
      <c r="N32" t="s">
        <v>21</v>
      </c>
      <c r="O32">
        <f t="shared" si="2"/>
        <v>0.76986301369863008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21</v>
      </c>
      <c r="G33">
        <f t="shared" si="1"/>
        <v>3.5125000000000002</v>
      </c>
      <c r="I33">
        <v>53</v>
      </c>
      <c r="J33">
        <v>897</v>
      </c>
      <c r="K33" t="s">
        <v>14</v>
      </c>
      <c r="L33" t="s">
        <v>4</v>
      </c>
      <c r="M33">
        <v>365</v>
      </c>
      <c r="N33" t="s">
        <v>21</v>
      </c>
      <c r="O33">
        <f t="shared" si="2"/>
        <v>2.3095890410958906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21</v>
      </c>
      <c r="G34">
        <f t="shared" si="1"/>
        <v>4.2149999999999999</v>
      </c>
      <c r="I34">
        <v>53</v>
      </c>
      <c r="J34">
        <v>897</v>
      </c>
      <c r="K34" t="s">
        <v>10</v>
      </c>
      <c r="L34" t="s">
        <v>4</v>
      </c>
      <c r="M34">
        <v>240</v>
      </c>
      <c r="N34" t="s">
        <v>19</v>
      </c>
      <c r="O34">
        <f t="shared" si="2"/>
        <v>3.5125000000000002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21</v>
      </c>
      <c r="G35">
        <f t="shared" si="1"/>
        <v>5.2360248447204967</v>
      </c>
      <c r="I35">
        <v>53</v>
      </c>
      <c r="J35">
        <v>897</v>
      </c>
      <c r="K35">
        <v>200</v>
      </c>
      <c r="L35" t="s">
        <v>6</v>
      </c>
      <c r="M35">
        <v>200</v>
      </c>
      <c r="N35" t="s">
        <v>21</v>
      </c>
      <c r="O35">
        <f t="shared" si="2"/>
        <v>4.2149999999999999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21</v>
      </c>
      <c r="G36">
        <f t="shared" si="1"/>
        <v>6.3383458646616537</v>
      </c>
      <c r="I36">
        <v>53</v>
      </c>
      <c r="J36">
        <v>897</v>
      </c>
      <c r="K36">
        <v>23</v>
      </c>
      <c r="L36" t="s">
        <v>7</v>
      </c>
      <c r="M36">
        <v>161</v>
      </c>
      <c r="N36" t="s">
        <v>21</v>
      </c>
      <c r="O36">
        <f t="shared" si="2"/>
        <v>5.2360248447204967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21</v>
      </c>
      <c r="G37">
        <f t="shared" si="1"/>
        <v>6.3863636363636367</v>
      </c>
      <c r="I37">
        <v>53</v>
      </c>
      <c r="J37">
        <v>897</v>
      </c>
      <c r="K37">
        <v>19</v>
      </c>
      <c r="L37" t="s">
        <v>7</v>
      </c>
      <c r="M37">
        <v>133</v>
      </c>
      <c r="N37" t="s">
        <v>21</v>
      </c>
      <c r="O37">
        <f t="shared" si="2"/>
        <v>6.3383458646616537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21</v>
      </c>
      <c r="G38">
        <f t="shared" si="1"/>
        <v>7.0250000000000004</v>
      </c>
      <c r="I38">
        <v>53</v>
      </c>
      <c r="J38">
        <v>897</v>
      </c>
      <c r="K38">
        <v>132</v>
      </c>
      <c r="L38" t="s">
        <v>6</v>
      </c>
      <c r="M38">
        <v>132</v>
      </c>
      <c r="N38" t="s">
        <v>21</v>
      </c>
      <c r="O38">
        <f t="shared" si="2"/>
        <v>6.3863636363636367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 t="s">
        <v>11</v>
      </c>
      <c r="L39" t="s">
        <v>4</v>
      </c>
      <c r="M39">
        <v>120</v>
      </c>
      <c r="N39" t="s">
        <v>19</v>
      </c>
      <c r="O39">
        <f t="shared" si="2"/>
        <v>7.0250000000000004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21</v>
      </c>
      <c r="G40">
        <f t="shared" si="1"/>
        <v>14.53448275862069</v>
      </c>
      <c r="I40">
        <v>53</v>
      </c>
      <c r="J40">
        <v>897</v>
      </c>
      <c r="K40">
        <v>11</v>
      </c>
      <c r="L40" t="s">
        <v>7</v>
      </c>
      <c r="M40">
        <v>77</v>
      </c>
      <c r="N40" t="s">
        <v>19</v>
      </c>
      <c r="O40">
        <f t="shared" si="2"/>
        <v>10.948051948051948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58</v>
      </c>
      <c r="L41" t="s">
        <v>6</v>
      </c>
      <c r="M41">
        <v>58</v>
      </c>
      <c r="N41" t="s">
        <v>21</v>
      </c>
      <c r="O41">
        <f t="shared" si="2"/>
        <v>14.53448275862069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7</v>
      </c>
      <c r="L42" t="s">
        <v>7</v>
      </c>
      <c r="M42">
        <v>49</v>
      </c>
      <c r="N42" t="s">
        <v>19</v>
      </c>
      <c r="O42">
        <f t="shared" si="2"/>
        <v>17.204081632653061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35</v>
      </c>
      <c r="L43" t="s">
        <v>6</v>
      </c>
      <c r="M43">
        <v>35</v>
      </c>
      <c r="N43" t="s">
        <v>19</v>
      </c>
      <c r="O43">
        <f t="shared" si="2"/>
        <v>24.085714285714285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27</v>
      </c>
      <c r="L44" t="s">
        <v>6</v>
      </c>
      <c r="M44">
        <v>27</v>
      </c>
      <c r="N44" t="s">
        <v>19</v>
      </c>
      <c r="O44">
        <f t="shared" si="2"/>
        <v>31.222222222222221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3</v>
      </c>
      <c r="L45" t="s">
        <v>7</v>
      </c>
      <c r="M45">
        <v>21</v>
      </c>
      <c r="N45" t="s">
        <v>19</v>
      </c>
      <c r="O45">
        <f t="shared" si="2"/>
        <v>40.142857142857146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15</v>
      </c>
      <c r="L46" t="s">
        <v>6</v>
      </c>
      <c r="M46">
        <v>15</v>
      </c>
      <c r="N46" t="s">
        <v>19</v>
      </c>
      <c r="O46">
        <f t="shared" si="2"/>
        <v>56.2</v>
      </c>
    </row>
    <row r="47" spans="1:15" x14ac:dyDescent="0.4">
      <c r="I47">
        <v>53</v>
      </c>
      <c r="J47">
        <v>897</v>
      </c>
      <c r="K47">
        <v>1</v>
      </c>
      <c r="L47" t="s">
        <v>8</v>
      </c>
      <c r="M47">
        <v>7</v>
      </c>
      <c r="N47" t="s">
        <v>19</v>
      </c>
      <c r="O47">
        <f t="shared" si="2"/>
        <v>120.42857142857143</v>
      </c>
    </row>
    <row r="49" spans="6:15" x14ac:dyDescent="0.4">
      <c r="F49" t="s">
        <v>23</v>
      </c>
      <c r="G49">
        <f>GEOMEAN(G38:G40)</f>
        <v>10.378332640941121</v>
      </c>
      <c r="O49">
        <f>GEOMEAN(O33:O35,O38:O39,O40:O42)</f>
        <v>6.7282491452265667</v>
      </c>
    </row>
  </sheetData>
  <sortState xmlns:xlrd2="http://schemas.microsoft.com/office/spreadsheetml/2017/richdata2" ref="I30:O52">
    <sortCondition ref="O30:O5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9191-50AB-4433-894A-47375E927521}">
  <dimension ref="A1:O49"/>
  <sheetViews>
    <sheetView workbookViewId="0">
      <selection activeCell="H1" sqref="H1"/>
    </sheetView>
  </sheetViews>
  <sheetFormatPr defaultRowHeight="14.6" x14ac:dyDescent="0.4"/>
  <cols>
    <col min="1" max="1" width="13.07421875" customWidth="1"/>
    <col min="2" max="2" width="13" customWidth="1"/>
    <col min="3" max="3" width="15.921875" customWidth="1"/>
    <col min="4" max="4" width="11.84375" customWidth="1"/>
    <col min="5" max="5" width="13.84375" customWidth="1"/>
    <col min="6" max="6" width="11.69140625" customWidth="1"/>
    <col min="7" max="7" width="12.07421875" customWidth="1"/>
    <col min="9" max="9" width="10.765625" customWidth="1"/>
    <col min="15" max="15" width="1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13</v>
      </c>
      <c r="D2" t="s">
        <v>12</v>
      </c>
      <c r="E2">
        <v>4745</v>
      </c>
      <c r="F2" t="s">
        <v>21</v>
      </c>
      <c r="G2">
        <f>(((B2-A2)-1)/E2)</f>
        <v>0.17766069546891464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>
        <v>8</v>
      </c>
      <c r="D4" t="s">
        <v>9</v>
      </c>
      <c r="E4">
        <v>240</v>
      </c>
      <c r="F4" t="s">
        <v>21</v>
      </c>
      <c r="G4">
        <f t="shared" si="0"/>
        <v>3.5125000000000002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3</v>
      </c>
      <c r="D6" t="s">
        <v>12</v>
      </c>
      <c r="E6">
        <v>1095</v>
      </c>
      <c r="F6" t="s">
        <v>21</v>
      </c>
      <c r="G6">
        <f t="shared" si="0"/>
        <v>0.76986301369863008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4</v>
      </c>
      <c r="D8" t="s">
        <v>9</v>
      </c>
      <c r="E8">
        <v>120</v>
      </c>
      <c r="F8" t="s">
        <v>19</v>
      </c>
      <c r="G8">
        <f t="shared" si="0"/>
        <v>7.0250000000000004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1</v>
      </c>
      <c r="D10" t="s">
        <v>17</v>
      </c>
      <c r="E10">
        <v>365</v>
      </c>
      <c r="F10" t="s">
        <v>21</v>
      </c>
      <c r="G10">
        <f t="shared" si="0"/>
        <v>2.3095890410958906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47</v>
      </c>
      <c r="D12" t="s">
        <v>9</v>
      </c>
      <c r="E12">
        <v>1410</v>
      </c>
      <c r="F12" t="s">
        <v>21</v>
      </c>
      <c r="G12">
        <f t="shared" si="0"/>
        <v>0.59787234042553195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13</v>
      </c>
      <c r="D14" t="s">
        <v>4</v>
      </c>
      <c r="E14">
        <v>1410</v>
      </c>
      <c r="F14" t="s">
        <v>21</v>
      </c>
      <c r="G14">
        <f t="shared" si="0"/>
        <v>0.59787234042553195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14</v>
      </c>
      <c r="D16" t="s">
        <v>4</v>
      </c>
      <c r="E16">
        <v>365</v>
      </c>
      <c r="F16" t="s">
        <v>21</v>
      </c>
      <c r="G16">
        <f t="shared" si="0"/>
        <v>2.3095890410958906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11</v>
      </c>
      <c r="D18" t="s">
        <v>4</v>
      </c>
      <c r="E18">
        <v>120</v>
      </c>
      <c r="F18" t="s">
        <v>19</v>
      </c>
      <c r="G18">
        <f t="shared" si="0"/>
        <v>7.0250000000000004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15</v>
      </c>
      <c r="D20" t="s">
        <v>4</v>
      </c>
      <c r="E20">
        <v>1095</v>
      </c>
      <c r="F20" t="s">
        <v>21</v>
      </c>
      <c r="G20">
        <f t="shared" si="0"/>
        <v>0.76986301369863008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10</v>
      </c>
      <c r="D22" t="s">
        <v>4</v>
      </c>
      <c r="E22">
        <v>240</v>
      </c>
      <c r="F22" t="s">
        <v>19</v>
      </c>
      <c r="G22">
        <f t="shared" si="0"/>
        <v>3.5125000000000002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16</v>
      </c>
      <c r="D24" t="s">
        <v>4</v>
      </c>
      <c r="E24">
        <v>4745</v>
      </c>
      <c r="F24" t="s">
        <v>21</v>
      </c>
      <c r="G24">
        <f t="shared" si="0"/>
        <v>0.17766069546891464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 t="s">
        <v>16</v>
      </c>
      <c r="L30" t="s">
        <v>4</v>
      </c>
      <c r="M30">
        <v>4745</v>
      </c>
      <c r="N30" t="s">
        <v>21</v>
      </c>
      <c r="O30">
        <f t="shared" ref="O30:O47" si="2">(((J30-I30)-1)/M30)</f>
        <v>0.17766069546891464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13</v>
      </c>
      <c r="L31" t="s">
        <v>4</v>
      </c>
      <c r="M31">
        <v>1410</v>
      </c>
      <c r="N31" t="s">
        <v>21</v>
      </c>
      <c r="O31">
        <f t="shared" si="2"/>
        <v>0.59787234042553195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15</v>
      </c>
      <c r="L32" t="s">
        <v>4</v>
      </c>
      <c r="M32">
        <v>1095</v>
      </c>
      <c r="N32" t="s">
        <v>21</v>
      </c>
      <c r="O32">
        <f t="shared" si="2"/>
        <v>0.76986301369863008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21</v>
      </c>
      <c r="G33">
        <f t="shared" si="1"/>
        <v>3.5125000000000002</v>
      </c>
      <c r="I33">
        <v>53</v>
      </c>
      <c r="J33">
        <v>897</v>
      </c>
      <c r="K33" t="s">
        <v>14</v>
      </c>
      <c r="L33" t="s">
        <v>4</v>
      </c>
      <c r="M33">
        <v>365</v>
      </c>
      <c r="N33" t="s">
        <v>21</v>
      </c>
      <c r="O33">
        <f t="shared" si="2"/>
        <v>2.3095890410958906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21</v>
      </c>
      <c r="G34">
        <f t="shared" si="1"/>
        <v>4.2149999999999999</v>
      </c>
      <c r="I34">
        <v>53</v>
      </c>
      <c r="J34">
        <v>897</v>
      </c>
      <c r="K34" t="s">
        <v>10</v>
      </c>
      <c r="L34" t="s">
        <v>4</v>
      </c>
      <c r="M34">
        <v>240</v>
      </c>
      <c r="N34" t="s">
        <v>19</v>
      </c>
      <c r="O34">
        <f t="shared" si="2"/>
        <v>3.5125000000000002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21</v>
      </c>
      <c r="G35">
        <f t="shared" si="1"/>
        <v>5.2360248447204967</v>
      </c>
      <c r="I35">
        <v>53</v>
      </c>
      <c r="J35">
        <v>897</v>
      </c>
      <c r="K35">
        <v>200</v>
      </c>
      <c r="L35" t="s">
        <v>6</v>
      </c>
      <c r="M35">
        <v>200</v>
      </c>
      <c r="N35" t="s">
        <v>21</v>
      </c>
      <c r="O35">
        <f t="shared" si="2"/>
        <v>4.2149999999999999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19</v>
      </c>
      <c r="G36">
        <f t="shared" si="1"/>
        <v>6.3383458646616537</v>
      </c>
      <c r="I36">
        <v>53</v>
      </c>
      <c r="J36">
        <v>897</v>
      </c>
      <c r="K36">
        <v>23</v>
      </c>
      <c r="L36" t="s">
        <v>7</v>
      </c>
      <c r="M36">
        <v>161</v>
      </c>
      <c r="N36" t="s">
        <v>21</v>
      </c>
      <c r="O36">
        <f t="shared" si="2"/>
        <v>5.2360248447204967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19</v>
      </c>
      <c r="G37">
        <f t="shared" si="1"/>
        <v>6.3863636363636367</v>
      </c>
      <c r="I37">
        <v>53</v>
      </c>
      <c r="J37">
        <v>897</v>
      </c>
      <c r="K37">
        <v>19</v>
      </c>
      <c r="L37" t="s">
        <v>7</v>
      </c>
      <c r="M37">
        <v>133</v>
      </c>
      <c r="N37" t="s">
        <v>19</v>
      </c>
      <c r="O37">
        <f t="shared" si="2"/>
        <v>6.3383458646616537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19</v>
      </c>
      <c r="G38">
        <f t="shared" si="1"/>
        <v>7.0250000000000004</v>
      </c>
      <c r="I38">
        <v>53</v>
      </c>
      <c r="J38">
        <v>897</v>
      </c>
      <c r="K38">
        <v>132</v>
      </c>
      <c r="L38" t="s">
        <v>6</v>
      </c>
      <c r="M38">
        <v>132</v>
      </c>
      <c r="N38" t="s">
        <v>19</v>
      </c>
      <c r="O38">
        <f t="shared" si="2"/>
        <v>6.3863636363636367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 t="s">
        <v>11</v>
      </c>
      <c r="L39" t="s">
        <v>4</v>
      </c>
      <c r="M39">
        <v>120</v>
      </c>
      <c r="N39" t="s">
        <v>19</v>
      </c>
      <c r="O39">
        <f t="shared" si="2"/>
        <v>7.0250000000000004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19</v>
      </c>
      <c r="G40">
        <f t="shared" si="1"/>
        <v>14.53448275862069</v>
      </c>
      <c r="I40">
        <v>53</v>
      </c>
      <c r="J40">
        <v>897</v>
      </c>
      <c r="K40">
        <v>11</v>
      </c>
      <c r="L40" t="s">
        <v>7</v>
      </c>
      <c r="M40">
        <v>77</v>
      </c>
      <c r="N40" t="s">
        <v>19</v>
      </c>
      <c r="O40">
        <f t="shared" si="2"/>
        <v>10.948051948051948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58</v>
      </c>
      <c r="L41" t="s">
        <v>6</v>
      </c>
      <c r="M41">
        <v>58</v>
      </c>
      <c r="N41" t="s">
        <v>19</v>
      </c>
      <c r="O41">
        <f t="shared" si="2"/>
        <v>14.53448275862069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7</v>
      </c>
      <c r="L42" t="s">
        <v>7</v>
      </c>
      <c r="M42">
        <v>49</v>
      </c>
      <c r="N42" t="s">
        <v>19</v>
      </c>
      <c r="O42">
        <f t="shared" si="2"/>
        <v>17.204081632653061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35</v>
      </c>
      <c r="L43" t="s">
        <v>6</v>
      </c>
      <c r="M43">
        <v>35</v>
      </c>
      <c r="N43" t="s">
        <v>19</v>
      </c>
      <c r="O43">
        <f t="shared" si="2"/>
        <v>24.085714285714285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27</v>
      </c>
      <c r="L44" t="s">
        <v>6</v>
      </c>
      <c r="M44">
        <v>27</v>
      </c>
      <c r="N44" t="s">
        <v>19</v>
      </c>
      <c r="O44">
        <f t="shared" si="2"/>
        <v>31.222222222222221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3</v>
      </c>
      <c r="L45" t="s">
        <v>7</v>
      </c>
      <c r="M45">
        <v>21</v>
      </c>
      <c r="N45" t="s">
        <v>19</v>
      </c>
      <c r="O45">
        <f t="shared" si="2"/>
        <v>40.142857142857146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15</v>
      </c>
      <c r="L46" t="s">
        <v>6</v>
      </c>
      <c r="M46">
        <v>15</v>
      </c>
      <c r="N46" t="s">
        <v>19</v>
      </c>
      <c r="O46">
        <f t="shared" si="2"/>
        <v>56.2</v>
      </c>
    </row>
    <row r="47" spans="1:15" x14ac:dyDescent="0.4">
      <c r="I47">
        <v>53</v>
      </c>
      <c r="J47">
        <v>897</v>
      </c>
      <c r="K47">
        <v>1</v>
      </c>
      <c r="L47" t="s">
        <v>8</v>
      </c>
      <c r="M47">
        <v>7</v>
      </c>
      <c r="N47" t="s">
        <v>19</v>
      </c>
      <c r="O47">
        <f t="shared" si="2"/>
        <v>120.42857142857143</v>
      </c>
    </row>
    <row r="49" spans="6:15" x14ac:dyDescent="0.4">
      <c r="F49" t="s">
        <v>23</v>
      </c>
      <c r="G49">
        <f>GEOMEAN(G35:G36)</f>
        <v>5.7608798305293476</v>
      </c>
      <c r="O49">
        <f>GEOMEAN(O33:O35,O36:O37)</f>
        <v>4.0830551957090337</v>
      </c>
    </row>
  </sheetData>
  <sortState xmlns:xlrd2="http://schemas.microsoft.com/office/spreadsheetml/2017/richdata2" ref="I30:O53">
    <sortCondition ref="O30:O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005-47A0-4A5E-998C-EE8D55F92E7B}">
  <dimension ref="A1:O49"/>
  <sheetViews>
    <sheetView topLeftCell="A27" workbookViewId="0">
      <selection activeCell="M51" sqref="M51"/>
    </sheetView>
  </sheetViews>
  <sheetFormatPr defaultRowHeight="14.6" x14ac:dyDescent="0.4"/>
  <cols>
    <col min="1" max="1" width="13.07421875" customWidth="1"/>
    <col min="2" max="2" width="13" customWidth="1"/>
    <col min="3" max="3" width="17.53515625" customWidth="1"/>
    <col min="4" max="4" width="11.84375" customWidth="1"/>
    <col min="5" max="5" width="12.4609375" customWidth="1"/>
    <col min="6" max="6" width="11.69140625" customWidth="1"/>
    <col min="7" max="7" width="12.07421875" customWidth="1"/>
    <col min="9" max="9" width="10.765625" customWidth="1"/>
    <col min="14" max="14" width="15.843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8</v>
      </c>
      <c r="D2" t="s">
        <v>9</v>
      </c>
      <c r="E2">
        <v>240</v>
      </c>
      <c r="F2" t="s">
        <v>19</v>
      </c>
      <c r="G2">
        <f>(((B2-A2)-1)/E2)</f>
        <v>3.5125000000000002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>
        <v>4</v>
      </c>
      <c r="D4" t="s">
        <v>9</v>
      </c>
      <c r="E4">
        <v>120</v>
      </c>
      <c r="F4" t="s">
        <v>19</v>
      </c>
      <c r="G4">
        <f t="shared" si="0"/>
        <v>7.0250000000000004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13</v>
      </c>
      <c r="D6" t="s">
        <v>12</v>
      </c>
      <c r="E6">
        <v>4745</v>
      </c>
      <c r="F6" t="s">
        <v>21</v>
      </c>
      <c r="G6">
        <f t="shared" si="0"/>
        <v>0.17766069546891464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47</v>
      </c>
      <c r="D8" t="s">
        <v>9</v>
      </c>
      <c r="E8">
        <v>1410</v>
      </c>
      <c r="F8" t="s">
        <v>21</v>
      </c>
      <c r="G8">
        <f t="shared" si="0"/>
        <v>0.59787234042553195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3</v>
      </c>
      <c r="D10" t="s">
        <v>12</v>
      </c>
      <c r="E10">
        <v>1095</v>
      </c>
      <c r="F10" t="s">
        <v>21</v>
      </c>
      <c r="G10">
        <f t="shared" si="0"/>
        <v>0.76986301369863008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t="s">
        <v>14</v>
      </c>
      <c r="D12" t="s">
        <v>4</v>
      </c>
      <c r="E12">
        <v>365</v>
      </c>
      <c r="F12" t="s">
        <v>19</v>
      </c>
      <c r="G12">
        <f t="shared" si="0"/>
        <v>2.3095890410958906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1</v>
      </c>
      <c r="D14" t="s">
        <v>17</v>
      </c>
      <c r="E14">
        <v>365</v>
      </c>
      <c r="F14" t="s">
        <v>21</v>
      </c>
      <c r="G14">
        <f t="shared" si="0"/>
        <v>2.3095890410958906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15</v>
      </c>
      <c r="D16" t="s">
        <v>4</v>
      </c>
      <c r="E16">
        <v>1095</v>
      </c>
      <c r="F16" t="s">
        <v>21</v>
      </c>
      <c r="G16">
        <f t="shared" si="0"/>
        <v>0.76986301369863008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13</v>
      </c>
      <c r="D18" t="s">
        <v>4</v>
      </c>
      <c r="E18">
        <v>1410</v>
      </c>
      <c r="F18" t="s">
        <v>21</v>
      </c>
      <c r="G18">
        <f t="shared" si="0"/>
        <v>0.59787234042553195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19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16</v>
      </c>
      <c r="D20" t="s">
        <v>4</v>
      </c>
      <c r="E20">
        <v>4745</v>
      </c>
      <c r="F20" t="s">
        <v>21</v>
      </c>
      <c r="G20">
        <f t="shared" si="0"/>
        <v>0.17766069546891464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11</v>
      </c>
      <c r="D22" t="s">
        <v>4</v>
      </c>
      <c r="E22">
        <v>120</v>
      </c>
      <c r="F22" t="s">
        <v>19</v>
      </c>
      <c r="G22">
        <f t="shared" si="0"/>
        <v>7.0250000000000004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10</v>
      </c>
      <c r="D24" t="s">
        <v>4</v>
      </c>
      <c r="E24">
        <v>240</v>
      </c>
      <c r="F24" t="s">
        <v>19</v>
      </c>
      <c r="G24">
        <f t="shared" si="0"/>
        <v>3.5125000000000002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 t="s">
        <v>16</v>
      </c>
      <c r="L30" t="s">
        <v>4</v>
      </c>
      <c r="M30">
        <v>4745</v>
      </c>
      <c r="N30" t="s">
        <v>21</v>
      </c>
      <c r="O30">
        <f t="shared" ref="O30:O47" si="2">(((J30-I30)-1)/M30)</f>
        <v>0.17766069546891464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13</v>
      </c>
      <c r="L31" t="s">
        <v>4</v>
      </c>
      <c r="M31">
        <v>1410</v>
      </c>
      <c r="N31" t="s">
        <v>21</v>
      </c>
      <c r="O31">
        <f t="shared" si="2"/>
        <v>0.59787234042553195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15</v>
      </c>
      <c r="L32" t="s">
        <v>4</v>
      </c>
      <c r="M32">
        <v>1095</v>
      </c>
      <c r="N32" t="s">
        <v>21</v>
      </c>
      <c r="O32">
        <f t="shared" si="2"/>
        <v>0.76986301369863008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19</v>
      </c>
      <c r="G33">
        <f t="shared" si="1"/>
        <v>3.5125000000000002</v>
      </c>
      <c r="I33">
        <v>53</v>
      </c>
      <c r="J33">
        <v>897</v>
      </c>
      <c r="K33" t="s">
        <v>14</v>
      </c>
      <c r="L33" t="s">
        <v>4</v>
      </c>
      <c r="M33">
        <v>365</v>
      </c>
      <c r="N33" t="s">
        <v>19</v>
      </c>
      <c r="O33">
        <f t="shared" si="2"/>
        <v>2.3095890410958906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19</v>
      </c>
      <c r="G34">
        <f t="shared" si="1"/>
        <v>4.2149999999999999</v>
      </c>
      <c r="I34">
        <v>53</v>
      </c>
      <c r="J34">
        <v>897</v>
      </c>
      <c r="K34" t="s">
        <v>10</v>
      </c>
      <c r="L34" t="s">
        <v>4</v>
      </c>
      <c r="M34">
        <v>240</v>
      </c>
      <c r="N34" t="s">
        <v>19</v>
      </c>
      <c r="O34">
        <f t="shared" si="2"/>
        <v>3.5125000000000002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21</v>
      </c>
      <c r="G35">
        <f t="shared" si="1"/>
        <v>5.2360248447204967</v>
      </c>
      <c r="I35">
        <v>53</v>
      </c>
      <c r="J35">
        <v>897</v>
      </c>
      <c r="K35">
        <v>200</v>
      </c>
      <c r="L35" t="s">
        <v>6</v>
      </c>
      <c r="M35">
        <v>200</v>
      </c>
      <c r="N35" t="s">
        <v>19</v>
      </c>
      <c r="O35">
        <f t="shared" si="2"/>
        <v>4.2149999999999999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19</v>
      </c>
      <c r="G36">
        <f t="shared" si="1"/>
        <v>6.3383458646616537</v>
      </c>
      <c r="I36">
        <v>53</v>
      </c>
      <c r="J36">
        <v>897</v>
      </c>
      <c r="K36">
        <v>23</v>
      </c>
      <c r="L36" t="s">
        <v>7</v>
      </c>
      <c r="M36">
        <v>161</v>
      </c>
      <c r="N36" t="s">
        <v>21</v>
      </c>
      <c r="O36">
        <f t="shared" si="2"/>
        <v>5.2360248447204967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19</v>
      </c>
      <c r="G37">
        <f t="shared" si="1"/>
        <v>6.3863636363636367</v>
      </c>
      <c r="I37">
        <v>53</v>
      </c>
      <c r="J37">
        <v>897</v>
      </c>
      <c r="K37">
        <v>19</v>
      </c>
      <c r="L37" t="s">
        <v>7</v>
      </c>
      <c r="M37">
        <v>133</v>
      </c>
      <c r="N37" t="s">
        <v>19</v>
      </c>
      <c r="O37">
        <f t="shared" si="2"/>
        <v>6.3383458646616537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19</v>
      </c>
      <c r="G38">
        <f t="shared" si="1"/>
        <v>7.0250000000000004</v>
      </c>
      <c r="I38">
        <v>53</v>
      </c>
      <c r="J38">
        <v>897</v>
      </c>
      <c r="K38">
        <v>132</v>
      </c>
      <c r="L38" t="s">
        <v>6</v>
      </c>
      <c r="M38">
        <v>132</v>
      </c>
      <c r="N38" t="s">
        <v>19</v>
      </c>
      <c r="O38">
        <f t="shared" si="2"/>
        <v>6.3863636363636367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 t="s">
        <v>11</v>
      </c>
      <c r="L39" t="s">
        <v>4</v>
      </c>
      <c r="M39">
        <v>120</v>
      </c>
      <c r="N39" t="s">
        <v>19</v>
      </c>
      <c r="O39">
        <f t="shared" si="2"/>
        <v>7.0250000000000004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19</v>
      </c>
      <c r="G40">
        <f t="shared" si="1"/>
        <v>14.53448275862069</v>
      </c>
      <c r="I40">
        <v>53</v>
      </c>
      <c r="J40">
        <v>897</v>
      </c>
      <c r="K40">
        <v>11</v>
      </c>
      <c r="L40" t="s">
        <v>7</v>
      </c>
      <c r="M40">
        <v>77</v>
      </c>
      <c r="N40" t="s">
        <v>19</v>
      </c>
      <c r="O40">
        <f t="shared" si="2"/>
        <v>10.948051948051948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58</v>
      </c>
      <c r="L41" t="s">
        <v>6</v>
      </c>
      <c r="M41">
        <v>58</v>
      </c>
      <c r="N41" t="s">
        <v>19</v>
      </c>
      <c r="O41">
        <f t="shared" si="2"/>
        <v>14.53448275862069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7</v>
      </c>
      <c r="L42" t="s">
        <v>7</v>
      </c>
      <c r="M42">
        <v>49</v>
      </c>
      <c r="N42" t="s">
        <v>19</v>
      </c>
      <c r="O42">
        <f t="shared" si="2"/>
        <v>17.204081632653061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35</v>
      </c>
      <c r="L43" t="s">
        <v>6</v>
      </c>
      <c r="M43">
        <v>35</v>
      </c>
      <c r="N43" t="s">
        <v>19</v>
      </c>
      <c r="O43">
        <f t="shared" si="2"/>
        <v>24.085714285714285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27</v>
      </c>
      <c r="L44" t="s">
        <v>6</v>
      </c>
      <c r="M44">
        <v>27</v>
      </c>
      <c r="N44" t="s">
        <v>19</v>
      </c>
      <c r="O44">
        <f t="shared" si="2"/>
        <v>31.222222222222221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3</v>
      </c>
      <c r="L45" t="s">
        <v>7</v>
      </c>
      <c r="M45">
        <v>21</v>
      </c>
      <c r="N45" t="s">
        <v>19</v>
      </c>
      <c r="O45">
        <f t="shared" si="2"/>
        <v>40.142857142857146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15</v>
      </c>
      <c r="L46" t="s">
        <v>6</v>
      </c>
      <c r="M46">
        <v>15</v>
      </c>
      <c r="N46" t="s">
        <v>19</v>
      </c>
      <c r="O46">
        <f t="shared" si="2"/>
        <v>56.2</v>
      </c>
    </row>
    <row r="47" spans="1:15" x14ac:dyDescent="0.4">
      <c r="I47">
        <v>53</v>
      </c>
      <c r="J47">
        <v>897</v>
      </c>
      <c r="K47">
        <v>1</v>
      </c>
      <c r="L47" t="s">
        <v>8</v>
      </c>
      <c r="M47">
        <v>7</v>
      </c>
      <c r="N47" t="s">
        <v>19</v>
      </c>
      <c r="O47">
        <f t="shared" si="2"/>
        <v>120.42857142857143</v>
      </c>
    </row>
    <row r="49" spans="6:15" x14ac:dyDescent="0.4">
      <c r="F49" t="s">
        <v>23</v>
      </c>
      <c r="G49">
        <f>GEOMEAN(G32:G33,G34:G36)</f>
        <v>4.0830551957090337</v>
      </c>
      <c r="O49">
        <f>GEOMEAN(O32:O33,O35:O37)</f>
        <v>3.0140099060700476</v>
      </c>
    </row>
  </sheetData>
  <sortState xmlns:xlrd2="http://schemas.microsoft.com/office/spreadsheetml/2017/richdata2" ref="I30:O52">
    <sortCondition ref="O30:O5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D7F3-06CB-4A08-987E-04E6B747F9E1}">
  <dimension ref="A1:O49"/>
  <sheetViews>
    <sheetView topLeftCell="A25" workbookViewId="0">
      <selection activeCell="O49" sqref="O49"/>
    </sheetView>
  </sheetViews>
  <sheetFormatPr defaultRowHeight="14.6" x14ac:dyDescent="0.4"/>
  <cols>
    <col min="1" max="1" width="13.07421875" customWidth="1"/>
    <col min="2" max="2" width="13" customWidth="1"/>
    <col min="3" max="3" width="13.84375" customWidth="1"/>
    <col min="4" max="4" width="11.84375" customWidth="1"/>
    <col min="5" max="6" width="11.69140625" customWidth="1"/>
    <col min="7" max="7" width="12.07421875" customWidth="1"/>
    <col min="9" max="9" width="10.765625" customWidth="1"/>
    <col min="15" max="15" width="13.921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4</v>
      </c>
      <c r="D2" t="s">
        <v>9</v>
      </c>
      <c r="E2">
        <v>120</v>
      </c>
      <c r="F2" t="s">
        <v>19</v>
      </c>
      <c r="G2">
        <f t="shared" ref="G2:G25" si="0">(((B2-A2)-1)/E2)</f>
        <v>7.0250000000000004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si="0"/>
        <v>14.53448275862069</v>
      </c>
    </row>
    <row r="4" spans="1:7" x14ac:dyDescent="0.4">
      <c r="A4">
        <v>53</v>
      </c>
      <c r="B4">
        <v>897</v>
      </c>
      <c r="C4">
        <v>47</v>
      </c>
      <c r="D4" t="s">
        <v>9</v>
      </c>
      <c r="E4">
        <v>1410</v>
      </c>
      <c r="F4" t="s">
        <v>21</v>
      </c>
      <c r="G4">
        <f t="shared" si="0"/>
        <v>0.59787234042553195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8</v>
      </c>
      <c r="D6" t="s">
        <v>9</v>
      </c>
      <c r="E6">
        <v>240</v>
      </c>
      <c r="F6" t="s">
        <v>21</v>
      </c>
      <c r="G6">
        <f t="shared" si="0"/>
        <v>3.5125000000000002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 t="s">
        <v>14</v>
      </c>
      <c r="D8" t="s">
        <v>4</v>
      </c>
      <c r="E8">
        <v>365</v>
      </c>
      <c r="F8" t="s">
        <v>19</v>
      </c>
      <c r="G8">
        <f t="shared" si="0"/>
        <v>2.3095890410958906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13</v>
      </c>
      <c r="D10" t="s">
        <v>12</v>
      </c>
      <c r="E10">
        <v>4745</v>
      </c>
      <c r="F10" t="s">
        <v>21</v>
      </c>
      <c r="G10">
        <f t="shared" si="0"/>
        <v>0.17766069546891464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t="s">
        <v>15</v>
      </c>
      <c r="D12" t="s">
        <v>4</v>
      </c>
      <c r="E12">
        <v>1095</v>
      </c>
      <c r="F12" t="s">
        <v>21</v>
      </c>
      <c r="G12">
        <f t="shared" si="0"/>
        <v>0.76986301369863008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19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3</v>
      </c>
      <c r="D14" t="s">
        <v>12</v>
      </c>
      <c r="E14">
        <v>1095</v>
      </c>
      <c r="F14" t="s">
        <v>21</v>
      </c>
      <c r="G14">
        <f t="shared" si="0"/>
        <v>0.76986301369863008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16</v>
      </c>
      <c r="D16" t="s">
        <v>4</v>
      </c>
      <c r="E16">
        <v>4745</v>
      </c>
      <c r="F16" t="s">
        <v>21</v>
      </c>
      <c r="G16">
        <f t="shared" si="0"/>
        <v>0.17766069546891464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1</v>
      </c>
      <c r="D18" t="s">
        <v>17</v>
      </c>
      <c r="E18">
        <v>365</v>
      </c>
      <c r="F18" t="s">
        <v>21</v>
      </c>
      <c r="G18">
        <f t="shared" si="0"/>
        <v>2.3095890410958906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19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10</v>
      </c>
      <c r="D20" t="s">
        <v>4</v>
      </c>
      <c r="E20">
        <v>240</v>
      </c>
      <c r="F20" t="s">
        <v>21</v>
      </c>
      <c r="G20">
        <f t="shared" si="0"/>
        <v>3.5125000000000002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13</v>
      </c>
      <c r="D22" t="s">
        <v>4</v>
      </c>
      <c r="E22">
        <v>1410</v>
      </c>
      <c r="F22" t="s">
        <v>21</v>
      </c>
      <c r="G22">
        <f t="shared" si="0"/>
        <v>0.59787234042553195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11</v>
      </c>
      <c r="D24" t="s">
        <v>4</v>
      </c>
      <c r="E24">
        <v>120</v>
      </c>
      <c r="F24" t="s">
        <v>19</v>
      </c>
      <c r="G24">
        <f t="shared" si="0"/>
        <v>7.0250000000000004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 t="s">
        <v>16</v>
      </c>
      <c r="L30" t="s">
        <v>4</v>
      </c>
      <c r="M30">
        <v>4745</v>
      </c>
      <c r="N30" t="s">
        <v>21</v>
      </c>
      <c r="O30">
        <f t="shared" ref="O30:O47" si="2">(((J30-I30)-1)/M30)</f>
        <v>0.17766069546891464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13</v>
      </c>
      <c r="L31" t="s">
        <v>4</v>
      </c>
      <c r="M31">
        <v>1410</v>
      </c>
      <c r="N31" t="s">
        <v>21</v>
      </c>
      <c r="O31">
        <f t="shared" si="2"/>
        <v>0.59787234042553195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15</v>
      </c>
      <c r="L32" t="s">
        <v>4</v>
      </c>
      <c r="M32">
        <v>1095</v>
      </c>
      <c r="N32" t="s">
        <v>21</v>
      </c>
      <c r="O32">
        <f t="shared" si="2"/>
        <v>0.76986301369863008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21</v>
      </c>
      <c r="G33">
        <f t="shared" si="1"/>
        <v>3.5125000000000002</v>
      </c>
      <c r="I33">
        <v>53</v>
      </c>
      <c r="J33">
        <v>897</v>
      </c>
      <c r="K33" t="s">
        <v>14</v>
      </c>
      <c r="L33" t="s">
        <v>4</v>
      </c>
      <c r="M33">
        <v>365</v>
      </c>
      <c r="N33" t="s">
        <v>19</v>
      </c>
      <c r="O33">
        <f t="shared" si="2"/>
        <v>2.3095890410958906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19</v>
      </c>
      <c r="G34">
        <f t="shared" si="1"/>
        <v>4.2149999999999999</v>
      </c>
      <c r="I34">
        <v>53</v>
      </c>
      <c r="J34">
        <v>897</v>
      </c>
      <c r="K34" t="s">
        <v>10</v>
      </c>
      <c r="L34" t="s">
        <v>4</v>
      </c>
      <c r="M34">
        <v>240</v>
      </c>
      <c r="N34" t="s">
        <v>21</v>
      </c>
      <c r="O34">
        <f t="shared" si="2"/>
        <v>3.5125000000000002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19</v>
      </c>
      <c r="G35">
        <f t="shared" si="1"/>
        <v>5.2360248447204967</v>
      </c>
      <c r="I35">
        <v>53</v>
      </c>
      <c r="J35">
        <v>897</v>
      </c>
      <c r="K35">
        <v>200</v>
      </c>
      <c r="L35" t="s">
        <v>6</v>
      </c>
      <c r="M35">
        <v>200</v>
      </c>
      <c r="N35" t="s">
        <v>19</v>
      </c>
      <c r="O35">
        <f t="shared" si="2"/>
        <v>4.2149999999999999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19</v>
      </c>
      <c r="G36">
        <f t="shared" si="1"/>
        <v>6.3383458646616537</v>
      </c>
      <c r="I36">
        <v>53</v>
      </c>
      <c r="J36">
        <v>897</v>
      </c>
      <c r="K36">
        <v>23</v>
      </c>
      <c r="L36" t="s">
        <v>7</v>
      </c>
      <c r="M36">
        <v>161</v>
      </c>
      <c r="N36" t="s">
        <v>19</v>
      </c>
      <c r="O36">
        <f t="shared" si="2"/>
        <v>5.2360248447204967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19</v>
      </c>
      <c r="G37">
        <f t="shared" si="1"/>
        <v>6.3863636363636367</v>
      </c>
      <c r="I37">
        <v>53</v>
      </c>
      <c r="J37">
        <v>897</v>
      </c>
      <c r="K37">
        <v>19</v>
      </c>
      <c r="L37" t="s">
        <v>7</v>
      </c>
      <c r="M37">
        <v>133</v>
      </c>
      <c r="N37" t="s">
        <v>19</v>
      </c>
      <c r="O37">
        <f t="shared" si="2"/>
        <v>6.3383458646616537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19</v>
      </c>
      <c r="G38">
        <f t="shared" si="1"/>
        <v>7.0250000000000004</v>
      </c>
      <c r="I38">
        <v>53</v>
      </c>
      <c r="J38">
        <v>897</v>
      </c>
      <c r="K38">
        <v>132</v>
      </c>
      <c r="L38" t="s">
        <v>6</v>
      </c>
      <c r="M38">
        <v>132</v>
      </c>
      <c r="N38" t="s">
        <v>19</v>
      </c>
      <c r="O38">
        <f t="shared" si="2"/>
        <v>6.3863636363636367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 t="s">
        <v>11</v>
      </c>
      <c r="L39" t="s">
        <v>4</v>
      </c>
      <c r="M39">
        <v>120</v>
      </c>
      <c r="N39" t="s">
        <v>19</v>
      </c>
      <c r="O39">
        <f t="shared" si="2"/>
        <v>7.0250000000000004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19</v>
      </c>
      <c r="G40">
        <f t="shared" si="1"/>
        <v>14.53448275862069</v>
      </c>
      <c r="I40">
        <v>53</v>
      </c>
      <c r="J40">
        <v>897</v>
      </c>
      <c r="K40">
        <v>11</v>
      </c>
      <c r="L40" t="s">
        <v>7</v>
      </c>
      <c r="M40">
        <v>77</v>
      </c>
      <c r="N40" t="s">
        <v>19</v>
      </c>
      <c r="O40">
        <f t="shared" si="2"/>
        <v>10.948051948051948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58</v>
      </c>
      <c r="L41" t="s">
        <v>6</v>
      </c>
      <c r="M41">
        <v>58</v>
      </c>
      <c r="N41" t="s">
        <v>19</v>
      </c>
      <c r="O41">
        <f t="shared" si="2"/>
        <v>14.53448275862069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7</v>
      </c>
      <c r="L42" t="s">
        <v>7</v>
      </c>
      <c r="M42">
        <v>49</v>
      </c>
      <c r="N42" t="s">
        <v>19</v>
      </c>
      <c r="O42">
        <f t="shared" si="2"/>
        <v>17.204081632653061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35</v>
      </c>
      <c r="L43" t="s">
        <v>6</v>
      </c>
      <c r="M43">
        <v>35</v>
      </c>
      <c r="N43" t="s">
        <v>19</v>
      </c>
      <c r="O43">
        <f t="shared" si="2"/>
        <v>24.085714285714285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27</v>
      </c>
      <c r="L44" t="s">
        <v>6</v>
      </c>
      <c r="M44">
        <v>27</v>
      </c>
      <c r="N44" t="s">
        <v>19</v>
      </c>
      <c r="O44">
        <f t="shared" si="2"/>
        <v>31.222222222222221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3</v>
      </c>
      <c r="L45" t="s">
        <v>7</v>
      </c>
      <c r="M45">
        <v>21</v>
      </c>
      <c r="N45" t="s">
        <v>19</v>
      </c>
      <c r="O45">
        <f t="shared" si="2"/>
        <v>40.142857142857146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15</v>
      </c>
      <c r="L46" t="s">
        <v>6</v>
      </c>
      <c r="M46">
        <v>15</v>
      </c>
      <c r="N46" t="s">
        <v>19</v>
      </c>
      <c r="O46">
        <f t="shared" si="2"/>
        <v>56.2</v>
      </c>
    </row>
    <row r="47" spans="1:15" x14ac:dyDescent="0.4">
      <c r="I47">
        <v>53</v>
      </c>
      <c r="J47">
        <v>897</v>
      </c>
      <c r="K47">
        <v>1</v>
      </c>
      <c r="L47" t="s">
        <v>8</v>
      </c>
      <c r="M47">
        <v>7</v>
      </c>
      <c r="N47" t="s">
        <v>19</v>
      </c>
      <c r="O47">
        <f t="shared" si="2"/>
        <v>120.42857142857143</v>
      </c>
    </row>
    <row r="49" spans="6:15" x14ac:dyDescent="0.4">
      <c r="F49" t="s">
        <v>23</v>
      </c>
      <c r="G49">
        <f>GEOMEAN(G33:G34)</f>
        <v>3.8477509664737921</v>
      </c>
      <c r="O49">
        <f>GEOMEAN(O32:O35)</f>
        <v>2.2651163733351845</v>
      </c>
    </row>
  </sheetData>
  <sortState xmlns:xlrd2="http://schemas.microsoft.com/office/spreadsheetml/2017/richdata2" ref="I30:O52">
    <sortCondition ref="O30:O5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CDC6-E208-48F2-9442-148F38056EE1}">
  <dimension ref="A1:O49"/>
  <sheetViews>
    <sheetView topLeftCell="A26" workbookViewId="0">
      <selection activeCell="H52" sqref="H52"/>
    </sheetView>
  </sheetViews>
  <sheetFormatPr defaultRowHeight="14.6" x14ac:dyDescent="0.4"/>
  <cols>
    <col min="1" max="1" width="13.07421875" customWidth="1"/>
    <col min="2" max="2" width="13" customWidth="1"/>
    <col min="3" max="3" width="17.3046875" customWidth="1"/>
    <col min="4" max="4" width="10.3828125" customWidth="1"/>
    <col min="5" max="5" width="10.76562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47</v>
      </c>
      <c r="D2" t="s">
        <v>9</v>
      </c>
      <c r="E2">
        <v>1410</v>
      </c>
      <c r="F2" t="s">
        <v>21</v>
      </c>
      <c r="G2">
        <f>(((B2-A2)-1)/E2)</f>
        <v>0.59787234042553195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14</v>
      </c>
      <c r="D4" t="s">
        <v>4</v>
      </c>
      <c r="E4">
        <v>365</v>
      </c>
      <c r="F4" t="s">
        <v>21</v>
      </c>
      <c r="G4">
        <f t="shared" si="0"/>
        <v>2.3095890410958906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4</v>
      </c>
      <c r="D6" t="s">
        <v>9</v>
      </c>
      <c r="E6">
        <v>120</v>
      </c>
      <c r="F6" t="s">
        <v>21</v>
      </c>
      <c r="G6">
        <f t="shared" si="0"/>
        <v>7.0250000000000004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 t="s">
        <v>15</v>
      </c>
      <c r="D8" t="s">
        <v>4</v>
      </c>
      <c r="E8">
        <v>1095</v>
      </c>
      <c r="F8" t="s">
        <v>21</v>
      </c>
      <c r="G8">
        <f t="shared" si="0"/>
        <v>0.76986301369863008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8</v>
      </c>
      <c r="D10" t="s">
        <v>9</v>
      </c>
      <c r="E10">
        <v>240</v>
      </c>
      <c r="F10" t="s">
        <v>21</v>
      </c>
      <c r="G10">
        <f t="shared" si="0"/>
        <v>3.5125000000000002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t="s">
        <v>16</v>
      </c>
      <c r="D12" t="s">
        <v>4</v>
      </c>
      <c r="E12">
        <v>4745</v>
      </c>
      <c r="F12" t="s">
        <v>21</v>
      </c>
      <c r="G12">
        <f t="shared" si="0"/>
        <v>0.17766069546891464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13</v>
      </c>
      <c r="D14" t="s">
        <v>12</v>
      </c>
      <c r="E14">
        <v>4745</v>
      </c>
      <c r="F14" t="s">
        <v>21</v>
      </c>
      <c r="G14">
        <f t="shared" si="0"/>
        <v>0.17766069546891464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21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10</v>
      </c>
      <c r="D16" t="s">
        <v>4</v>
      </c>
      <c r="E16">
        <v>240</v>
      </c>
      <c r="F16" t="s">
        <v>21</v>
      </c>
      <c r="G16">
        <f t="shared" si="0"/>
        <v>3.5125000000000002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3</v>
      </c>
      <c r="D18" t="s">
        <v>12</v>
      </c>
      <c r="E18">
        <v>1095</v>
      </c>
      <c r="F18" t="s">
        <v>21</v>
      </c>
      <c r="G18">
        <f t="shared" si="0"/>
        <v>0.76986301369863008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11</v>
      </c>
      <c r="D20" t="s">
        <v>4</v>
      </c>
      <c r="E20">
        <v>120</v>
      </c>
      <c r="F20" t="s">
        <v>19</v>
      </c>
      <c r="G20">
        <f t="shared" si="0"/>
        <v>7.0250000000000004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1</v>
      </c>
      <c r="D22" t="s">
        <v>17</v>
      </c>
      <c r="E22">
        <v>365</v>
      </c>
      <c r="F22" t="s">
        <v>21</v>
      </c>
      <c r="G22">
        <f t="shared" si="0"/>
        <v>2.3095890410958906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13</v>
      </c>
      <c r="D24" t="s">
        <v>4</v>
      </c>
      <c r="E24">
        <v>1410</v>
      </c>
      <c r="F24" t="s">
        <v>21</v>
      </c>
      <c r="G24">
        <f t="shared" si="0"/>
        <v>0.59787234042553195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>
        <v>58</v>
      </c>
      <c r="L30" t="s">
        <v>6</v>
      </c>
      <c r="M30">
        <v>58</v>
      </c>
      <c r="N30" t="s">
        <v>19</v>
      </c>
      <c r="O30">
        <f t="shared" ref="O30:O47" si="2">(((J30-I30)-1)/M30)</f>
        <v>14.53448275862069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16</v>
      </c>
      <c r="L31" t="s">
        <v>4</v>
      </c>
      <c r="M31">
        <v>4745</v>
      </c>
      <c r="N31" t="s">
        <v>21</v>
      </c>
      <c r="O31">
        <f t="shared" si="2"/>
        <v>0.17766069546891464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13</v>
      </c>
      <c r="L32" t="s">
        <v>4</v>
      </c>
      <c r="M32">
        <v>1410</v>
      </c>
      <c r="N32" t="s">
        <v>21</v>
      </c>
      <c r="O32">
        <f t="shared" si="2"/>
        <v>0.59787234042553195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21</v>
      </c>
      <c r="G33">
        <f t="shared" si="1"/>
        <v>3.5125000000000002</v>
      </c>
      <c r="I33">
        <v>53</v>
      </c>
      <c r="J33">
        <v>897</v>
      </c>
      <c r="K33" t="s">
        <v>15</v>
      </c>
      <c r="L33" t="s">
        <v>4</v>
      </c>
      <c r="M33">
        <v>1095</v>
      </c>
      <c r="N33" t="s">
        <v>21</v>
      </c>
      <c r="O33">
        <f t="shared" si="2"/>
        <v>0.76986301369863008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21</v>
      </c>
      <c r="G34">
        <f t="shared" si="1"/>
        <v>4.2149999999999999</v>
      </c>
      <c r="I34">
        <v>53</v>
      </c>
      <c r="J34">
        <v>897</v>
      </c>
      <c r="K34" t="s">
        <v>14</v>
      </c>
      <c r="L34" t="s">
        <v>4</v>
      </c>
      <c r="M34">
        <v>365</v>
      </c>
      <c r="N34" t="s">
        <v>21</v>
      </c>
      <c r="O34">
        <f t="shared" si="2"/>
        <v>2.3095890410958906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21</v>
      </c>
      <c r="G35">
        <f t="shared" si="1"/>
        <v>5.2360248447204967</v>
      </c>
      <c r="I35">
        <v>53</v>
      </c>
      <c r="J35">
        <v>897</v>
      </c>
      <c r="K35" t="s">
        <v>10</v>
      </c>
      <c r="L35" t="s">
        <v>4</v>
      </c>
      <c r="M35">
        <v>240</v>
      </c>
      <c r="N35" t="s">
        <v>21</v>
      </c>
      <c r="O35">
        <f t="shared" si="2"/>
        <v>3.5125000000000002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19</v>
      </c>
      <c r="G36">
        <f t="shared" si="1"/>
        <v>6.3383458646616537</v>
      </c>
      <c r="I36">
        <v>53</v>
      </c>
      <c r="J36">
        <v>897</v>
      </c>
      <c r="K36">
        <v>200</v>
      </c>
      <c r="L36" t="s">
        <v>6</v>
      </c>
      <c r="M36">
        <v>200</v>
      </c>
      <c r="N36" t="s">
        <v>21</v>
      </c>
      <c r="O36">
        <f t="shared" si="2"/>
        <v>4.2149999999999999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21</v>
      </c>
      <c r="G37">
        <f t="shared" si="1"/>
        <v>6.3863636363636367</v>
      </c>
      <c r="I37">
        <v>53</v>
      </c>
      <c r="J37">
        <v>897</v>
      </c>
      <c r="K37">
        <v>23</v>
      </c>
      <c r="L37" t="s">
        <v>7</v>
      </c>
      <c r="M37">
        <v>161</v>
      </c>
      <c r="N37" t="s">
        <v>21</v>
      </c>
      <c r="O37">
        <f t="shared" si="2"/>
        <v>5.2360248447204967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21</v>
      </c>
      <c r="G38">
        <f t="shared" si="1"/>
        <v>7.0250000000000004</v>
      </c>
      <c r="I38">
        <v>53</v>
      </c>
      <c r="J38">
        <v>897</v>
      </c>
      <c r="K38">
        <v>19</v>
      </c>
      <c r="L38" t="s">
        <v>7</v>
      </c>
      <c r="M38">
        <v>133</v>
      </c>
      <c r="N38" t="s">
        <v>19</v>
      </c>
      <c r="O38">
        <f t="shared" si="2"/>
        <v>6.3383458646616537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>
        <v>132</v>
      </c>
      <c r="L39" t="s">
        <v>6</v>
      </c>
      <c r="M39">
        <v>132</v>
      </c>
      <c r="N39" t="s">
        <v>21</v>
      </c>
      <c r="O39">
        <f t="shared" si="2"/>
        <v>6.3863636363636367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19</v>
      </c>
      <c r="G40">
        <f t="shared" si="1"/>
        <v>14.53448275862069</v>
      </c>
      <c r="I40">
        <v>53</v>
      </c>
      <c r="J40">
        <v>897</v>
      </c>
      <c r="K40" t="s">
        <v>11</v>
      </c>
      <c r="L40" t="s">
        <v>4</v>
      </c>
      <c r="M40">
        <v>120</v>
      </c>
      <c r="N40" t="s">
        <v>19</v>
      </c>
      <c r="O40">
        <f t="shared" si="2"/>
        <v>7.0250000000000004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11</v>
      </c>
      <c r="L41" t="s">
        <v>7</v>
      </c>
      <c r="M41">
        <v>77</v>
      </c>
      <c r="N41" t="s">
        <v>19</v>
      </c>
      <c r="O41">
        <f t="shared" si="2"/>
        <v>10.948051948051948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7</v>
      </c>
      <c r="L42" t="s">
        <v>7</v>
      </c>
      <c r="M42">
        <v>49</v>
      </c>
      <c r="N42" t="s">
        <v>19</v>
      </c>
      <c r="O42">
        <f t="shared" si="2"/>
        <v>17.204081632653061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35</v>
      </c>
      <c r="L43" t="s">
        <v>6</v>
      </c>
      <c r="M43">
        <v>35</v>
      </c>
      <c r="N43" t="s">
        <v>19</v>
      </c>
      <c r="O43">
        <f t="shared" si="2"/>
        <v>24.085714285714285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27</v>
      </c>
      <c r="L44" t="s">
        <v>6</v>
      </c>
      <c r="M44">
        <v>27</v>
      </c>
      <c r="N44" t="s">
        <v>19</v>
      </c>
      <c r="O44">
        <f t="shared" si="2"/>
        <v>31.222222222222221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3</v>
      </c>
      <c r="L45" t="s">
        <v>7</v>
      </c>
      <c r="M45">
        <v>21</v>
      </c>
      <c r="N45" t="s">
        <v>19</v>
      </c>
      <c r="O45">
        <f t="shared" si="2"/>
        <v>40.142857142857146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15</v>
      </c>
      <c r="L46" t="s">
        <v>6</v>
      </c>
      <c r="M46">
        <v>15</v>
      </c>
      <c r="N46" t="s">
        <v>19</v>
      </c>
      <c r="O46">
        <f t="shared" si="2"/>
        <v>56.2</v>
      </c>
    </row>
    <row r="47" spans="1:15" x14ac:dyDescent="0.4">
      <c r="I47">
        <v>53</v>
      </c>
      <c r="J47">
        <v>897</v>
      </c>
      <c r="K47">
        <v>1</v>
      </c>
      <c r="L47" t="s">
        <v>8</v>
      </c>
      <c r="M47">
        <v>7</v>
      </c>
      <c r="N47" t="s">
        <v>19</v>
      </c>
      <c r="O47">
        <f t="shared" si="2"/>
        <v>120.42857142857143</v>
      </c>
    </row>
    <row r="49" spans="6:15" x14ac:dyDescent="0.4">
      <c r="F49" t="s">
        <v>23</v>
      </c>
      <c r="G49">
        <f>GEOMEAN(G35:G37,G38:G39)</f>
        <v>6.9573346047852427</v>
      </c>
      <c r="O49">
        <f>GEOMEAN(O37:O40)</f>
        <v>6.2118277005912903</v>
      </c>
    </row>
  </sheetData>
  <sortState xmlns:xlrd2="http://schemas.microsoft.com/office/spreadsheetml/2017/richdata2" ref="I31:O52">
    <sortCondition ref="O30:O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DD32-801F-4950-AB7C-FCF3467379C8}">
  <dimension ref="A1:E13"/>
  <sheetViews>
    <sheetView workbookViewId="0">
      <selection activeCell="A15" sqref="A15"/>
    </sheetView>
  </sheetViews>
  <sheetFormatPr defaultRowHeight="14.6" x14ac:dyDescent="0.4"/>
  <cols>
    <col min="2" max="2" width="11.07421875" customWidth="1"/>
    <col min="3" max="3" width="16.921875" customWidth="1"/>
    <col min="5" max="5" width="12.4609375" customWidth="1"/>
  </cols>
  <sheetData>
    <row r="1" spans="1:5" x14ac:dyDescent="0.4">
      <c r="A1" t="s">
        <v>47</v>
      </c>
      <c r="B1" t="s">
        <v>48</v>
      </c>
      <c r="C1" t="s">
        <v>2</v>
      </c>
      <c r="D1" t="s">
        <v>3</v>
      </c>
      <c r="E1" t="s">
        <v>5</v>
      </c>
    </row>
    <row r="2" spans="1:5" x14ac:dyDescent="0.4">
      <c r="A2" t="s">
        <v>35</v>
      </c>
      <c r="B2" t="s">
        <v>33</v>
      </c>
      <c r="C2" t="s">
        <v>14</v>
      </c>
      <c r="D2" t="s">
        <v>4</v>
      </c>
      <c r="E2">
        <v>365</v>
      </c>
    </row>
    <row r="3" spans="1:5" x14ac:dyDescent="0.4">
      <c r="A3" t="s">
        <v>36</v>
      </c>
      <c r="B3" t="s">
        <v>33</v>
      </c>
      <c r="C3" t="s">
        <v>15</v>
      </c>
      <c r="D3" t="s">
        <v>4</v>
      </c>
      <c r="E3">
        <v>1095</v>
      </c>
    </row>
    <row r="4" spans="1:5" x14ac:dyDescent="0.4">
      <c r="A4" t="s">
        <v>37</v>
      </c>
      <c r="B4" t="s">
        <v>33</v>
      </c>
      <c r="C4" t="s">
        <v>16</v>
      </c>
      <c r="D4" t="s">
        <v>4</v>
      </c>
      <c r="E4">
        <v>4745</v>
      </c>
    </row>
    <row r="5" spans="1:5" x14ac:dyDescent="0.4">
      <c r="A5" t="s">
        <v>38</v>
      </c>
      <c r="B5" t="s">
        <v>33</v>
      </c>
      <c r="C5" t="s">
        <v>10</v>
      </c>
      <c r="D5" t="s">
        <v>4</v>
      </c>
      <c r="E5">
        <v>240</v>
      </c>
    </row>
    <row r="6" spans="1:5" x14ac:dyDescent="0.4">
      <c r="A6" t="s">
        <v>39</v>
      </c>
      <c r="B6" t="s">
        <v>33</v>
      </c>
      <c r="C6" t="s">
        <v>11</v>
      </c>
      <c r="D6" t="s">
        <v>4</v>
      </c>
      <c r="E6">
        <v>120</v>
      </c>
    </row>
    <row r="7" spans="1:5" x14ac:dyDescent="0.4">
      <c r="A7" t="s">
        <v>40</v>
      </c>
      <c r="B7" t="s">
        <v>33</v>
      </c>
      <c r="C7" t="s">
        <v>13</v>
      </c>
      <c r="D7" t="s">
        <v>4</v>
      </c>
      <c r="E7">
        <v>1410</v>
      </c>
    </row>
    <row r="8" spans="1:5" x14ac:dyDescent="0.4">
      <c r="A8" t="s">
        <v>41</v>
      </c>
      <c r="B8" t="s">
        <v>34</v>
      </c>
      <c r="C8">
        <v>1</v>
      </c>
      <c r="D8" t="s">
        <v>17</v>
      </c>
      <c r="E8">
        <v>365</v>
      </c>
    </row>
    <row r="9" spans="1:5" x14ac:dyDescent="0.4">
      <c r="A9" t="s">
        <v>42</v>
      </c>
      <c r="B9" t="s">
        <v>34</v>
      </c>
      <c r="C9">
        <v>3</v>
      </c>
      <c r="D9" t="s">
        <v>12</v>
      </c>
      <c r="E9">
        <v>1095</v>
      </c>
    </row>
    <row r="10" spans="1:5" x14ac:dyDescent="0.4">
      <c r="A10" t="s">
        <v>43</v>
      </c>
      <c r="B10" t="s">
        <v>34</v>
      </c>
      <c r="C10">
        <v>13</v>
      </c>
      <c r="D10" t="s">
        <v>12</v>
      </c>
      <c r="E10">
        <v>4745</v>
      </c>
    </row>
    <row r="11" spans="1:5" x14ac:dyDescent="0.4">
      <c r="A11" t="s">
        <v>44</v>
      </c>
      <c r="B11" t="s">
        <v>34</v>
      </c>
      <c r="C11">
        <v>8</v>
      </c>
      <c r="D11" t="s">
        <v>9</v>
      </c>
      <c r="E11">
        <v>240</v>
      </c>
    </row>
    <row r="12" spans="1:5" x14ac:dyDescent="0.4">
      <c r="A12" t="s">
        <v>45</v>
      </c>
      <c r="B12" t="s">
        <v>34</v>
      </c>
      <c r="C12">
        <v>4</v>
      </c>
      <c r="D12" t="s">
        <v>9</v>
      </c>
      <c r="E12">
        <v>120</v>
      </c>
    </row>
    <row r="13" spans="1:5" x14ac:dyDescent="0.4">
      <c r="A13" t="s">
        <v>46</v>
      </c>
      <c r="B13" t="s">
        <v>34</v>
      </c>
      <c r="C13">
        <v>47</v>
      </c>
      <c r="D13" t="s">
        <v>9</v>
      </c>
      <c r="E13">
        <v>1410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907E-69D5-414F-9D1B-C551F9082ED4}">
  <dimension ref="A1:O50"/>
  <sheetViews>
    <sheetView topLeftCell="C21" workbookViewId="0">
      <selection activeCell="S49" sqref="S49"/>
    </sheetView>
  </sheetViews>
  <sheetFormatPr defaultRowHeight="14.6" x14ac:dyDescent="0.4"/>
  <cols>
    <col min="1" max="1" width="13.07421875" customWidth="1"/>
    <col min="2" max="2" width="13" customWidth="1"/>
    <col min="3" max="3" width="16.61328125" customWidth="1"/>
    <col min="4" max="4" width="10.15234375" customWidth="1"/>
    <col min="5" max="5" width="12.765625" customWidth="1"/>
    <col min="6" max="6" width="12.53515625" customWidth="1"/>
    <col min="7" max="7" width="12.07421875" customWidth="1"/>
    <col min="9" max="9" width="10.765625" customWidth="1"/>
    <col min="10" max="10" width="17.38281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14</v>
      </c>
      <c r="D2" t="s">
        <v>4</v>
      </c>
      <c r="E2">
        <v>365</v>
      </c>
      <c r="F2" t="s">
        <v>19</v>
      </c>
      <c r="G2">
        <f>(((B2-A2)-1)/E2)</f>
        <v>2.3095890410958906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15</v>
      </c>
      <c r="D4" t="s">
        <v>4</v>
      </c>
      <c r="E4">
        <v>1095</v>
      </c>
      <c r="F4" t="s">
        <v>19</v>
      </c>
      <c r="G4">
        <f t="shared" si="0"/>
        <v>0.76986301369863008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>
        <v>47</v>
      </c>
      <c r="D6" t="s">
        <v>9</v>
      </c>
      <c r="E6">
        <v>1410</v>
      </c>
      <c r="F6" t="s">
        <v>21</v>
      </c>
      <c r="G6">
        <f t="shared" si="0"/>
        <v>0.59787234042553195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 s="1" t="s">
        <v>16</v>
      </c>
      <c r="D8" t="s">
        <v>4</v>
      </c>
      <c r="E8">
        <v>4745</v>
      </c>
      <c r="F8" t="s">
        <v>21</v>
      </c>
      <c r="G8">
        <f t="shared" si="0"/>
        <v>0.17766069546891464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4</v>
      </c>
      <c r="D10" t="s">
        <v>9</v>
      </c>
      <c r="E10">
        <v>120</v>
      </c>
      <c r="F10" t="s">
        <v>21</v>
      </c>
      <c r="G10">
        <f t="shared" si="0"/>
        <v>7.0250000000000004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s="1" t="s">
        <v>10</v>
      </c>
      <c r="D12" t="s">
        <v>4</v>
      </c>
      <c r="E12">
        <v>240</v>
      </c>
      <c r="F12" t="s">
        <v>19</v>
      </c>
      <c r="G12">
        <f t="shared" si="0"/>
        <v>3.5125000000000002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19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8</v>
      </c>
      <c r="D14" t="s">
        <v>9</v>
      </c>
      <c r="E14">
        <v>240</v>
      </c>
      <c r="F14" t="s">
        <v>21</v>
      </c>
      <c r="G14">
        <f t="shared" si="0"/>
        <v>3.5125000000000002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21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11</v>
      </c>
      <c r="D16" t="s">
        <v>4</v>
      </c>
      <c r="E16">
        <v>120</v>
      </c>
      <c r="F16" t="s">
        <v>19</v>
      </c>
      <c r="G16">
        <f t="shared" si="0"/>
        <v>7.0250000000000004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13</v>
      </c>
      <c r="D18" t="s">
        <v>12</v>
      </c>
      <c r="E18">
        <v>4745</v>
      </c>
      <c r="F18" t="s">
        <v>21</v>
      </c>
      <c r="G18">
        <f t="shared" si="0"/>
        <v>0.17766069546891464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 t="s">
        <v>13</v>
      </c>
      <c r="D20" t="s">
        <v>4</v>
      </c>
      <c r="E20">
        <v>1410</v>
      </c>
      <c r="F20" t="s">
        <v>21</v>
      </c>
      <c r="G20">
        <f t="shared" si="0"/>
        <v>0.59787234042553195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3</v>
      </c>
      <c r="D22" t="s">
        <v>12</v>
      </c>
      <c r="E22">
        <v>1095</v>
      </c>
      <c r="F22" t="s">
        <v>19</v>
      </c>
      <c r="G22">
        <f t="shared" si="0"/>
        <v>0.76986301369863008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1</v>
      </c>
      <c r="D24" t="s">
        <v>17</v>
      </c>
      <c r="E24">
        <v>365</v>
      </c>
      <c r="F24" t="s">
        <v>19</v>
      </c>
      <c r="G24">
        <f t="shared" si="0"/>
        <v>2.3095890410958906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s="1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19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19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19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19</v>
      </c>
      <c r="G33">
        <f t="shared" si="2"/>
        <v>2.3095890410958906</v>
      </c>
      <c r="I33">
        <v>53</v>
      </c>
      <c r="J33">
        <v>897</v>
      </c>
      <c r="K33" s="1" t="s">
        <v>10</v>
      </c>
      <c r="L33" t="s">
        <v>4</v>
      </c>
      <c r="M33">
        <v>240</v>
      </c>
      <c r="N33" t="s">
        <v>19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21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21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21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19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19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21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21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21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21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19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21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19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19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3:15" x14ac:dyDescent="0.4">
      <c r="C49" s="1"/>
      <c r="F49" t="s">
        <v>22</v>
      </c>
      <c r="G49">
        <f>GEOMEAN(G31:G32,G33:G34,G35:G37,G39:G40)</f>
        <v>3.2474907875829562</v>
      </c>
      <c r="O49">
        <f>GEOMEAN(O30:O31,O34:O36,O37:O38)</f>
        <v>3.1216578478244763</v>
      </c>
    </row>
    <row r="50" spans="3:15" x14ac:dyDescent="0.4">
      <c r="C50" s="1"/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AC05-6D6A-4798-85AE-F07014DEBAF7}">
  <dimension ref="A1:O49"/>
  <sheetViews>
    <sheetView topLeftCell="A23" workbookViewId="0">
      <selection activeCell="J19" sqref="J19"/>
    </sheetView>
  </sheetViews>
  <sheetFormatPr defaultRowHeight="14.6" x14ac:dyDescent="0.4"/>
  <cols>
    <col min="1" max="1" width="13.07421875" customWidth="1"/>
    <col min="2" max="2" width="13" customWidth="1"/>
    <col min="3" max="3" width="15.23046875" customWidth="1"/>
    <col min="4" max="4" width="8.4609375" customWidth="1"/>
    <col min="5" max="5" width="10.61328125" customWidth="1"/>
    <col min="6" max="6" width="11.69140625" customWidth="1"/>
    <col min="7" max="7" width="12.07421875" customWidth="1"/>
    <col min="10" max="10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15</v>
      </c>
      <c r="D2" t="s">
        <v>4</v>
      </c>
      <c r="E2">
        <v>1095</v>
      </c>
      <c r="F2" t="s">
        <v>21</v>
      </c>
      <c r="G2">
        <f>(((B2-A2)-1)/E2)</f>
        <v>0.76986301369863008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16</v>
      </c>
      <c r="D4" t="s">
        <v>4</v>
      </c>
      <c r="E4">
        <v>4745</v>
      </c>
      <c r="F4" t="s">
        <v>21</v>
      </c>
      <c r="G4">
        <f t="shared" si="0"/>
        <v>0.17766069546891464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14</v>
      </c>
      <c r="D6" t="s">
        <v>4</v>
      </c>
      <c r="E6">
        <v>365</v>
      </c>
      <c r="F6" t="s">
        <v>21</v>
      </c>
      <c r="G6">
        <f t="shared" si="0"/>
        <v>2.3095890410958906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 t="s">
        <v>10</v>
      </c>
      <c r="D8" t="s">
        <v>4</v>
      </c>
      <c r="E8">
        <v>240</v>
      </c>
      <c r="F8" t="s">
        <v>19</v>
      </c>
      <c r="G8">
        <f t="shared" si="0"/>
        <v>3.5125000000000002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>
        <v>47</v>
      </c>
      <c r="D10" t="s">
        <v>9</v>
      </c>
      <c r="E10">
        <v>1410</v>
      </c>
      <c r="F10" t="s">
        <v>21</v>
      </c>
      <c r="G10">
        <f t="shared" si="0"/>
        <v>0.59787234042553195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t="s">
        <v>11</v>
      </c>
      <c r="D12" t="s">
        <v>4</v>
      </c>
      <c r="E12">
        <v>120</v>
      </c>
      <c r="F12" t="s">
        <v>19</v>
      </c>
      <c r="G12">
        <f t="shared" si="0"/>
        <v>7.0250000000000004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4</v>
      </c>
      <c r="D14" t="s">
        <v>9</v>
      </c>
      <c r="E14">
        <v>120</v>
      </c>
      <c r="F14" t="s">
        <v>21</v>
      </c>
      <c r="G14">
        <f t="shared" si="0"/>
        <v>7.0250000000000004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21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 t="s">
        <v>13</v>
      </c>
      <c r="D16" t="s">
        <v>4</v>
      </c>
      <c r="E16">
        <v>1410</v>
      </c>
      <c r="F16" t="s">
        <v>21</v>
      </c>
      <c r="G16">
        <f t="shared" si="0"/>
        <v>0.59787234042553195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8</v>
      </c>
      <c r="D18" t="s">
        <v>9</v>
      </c>
      <c r="E18">
        <v>240</v>
      </c>
      <c r="F18" t="s">
        <v>21</v>
      </c>
      <c r="G18">
        <f t="shared" si="0"/>
        <v>3.5125000000000002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1</v>
      </c>
      <c r="D20" t="s">
        <v>17</v>
      </c>
      <c r="E20">
        <v>365</v>
      </c>
      <c r="F20" t="s">
        <v>21</v>
      </c>
      <c r="G20">
        <f t="shared" si="0"/>
        <v>2.3095890410958906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13</v>
      </c>
      <c r="D22" t="s">
        <v>12</v>
      </c>
      <c r="E22">
        <v>4745</v>
      </c>
      <c r="F22" t="s">
        <v>21</v>
      </c>
      <c r="G22">
        <f t="shared" si="0"/>
        <v>0.17766069546891464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21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3</v>
      </c>
      <c r="D24" t="s">
        <v>12</v>
      </c>
      <c r="E24">
        <v>1095</v>
      </c>
      <c r="F24" t="s">
        <v>21</v>
      </c>
      <c r="G24">
        <f t="shared" si="0"/>
        <v>0.76986301369863008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21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21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21</v>
      </c>
      <c r="G33">
        <f t="shared" si="2"/>
        <v>2.3095890410958906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19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21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21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21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21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21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21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21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21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21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19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19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21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21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19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6:15" x14ac:dyDescent="0.4">
      <c r="F49" t="s">
        <v>23</v>
      </c>
      <c r="G49">
        <f>GEOMEAN(G38:G41)</f>
        <v>9.1919806325983906</v>
      </c>
      <c r="O49">
        <f>GEOMEAN(O32:O34,O37:O40)</f>
        <v>5.8837607325072634</v>
      </c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AF16-16BB-40E2-ABCB-5EE637433F60}">
  <dimension ref="A1:O49"/>
  <sheetViews>
    <sheetView topLeftCell="A26" workbookViewId="0">
      <selection activeCell="K52" sqref="K52"/>
    </sheetView>
  </sheetViews>
  <sheetFormatPr defaultRowHeight="14.6" x14ac:dyDescent="0.4"/>
  <cols>
    <col min="1" max="1" width="13.07421875" customWidth="1"/>
    <col min="2" max="2" width="13" customWidth="1"/>
    <col min="3" max="3" width="17.4609375" customWidth="1"/>
    <col min="4" max="4" width="11.3046875" customWidth="1"/>
    <col min="5" max="5" width="16.8437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16</v>
      </c>
      <c r="D2" t="s">
        <v>4</v>
      </c>
      <c r="E2">
        <v>4745</v>
      </c>
      <c r="F2" t="s">
        <v>21</v>
      </c>
      <c r="G2">
        <f>(((B2-A2)-1)/E2)</f>
        <v>0.17766069546891464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10</v>
      </c>
      <c r="D4" t="s">
        <v>4</v>
      </c>
      <c r="E4">
        <v>240</v>
      </c>
      <c r="F4" t="s">
        <v>19</v>
      </c>
      <c r="G4">
        <f t="shared" si="0"/>
        <v>3.5125000000000002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15</v>
      </c>
      <c r="D6" t="s">
        <v>4</v>
      </c>
      <c r="E6">
        <v>1095</v>
      </c>
      <c r="F6" t="s">
        <v>21</v>
      </c>
      <c r="G6">
        <f t="shared" si="0"/>
        <v>0.76986301369863008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 t="s">
        <v>11</v>
      </c>
      <c r="D8" t="s">
        <v>4</v>
      </c>
      <c r="E8">
        <v>120</v>
      </c>
      <c r="F8" t="s">
        <v>19</v>
      </c>
      <c r="G8">
        <f t="shared" si="0"/>
        <v>7.0250000000000004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14</v>
      </c>
      <c r="D10" t="s">
        <v>4</v>
      </c>
      <c r="E10">
        <v>365</v>
      </c>
      <c r="F10" t="s">
        <v>19</v>
      </c>
      <c r="G10">
        <f t="shared" si="0"/>
        <v>2.3095890410958906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 t="s">
        <v>13</v>
      </c>
      <c r="D12" t="s">
        <v>4</v>
      </c>
      <c r="E12">
        <v>1410</v>
      </c>
      <c r="F12" t="s">
        <v>21</v>
      </c>
      <c r="G12">
        <f t="shared" si="0"/>
        <v>0.59787234042553195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>
        <v>47</v>
      </c>
      <c r="D14" t="s">
        <v>9</v>
      </c>
      <c r="E14">
        <v>1410</v>
      </c>
      <c r="F14" t="s">
        <v>21</v>
      </c>
      <c r="G14">
        <f t="shared" si="0"/>
        <v>0.59787234042553195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1</v>
      </c>
      <c r="D16" t="s">
        <v>17</v>
      </c>
      <c r="E16">
        <v>365</v>
      </c>
      <c r="F16" t="s">
        <v>21</v>
      </c>
      <c r="G16">
        <f t="shared" si="0"/>
        <v>2.3095890410958906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4</v>
      </c>
      <c r="D18" t="s">
        <v>9</v>
      </c>
      <c r="E18">
        <v>120</v>
      </c>
      <c r="F18" t="s">
        <v>19</v>
      </c>
      <c r="G18">
        <f t="shared" si="0"/>
        <v>7.0250000000000004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3</v>
      </c>
      <c r="D20" t="s">
        <v>12</v>
      </c>
      <c r="E20">
        <v>1095</v>
      </c>
      <c r="F20" t="s">
        <v>21</v>
      </c>
      <c r="G20">
        <f t="shared" si="0"/>
        <v>0.76986301369863008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8</v>
      </c>
      <c r="D22" t="s">
        <v>9</v>
      </c>
      <c r="E22">
        <v>240</v>
      </c>
      <c r="F22" t="s">
        <v>19</v>
      </c>
      <c r="G22">
        <f t="shared" si="0"/>
        <v>3.5125000000000002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13</v>
      </c>
      <c r="D24" t="s">
        <v>12</v>
      </c>
      <c r="E24">
        <v>4745</v>
      </c>
      <c r="F24" t="s">
        <v>21</v>
      </c>
      <c r="G24">
        <f t="shared" si="0"/>
        <v>0.17766069546891464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21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19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21</v>
      </c>
      <c r="G33">
        <f t="shared" si="2"/>
        <v>2.3095890410958906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19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19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21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21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21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21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21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21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19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19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19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19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19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19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6:15" x14ac:dyDescent="0.4">
      <c r="F49" t="s">
        <v>23</v>
      </c>
      <c r="G49">
        <f>GEOMEAN(G33:G35,G37:G38)</f>
        <v>4.2485001685986141</v>
      </c>
      <c r="O49">
        <f>GEOMEAN(O31:O32,O33:O34,O36:O37)</f>
        <v>3.1959399392313648</v>
      </c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AB1D-90CB-438E-9A9E-42F6002C414C}">
  <dimension ref="A1:O49"/>
  <sheetViews>
    <sheetView topLeftCell="A22" workbookViewId="0">
      <selection activeCell="F28" sqref="F28"/>
    </sheetView>
  </sheetViews>
  <sheetFormatPr defaultRowHeight="14.6" x14ac:dyDescent="0.4"/>
  <cols>
    <col min="1" max="1" width="13.07421875" customWidth="1"/>
    <col min="2" max="2" width="13" customWidth="1"/>
    <col min="3" max="3" width="17.23046875" customWidth="1"/>
    <col min="4" max="4" width="11.07421875" customWidth="1"/>
    <col min="5" max="5" width="10.460937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10</v>
      </c>
      <c r="D2" t="s">
        <v>4</v>
      </c>
      <c r="E2">
        <v>240</v>
      </c>
      <c r="F2" t="s">
        <v>19</v>
      </c>
      <c r="G2">
        <f>(((B2-A2)-1)/E2)</f>
        <v>3.5125000000000002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21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11</v>
      </c>
      <c r="D4" t="s">
        <v>4</v>
      </c>
      <c r="E4">
        <v>120</v>
      </c>
      <c r="F4" t="s">
        <v>19</v>
      </c>
      <c r="G4">
        <f t="shared" si="0"/>
        <v>7.0250000000000004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16</v>
      </c>
      <c r="D6" t="s">
        <v>4</v>
      </c>
      <c r="E6">
        <v>4745</v>
      </c>
      <c r="F6" t="s">
        <v>21</v>
      </c>
      <c r="G6">
        <f t="shared" si="0"/>
        <v>0.17766069546891464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 t="s">
        <v>13</v>
      </c>
      <c r="D8" t="s">
        <v>4</v>
      </c>
      <c r="E8">
        <v>1410</v>
      </c>
      <c r="F8" t="s">
        <v>21</v>
      </c>
      <c r="G8">
        <f t="shared" si="0"/>
        <v>0.59787234042553195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15</v>
      </c>
      <c r="D10" t="s">
        <v>4</v>
      </c>
      <c r="E10">
        <v>1095</v>
      </c>
      <c r="F10" t="s">
        <v>21</v>
      </c>
      <c r="G10">
        <f t="shared" si="0"/>
        <v>0.76986301369863008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1</v>
      </c>
      <c r="D12" t="s">
        <v>17</v>
      </c>
      <c r="E12">
        <v>365</v>
      </c>
      <c r="F12" t="s">
        <v>21</v>
      </c>
      <c r="G12">
        <f t="shared" si="0"/>
        <v>2.3095890410958906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19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14</v>
      </c>
      <c r="D14" t="s">
        <v>4</v>
      </c>
      <c r="E14">
        <v>365</v>
      </c>
      <c r="F14" t="s">
        <v>19</v>
      </c>
      <c r="G14">
        <f t="shared" si="0"/>
        <v>2.3095890410958906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3</v>
      </c>
      <c r="D16" t="s">
        <v>12</v>
      </c>
      <c r="E16">
        <v>1095</v>
      </c>
      <c r="F16" t="s">
        <v>21</v>
      </c>
      <c r="G16">
        <f t="shared" si="0"/>
        <v>0.76986301369863008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>
        <v>47</v>
      </c>
      <c r="D18" t="s">
        <v>9</v>
      </c>
      <c r="E18">
        <v>1410</v>
      </c>
      <c r="F18" t="s">
        <v>21</v>
      </c>
      <c r="G18">
        <f t="shared" si="0"/>
        <v>0.59787234042553195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19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13</v>
      </c>
      <c r="D20" t="s">
        <v>12</v>
      </c>
      <c r="E20">
        <v>4745</v>
      </c>
      <c r="F20" t="s">
        <v>21</v>
      </c>
      <c r="G20">
        <f t="shared" si="0"/>
        <v>0.17766069546891464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4</v>
      </c>
      <c r="D22" t="s">
        <v>9</v>
      </c>
      <c r="E22">
        <v>120</v>
      </c>
      <c r="F22" t="s">
        <v>19</v>
      </c>
      <c r="G22">
        <f t="shared" si="0"/>
        <v>7.0250000000000004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8</v>
      </c>
      <c r="D24" t="s">
        <v>9</v>
      </c>
      <c r="E24">
        <v>240</v>
      </c>
      <c r="F24" t="s">
        <v>21</v>
      </c>
      <c r="G24">
        <f t="shared" si="0"/>
        <v>3.5125000000000002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21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19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21</v>
      </c>
      <c r="G33">
        <f t="shared" si="2"/>
        <v>2.3095890410958906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19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21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19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19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19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19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19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19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19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19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19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19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19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21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21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6:15" x14ac:dyDescent="0.4">
      <c r="F49" t="s">
        <v>24</v>
      </c>
      <c r="G49">
        <f>GEOMEAN(G34:G35,G40:G42)</f>
        <v>8.347498840415728</v>
      </c>
      <c r="O49">
        <f>GEOMEAN(O31:O32,O39:O41)</f>
        <v>5.4634027653409021</v>
      </c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A073-EB2E-4A81-A35B-3CAA98271774}">
  <dimension ref="A1:O49"/>
  <sheetViews>
    <sheetView topLeftCell="A26" workbookViewId="0">
      <selection activeCell="F28" sqref="F28"/>
    </sheetView>
  </sheetViews>
  <sheetFormatPr defaultRowHeight="14.6" x14ac:dyDescent="0.4"/>
  <cols>
    <col min="1" max="1" width="13.07421875" customWidth="1"/>
    <col min="2" max="2" width="13" customWidth="1"/>
    <col min="3" max="3" width="16" customWidth="1"/>
    <col min="4" max="4" width="11.84375" customWidth="1"/>
    <col min="5" max="5" width="13.23046875" customWidth="1"/>
    <col min="6" max="6" width="12.23046875" customWidth="1"/>
    <col min="7" max="7" width="12.07421875" customWidth="1"/>
    <col min="9" max="9" width="10.765625" customWidth="1"/>
    <col min="15" max="15" width="16.3046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11</v>
      </c>
      <c r="D2" t="s">
        <v>4</v>
      </c>
      <c r="E2">
        <v>120</v>
      </c>
      <c r="F2" t="s">
        <v>21</v>
      </c>
      <c r="G2">
        <f>(((B2-A2)-1)/E2)</f>
        <v>7.0250000000000004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 t="s">
        <v>13</v>
      </c>
      <c r="D4" t="s">
        <v>4</v>
      </c>
      <c r="E4">
        <v>1410</v>
      </c>
      <c r="F4" t="s">
        <v>21</v>
      </c>
      <c r="G4">
        <f t="shared" si="0"/>
        <v>0.59787234042553195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10</v>
      </c>
      <c r="D6" t="s">
        <v>4</v>
      </c>
      <c r="E6">
        <v>240</v>
      </c>
      <c r="F6" t="s">
        <v>21</v>
      </c>
      <c r="G6">
        <f t="shared" si="0"/>
        <v>3.5125000000000002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1</v>
      </c>
      <c r="D8" t="s">
        <v>17</v>
      </c>
      <c r="E8">
        <v>365</v>
      </c>
      <c r="F8" t="s">
        <v>21</v>
      </c>
      <c r="G8">
        <f t="shared" si="0"/>
        <v>2.3095890410958906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16</v>
      </c>
      <c r="D10" t="s">
        <v>4</v>
      </c>
      <c r="E10">
        <v>4745</v>
      </c>
      <c r="F10" t="s">
        <v>21</v>
      </c>
      <c r="G10">
        <f t="shared" si="0"/>
        <v>0.17766069546891464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3</v>
      </c>
      <c r="D12" t="s">
        <v>12</v>
      </c>
      <c r="E12">
        <v>1095</v>
      </c>
      <c r="F12" t="s">
        <v>21</v>
      </c>
      <c r="G12">
        <f t="shared" si="0"/>
        <v>0.76986301369863008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15</v>
      </c>
      <c r="D14" t="s">
        <v>4</v>
      </c>
      <c r="E14">
        <v>1095</v>
      </c>
      <c r="F14" t="s">
        <v>21</v>
      </c>
      <c r="G14">
        <f t="shared" si="0"/>
        <v>0.76986301369863008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13</v>
      </c>
      <c r="D16" t="s">
        <v>12</v>
      </c>
      <c r="E16">
        <v>4745</v>
      </c>
      <c r="F16" t="s">
        <v>21</v>
      </c>
      <c r="G16">
        <f t="shared" si="0"/>
        <v>0.17766069546891464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14</v>
      </c>
      <c r="D18" t="s">
        <v>4</v>
      </c>
      <c r="E18">
        <v>365</v>
      </c>
      <c r="F18" t="s">
        <v>21</v>
      </c>
      <c r="G18">
        <f t="shared" si="0"/>
        <v>2.3095890410958906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8</v>
      </c>
      <c r="D20" t="s">
        <v>9</v>
      </c>
      <c r="E20">
        <v>240</v>
      </c>
      <c r="F20" t="s">
        <v>21</v>
      </c>
      <c r="G20">
        <f t="shared" si="0"/>
        <v>3.5125000000000002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>
        <v>47</v>
      </c>
      <c r="D22" t="s">
        <v>9</v>
      </c>
      <c r="E22">
        <v>1410</v>
      </c>
      <c r="F22" t="s">
        <v>21</v>
      </c>
      <c r="G22">
        <f t="shared" si="0"/>
        <v>0.59787234042553195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4</v>
      </c>
      <c r="D24" t="s">
        <v>9</v>
      </c>
      <c r="E24">
        <v>120</v>
      </c>
      <c r="F24" t="s">
        <v>21</v>
      </c>
      <c r="G24">
        <f t="shared" si="0"/>
        <v>7.0250000000000004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21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21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21</v>
      </c>
      <c r="G33">
        <f t="shared" si="2"/>
        <v>2.3095890410958906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21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21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21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21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21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21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21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21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19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19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21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21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19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19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6:15" x14ac:dyDescent="0.4">
      <c r="F49" t="s">
        <v>23</v>
      </c>
      <c r="G49">
        <f>GEOMEAN(G37:G40)</f>
        <v>7.4697004963256992</v>
      </c>
      <c r="O49">
        <f>GEOMEAN(O36:O39)</f>
        <v>7.4697004963256992</v>
      </c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E3E0-E5EE-4455-8D81-8AF8FB5C4CDD}">
  <dimension ref="A1:O49"/>
  <sheetViews>
    <sheetView topLeftCell="A35" workbookViewId="0">
      <selection activeCell="F28" sqref="F28"/>
    </sheetView>
  </sheetViews>
  <sheetFormatPr defaultRowHeight="14.6" x14ac:dyDescent="0.4"/>
  <cols>
    <col min="1" max="1" width="13.07421875" customWidth="1"/>
    <col min="2" max="2" width="13" customWidth="1"/>
    <col min="3" max="3" width="16.61328125" customWidth="1"/>
    <col min="4" max="4" width="11.84375" customWidth="1"/>
    <col min="5" max="5" width="14.382812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 t="s">
        <v>13</v>
      </c>
      <c r="D2" t="s">
        <v>4</v>
      </c>
      <c r="E2">
        <v>1410</v>
      </c>
      <c r="F2" t="s">
        <v>21</v>
      </c>
      <c r="G2">
        <f>(((B2-A2)-1)/E2)</f>
        <v>0.59787234042553195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>
        <v>1</v>
      </c>
      <c r="D4" t="s">
        <v>17</v>
      </c>
      <c r="E4">
        <v>365</v>
      </c>
      <c r="F4" t="s">
        <v>21</v>
      </c>
      <c r="G4">
        <f t="shared" si="0"/>
        <v>2.3095890410958906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11</v>
      </c>
      <c r="D6" t="s">
        <v>4</v>
      </c>
      <c r="E6">
        <v>120</v>
      </c>
      <c r="F6" t="s">
        <v>19</v>
      </c>
      <c r="G6">
        <f t="shared" si="0"/>
        <v>7.0250000000000004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19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3</v>
      </c>
      <c r="D8" t="s">
        <v>12</v>
      </c>
      <c r="E8">
        <v>1095</v>
      </c>
      <c r="F8" t="s">
        <v>21</v>
      </c>
      <c r="G8">
        <f t="shared" si="0"/>
        <v>0.76986301369863008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10</v>
      </c>
      <c r="D10" t="s">
        <v>4</v>
      </c>
      <c r="E10">
        <v>240</v>
      </c>
      <c r="F10" t="s">
        <v>19</v>
      </c>
      <c r="G10">
        <f t="shared" si="0"/>
        <v>3.5125000000000002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13</v>
      </c>
      <c r="D12" t="s">
        <v>12</v>
      </c>
      <c r="E12">
        <v>4745</v>
      </c>
      <c r="F12" t="s">
        <v>21</v>
      </c>
      <c r="G12">
        <f t="shared" si="0"/>
        <v>0.17766069546891464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19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16</v>
      </c>
      <c r="D14" t="s">
        <v>4</v>
      </c>
      <c r="E14">
        <v>4745</v>
      </c>
      <c r="F14" t="s">
        <v>21</v>
      </c>
      <c r="G14">
        <f t="shared" si="0"/>
        <v>0.17766069546891464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19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8</v>
      </c>
      <c r="D16" t="s">
        <v>9</v>
      </c>
      <c r="E16">
        <v>240</v>
      </c>
      <c r="F16" t="s">
        <v>21</v>
      </c>
      <c r="G16">
        <f t="shared" si="0"/>
        <v>3.5125000000000002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15</v>
      </c>
      <c r="D18" t="s">
        <v>4</v>
      </c>
      <c r="E18">
        <v>1095</v>
      </c>
      <c r="F18" t="s">
        <v>21</v>
      </c>
      <c r="G18">
        <f t="shared" si="0"/>
        <v>0.76986301369863008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19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4</v>
      </c>
      <c r="D20" t="s">
        <v>9</v>
      </c>
      <c r="E20">
        <v>120</v>
      </c>
      <c r="F20" t="s">
        <v>19</v>
      </c>
      <c r="G20">
        <f t="shared" si="0"/>
        <v>7.0250000000000004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14</v>
      </c>
      <c r="D22" t="s">
        <v>4</v>
      </c>
      <c r="E22">
        <v>365</v>
      </c>
      <c r="F22" t="s">
        <v>21</v>
      </c>
      <c r="G22">
        <f t="shared" si="0"/>
        <v>2.3095890410958906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>
        <v>47</v>
      </c>
      <c r="D24" t="s">
        <v>9</v>
      </c>
      <c r="E24">
        <v>1410</v>
      </c>
      <c r="F24" t="s">
        <v>21</v>
      </c>
      <c r="G24">
        <f t="shared" si="0"/>
        <v>0.59787234042553195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1">(((J29-I29)-1)/M29)</f>
        <v>0.17766069546891464</v>
      </c>
    </row>
    <row r="30" spans="1:15" x14ac:dyDescent="0.4">
      <c r="A30">
        <v>53</v>
      </c>
      <c r="B30">
        <v>897</v>
      </c>
      <c r="C30">
        <v>13</v>
      </c>
      <c r="D30" t="s">
        <v>12</v>
      </c>
      <c r="E30">
        <v>4745</v>
      </c>
      <c r="F30" t="s">
        <v>21</v>
      </c>
      <c r="G30">
        <f t="shared" ref="G30:G47" si="2">(((B30-A30)-1)/E30)</f>
        <v>0.17766069546891464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1"/>
        <v>0.59787234042553195</v>
      </c>
    </row>
    <row r="31" spans="1:15" x14ac:dyDescent="0.4">
      <c r="A31">
        <v>53</v>
      </c>
      <c r="B31">
        <v>897</v>
      </c>
      <c r="C31">
        <v>47</v>
      </c>
      <c r="D31" t="s">
        <v>9</v>
      </c>
      <c r="E31">
        <v>1410</v>
      </c>
      <c r="F31" t="s">
        <v>21</v>
      </c>
      <c r="G31">
        <f t="shared" si="2"/>
        <v>0.59787234042553195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1"/>
        <v>0.76986301369863008</v>
      </c>
    </row>
    <row r="32" spans="1:15" x14ac:dyDescent="0.4">
      <c r="A32">
        <v>53</v>
      </c>
      <c r="B32">
        <v>897</v>
      </c>
      <c r="C32">
        <v>3</v>
      </c>
      <c r="D32" t="s">
        <v>12</v>
      </c>
      <c r="E32">
        <v>1095</v>
      </c>
      <c r="F32" t="s">
        <v>21</v>
      </c>
      <c r="G32">
        <f t="shared" si="2"/>
        <v>0.76986301369863008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21</v>
      </c>
      <c r="O32">
        <f t="shared" si="1"/>
        <v>2.3095890410958906</v>
      </c>
    </row>
    <row r="33" spans="1:15" x14ac:dyDescent="0.4">
      <c r="A33">
        <v>53</v>
      </c>
      <c r="B33">
        <v>897</v>
      </c>
      <c r="C33">
        <v>1</v>
      </c>
      <c r="D33" t="s">
        <v>17</v>
      </c>
      <c r="E33">
        <v>365</v>
      </c>
      <c r="F33" t="s">
        <v>21</v>
      </c>
      <c r="G33">
        <f t="shared" si="2"/>
        <v>2.3095890410958906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19</v>
      </c>
      <c r="O33">
        <f t="shared" si="1"/>
        <v>3.5125000000000002</v>
      </c>
    </row>
    <row r="34" spans="1:15" x14ac:dyDescent="0.4">
      <c r="A34">
        <v>53</v>
      </c>
      <c r="B34">
        <v>897</v>
      </c>
      <c r="C34">
        <v>8</v>
      </c>
      <c r="D34" t="s">
        <v>9</v>
      </c>
      <c r="E34">
        <v>240</v>
      </c>
      <c r="F34" t="s">
        <v>21</v>
      </c>
      <c r="G34">
        <f t="shared" si="2"/>
        <v>3.5125000000000002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19</v>
      </c>
      <c r="O34">
        <f t="shared" si="1"/>
        <v>4.2149999999999999</v>
      </c>
    </row>
    <row r="35" spans="1:15" x14ac:dyDescent="0.4">
      <c r="A35">
        <v>53</v>
      </c>
      <c r="B35">
        <v>897</v>
      </c>
      <c r="C35">
        <v>200</v>
      </c>
      <c r="D35" t="s">
        <v>6</v>
      </c>
      <c r="E35">
        <v>200</v>
      </c>
      <c r="F35" t="s">
        <v>19</v>
      </c>
      <c r="G35">
        <f t="shared" si="2"/>
        <v>4.2149999999999999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19</v>
      </c>
      <c r="O35">
        <f t="shared" si="1"/>
        <v>5.2360248447204967</v>
      </c>
    </row>
    <row r="36" spans="1:15" x14ac:dyDescent="0.4">
      <c r="A36">
        <v>53</v>
      </c>
      <c r="B36">
        <v>897</v>
      </c>
      <c r="C36">
        <v>23</v>
      </c>
      <c r="D36" t="s">
        <v>7</v>
      </c>
      <c r="E36">
        <v>161</v>
      </c>
      <c r="F36" t="s">
        <v>19</v>
      </c>
      <c r="G36">
        <f t="shared" si="2"/>
        <v>5.2360248447204967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19</v>
      </c>
      <c r="O36">
        <f t="shared" si="1"/>
        <v>6.3383458646616537</v>
      </c>
    </row>
    <row r="37" spans="1:15" x14ac:dyDescent="0.4">
      <c r="A37">
        <v>53</v>
      </c>
      <c r="B37">
        <v>897</v>
      </c>
      <c r="C37">
        <v>19</v>
      </c>
      <c r="D37" t="s">
        <v>7</v>
      </c>
      <c r="E37">
        <v>133</v>
      </c>
      <c r="F37" t="s">
        <v>19</v>
      </c>
      <c r="G37">
        <f t="shared" si="2"/>
        <v>6.3383458646616537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19</v>
      </c>
      <c r="O37">
        <f t="shared" si="1"/>
        <v>6.3863636363636367</v>
      </c>
    </row>
    <row r="38" spans="1:15" x14ac:dyDescent="0.4">
      <c r="A38">
        <v>53</v>
      </c>
      <c r="B38">
        <v>897</v>
      </c>
      <c r="C38">
        <v>132</v>
      </c>
      <c r="D38" t="s">
        <v>6</v>
      </c>
      <c r="E38">
        <v>132</v>
      </c>
      <c r="F38" t="s">
        <v>19</v>
      </c>
      <c r="G38">
        <f t="shared" si="2"/>
        <v>6.3863636363636367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19</v>
      </c>
      <c r="O38">
        <f t="shared" si="1"/>
        <v>7.0250000000000004</v>
      </c>
    </row>
    <row r="39" spans="1:15" x14ac:dyDescent="0.4">
      <c r="A39">
        <v>53</v>
      </c>
      <c r="B39">
        <v>897</v>
      </c>
      <c r="C39">
        <v>4</v>
      </c>
      <c r="D39" t="s">
        <v>9</v>
      </c>
      <c r="E39">
        <v>120</v>
      </c>
      <c r="F39" t="s">
        <v>19</v>
      </c>
      <c r="G39">
        <f t="shared" si="2"/>
        <v>7.0250000000000004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1"/>
        <v>10.948051948051948</v>
      </c>
    </row>
    <row r="40" spans="1:15" x14ac:dyDescent="0.4">
      <c r="A40">
        <v>53</v>
      </c>
      <c r="B40">
        <v>897</v>
      </c>
      <c r="C40">
        <v>11</v>
      </c>
      <c r="D40" t="s">
        <v>7</v>
      </c>
      <c r="E40">
        <v>77</v>
      </c>
      <c r="F40" t="s">
        <v>19</v>
      </c>
      <c r="G40">
        <f t="shared" si="2"/>
        <v>10.948051948051948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1"/>
        <v>14.53448275862069</v>
      </c>
    </row>
    <row r="41" spans="1:15" x14ac:dyDescent="0.4">
      <c r="A41">
        <v>53</v>
      </c>
      <c r="B41">
        <v>897</v>
      </c>
      <c r="C41">
        <v>58</v>
      </c>
      <c r="D41" t="s">
        <v>6</v>
      </c>
      <c r="E41">
        <v>58</v>
      </c>
      <c r="F41" t="s">
        <v>19</v>
      </c>
      <c r="G41">
        <f t="shared" si="2"/>
        <v>14.53448275862069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1"/>
        <v>17.204081632653061</v>
      </c>
    </row>
    <row r="42" spans="1:15" x14ac:dyDescent="0.4">
      <c r="A42">
        <v>53</v>
      </c>
      <c r="B42">
        <v>897</v>
      </c>
      <c r="C42">
        <v>7</v>
      </c>
      <c r="D42" t="s">
        <v>7</v>
      </c>
      <c r="E42">
        <v>49</v>
      </c>
      <c r="F42" t="s">
        <v>19</v>
      </c>
      <c r="G42">
        <f t="shared" si="2"/>
        <v>17.204081632653061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1"/>
        <v>24.085714285714285</v>
      </c>
    </row>
    <row r="43" spans="1:15" x14ac:dyDescent="0.4">
      <c r="A43">
        <v>53</v>
      </c>
      <c r="B43">
        <v>897</v>
      </c>
      <c r="C43">
        <v>35</v>
      </c>
      <c r="D43" t="s">
        <v>6</v>
      </c>
      <c r="E43">
        <v>35</v>
      </c>
      <c r="F43" t="s">
        <v>19</v>
      </c>
      <c r="G43">
        <f t="shared" si="2"/>
        <v>24.085714285714285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1"/>
        <v>31.222222222222221</v>
      </c>
    </row>
    <row r="44" spans="1:15" x14ac:dyDescent="0.4">
      <c r="A44">
        <v>53</v>
      </c>
      <c r="B44">
        <v>897</v>
      </c>
      <c r="C44">
        <v>27</v>
      </c>
      <c r="D44" t="s">
        <v>6</v>
      </c>
      <c r="E44">
        <v>27</v>
      </c>
      <c r="F44" t="s">
        <v>19</v>
      </c>
      <c r="G44">
        <f t="shared" si="2"/>
        <v>31.222222222222221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1"/>
        <v>40.142857142857146</v>
      </c>
    </row>
    <row r="45" spans="1:15" x14ac:dyDescent="0.4">
      <c r="A45">
        <v>53</v>
      </c>
      <c r="B45">
        <v>897</v>
      </c>
      <c r="C45">
        <v>3</v>
      </c>
      <c r="D45" t="s">
        <v>7</v>
      </c>
      <c r="E45">
        <v>21</v>
      </c>
      <c r="F45" t="s">
        <v>19</v>
      </c>
      <c r="G45">
        <f t="shared" si="2"/>
        <v>40.142857142857146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1"/>
        <v>56.2</v>
      </c>
    </row>
    <row r="46" spans="1:15" x14ac:dyDescent="0.4">
      <c r="A46">
        <v>53</v>
      </c>
      <c r="B46">
        <v>897</v>
      </c>
      <c r="C46">
        <v>15</v>
      </c>
      <c r="D46" t="s">
        <v>6</v>
      </c>
      <c r="E46">
        <v>15</v>
      </c>
      <c r="F46" t="s">
        <v>19</v>
      </c>
      <c r="G46">
        <f t="shared" si="2"/>
        <v>56.2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1"/>
        <v>120.42857142857143</v>
      </c>
    </row>
    <row r="47" spans="1:15" x14ac:dyDescent="0.4">
      <c r="A47">
        <v>53</v>
      </c>
      <c r="B47">
        <v>897</v>
      </c>
      <c r="C47">
        <v>1</v>
      </c>
      <c r="D47" t="s">
        <v>8</v>
      </c>
      <c r="E47">
        <v>7</v>
      </c>
      <c r="F47" t="s">
        <v>19</v>
      </c>
      <c r="G47">
        <f t="shared" si="2"/>
        <v>120.42857142857143</v>
      </c>
    </row>
    <row r="49" spans="6:15" x14ac:dyDescent="0.4">
      <c r="F49" t="s">
        <v>23</v>
      </c>
      <c r="G49">
        <f>GEOMEAN(G34:G35)</f>
        <v>3.8477509664737921</v>
      </c>
      <c r="N49" t="s">
        <v>23</v>
      </c>
      <c r="O49">
        <f>GEOMEAN(O32:O33)</f>
        <v>2.8482330499538331</v>
      </c>
    </row>
  </sheetData>
  <sortState xmlns:xlrd2="http://schemas.microsoft.com/office/spreadsheetml/2017/richdata2" ref="I29:O52">
    <sortCondition ref="O29:O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8DFF-826E-4F25-8FC8-55AADD386F68}">
  <dimension ref="A1:O48"/>
  <sheetViews>
    <sheetView topLeftCell="A28" workbookViewId="0">
      <selection activeCell="F28" sqref="F28"/>
    </sheetView>
  </sheetViews>
  <sheetFormatPr defaultRowHeight="14.6" x14ac:dyDescent="0.4"/>
  <cols>
    <col min="1" max="1" width="13.07421875" customWidth="1"/>
    <col min="2" max="2" width="13" customWidth="1"/>
    <col min="3" max="3" width="16.69140625" customWidth="1"/>
    <col min="4" max="4" width="11.84375" customWidth="1"/>
    <col min="5" max="5" width="13.921875" customWidth="1"/>
    <col min="6" max="6" width="11.69140625" customWidth="1"/>
    <col min="7" max="7" width="12.07421875" customWidth="1"/>
    <col min="9" max="9" width="10.76562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20</v>
      </c>
      <c r="G1" t="s">
        <v>18</v>
      </c>
    </row>
    <row r="2" spans="1:7" x14ac:dyDescent="0.4">
      <c r="A2">
        <v>53</v>
      </c>
      <c r="B2">
        <v>897</v>
      </c>
      <c r="C2">
        <v>1</v>
      </c>
      <c r="D2" t="s">
        <v>17</v>
      </c>
      <c r="E2">
        <v>365</v>
      </c>
      <c r="F2" t="s">
        <v>21</v>
      </c>
      <c r="G2">
        <f>(((B2-A2)-1)/E2)</f>
        <v>2.3095890410958906</v>
      </c>
    </row>
    <row r="3" spans="1:7" x14ac:dyDescent="0.4">
      <c r="A3">
        <v>53</v>
      </c>
      <c r="B3">
        <v>897</v>
      </c>
      <c r="C3">
        <v>58</v>
      </c>
      <c r="D3" t="s">
        <v>6</v>
      </c>
      <c r="E3">
        <v>58</v>
      </c>
      <c r="F3" t="s">
        <v>19</v>
      </c>
      <c r="G3">
        <f t="shared" ref="G3:G25" si="0">(((B3-A3)-1)/E3)</f>
        <v>14.53448275862069</v>
      </c>
    </row>
    <row r="4" spans="1:7" x14ac:dyDescent="0.4">
      <c r="A4">
        <v>53</v>
      </c>
      <c r="B4">
        <v>897</v>
      </c>
      <c r="C4">
        <v>3</v>
      </c>
      <c r="D4" t="s">
        <v>12</v>
      </c>
      <c r="E4">
        <v>1095</v>
      </c>
      <c r="F4" t="s">
        <v>21</v>
      </c>
      <c r="G4">
        <f t="shared" si="0"/>
        <v>0.76986301369863008</v>
      </c>
    </row>
    <row r="5" spans="1:7" x14ac:dyDescent="0.4">
      <c r="A5">
        <v>53</v>
      </c>
      <c r="B5">
        <v>897</v>
      </c>
      <c r="C5">
        <v>3</v>
      </c>
      <c r="D5" t="s">
        <v>7</v>
      </c>
      <c r="E5">
        <v>21</v>
      </c>
      <c r="F5" t="s">
        <v>19</v>
      </c>
      <c r="G5">
        <f t="shared" si="0"/>
        <v>40.142857142857146</v>
      </c>
    </row>
    <row r="6" spans="1:7" x14ac:dyDescent="0.4">
      <c r="A6">
        <v>53</v>
      </c>
      <c r="B6">
        <v>897</v>
      </c>
      <c r="C6" t="s">
        <v>13</v>
      </c>
      <c r="D6" t="s">
        <v>4</v>
      </c>
      <c r="E6">
        <v>1410</v>
      </c>
      <c r="F6" t="s">
        <v>21</v>
      </c>
      <c r="G6">
        <f t="shared" si="0"/>
        <v>0.59787234042553195</v>
      </c>
    </row>
    <row r="7" spans="1:7" x14ac:dyDescent="0.4">
      <c r="A7">
        <v>53</v>
      </c>
      <c r="B7">
        <v>897</v>
      </c>
      <c r="C7">
        <v>19</v>
      </c>
      <c r="D7" t="s">
        <v>7</v>
      </c>
      <c r="E7">
        <v>133</v>
      </c>
      <c r="F7" t="s">
        <v>21</v>
      </c>
      <c r="G7">
        <f t="shared" si="0"/>
        <v>6.3383458646616537</v>
      </c>
    </row>
    <row r="8" spans="1:7" x14ac:dyDescent="0.4">
      <c r="A8">
        <v>53</v>
      </c>
      <c r="B8">
        <v>897</v>
      </c>
      <c r="C8">
        <v>13</v>
      </c>
      <c r="D8" t="s">
        <v>12</v>
      </c>
      <c r="E8">
        <v>4745</v>
      </c>
      <c r="F8" t="s">
        <v>21</v>
      </c>
      <c r="G8">
        <f t="shared" si="0"/>
        <v>0.17766069546891464</v>
      </c>
    </row>
    <row r="9" spans="1:7" x14ac:dyDescent="0.4">
      <c r="A9">
        <v>53</v>
      </c>
      <c r="B9">
        <v>897</v>
      </c>
      <c r="C9">
        <v>15</v>
      </c>
      <c r="D9" t="s">
        <v>6</v>
      </c>
      <c r="E9">
        <v>15</v>
      </c>
      <c r="F9" t="s">
        <v>19</v>
      </c>
      <c r="G9">
        <f t="shared" si="0"/>
        <v>56.2</v>
      </c>
    </row>
    <row r="10" spans="1:7" x14ac:dyDescent="0.4">
      <c r="A10">
        <v>53</v>
      </c>
      <c r="B10">
        <v>897</v>
      </c>
      <c r="C10" t="s">
        <v>11</v>
      </c>
      <c r="D10" t="s">
        <v>4</v>
      </c>
      <c r="E10">
        <v>120</v>
      </c>
      <c r="F10" t="s">
        <v>21</v>
      </c>
      <c r="G10">
        <f t="shared" si="0"/>
        <v>7.0250000000000004</v>
      </c>
    </row>
    <row r="11" spans="1:7" x14ac:dyDescent="0.4">
      <c r="A11">
        <v>53</v>
      </c>
      <c r="B11">
        <v>897</v>
      </c>
      <c r="C11">
        <v>7</v>
      </c>
      <c r="D11" t="s">
        <v>7</v>
      </c>
      <c r="E11">
        <v>49</v>
      </c>
      <c r="F11" t="s">
        <v>19</v>
      </c>
      <c r="G11">
        <f t="shared" si="0"/>
        <v>17.204081632653061</v>
      </c>
    </row>
    <row r="12" spans="1:7" x14ac:dyDescent="0.4">
      <c r="A12">
        <v>53</v>
      </c>
      <c r="B12">
        <v>897</v>
      </c>
      <c r="C12">
        <v>8</v>
      </c>
      <c r="D12" t="s">
        <v>9</v>
      </c>
      <c r="E12">
        <v>240</v>
      </c>
      <c r="F12" t="s">
        <v>21</v>
      </c>
      <c r="G12">
        <f t="shared" si="0"/>
        <v>3.5125000000000002</v>
      </c>
    </row>
    <row r="13" spans="1:7" x14ac:dyDescent="0.4">
      <c r="A13">
        <v>53</v>
      </c>
      <c r="B13">
        <v>897</v>
      </c>
      <c r="C13">
        <v>23</v>
      </c>
      <c r="D13" t="s">
        <v>7</v>
      </c>
      <c r="E13">
        <v>161</v>
      </c>
      <c r="F13" t="s">
        <v>21</v>
      </c>
      <c r="G13">
        <f t="shared" si="0"/>
        <v>5.2360248447204967</v>
      </c>
    </row>
    <row r="14" spans="1:7" x14ac:dyDescent="0.4">
      <c r="A14">
        <v>53</v>
      </c>
      <c r="B14">
        <v>897</v>
      </c>
      <c r="C14" t="s">
        <v>10</v>
      </c>
      <c r="D14" t="s">
        <v>4</v>
      </c>
      <c r="E14">
        <v>240</v>
      </c>
      <c r="F14" t="s">
        <v>19</v>
      </c>
      <c r="G14">
        <f t="shared" si="0"/>
        <v>3.5125000000000002</v>
      </c>
    </row>
    <row r="15" spans="1:7" x14ac:dyDescent="0.4">
      <c r="A15">
        <v>53</v>
      </c>
      <c r="B15">
        <v>897</v>
      </c>
      <c r="C15">
        <v>132</v>
      </c>
      <c r="D15" t="s">
        <v>6</v>
      </c>
      <c r="E15">
        <v>132</v>
      </c>
      <c r="F15" t="s">
        <v>21</v>
      </c>
      <c r="G15">
        <f t="shared" si="0"/>
        <v>6.3863636363636367</v>
      </c>
    </row>
    <row r="16" spans="1:7" x14ac:dyDescent="0.4">
      <c r="A16">
        <v>53</v>
      </c>
      <c r="B16">
        <v>897</v>
      </c>
      <c r="C16">
        <v>4</v>
      </c>
      <c r="D16" t="s">
        <v>9</v>
      </c>
      <c r="E16">
        <v>120</v>
      </c>
      <c r="F16" t="s">
        <v>19</v>
      </c>
      <c r="G16">
        <f t="shared" si="0"/>
        <v>7.0250000000000004</v>
      </c>
    </row>
    <row r="17" spans="1:15" x14ac:dyDescent="0.4">
      <c r="A17">
        <v>53</v>
      </c>
      <c r="B17">
        <v>897</v>
      </c>
      <c r="C17">
        <v>35</v>
      </c>
      <c r="D17" t="s">
        <v>6</v>
      </c>
      <c r="E17">
        <v>35</v>
      </c>
      <c r="F17" t="s">
        <v>19</v>
      </c>
      <c r="G17">
        <f t="shared" si="0"/>
        <v>24.085714285714285</v>
      </c>
    </row>
    <row r="18" spans="1:15" x14ac:dyDescent="0.4">
      <c r="A18">
        <v>53</v>
      </c>
      <c r="B18">
        <v>897</v>
      </c>
      <c r="C18" t="s">
        <v>16</v>
      </c>
      <c r="D18" t="s">
        <v>4</v>
      </c>
      <c r="E18">
        <v>4745</v>
      </c>
      <c r="F18" t="s">
        <v>21</v>
      </c>
      <c r="G18">
        <f t="shared" si="0"/>
        <v>0.17766069546891464</v>
      </c>
    </row>
    <row r="19" spans="1:15" x14ac:dyDescent="0.4">
      <c r="A19">
        <v>53</v>
      </c>
      <c r="B19">
        <v>897</v>
      </c>
      <c r="C19">
        <v>200</v>
      </c>
      <c r="D19" t="s">
        <v>6</v>
      </c>
      <c r="E19">
        <v>200</v>
      </c>
      <c r="F19" t="s">
        <v>21</v>
      </c>
      <c r="G19">
        <f t="shared" si="0"/>
        <v>4.2149999999999999</v>
      </c>
    </row>
    <row r="20" spans="1:15" x14ac:dyDescent="0.4">
      <c r="A20">
        <v>53</v>
      </c>
      <c r="B20">
        <v>897</v>
      </c>
      <c r="C20">
        <v>47</v>
      </c>
      <c r="D20" t="s">
        <v>9</v>
      </c>
      <c r="E20">
        <v>1410</v>
      </c>
      <c r="F20" t="s">
        <v>21</v>
      </c>
      <c r="G20">
        <f t="shared" si="0"/>
        <v>0.59787234042553195</v>
      </c>
    </row>
    <row r="21" spans="1:15" x14ac:dyDescent="0.4">
      <c r="A21">
        <v>53</v>
      </c>
      <c r="B21">
        <v>897</v>
      </c>
      <c r="C21">
        <v>1</v>
      </c>
      <c r="D21" t="s">
        <v>8</v>
      </c>
      <c r="E21">
        <v>7</v>
      </c>
      <c r="F21" t="s">
        <v>19</v>
      </c>
      <c r="G21">
        <f t="shared" si="0"/>
        <v>120.42857142857143</v>
      </c>
    </row>
    <row r="22" spans="1:15" x14ac:dyDescent="0.4">
      <c r="A22">
        <v>53</v>
      </c>
      <c r="B22">
        <v>897</v>
      </c>
      <c r="C22" t="s">
        <v>15</v>
      </c>
      <c r="D22" t="s">
        <v>4</v>
      </c>
      <c r="E22">
        <v>1095</v>
      </c>
      <c r="F22" t="s">
        <v>21</v>
      </c>
      <c r="G22">
        <f t="shared" si="0"/>
        <v>0.76986301369863008</v>
      </c>
    </row>
    <row r="23" spans="1:15" x14ac:dyDescent="0.4">
      <c r="A23">
        <v>53</v>
      </c>
      <c r="B23">
        <v>897</v>
      </c>
      <c r="C23">
        <v>11</v>
      </c>
      <c r="D23" t="s">
        <v>7</v>
      </c>
      <c r="E23">
        <v>77</v>
      </c>
      <c r="F23" t="s">
        <v>19</v>
      </c>
      <c r="G23">
        <f t="shared" si="0"/>
        <v>10.948051948051948</v>
      </c>
    </row>
    <row r="24" spans="1:15" x14ac:dyDescent="0.4">
      <c r="A24">
        <v>53</v>
      </c>
      <c r="B24">
        <v>897</v>
      </c>
      <c r="C24" t="s">
        <v>14</v>
      </c>
      <c r="D24" t="s">
        <v>4</v>
      </c>
      <c r="E24">
        <v>365</v>
      </c>
      <c r="F24" t="s">
        <v>21</v>
      </c>
      <c r="G24">
        <f t="shared" si="0"/>
        <v>2.3095890410958906</v>
      </c>
    </row>
    <row r="25" spans="1:15" x14ac:dyDescent="0.4">
      <c r="A25">
        <v>53</v>
      </c>
      <c r="B25">
        <v>897</v>
      </c>
      <c r="C25">
        <v>27</v>
      </c>
      <c r="D25" t="s">
        <v>6</v>
      </c>
      <c r="E25">
        <v>27</v>
      </c>
      <c r="F25" t="s">
        <v>19</v>
      </c>
      <c r="G25">
        <f t="shared" si="0"/>
        <v>31.222222222222221</v>
      </c>
    </row>
    <row r="28" spans="1:15" x14ac:dyDescent="0.4">
      <c r="A28" t="s">
        <v>0</v>
      </c>
      <c r="B28" t="s">
        <v>1</v>
      </c>
      <c r="C28" t="s">
        <v>2</v>
      </c>
      <c r="D28" t="s">
        <v>3</v>
      </c>
      <c r="E28" t="s">
        <v>5</v>
      </c>
      <c r="F28" t="s">
        <v>20</v>
      </c>
      <c r="G28" t="s">
        <v>18</v>
      </c>
      <c r="I28" t="s">
        <v>0</v>
      </c>
      <c r="J28" t="s">
        <v>1</v>
      </c>
      <c r="K28" t="s">
        <v>2</v>
      </c>
      <c r="L28" t="s">
        <v>3</v>
      </c>
      <c r="M28" t="s">
        <v>5</v>
      </c>
      <c r="N28" t="s">
        <v>20</v>
      </c>
      <c r="O28" t="s">
        <v>18</v>
      </c>
    </row>
    <row r="29" spans="1:15" x14ac:dyDescent="0.4">
      <c r="A29">
        <v>53</v>
      </c>
      <c r="B29">
        <v>897</v>
      </c>
      <c r="C29">
        <v>13</v>
      </c>
      <c r="D29" t="s">
        <v>12</v>
      </c>
      <c r="E29">
        <v>4745</v>
      </c>
      <c r="F29" t="s">
        <v>21</v>
      </c>
      <c r="G29">
        <f t="shared" ref="G29:G46" si="1">(((B29-A29)-1)/E29)</f>
        <v>0.17766069546891464</v>
      </c>
      <c r="I29">
        <v>53</v>
      </c>
      <c r="J29">
        <v>897</v>
      </c>
      <c r="K29" t="s">
        <v>16</v>
      </c>
      <c r="L29" t="s">
        <v>4</v>
      </c>
      <c r="M29">
        <v>4745</v>
      </c>
      <c r="N29" t="s">
        <v>21</v>
      </c>
      <c r="O29">
        <f t="shared" ref="O29:O46" si="2">(((J29-I29)-1)/M29)</f>
        <v>0.17766069546891464</v>
      </c>
    </row>
    <row r="30" spans="1:15" x14ac:dyDescent="0.4">
      <c r="A30">
        <v>53</v>
      </c>
      <c r="B30">
        <v>897</v>
      </c>
      <c r="C30">
        <v>47</v>
      </c>
      <c r="D30" t="s">
        <v>9</v>
      </c>
      <c r="E30">
        <v>1410</v>
      </c>
      <c r="F30" t="s">
        <v>21</v>
      </c>
      <c r="G30">
        <f t="shared" si="1"/>
        <v>0.59787234042553195</v>
      </c>
      <c r="I30">
        <v>53</v>
      </c>
      <c r="J30">
        <v>897</v>
      </c>
      <c r="K30" t="s">
        <v>13</v>
      </c>
      <c r="L30" t="s">
        <v>4</v>
      </c>
      <c r="M30">
        <v>1410</v>
      </c>
      <c r="N30" t="s">
        <v>21</v>
      </c>
      <c r="O30">
        <f t="shared" si="2"/>
        <v>0.59787234042553195</v>
      </c>
    </row>
    <row r="31" spans="1:15" x14ac:dyDescent="0.4">
      <c r="A31">
        <v>53</v>
      </c>
      <c r="B31">
        <v>897</v>
      </c>
      <c r="C31">
        <v>3</v>
      </c>
      <c r="D31" t="s">
        <v>12</v>
      </c>
      <c r="E31">
        <v>1095</v>
      </c>
      <c r="F31" t="s">
        <v>21</v>
      </c>
      <c r="G31">
        <f t="shared" si="1"/>
        <v>0.76986301369863008</v>
      </c>
      <c r="I31">
        <v>53</v>
      </c>
      <c r="J31">
        <v>897</v>
      </c>
      <c r="K31" t="s">
        <v>15</v>
      </c>
      <c r="L31" t="s">
        <v>4</v>
      </c>
      <c r="M31">
        <v>1095</v>
      </c>
      <c r="N31" t="s">
        <v>21</v>
      </c>
      <c r="O31">
        <f t="shared" si="2"/>
        <v>0.76986301369863008</v>
      </c>
    </row>
    <row r="32" spans="1:15" x14ac:dyDescent="0.4">
      <c r="A32">
        <v>53</v>
      </c>
      <c r="B32">
        <v>897</v>
      </c>
      <c r="C32">
        <v>1</v>
      </c>
      <c r="D32" t="s">
        <v>17</v>
      </c>
      <c r="E32">
        <v>365</v>
      </c>
      <c r="F32" t="s">
        <v>21</v>
      </c>
      <c r="G32">
        <f t="shared" si="1"/>
        <v>2.3095890410958906</v>
      </c>
      <c r="I32">
        <v>53</v>
      </c>
      <c r="J32">
        <v>897</v>
      </c>
      <c r="K32" t="s">
        <v>14</v>
      </c>
      <c r="L32" t="s">
        <v>4</v>
      </c>
      <c r="M32">
        <v>365</v>
      </c>
      <c r="N32" t="s">
        <v>21</v>
      </c>
      <c r="O32">
        <f t="shared" si="2"/>
        <v>2.3095890410958906</v>
      </c>
    </row>
    <row r="33" spans="1:15" x14ac:dyDescent="0.4">
      <c r="A33">
        <v>53</v>
      </c>
      <c r="B33">
        <v>897</v>
      </c>
      <c r="C33">
        <v>8</v>
      </c>
      <c r="D33" t="s">
        <v>9</v>
      </c>
      <c r="E33">
        <v>240</v>
      </c>
      <c r="F33" t="s">
        <v>21</v>
      </c>
      <c r="G33">
        <f t="shared" si="1"/>
        <v>3.5125000000000002</v>
      </c>
      <c r="I33">
        <v>53</v>
      </c>
      <c r="J33">
        <v>897</v>
      </c>
      <c r="K33" t="s">
        <v>10</v>
      </c>
      <c r="L33" t="s">
        <v>4</v>
      </c>
      <c r="M33">
        <v>240</v>
      </c>
      <c r="N33" t="s">
        <v>19</v>
      </c>
      <c r="O33">
        <f t="shared" si="2"/>
        <v>3.5125000000000002</v>
      </c>
    </row>
    <row r="34" spans="1:15" x14ac:dyDescent="0.4">
      <c r="A34">
        <v>53</v>
      </c>
      <c r="B34">
        <v>897</v>
      </c>
      <c r="C34">
        <v>200</v>
      </c>
      <c r="D34" t="s">
        <v>6</v>
      </c>
      <c r="E34">
        <v>200</v>
      </c>
      <c r="F34" t="s">
        <v>21</v>
      </c>
      <c r="G34">
        <f t="shared" si="1"/>
        <v>4.2149999999999999</v>
      </c>
      <c r="I34">
        <v>53</v>
      </c>
      <c r="J34">
        <v>897</v>
      </c>
      <c r="K34">
        <v>200</v>
      </c>
      <c r="L34" t="s">
        <v>6</v>
      </c>
      <c r="M34">
        <v>200</v>
      </c>
      <c r="N34" t="s">
        <v>21</v>
      </c>
      <c r="O34">
        <f t="shared" si="2"/>
        <v>4.2149999999999999</v>
      </c>
    </row>
    <row r="35" spans="1:15" x14ac:dyDescent="0.4">
      <c r="A35">
        <v>53</v>
      </c>
      <c r="B35">
        <v>897</v>
      </c>
      <c r="C35">
        <v>23</v>
      </c>
      <c r="D35" t="s">
        <v>7</v>
      </c>
      <c r="E35">
        <v>161</v>
      </c>
      <c r="F35" t="s">
        <v>21</v>
      </c>
      <c r="G35">
        <f t="shared" si="1"/>
        <v>5.2360248447204967</v>
      </c>
      <c r="I35">
        <v>53</v>
      </c>
      <c r="J35">
        <v>897</v>
      </c>
      <c r="K35">
        <v>23</v>
      </c>
      <c r="L35" t="s">
        <v>7</v>
      </c>
      <c r="M35">
        <v>161</v>
      </c>
      <c r="N35" t="s">
        <v>21</v>
      </c>
      <c r="O35">
        <f t="shared" si="2"/>
        <v>5.2360248447204967</v>
      </c>
    </row>
    <row r="36" spans="1:15" x14ac:dyDescent="0.4">
      <c r="A36">
        <v>53</v>
      </c>
      <c r="B36">
        <v>897</v>
      </c>
      <c r="C36">
        <v>19</v>
      </c>
      <c r="D36" t="s">
        <v>7</v>
      </c>
      <c r="E36">
        <v>133</v>
      </c>
      <c r="F36" t="s">
        <v>21</v>
      </c>
      <c r="G36">
        <f t="shared" si="1"/>
        <v>6.3383458646616537</v>
      </c>
      <c r="I36">
        <v>53</v>
      </c>
      <c r="J36">
        <v>897</v>
      </c>
      <c r="K36">
        <v>19</v>
      </c>
      <c r="L36" t="s">
        <v>7</v>
      </c>
      <c r="M36">
        <v>133</v>
      </c>
      <c r="N36" t="s">
        <v>21</v>
      </c>
      <c r="O36">
        <f t="shared" si="2"/>
        <v>6.3383458646616537</v>
      </c>
    </row>
    <row r="37" spans="1:15" x14ac:dyDescent="0.4">
      <c r="A37">
        <v>53</v>
      </c>
      <c r="B37">
        <v>897</v>
      </c>
      <c r="C37">
        <v>132</v>
      </c>
      <c r="D37" t="s">
        <v>6</v>
      </c>
      <c r="E37">
        <v>132</v>
      </c>
      <c r="F37" t="s">
        <v>21</v>
      </c>
      <c r="G37">
        <f t="shared" si="1"/>
        <v>6.3863636363636367</v>
      </c>
      <c r="I37">
        <v>53</v>
      </c>
      <c r="J37">
        <v>897</v>
      </c>
      <c r="K37">
        <v>132</v>
      </c>
      <c r="L37" t="s">
        <v>6</v>
      </c>
      <c r="M37">
        <v>132</v>
      </c>
      <c r="N37" t="s">
        <v>21</v>
      </c>
      <c r="O37">
        <f t="shared" si="2"/>
        <v>6.3863636363636367</v>
      </c>
    </row>
    <row r="38" spans="1:15" x14ac:dyDescent="0.4">
      <c r="A38">
        <v>53</v>
      </c>
      <c r="B38">
        <v>897</v>
      </c>
      <c r="C38">
        <v>4</v>
      </c>
      <c r="D38" t="s">
        <v>9</v>
      </c>
      <c r="E38">
        <v>120</v>
      </c>
      <c r="F38" t="s">
        <v>19</v>
      </c>
      <c r="G38">
        <f t="shared" si="1"/>
        <v>7.0250000000000004</v>
      </c>
      <c r="I38">
        <v>53</v>
      </c>
      <c r="J38">
        <v>897</v>
      </c>
      <c r="K38" t="s">
        <v>11</v>
      </c>
      <c r="L38" t="s">
        <v>4</v>
      </c>
      <c r="M38">
        <v>120</v>
      </c>
      <c r="N38" t="s">
        <v>21</v>
      </c>
      <c r="O38">
        <f t="shared" si="2"/>
        <v>7.0250000000000004</v>
      </c>
    </row>
    <row r="39" spans="1:15" x14ac:dyDescent="0.4">
      <c r="A39">
        <v>53</v>
      </c>
      <c r="B39">
        <v>897</v>
      </c>
      <c r="C39">
        <v>11</v>
      </c>
      <c r="D39" t="s">
        <v>7</v>
      </c>
      <c r="E39">
        <v>77</v>
      </c>
      <c r="F39" t="s">
        <v>19</v>
      </c>
      <c r="G39">
        <f t="shared" si="1"/>
        <v>10.948051948051948</v>
      </c>
      <c r="I39">
        <v>53</v>
      </c>
      <c r="J39">
        <v>897</v>
      </c>
      <c r="K39">
        <v>11</v>
      </c>
      <c r="L39" t="s">
        <v>7</v>
      </c>
      <c r="M39">
        <v>77</v>
      </c>
      <c r="N39" t="s">
        <v>19</v>
      </c>
      <c r="O39">
        <f t="shared" si="2"/>
        <v>10.948051948051948</v>
      </c>
    </row>
    <row r="40" spans="1:15" x14ac:dyDescent="0.4">
      <c r="A40">
        <v>53</v>
      </c>
      <c r="B40">
        <v>897</v>
      </c>
      <c r="C40">
        <v>58</v>
      </c>
      <c r="D40" t="s">
        <v>6</v>
      </c>
      <c r="E40">
        <v>58</v>
      </c>
      <c r="F40" t="s">
        <v>19</v>
      </c>
      <c r="G40">
        <f t="shared" si="1"/>
        <v>14.53448275862069</v>
      </c>
      <c r="I40">
        <v>53</v>
      </c>
      <c r="J40">
        <v>897</v>
      </c>
      <c r="K40">
        <v>58</v>
      </c>
      <c r="L40" t="s">
        <v>6</v>
      </c>
      <c r="M40">
        <v>58</v>
      </c>
      <c r="N40" t="s">
        <v>19</v>
      </c>
      <c r="O40">
        <f t="shared" si="2"/>
        <v>14.53448275862069</v>
      </c>
    </row>
    <row r="41" spans="1:15" x14ac:dyDescent="0.4">
      <c r="A41">
        <v>53</v>
      </c>
      <c r="B41">
        <v>897</v>
      </c>
      <c r="C41">
        <v>7</v>
      </c>
      <c r="D41" t="s">
        <v>7</v>
      </c>
      <c r="E41">
        <v>49</v>
      </c>
      <c r="F41" t="s">
        <v>19</v>
      </c>
      <c r="G41">
        <f t="shared" si="1"/>
        <v>17.204081632653061</v>
      </c>
      <c r="I41">
        <v>53</v>
      </c>
      <c r="J41">
        <v>897</v>
      </c>
      <c r="K41">
        <v>7</v>
      </c>
      <c r="L41" t="s">
        <v>7</v>
      </c>
      <c r="M41">
        <v>49</v>
      </c>
      <c r="N41" t="s">
        <v>19</v>
      </c>
      <c r="O41">
        <f t="shared" si="2"/>
        <v>17.204081632653061</v>
      </c>
    </row>
    <row r="42" spans="1:15" x14ac:dyDescent="0.4">
      <c r="A42">
        <v>53</v>
      </c>
      <c r="B42">
        <v>897</v>
      </c>
      <c r="C42">
        <v>35</v>
      </c>
      <c r="D42" t="s">
        <v>6</v>
      </c>
      <c r="E42">
        <v>35</v>
      </c>
      <c r="F42" t="s">
        <v>19</v>
      </c>
      <c r="G42">
        <f t="shared" si="1"/>
        <v>24.085714285714285</v>
      </c>
      <c r="I42">
        <v>53</v>
      </c>
      <c r="J42">
        <v>897</v>
      </c>
      <c r="K42">
        <v>35</v>
      </c>
      <c r="L42" t="s">
        <v>6</v>
      </c>
      <c r="M42">
        <v>35</v>
      </c>
      <c r="N42" t="s">
        <v>19</v>
      </c>
      <c r="O42">
        <f t="shared" si="2"/>
        <v>24.085714285714285</v>
      </c>
    </row>
    <row r="43" spans="1:15" x14ac:dyDescent="0.4">
      <c r="A43">
        <v>53</v>
      </c>
      <c r="B43">
        <v>897</v>
      </c>
      <c r="C43">
        <v>27</v>
      </c>
      <c r="D43" t="s">
        <v>6</v>
      </c>
      <c r="E43">
        <v>27</v>
      </c>
      <c r="F43" t="s">
        <v>19</v>
      </c>
      <c r="G43">
        <f t="shared" si="1"/>
        <v>31.222222222222221</v>
      </c>
      <c r="I43">
        <v>53</v>
      </c>
      <c r="J43">
        <v>897</v>
      </c>
      <c r="K43">
        <v>27</v>
      </c>
      <c r="L43" t="s">
        <v>6</v>
      </c>
      <c r="M43">
        <v>27</v>
      </c>
      <c r="N43" t="s">
        <v>19</v>
      </c>
      <c r="O43">
        <f t="shared" si="2"/>
        <v>31.222222222222221</v>
      </c>
    </row>
    <row r="44" spans="1:15" x14ac:dyDescent="0.4">
      <c r="A44">
        <v>53</v>
      </c>
      <c r="B44">
        <v>897</v>
      </c>
      <c r="C44">
        <v>3</v>
      </c>
      <c r="D44" t="s">
        <v>7</v>
      </c>
      <c r="E44">
        <v>21</v>
      </c>
      <c r="F44" t="s">
        <v>19</v>
      </c>
      <c r="G44">
        <f t="shared" si="1"/>
        <v>40.142857142857146</v>
      </c>
      <c r="I44">
        <v>53</v>
      </c>
      <c r="J44">
        <v>897</v>
      </c>
      <c r="K44">
        <v>3</v>
      </c>
      <c r="L44" t="s">
        <v>7</v>
      </c>
      <c r="M44">
        <v>21</v>
      </c>
      <c r="N44" t="s">
        <v>19</v>
      </c>
      <c r="O44">
        <f t="shared" si="2"/>
        <v>40.142857142857146</v>
      </c>
    </row>
    <row r="45" spans="1:15" x14ac:dyDescent="0.4">
      <c r="A45">
        <v>53</v>
      </c>
      <c r="B45">
        <v>897</v>
      </c>
      <c r="C45">
        <v>15</v>
      </c>
      <c r="D45" t="s">
        <v>6</v>
      </c>
      <c r="E45">
        <v>15</v>
      </c>
      <c r="F45" t="s">
        <v>19</v>
      </c>
      <c r="G45">
        <f t="shared" si="1"/>
        <v>56.2</v>
      </c>
      <c r="I45">
        <v>53</v>
      </c>
      <c r="J45">
        <v>897</v>
      </c>
      <c r="K45">
        <v>15</v>
      </c>
      <c r="L45" t="s">
        <v>6</v>
      </c>
      <c r="M45">
        <v>15</v>
      </c>
      <c r="N45" t="s">
        <v>19</v>
      </c>
      <c r="O45">
        <f t="shared" si="2"/>
        <v>56.2</v>
      </c>
    </row>
    <row r="46" spans="1:15" x14ac:dyDescent="0.4">
      <c r="A46">
        <v>53</v>
      </c>
      <c r="B46">
        <v>897</v>
      </c>
      <c r="C46">
        <v>1</v>
      </c>
      <c r="D46" t="s">
        <v>8</v>
      </c>
      <c r="E46">
        <v>7</v>
      </c>
      <c r="F46" t="s">
        <v>19</v>
      </c>
      <c r="G46">
        <f t="shared" si="1"/>
        <v>120.42857142857143</v>
      </c>
      <c r="I46">
        <v>53</v>
      </c>
      <c r="J46">
        <v>897</v>
      </c>
      <c r="K46">
        <v>1</v>
      </c>
      <c r="L46" t="s">
        <v>8</v>
      </c>
      <c r="M46">
        <v>7</v>
      </c>
      <c r="N46" t="s">
        <v>19</v>
      </c>
      <c r="O46">
        <f t="shared" si="2"/>
        <v>120.42857142857143</v>
      </c>
    </row>
    <row r="48" spans="1:15" x14ac:dyDescent="0.4">
      <c r="F48" t="s">
        <v>23</v>
      </c>
      <c r="G48">
        <f>GEOMEAN(G37:G38)</f>
        <v>6.6980746894502863</v>
      </c>
      <c r="N48" t="s">
        <v>23</v>
      </c>
      <c r="O48">
        <f>GEOMEAN(O32:O34,O38:O39)</f>
        <v>4.830436307402195</v>
      </c>
    </row>
  </sheetData>
  <sortState xmlns:xlrd2="http://schemas.microsoft.com/office/spreadsheetml/2017/richdata2" ref="I29:O46">
    <sortCondition ref="O29:O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Rates</vt:lpstr>
      <vt:lpstr>BalLatSqrDes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Chaturvedi</dc:creator>
  <cp:lastModifiedBy>Meghna Chaturvedi</cp:lastModifiedBy>
  <dcterms:created xsi:type="dcterms:W3CDTF">2023-11-28T19:40:01Z</dcterms:created>
  <dcterms:modified xsi:type="dcterms:W3CDTF">2023-11-30T15:54:07Z</dcterms:modified>
</cp:coreProperties>
</file>