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1800" windowWidth="29040" windowHeight="15720"/>
  </bookViews>
  <sheets>
    <sheet sheetId="1" name="UX" state="visible" r:id="rId4"/>
  </sheets>
  <calcPr calcId="171027"/>
</workbook>
</file>

<file path=xl/sharedStrings.xml><?xml version="1.0" encoding="utf-8"?>
<sst xmlns="http://schemas.openxmlformats.org/spreadsheetml/2006/main" count="63" uniqueCount="45">
  <si>
    <t>Inputs</t>
  </si>
  <si>
    <t>Location</t>
  </si>
  <si>
    <t>Denver, CO</t>
  </si>
  <si>
    <t># Rooms</t>
  </si>
  <si>
    <t xml:space="preserve">Building Parameters </t>
  </si>
  <si>
    <t># Floors</t>
  </si>
  <si>
    <t>Total Sq Ft. (without pool)</t>
  </si>
  <si>
    <t>Story Height (L.F.):</t>
  </si>
  <si>
    <t>Building Shape</t>
  </si>
  <si>
    <t>Rectangle</t>
  </si>
  <si>
    <t>Perimeter</t>
  </si>
  <si>
    <t>Room Mix</t>
  </si>
  <si>
    <t>King One Bedroom</t>
  </si>
  <si>
    <t>King Studio</t>
  </si>
  <si>
    <t>Double Queen Studio</t>
  </si>
  <si>
    <t>% ADA</t>
  </si>
  <si>
    <t>Outputs (Multiformat)</t>
  </si>
  <si>
    <t>On-Site</t>
  </si>
  <si>
    <t>Building Cost</t>
  </si>
  <si>
    <t>03 Concrete</t>
  </si>
  <si>
    <t>04 Masonry</t>
  </si>
  <si>
    <t>05 Metal</t>
  </si>
  <si>
    <t>06 Wood &amp; Plastics</t>
  </si>
  <si>
    <t>07 Thermal &amp; Moisture Protection</t>
  </si>
  <si>
    <t>08 Openings</t>
  </si>
  <si>
    <t>09 Finishes</t>
  </si>
  <si>
    <t>10 Specialties</t>
  </si>
  <si>
    <t>11 Equipment</t>
  </si>
  <si>
    <t>12 Furnishing</t>
  </si>
  <si>
    <t>13 Special Construction</t>
  </si>
  <si>
    <t>14 Conveying Equipment</t>
  </si>
  <si>
    <t>21 Fire</t>
  </si>
  <si>
    <t>22 Plumbing</t>
  </si>
  <si>
    <t>23 HVAC</t>
  </si>
  <si>
    <t>26 Electrical</t>
  </si>
  <si>
    <t>Site Work Cost</t>
  </si>
  <si>
    <t>31 Earthwork</t>
  </si>
  <si>
    <t>32 Exterior Improvements</t>
  </si>
  <si>
    <t>33 Utilities</t>
  </si>
  <si>
    <t>General Conditions &amp; Fees</t>
  </si>
  <si>
    <t>01 General Requirements</t>
  </si>
  <si>
    <t>Soft Charges &amp; Fees</t>
  </si>
  <si>
    <t>Construction Costs</t>
  </si>
  <si>
    <t>Cost Per Key</t>
  </si>
  <si>
    <t>Cost Per Sq 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</si>
</sst>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(#,##0);_(* &quot;-&quot;??_);_(@_)"/>
    <numFmt numFmtId="165" formatCode="_-* #,##0_-;-* #,##0_-;_-* &quot;-&quot;??_-;_-@_-"/>
    <numFmt numFmtId="166" formatCode="_-* #,##0.00_-;-* #,##0.00_-;_-* &quot;-&quot;??_-;_-@_-"/>
    <numFmt numFmtId="167" formatCode="_(&quot;$&quot;* #,##0_);_(&quot;$&quot;* (#,##0);_(&quot;$&quot;* &quot;-&quot;??_);_(@_)"/>
  </numFmts>
  <fonts count="9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b/>
      <family val="2"/>
      <sz val="10"/>
      <name val="Tahoma"/>
    </font>
    <font>
      <b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z val="10"/>
      <name val="Tahoma"/>
    </font>
    <font>
      <i/>
      <color theme="1"/>
      <family val="2"/>
      <scheme val="minor"/>
      <sz val="11"/>
      <name val="Calibri"/>
    </font>
    <font>
      <i/>
      <family val="2"/>
      <sz val="1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wrapText="1"/>
    </xf>
    <xf numFmtId="9" fontId="0" fillId="0" borderId="0" xfId="0" applyNumberFormat="1"/>
    <xf numFmtId="165" fontId="4" fillId="0" borderId="0" xfId="0" applyNumberFormat="1" applyFont="1"/>
    <xf numFmtId="165" fontId="5" fillId="0" borderId="0" xfId="0" applyNumberFormat="1" applyFont="1" applyAlignment="1">
      <alignment horizontal="left" indent="1"/>
    </xf>
    <xf numFmtId="166" fontId="2" fillId="0" borderId="0" xfId="0" applyNumberFormat="1" applyFont="1"/>
    <xf numFmtId="167" fontId="2" fillId="0" borderId="0" xfId="0" applyNumberFormat="1" applyFont="1" applyAlignment="1">
      <alignment horizontal="center"/>
    </xf>
    <xf numFmtId="9" fontId="3" fillId="0" borderId="0" xfId="0" applyNumberFormat="1" applyFont="1"/>
    <xf numFmtId="167" fontId="0" fillId="0" borderId="0" xfId="0" applyNumberFormat="1"/>
    <xf numFmtId="9" fontId="6" fillId="0" borderId="0" xfId="0" applyNumberFormat="1" applyFont="1"/>
    <xf numFmtId="165" fontId="2" fillId="0" borderId="0" xfId="0" applyNumberFormat="1" applyFont="1"/>
    <xf numFmtId="167" fontId="2" fillId="0" borderId="0" xfId="0" applyNumberFormat="1" applyFo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9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U44"/>
  <sheetViews>
    <sheetView workbookViewId="0" zoomScale="100" zoomScaleNormal="100">
      <pane xSplit="4" ySplit="3" topLeftCell="E15" activePane="bottomRight" state="frozen"/>
      <selection pane="bottomRight" activeCell="I32" sqref="I32"/>
    </sheetView>
  </sheetViews>
  <sheetFormatPr defaultRowHeight="14.5" outlineLevelRow="1" outlineLevelCol="0" x14ac:dyDescent="0.35" defaultColWidth="8.7265625" customHeight="1"/>
  <cols>
    <col min="1" max="1" width="10.1796875" customWidth="1"/>
    <col min="2" max="2" width="41.81640625" customWidth="1"/>
    <col min="3" max="3" width="12.1796875" customWidth="1"/>
    <col min="4" max="4" width="3.36328125" customWidth="1"/>
    <col min="5" max="5" width="11.7265625" customWidth="1"/>
    <col min="6" max="6" width="2.453125" customWidth="1"/>
    <col min="7" max="11" width="13" customWidth="1"/>
    <col min="12" max="12" width="3.6328125" customWidth="1"/>
    <col min="13" max="17" width="6.54296875" customWidth="1"/>
    <col min="18" max="18" width="4.08984375" customWidth="1"/>
    <col min="19" max="23" width="6.54296875" customWidth="1"/>
    <col min="24" max="73" width="17.7265625" customWidth="1"/>
    <col min="74" max="16384" width="8.7265625" customWidth="1"/>
  </cols>
  <sheetData>
    <row r="2" ht="15.5" customHeight="1" spans="2:73" x14ac:dyDescent="0.25">
      <c r="B2" s="1" t="s">
        <v>0</v>
      </c>
      <c r="C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2:73" x14ac:dyDescent="0.25" outlineLevel="1" collapsed="1">
      <c r="B3" s="3" t="s">
        <v>1</v>
      </c>
      <c r="C3" s="4" t="s">
        <v>2</v>
      </c>
      <c r="E3" s="4" t="s">
        <v>2</v>
      </c>
      <c r="F3" s="4"/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2:73" x14ac:dyDescent="0.25" outlineLevel="1" collapsed="1">
      <c r="B4" s="3" t="s">
        <v>3</v>
      </c>
      <c r="C4" s="6">
        <v>100</v>
      </c>
      <c r="E4" s="6">
        <v>107</v>
      </c>
      <c r="F4" s="6"/>
      <c r="G4" s="6">
        <v>80</v>
      </c>
      <c r="H4" s="6">
        <v>90</v>
      </c>
      <c r="I4" s="6">
        <v>100</v>
      </c>
      <c r="J4" s="6">
        <v>110</v>
      </c>
      <c r="K4" s="6">
        <v>120</v>
      </c>
      <c r="L4" s="6"/>
      <c r="M4" s="6">
        <v>80</v>
      </c>
      <c r="N4" s="6">
        <v>90</v>
      </c>
      <c r="O4" s="6">
        <v>100</v>
      </c>
      <c r="P4" s="6">
        <v>110</v>
      </c>
      <c r="Q4" s="6">
        <v>120</v>
      </c>
      <c r="R4" s="6"/>
      <c r="S4" s="6">
        <v>80</v>
      </c>
      <c r="T4" s="6">
        <v>90</v>
      </c>
      <c r="U4" s="6">
        <v>100</v>
      </c>
      <c r="V4" s="6">
        <v>110</v>
      </c>
      <c r="W4" s="6">
        <v>120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2:73" x14ac:dyDescent="0.25" outlineLevel="1" collapsed="1">
      <c r="B5" s="8" t="s">
        <v>4</v>
      </c>
      <c r="C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</row>
    <row r="6" spans="2:73" x14ac:dyDescent="0.25" outlineLevel="1" collapsed="1">
      <c r="B6" s="3" t="s">
        <v>5</v>
      </c>
      <c r="C6" s="7">
        <f>+[1]Inputs!C10</f>
        <v>4</v>
      </c>
      <c r="E6" s="7">
        <v>4</v>
      </c>
      <c r="F6" s="7"/>
      <c r="G6" s="7">
        <v>3</v>
      </c>
      <c r="H6" s="7">
        <v>3</v>
      </c>
      <c r="I6" s="7">
        <v>4</v>
      </c>
      <c r="J6" s="7">
        <v>4</v>
      </c>
      <c r="K6" s="7">
        <v>4</v>
      </c>
      <c r="L6" s="7"/>
      <c r="M6" s="10">
        <f>+G6/$G6</f>
        <v>1</v>
      </c>
      <c r="N6" s="10">
        <f t="shared" ref="N6:Q10" si="0">+H6/$G6</f>
        <v>1</v>
      </c>
      <c r="O6" s="10">
        <f t="shared" si="0"/>
        <v>1.3333333333333333</v>
      </c>
      <c r="P6" s="10">
        <f t="shared" si="0"/>
        <v>1.3333333333333333</v>
      </c>
      <c r="Q6" s="10">
        <f t="shared" si="0"/>
        <v>1.3333333333333333</v>
      </c>
      <c r="R6" s="7"/>
      <c r="S6" s="10"/>
      <c r="T6" s="10"/>
      <c r="U6" s="10"/>
      <c r="V6" s="10"/>
      <c r="W6" s="10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</row>
    <row r="7" spans="2:73" x14ac:dyDescent="0.25" outlineLevel="1" collapsed="1">
      <c r="B7" s="3" t="s">
        <v>6</v>
      </c>
      <c r="C7" s="7">
        <f>+[1]Inputs!C12</f>
        <v>49666.666666666664</v>
      </c>
      <c r="E7" s="7">
        <v>49666.666666666664</v>
      </c>
      <c r="F7" s="7"/>
      <c r="G7" s="7">
        <v>37250</v>
      </c>
      <c r="H7" s="7">
        <v>37250</v>
      </c>
      <c r="I7" s="7">
        <v>46355.555555555555</v>
      </c>
      <c r="J7" s="7">
        <v>49666.666666666664</v>
      </c>
      <c r="K7" s="7">
        <v>49666.666666666664</v>
      </c>
      <c r="L7" s="7"/>
      <c r="M7" s="10">
        <f t="shared" ref="M7:M10" si="1">+G7/$G7</f>
        <v>1</v>
      </c>
      <c r="N7" s="10">
        <f t="shared" si="0"/>
        <v>1</v>
      </c>
      <c r="O7" s="10">
        <f t="shared" si="0"/>
        <v>1.2444444444444445</v>
      </c>
      <c r="P7" s="10">
        <f t="shared" si="0"/>
        <v>1.3333333333333333</v>
      </c>
      <c r="Q7" s="10">
        <f t="shared" si="0"/>
        <v>1.3333333333333333</v>
      </c>
      <c r="R7" s="7"/>
      <c r="S7" s="10"/>
      <c r="T7" s="10"/>
      <c r="U7" s="10"/>
      <c r="V7" s="10"/>
      <c r="W7" s="10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</row>
    <row r="8" spans="2:73" x14ac:dyDescent="0.25" outlineLevel="1" collapsed="1">
      <c r="B8" s="3" t="s">
        <v>7</v>
      </c>
      <c r="C8" s="7">
        <f>+[1]Inputs!C13</f>
        <v>10</v>
      </c>
      <c r="E8" s="7">
        <v>10</v>
      </c>
      <c r="F8" s="7"/>
      <c r="G8" s="7">
        <v>10</v>
      </c>
      <c r="H8" s="7">
        <v>10</v>
      </c>
      <c r="I8" s="7">
        <v>10</v>
      </c>
      <c r="J8" s="7">
        <v>10</v>
      </c>
      <c r="K8" s="7">
        <v>10</v>
      </c>
      <c r="L8" s="7"/>
      <c r="M8" s="10">
        <f t="shared" si="1"/>
        <v>1</v>
      </c>
      <c r="N8" s="10">
        <f t="shared" si="0"/>
        <v>1</v>
      </c>
      <c r="O8" s="10">
        <f t="shared" si="0"/>
        <v>1</v>
      </c>
      <c r="P8" s="10">
        <f t="shared" si="0"/>
        <v>1</v>
      </c>
      <c r="Q8" s="10">
        <f t="shared" si="0"/>
        <v>1</v>
      </c>
      <c r="R8" s="7"/>
      <c r="S8" s="10"/>
      <c r="T8" s="10"/>
      <c r="U8" s="10"/>
      <c r="V8" s="10"/>
      <c r="W8" s="10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</row>
    <row r="9" spans="2:73" x14ac:dyDescent="0.25" outlineLevel="1" collapsed="1">
      <c r="B9" s="3" t="s">
        <v>8</v>
      </c>
      <c r="C9" s="5" t="s">
        <v>9</v>
      </c>
      <c r="E9" s="5" t="s">
        <v>9</v>
      </c>
      <c r="F9" s="5"/>
      <c r="G9" s="5" t="s">
        <v>9</v>
      </c>
      <c r="H9" s="5" t="s">
        <v>9</v>
      </c>
      <c r="I9" s="5" t="s">
        <v>9</v>
      </c>
      <c r="J9" s="5" t="s">
        <v>9</v>
      </c>
      <c r="K9" s="5" t="s">
        <v>9</v>
      </c>
      <c r="L9" s="5"/>
      <c r="M9" s="10"/>
      <c r="N9" s="10"/>
      <c r="O9" s="10"/>
      <c r="P9" s="10"/>
      <c r="Q9" s="10"/>
      <c r="R9" s="5"/>
      <c r="S9" s="10"/>
      <c r="T9" s="10"/>
      <c r="U9" s="10"/>
      <c r="V9" s="10"/>
      <c r="W9" s="10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2:73" x14ac:dyDescent="0.25" outlineLevel="1" collapsed="1">
      <c r="B10" s="3" t="s">
        <v>10</v>
      </c>
      <c r="C10" s="7">
        <f>+[1]Inputs!C14</f>
        <v>612</v>
      </c>
      <c r="E10" s="7">
        <v>612</v>
      </c>
      <c r="F10" s="7"/>
      <c r="G10" s="7">
        <v>612</v>
      </c>
      <c r="H10" s="7">
        <v>612</v>
      </c>
      <c r="I10" s="7">
        <v>612</v>
      </c>
      <c r="J10" s="7">
        <v>612</v>
      </c>
      <c r="K10" s="7">
        <v>612</v>
      </c>
      <c r="L10" s="7"/>
      <c r="M10" s="10">
        <f t="shared" si="1"/>
        <v>1</v>
      </c>
      <c r="N10" s="10">
        <f t="shared" si="0"/>
        <v>1</v>
      </c>
      <c r="O10" s="10">
        <f t="shared" si="0"/>
        <v>1</v>
      </c>
      <c r="P10" s="10">
        <f t="shared" si="0"/>
        <v>1</v>
      </c>
      <c r="Q10" s="10">
        <f t="shared" si="0"/>
        <v>1</v>
      </c>
      <c r="R10" s="7"/>
      <c r="S10" s="10"/>
      <c r="T10" s="10"/>
      <c r="U10" s="10"/>
      <c r="V10" s="10"/>
      <c r="W10" s="10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</row>
    <row r="11" spans="2:73" x14ac:dyDescent="0.25" outlineLevel="1" collapsed="1">
      <c r="B11" s="11" t="s">
        <v>11</v>
      </c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</row>
    <row r="12" spans="2:73" x14ac:dyDescent="0.25" outlineLevel="1" collapsed="1">
      <c r="B12" s="12" t="s">
        <v>12</v>
      </c>
      <c r="C12" s="7">
        <v>8</v>
      </c>
      <c r="E12" s="7">
        <v>8</v>
      </c>
      <c r="F12" s="7"/>
      <c r="G12" s="7">
        <v>8</v>
      </c>
      <c r="H12" s="7">
        <v>8</v>
      </c>
      <c r="I12" s="7">
        <v>8</v>
      </c>
      <c r="J12" s="7">
        <v>8</v>
      </c>
      <c r="K12" s="7">
        <v>8</v>
      </c>
      <c r="L12" s="7"/>
      <c r="M12" s="10">
        <f t="shared" ref="M12:Q15" si="2">+G12/$G12</f>
        <v>1</v>
      </c>
      <c r="N12" s="10">
        <f t="shared" si="2"/>
        <v>1</v>
      </c>
      <c r="O12" s="10">
        <f t="shared" si="2"/>
        <v>1</v>
      </c>
      <c r="P12" s="10">
        <f t="shared" si="2"/>
        <v>1</v>
      </c>
      <c r="Q12" s="10">
        <f t="shared" si="2"/>
        <v>1</v>
      </c>
      <c r="R12" s="7"/>
      <c r="S12" s="10"/>
      <c r="T12" s="10"/>
      <c r="U12" s="10"/>
      <c r="V12" s="10"/>
      <c r="W12" s="10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</row>
    <row r="13" spans="2:73" x14ac:dyDescent="0.25" outlineLevel="1" collapsed="1">
      <c r="B13" s="12" t="s">
        <v>13</v>
      </c>
      <c r="C13" s="7">
        <v>83</v>
      </c>
      <c r="E13" s="7">
        <v>83</v>
      </c>
      <c r="F13" s="7"/>
      <c r="G13" s="7">
        <v>83</v>
      </c>
      <c r="H13" s="7">
        <v>83</v>
      </c>
      <c r="I13" s="7">
        <v>83</v>
      </c>
      <c r="J13" s="7">
        <v>83</v>
      </c>
      <c r="K13" s="7">
        <v>83</v>
      </c>
      <c r="L13" s="7"/>
      <c r="M13" s="10">
        <f t="shared" si="2"/>
        <v>1</v>
      </c>
      <c r="N13" s="10">
        <f t="shared" si="2"/>
        <v>1</v>
      </c>
      <c r="O13" s="10">
        <f t="shared" si="2"/>
        <v>1</v>
      </c>
      <c r="P13" s="10">
        <f t="shared" si="2"/>
        <v>1</v>
      </c>
      <c r="Q13" s="10">
        <f t="shared" si="2"/>
        <v>1</v>
      </c>
      <c r="R13" s="7"/>
      <c r="S13" s="10"/>
      <c r="T13" s="10"/>
      <c r="U13" s="10"/>
      <c r="V13" s="10"/>
      <c r="W13" s="10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</row>
    <row r="14" spans="2:73" x14ac:dyDescent="0.25" outlineLevel="1" collapsed="1">
      <c r="B14" s="12" t="s">
        <v>14</v>
      </c>
      <c r="C14" s="7">
        <v>16</v>
      </c>
      <c r="E14" s="7">
        <v>16</v>
      </c>
      <c r="F14" s="7"/>
      <c r="G14" s="7">
        <v>16</v>
      </c>
      <c r="H14" s="7">
        <v>16</v>
      </c>
      <c r="I14" s="7">
        <v>16</v>
      </c>
      <c r="J14" s="7">
        <v>16</v>
      </c>
      <c r="K14" s="7">
        <v>16</v>
      </c>
      <c r="L14" s="7"/>
      <c r="M14" s="10">
        <f t="shared" si="2"/>
        <v>1</v>
      </c>
      <c r="N14" s="10">
        <f t="shared" si="2"/>
        <v>1</v>
      </c>
      <c r="O14" s="10">
        <f t="shared" si="2"/>
        <v>1</v>
      </c>
      <c r="P14" s="10">
        <f t="shared" si="2"/>
        <v>1</v>
      </c>
      <c r="Q14" s="10">
        <f t="shared" si="2"/>
        <v>1</v>
      </c>
      <c r="R14" s="7"/>
      <c r="S14" s="10"/>
      <c r="T14" s="10"/>
      <c r="U14" s="10"/>
      <c r="V14" s="10"/>
      <c r="W14" s="10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</row>
    <row r="15" spans="2:73" x14ac:dyDescent="0.25" outlineLevel="1" collapsed="1">
      <c r="B15" s="12" t="s">
        <v>15</v>
      </c>
      <c r="C15" s="10">
        <v>0.06542056074766354</v>
      </c>
      <c r="E15" s="10">
        <v>0.06542056074766354</v>
      </c>
      <c r="F15" s="10"/>
      <c r="G15" s="10">
        <v>0.06542056074766354</v>
      </c>
      <c r="H15" s="10">
        <v>0.06542056074766354</v>
      </c>
      <c r="I15" s="10">
        <v>0.06542056074766354</v>
      </c>
      <c r="J15" s="10">
        <v>0.06542056074766354</v>
      </c>
      <c r="K15" s="10">
        <v>0.06542056074766354</v>
      </c>
      <c r="L15" s="10"/>
      <c r="M15" s="10">
        <f t="shared" si="2"/>
        <v>1</v>
      </c>
      <c r="N15" s="10">
        <f t="shared" si="2"/>
        <v>1</v>
      </c>
      <c r="O15" s="10">
        <f t="shared" si="2"/>
        <v>1</v>
      </c>
      <c r="P15" s="10">
        <f t="shared" si="2"/>
        <v>1</v>
      </c>
      <c r="Q15" s="10">
        <f t="shared" si="2"/>
        <v>1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</row>
    <row r="17" ht="15.5" customHeight="1" spans="2:73" x14ac:dyDescent="0.25">
      <c r="B17" s="1" t="s">
        <v>16</v>
      </c>
      <c r="C17" s="2" t="s">
        <v>17</v>
      </c>
      <c r="E17" s="2" t="s">
        <v>17</v>
      </c>
      <c r="F17" s="2"/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2:73" x14ac:dyDescent="0.25">
      <c r="B18" s="13" t="s">
        <v>18</v>
      </c>
      <c r="C18" s="14">
        <f>SUM(C19:C34)</f>
        <v>8961190.039893627</v>
      </c>
      <c r="D18" s="14"/>
      <c r="E18" s="14">
        <v>8961190.039893627</v>
      </c>
      <c r="F18" s="14"/>
      <c r="G18" s="14">
        <v>7381546.586391447</v>
      </c>
      <c r="H18" s="14">
        <v>7789211.452812008</v>
      </c>
      <c r="I18" s="14">
        <v>8578672.62384368</v>
      </c>
      <c r="J18" s="14">
        <v>9083489.499819793</v>
      </c>
      <c r="K18" s="14">
        <v>9491154.366240356</v>
      </c>
      <c r="L18" s="14"/>
      <c r="M18" s="15">
        <f t="shared" ref="M18:Q44" si="3">+G18/$G18</f>
        <v>1</v>
      </c>
      <c r="N18" s="15">
        <f t="shared" si="3"/>
        <v>1.0552275680508645</v>
      </c>
      <c r="O18" s="15">
        <f t="shared" si="3"/>
        <v>1.1621782133921965</v>
      </c>
      <c r="P18" s="15">
        <f t="shared" si="3"/>
        <v>1.2305672522024087</v>
      </c>
      <c r="Q18" s="15">
        <f t="shared" si="3"/>
        <v>1.2857948202532736</v>
      </c>
      <c r="R18" s="14"/>
      <c r="S18" s="15">
        <f>+G18/G$42</f>
        <v>0.6446537962657564</v>
      </c>
      <c r="T18" s="15">
        <f t="shared" ref="T18:W44" si="4">+N18/$G18</f>
        <v>1.4295480705849267e-7</v>
      </c>
      <c r="U18" s="15">
        <f t="shared" si="4"/>
        <v>1.574437280575832e-7</v>
      </c>
      <c r="V18" s="15">
        <f t="shared" si="4"/>
        <v>1.6670859389698515e-7</v>
      </c>
      <c r="W18" s="15">
        <f t="shared" si="4"/>
        <v>1.7419043627303707e-7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</row>
    <row r="19" spans="2:73" x14ac:dyDescent="0.25" outlineLevel="1" collapsed="1">
      <c r="B19" s="3" t="s">
        <v>19</v>
      </c>
      <c r="C19" s="16">
        <f>+[1]Detail!G5</f>
        <v>346083.7088602941</v>
      </c>
      <c r="D19" s="16"/>
      <c r="E19" s="16">
        <v>346083.7088602941</v>
      </c>
      <c r="F19" s="16"/>
      <c r="G19" s="16">
        <v>346083.7088602941</v>
      </c>
      <c r="H19" s="16">
        <v>346083.7088602941</v>
      </c>
      <c r="I19" s="16">
        <v>346083.70886029414</v>
      </c>
      <c r="J19" s="16">
        <v>346083.7088602941</v>
      </c>
      <c r="K19" s="16">
        <v>346083.7088602941</v>
      </c>
      <c r="L19" s="16"/>
      <c r="M19" s="10">
        <f t="shared" si="3"/>
        <v>1</v>
      </c>
      <c r="N19" s="10">
        <f t="shared" si="3"/>
        <v>1</v>
      </c>
      <c r="O19" s="10">
        <f t="shared" si="3"/>
        <v>1.0000000000000002</v>
      </c>
      <c r="P19" s="10">
        <f t="shared" si="3"/>
        <v>1</v>
      </c>
      <c r="Q19" s="10">
        <f t="shared" si="3"/>
        <v>1</v>
      </c>
      <c r="R19" s="16"/>
      <c r="S19" s="17">
        <f>+G19/G$42</f>
        <v>0.03022458425634463</v>
      </c>
      <c r="T19" s="17">
        <f t="shared" ref="T19:W34" si="5">+H19/H$42</f>
        <v>0.029185502686340643</v>
      </c>
      <c r="U19" s="17">
        <f t="shared" si="5"/>
        <v>0.027363738234800393</v>
      </c>
      <c r="V19" s="17">
        <f t="shared" si="5"/>
        <v>0.02631345598099501</v>
      </c>
      <c r="W19" s="17">
        <f t="shared" si="5"/>
        <v>0.025522374714102576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</row>
    <row r="20" spans="2:73" x14ac:dyDescent="0.25" outlineLevel="1" collapsed="1">
      <c r="B20" s="3" t="s">
        <v>20</v>
      </c>
      <c r="C20" s="16">
        <f>+[1]Detail!G12</f>
        <v>120971.28</v>
      </c>
      <c r="D20" s="16"/>
      <c r="E20" s="16">
        <v>120971.28</v>
      </c>
      <c r="F20" s="16"/>
      <c r="G20" s="16">
        <v>120971.28</v>
      </c>
      <c r="H20" s="16">
        <v>120971.28</v>
      </c>
      <c r="I20" s="16">
        <v>120971.28</v>
      </c>
      <c r="J20" s="16">
        <v>120971.28</v>
      </c>
      <c r="K20" s="16">
        <v>120971.28</v>
      </c>
      <c r="L20" s="16"/>
      <c r="M20" s="10">
        <f t="shared" si="3"/>
        <v>1</v>
      </c>
      <c r="N20" s="10">
        <f t="shared" si="3"/>
        <v>1</v>
      </c>
      <c r="O20" s="10">
        <f t="shared" si="3"/>
        <v>1</v>
      </c>
      <c r="P20" s="10">
        <f t="shared" si="3"/>
        <v>1</v>
      </c>
      <c r="Q20" s="10">
        <f t="shared" si="3"/>
        <v>1</v>
      </c>
      <c r="R20" s="16"/>
      <c r="S20" s="17">
        <f t="shared" ref="S20:S34" si="6">+G20/G$42</f>
        <v>0.010564804269460206</v>
      </c>
      <c r="T20" s="17">
        <f t="shared" si="5"/>
        <v>0.01020160015343366</v>
      </c>
      <c r="U20" s="17">
        <f t="shared" si="5"/>
        <v>0.009564814393459372</v>
      </c>
      <c r="V20" s="17">
        <f t="shared" si="5"/>
        <v>0.009197695152214157</v>
      </c>
      <c r="W20" s="17">
        <f t="shared" si="5"/>
        <v>0.008921177908004228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</row>
    <row r="21" spans="2:73" x14ac:dyDescent="0.25" outlineLevel="1" collapsed="1">
      <c r="B21" s="3" t="s">
        <v>21</v>
      </c>
      <c r="C21" s="16">
        <f>+[1]Detail!G18</f>
        <v>141474.26</v>
      </c>
      <c r="D21" s="16"/>
      <c r="E21" s="16">
        <v>141474.26</v>
      </c>
      <c r="F21" s="16"/>
      <c r="G21" s="16">
        <v>141474.26</v>
      </c>
      <c r="H21" s="16">
        <v>141474.26</v>
      </c>
      <c r="I21" s="16">
        <v>141474.26</v>
      </c>
      <c r="J21" s="16">
        <v>141474.26</v>
      </c>
      <c r="K21" s="16">
        <v>141474.26</v>
      </c>
      <c r="L21" s="16"/>
      <c r="M21" s="10">
        <f t="shared" si="3"/>
        <v>1</v>
      </c>
      <c r="N21" s="10">
        <f t="shared" si="3"/>
        <v>1</v>
      </c>
      <c r="O21" s="10">
        <f t="shared" si="3"/>
        <v>1</v>
      </c>
      <c r="P21" s="10">
        <f t="shared" si="3"/>
        <v>1</v>
      </c>
      <c r="Q21" s="10">
        <f t="shared" si="3"/>
        <v>1</v>
      </c>
      <c r="R21" s="16"/>
      <c r="S21" s="17">
        <f t="shared" si="6"/>
        <v>0.01235539432224511</v>
      </c>
      <c r="T21" s="17">
        <f t="shared" si="5"/>
        <v>0.011930632068396015</v>
      </c>
      <c r="U21" s="17">
        <f t="shared" si="5"/>
        <v>0.011185919817927143</v>
      </c>
      <c r="V21" s="17">
        <f t="shared" si="5"/>
        <v>0.010756578878598997</v>
      </c>
      <c r="W21" s="17">
        <f t="shared" si="5"/>
        <v>0.010433195737560571</v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</row>
    <row r="22" spans="2:73" x14ac:dyDescent="0.25" outlineLevel="1" collapsed="1">
      <c r="B22" s="3" t="s">
        <v>22</v>
      </c>
      <c r="C22" s="16">
        <f>+[1]Detail!G21</f>
        <v>1738825.4591666667</v>
      </c>
      <c r="D22" s="16"/>
      <c r="E22" s="16">
        <v>1738825.4591666667</v>
      </c>
      <c r="F22" s="16"/>
      <c r="G22" s="16">
        <v>1356380.5870327102</v>
      </c>
      <c r="H22" s="16">
        <v>1428029.105724299</v>
      </c>
      <c r="I22" s="16">
        <v>1650791.4729714433</v>
      </c>
      <c r="J22" s="16">
        <v>1760320.0147741432</v>
      </c>
      <c r="K22" s="16">
        <v>1831968.5334657324</v>
      </c>
      <c r="L22" s="16"/>
      <c r="M22" s="10">
        <f t="shared" si="3"/>
        <v>1</v>
      </c>
      <c r="N22" s="10">
        <f t="shared" si="3"/>
        <v>1.0528233147661976</v>
      </c>
      <c r="O22" s="10">
        <f t="shared" si="3"/>
        <v>1.2170562515811303</v>
      </c>
      <c r="P22" s="10">
        <f t="shared" si="3"/>
        <v>1.297806848316159</v>
      </c>
      <c r="Q22" s="10">
        <f t="shared" si="3"/>
        <v>1.350630163082357</v>
      </c>
      <c r="R22" s="16"/>
      <c r="S22" s="17">
        <f t="shared" si="6"/>
        <v>0.11845700414921721</v>
      </c>
      <c r="T22" s="17">
        <f t="shared" si="5"/>
        <v>0.12042678182842027</v>
      </c>
      <c r="U22" s="17">
        <f t="shared" si="5"/>
        <v>0.1305228318761053</v>
      </c>
      <c r="V22" s="17">
        <f t="shared" si="5"/>
        <v>0.1338407501866037</v>
      </c>
      <c r="W22" s="17">
        <f t="shared" si="5"/>
        <v>0.13510080416536385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</row>
    <row r="23" spans="2:73" x14ac:dyDescent="0.25" outlineLevel="1" collapsed="1">
      <c r="B23" s="3" t="s">
        <v>23</v>
      </c>
      <c r="C23" s="16">
        <f>+[1]Detail!G42</f>
        <v>662536.3533333334</v>
      </c>
      <c r="D23" s="16"/>
      <c r="E23" s="16">
        <v>662536.3533333334</v>
      </c>
      <c r="F23" s="16"/>
      <c r="G23" s="16">
        <v>539682.8076557632</v>
      </c>
      <c r="H23" s="16">
        <v>550576.134758567</v>
      </c>
      <c r="I23" s="16">
        <v>644072.9534724818</v>
      </c>
      <c r="J23" s="16">
        <v>665804.3514641745</v>
      </c>
      <c r="K23" s="16">
        <v>676697.6785669782</v>
      </c>
      <c r="L23" s="16"/>
      <c r="M23" s="10">
        <f t="shared" si="3"/>
        <v>1</v>
      </c>
      <c r="N23" s="10">
        <f t="shared" si="3"/>
        <v>1.0201846843150728</v>
      </c>
      <c r="O23" s="10">
        <f t="shared" si="3"/>
        <v>1.1934287035567452</v>
      </c>
      <c r="P23" s="10">
        <f t="shared" si="3"/>
        <v>1.233695685723711</v>
      </c>
      <c r="Q23" s="10">
        <f t="shared" si="3"/>
        <v>1.2538803700387837</v>
      </c>
      <c r="R23" s="16"/>
      <c r="S23" s="17">
        <f t="shared" si="6"/>
        <v>0.04713220551585367</v>
      </c>
      <c r="T23" s="17">
        <f t="shared" si="5"/>
        <v>0.04643050466879335</v>
      </c>
      <c r="U23" s="17">
        <f t="shared" si="5"/>
        <v>0.050924800132820636</v>
      </c>
      <c r="V23" s="17">
        <f t="shared" si="5"/>
        <v>0.050622473828375855</v>
      </c>
      <c r="W23" s="17">
        <f t="shared" si="5"/>
        <v>0.04990391422186714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</row>
    <row r="24" spans="2:73" x14ac:dyDescent="0.25" outlineLevel="1" collapsed="1">
      <c r="B24" s="3" t="s">
        <v>24</v>
      </c>
      <c r="C24" s="16">
        <f>+[1]Detail!G55</f>
        <v>656068.78</v>
      </c>
      <c r="D24" s="16"/>
      <c r="E24" s="16">
        <v>656068.78</v>
      </c>
      <c r="F24" s="16"/>
      <c r="G24" s="16">
        <v>530332.35</v>
      </c>
      <c r="H24" s="16">
        <v>573911.35</v>
      </c>
      <c r="I24" s="16">
        <v>625563.48</v>
      </c>
      <c r="J24" s="16">
        <v>669142.48</v>
      </c>
      <c r="K24" s="16">
        <v>712721.48</v>
      </c>
      <c r="L24" s="16"/>
      <c r="M24" s="10">
        <f t="shared" si="3"/>
        <v>1</v>
      </c>
      <c r="N24" s="10">
        <f t="shared" si="3"/>
        <v>1.0821729996293834</v>
      </c>
      <c r="O24" s="10">
        <f t="shared" si="3"/>
        <v>1.1795687741847165</v>
      </c>
      <c r="P24" s="10">
        <f t="shared" si="3"/>
        <v>1.2617417738141</v>
      </c>
      <c r="Q24" s="10">
        <f t="shared" si="3"/>
        <v>1.343914773443483</v>
      </c>
      <c r="R24" s="16"/>
      <c r="S24" s="17">
        <f t="shared" si="6"/>
        <v>0.04631560049222315</v>
      </c>
      <c r="T24" s="17">
        <f t="shared" si="5"/>
        <v>0.048398381138211634</v>
      </c>
      <c r="U24" s="17">
        <f t="shared" si="5"/>
        <v>0.04946131492968028</v>
      </c>
      <c r="V24" s="17">
        <f t="shared" si="5"/>
        <v>0.050876278604612246</v>
      </c>
      <c r="W24" s="17">
        <f t="shared" si="5"/>
        <v>0.05256053438416191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</row>
    <row r="25" spans="2:73" x14ac:dyDescent="0.25" outlineLevel="1" collapsed="1">
      <c r="B25" s="3" t="s">
        <v>25</v>
      </c>
      <c r="C25" s="16">
        <f>+[1]Detail!G73</f>
        <v>1552216.34</v>
      </c>
      <c r="D25" s="16"/>
      <c r="E25" s="16">
        <v>1552216.34</v>
      </c>
      <c r="F25" s="16"/>
      <c r="G25" s="16">
        <v>1240095.964859813</v>
      </c>
      <c r="H25" s="16">
        <v>1351774.7704672897</v>
      </c>
      <c r="I25" s="16">
        <v>1471217.8160747667</v>
      </c>
      <c r="J25" s="16">
        <v>1585719.981682243</v>
      </c>
      <c r="K25" s="16">
        <v>1697398.7872897198</v>
      </c>
      <c r="L25" s="16"/>
      <c r="M25" s="10">
        <f t="shared" si="3"/>
        <v>1</v>
      </c>
      <c r="N25" s="10">
        <f t="shared" si="3"/>
        <v>1.0900565833387754</v>
      </c>
      <c r="O25" s="10">
        <f t="shared" si="3"/>
        <v>1.1863741660034197</v>
      </c>
      <c r="P25" s="10">
        <f t="shared" si="3"/>
        <v>1.2787074763697834</v>
      </c>
      <c r="Q25" s="10">
        <f t="shared" si="3"/>
        <v>1.3687640597085586</v>
      </c>
      <c r="R25" s="16"/>
      <c r="S25" s="17">
        <f t="shared" si="6"/>
        <v>0.10830150052220103</v>
      </c>
      <c r="T25" s="17">
        <f t="shared" si="5"/>
        <v>0.11399619567393891</v>
      </c>
      <c r="U25" s="17">
        <f t="shared" si="5"/>
        <v>0.1163245139102917</v>
      </c>
      <c r="V25" s="17">
        <f t="shared" si="5"/>
        <v>0.12056555066862058</v>
      </c>
      <c r="W25" s="17">
        <f t="shared" si="5"/>
        <v>0.12517679041043642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</row>
    <row r="26" spans="2:73" x14ac:dyDescent="0.25" outlineLevel="1" collapsed="1">
      <c r="B26" s="3" t="s">
        <v>26</v>
      </c>
      <c r="C26" s="16">
        <f>+[1]Masterformat!P277</f>
        <v>142390</v>
      </c>
      <c r="D26" s="16"/>
      <c r="E26" s="16">
        <v>142390</v>
      </c>
      <c r="F26" s="16"/>
      <c r="G26" s="16">
        <v>142390</v>
      </c>
      <c r="H26" s="16">
        <v>142390</v>
      </c>
      <c r="I26" s="16">
        <v>142390</v>
      </c>
      <c r="J26" s="16">
        <v>142390</v>
      </c>
      <c r="K26" s="16">
        <v>142390</v>
      </c>
      <c r="L26" s="16"/>
      <c r="M26" s="10">
        <f t="shared" si="3"/>
        <v>1</v>
      </c>
      <c r="N26" s="10">
        <f t="shared" si="3"/>
        <v>1</v>
      </c>
      <c r="O26" s="10">
        <f t="shared" si="3"/>
        <v>1</v>
      </c>
      <c r="P26" s="10">
        <f t="shared" si="3"/>
        <v>1</v>
      </c>
      <c r="Q26" s="10">
        <f t="shared" si="3"/>
        <v>1</v>
      </c>
      <c r="R26" s="16"/>
      <c r="S26" s="17">
        <f t="shared" si="6"/>
        <v>0.012435368791075358</v>
      </c>
      <c r="T26" s="17">
        <f t="shared" si="5"/>
        <v>0.012007857119866953</v>
      </c>
      <c r="U26" s="17">
        <f t="shared" si="5"/>
        <v>0.011258324467465997</v>
      </c>
      <c r="V26" s="17">
        <f t="shared" si="5"/>
        <v>0.010826204473688083</v>
      </c>
      <c r="W26" s="17">
        <f t="shared" si="5"/>
        <v>0.01050072812588841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</row>
    <row r="27" spans="2:73" x14ac:dyDescent="0.25" outlineLevel="1" collapsed="1">
      <c r="B27" s="3" t="s">
        <v>27</v>
      </c>
      <c r="C27" s="16">
        <f>+[1]Masterformat!P296</f>
        <v>14000</v>
      </c>
      <c r="D27" s="16"/>
      <c r="E27" s="16">
        <v>14000</v>
      </c>
      <c r="F27" s="16"/>
      <c r="G27" s="16">
        <v>14000</v>
      </c>
      <c r="H27" s="16">
        <v>14000</v>
      </c>
      <c r="I27" s="16">
        <v>14000</v>
      </c>
      <c r="J27" s="16">
        <v>14000</v>
      </c>
      <c r="K27" s="16">
        <v>14000</v>
      </c>
      <c r="L27" s="16"/>
      <c r="M27" s="10">
        <f t="shared" si="3"/>
        <v>1</v>
      </c>
      <c r="N27" s="10">
        <f t="shared" si="3"/>
        <v>1</v>
      </c>
      <c r="O27" s="10">
        <f t="shared" si="3"/>
        <v>1</v>
      </c>
      <c r="P27" s="10">
        <f t="shared" si="3"/>
        <v>1</v>
      </c>
      <c r="Q27" s="10">
        <f t="shared" si="3"/>
        <v>1</v>
      </c>
      <c r="R27" s="16"/>
      <c r="S27" s="17">
        <f t="shared" si="6"/>
        <v>0.001222664253634771</v>
      </c>
      <c r="T27" s="17">
        <f t="shared" si="5"/>
        <v>0.0011806306600051783</v>
      </c>
      <c r="U27" s="17">
        <f t="shared" si="5"/>
        <v>0.001106935476820872</v>
      </c>
      <c r="V27" s="17">
        <f t="shared" si="5"/>
        <v>0.0010644487859514935</v>
      </c>
      <c r="W27" s="17">
        <f t="shared" si="5"/>
        <v>0.0010324474595297265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</row>
    <row r="28" spans="2:73" x14ac:dyDescent="0.25" outlineLevel="1" collapsed="1">
      <c r="B28" s="3" t="s">
        <v>28</v>
      </c>
      <c r="C28" s="16">
        <f>+[1]Detail!G96</f>
        <v>252808.87</v>
      </c>
      <c r="D28" s="16"/>
      <c r="E28" s="16">
        <v>252808.87</v>
      </c>
      <c r="F28" s="16"/>
      <c r="G28" s="16">
        <v>201632.8</v>
      </c>
      <c r="H28" s="16">
        <v>220586.90000000002</v>
      </c>
      <c r="I28" s="16">
        <v>239541</v>
      </c>
      <c r="J28" s="16">
        <v>258495.1</v>
      </c>
      <c r="K28" s="16">
        <v>277449.2</v>
      </c>
      <c r="L28" s="16"/>
      <c r="M28" s="10">
        <f t="shared" si="3"/>
        <v>1</v>
      </c>
      <c r="N28" s="10">
        <f t="shared" si="3"/>
        <v>1.094003059026111</v>
      </c>
      <c r="O28" s="10">
        <f t="shared" si="3"/>
        <v>1.1880061180522217</v>
      </c>
      <c r="P28" s="10">
        <f t="shared" si="3"/>
        <v>1.2820091770783326</v>
      </c>
      <c r="Q28" s="10">
        <f t="shared" si="3"/>
        <v>1.3760122361044436</v>
      </c>
      <c r="R28" s="16"/>
      <c r="S28" s="17">
        <f t="shared" si="6"/>
        <v>0.017609229780020646</v>
      </c>
      <c r="T28" s="17">
        <f t="shared" si="5"/>
        <v>0.018602261238249734</v>
      </c>
      <c r="U28" s="17">
        <f t="shared" si="5"/>
        <v>0.01893974507522489</v>
      </c>
      <c r="V28" s="17">
        <f t="shared" si="5"/>
        <v>0.01965391395495785</v>
      </c>
      <c r="W28" s="17">
        <f t="shared" si="5"/>
        <v>0.02046083726346821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</row>
    <row r="29" spans="2:73" x14ac:dyDescent="0.25" outlineLevel="1" collapsed="1">
      <c r="B29" s="3" t="s">
        <v>29</v>
      </c>
      <c r="C29" s="16">
        <f>+[1]Detail!G101</f>
        <v>396900.00000000006</v>
      </c>
      <c r="D29" s="16"/>
      <c r="E29" s="16">
        <v>396900.00000000006</v>
      </c>
      <c r="F29" s="16"/>
      <c r="G29" s="16">
        <v>396900.00000000006</v>
      </c>
      <c r="H29" s="16">
        <v>396900.00000000006</v>
      </c>
      <c r="I29" s="16">
        <v>396900.00000000006</v>
      </c>
      <c r="J29" s="16">
        <v>396900.00000000006</v>
      </c>
      <c r="K29" s="16">
        <v>396900.00000000006</v>
      </c>
      <c r="L29" s="16"/>
      <c r="M29" s="10">
        <f t="shared" si="3"/>
        <v>1</v>
      </c>
      <c r="N29" s="10">
        <f t="shared" si="3"/>
        <v>1</v>
      </c>
      <c r="O29" s="10">
        <f t="shared" si="3"/>
        <v>1</v>
      </c>
      <c r="P29" s="10">
        <f t="shared" si="3"/>
        <v>1</v>
      </c>
      <c r="Q29" s="10">
        <f t="shared" si="3"/>
        <v>1</v>
      </c>
      <c r="R29" s="16"/>
      <c r="S29" s="17">
        <f t="shared" si="6"/>
        <v>0.03466253159054576</v>
      </c>
      <c r="T29" s="17">
        <f t="shared" si="5"/>
        <v>0.03347087921114681</v>
      </c>
      <c r="U29" s="17">
        <f t="shared" si="5"/>
        <v>0.031381620767871723</v>
      </c>
      <c r="V29" s="17">
        <f t="shared" si="5"/>
        <v>0.030177123081724846</v>
      </c>
      <c r="W29" s="17">
        <f t="shared" si="5"/>
        <v>0.029269885477667748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</row>
    <row r="30" spans="2:73" x14ac:dyDescent="0.25" outlineLevel="1" collapsed="1">
      <c r="B30" s="3" t="s">
        <v>30</v>
      </c>
      <c r="C30" s="16">
        <f>+[1]Detail!G104</f>
        <v>228467.64</v>
      </c>
      <c r="D30" s="16"/>
      <c r="E30" s="16">
        <v>228467.64</v>
      </c>
      <c r="F30" s="16"/>
      <c r="G30" s="16">
        <v>228467.64</v>
      </c>
      <c r="H30" s="16">
        <v>228467.64</v>
      </c>
      <c r="I30" s="16">
        <v>228467.64</v>
      </c>
      <c r="J30" s="16">
        <v>228467.64</v>
      </c>
      <c r="K30" s="16">
        <v>228467.64</v>
      </c>
      <c r="L30" s="16"/>
      <c r="M30" s="10">
        <f t="shared" si="3"/>
        <v>1</v>
      </c>
      <c r="N30" s="10">
        <f t="shared" si="3"/>
        <v>1</v>
      </c>
      <c r="O30" s="10">
        <f t="shared" si="3"/>
        <v>1</v>
      </c>
      <c r="P30" s="10">
        <f t="shared" si="3"/>
        <v>1</v>
      </c>
      <c r="Q30" s="10">
        <f t="shared" si="3"/>
        <v>1</v>
      </c>
      <c r="R30" s="16"/>
      <c r="S30" s="17">
        <f t="shared" si="6"/>
        <v>0.019952801181449823</v>
      </c>
      <c r="T30" s="17">
        <f t="shared" si="5"/>
        <v>0.019266850043073252</v>
      </c>
      <c r="U30" s="17">
        <f t="shared" si="5"/>
        <v>0.018064209715824238</v>
      </c>
      <c r="V30" s="17">
        <f t="shared" si="5"/>
        <v>0.017370864430514492</v>
      </c>
      <c r="W30" s="17">
        <f t="shared" si="5"/>
        <v>0.016848631035910864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</row>
    <row r="31" spans="2:73" x14ac:dyDescent="0.25" outlineLevel="1" collapsed="1">
      <c r="B31" s="3" t="s">
        <v>31</v>
      </c>
      <c r="C31" s="16">
        <f>+[1]Detail!G107</f>
        <v>233544.46333333332</v>
      </c>
      <c r="D31" s="16"/>
      <c r="E31" s="16">
        <v>233544.46333333332</v>
      </c>
      <c r="F31" s="16"/>
      <c r="G31" s="16">
        <v>181756.64333333334</v>
      </c>
      <c r="H31" s="16">
        <v>181756.64333333334</v>
      </c>
      <c r="I31" s="16">
        <v>219819.9077777778</v>
      </c>
      <c r="J31" s="16">
        <v>233544.46333333332</v>
      </c>
      <c r="K31" s="16">
        <v>233544.46333333332</v>
      </c>
      <c r="L31" s="16"/>
      <c r="M31" s="10">
        <f t="shared" si="3"/>
        <v>1</v>
      </c>
      <c r="N31" s="10">
        <f t="shared" si="3"/>
        <v>1</v>
      </c>
      <c r="O31" s="10">
        <f t="shared" si="3"/>
        <v>1.2094188346922659</v>
      </c>
      <c r="P31" s="10">
        <f t="shared" si="3"/>
        <v>1.2849294476957493</v>
      </c>
      <c r="Q31" s="10">
        <f t="shared" si="3"/>
        <v>1.2849294476957493</v>
      </c>
      <c r="R31" s="16"/>
      <c r="S31" s="17">
        <f t="shared" si="6"/>
        <v>0.01587338219030795</v>
      </c>
      <c r="T31" s="17">
        <f t="shared" si="5"/>
        <v>0.01532767612706851</v>
      </c>
      <c r="U31" s="17">
        <f t="shared" si="5"/>
        <v>0.017380461030765324</v>
      </c>
      <c r="V31" s="17">
        <f t="shared" si="5"/>
        <v>0.017756865747204267</v>
      </c>
      <c r="W31" s="17">
        <f t="shared" si="5"/>
        <v>0.017223027703980952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</row>
    <row r="32" spans="2:73" x14ac:dyDescent="0.25" outlineLevel="1" collapsed="1">
      <c r="B32" s="3" t="s">
        <v>32</v>
      </c>
      <c r="C32" s="16">
        <f>+[1]Detail!G113</f>
        <v>1428756.2044999998</v>
      </c>
      <c r="D32" s="16"/>
      <c r="E32" s="16">
        <v>1428756.2044999998</v>
      </c>
      <c r="F32" s="16"/>
      <c r="G32" s="16">
        <v>1104239.0076775702</v>
      </c>
      <c r="H32" s="16">
        <v>1222026.1805747661</v>
      </c>
      <c r="I32" s="16">
        <v>1346305.1834719623</v>
      </c>
      <c r="J32" s="16">
        <v>1464092.3563691585</v>
      </c>
      <c r="K32" s="16">
        <v>1581879.5292663549</v>
      </c>
      <c r="L32" s="16"/>
      <c r="M32" s="10">
        <f t="shared" si="3"/>
        <v>1</v>
      </c>
      <c r="N32" s="10">
        <f t="shared" si="3"/>
        <v>1.1066681869398232</v>
      </c>
      <c r="O32" s="10">
        <f t="shared" si="3"/>
        <v>1.2192153819158267</v>
      </c>
      <c r="P32" s="10">
        <f t="shared" si="3"/>
        <v>1.32588356885565</v>
      </c>
      <c r="Q32" s="10">
        <f t="shared" si="3"/>
        <v>1.4325517557954737</v>
      </c>
      <c r="R32" s="16"/>
      <c r="S32" s="17">
        <f t="shared" si="6"/>
        <v>0.09643668301117832</v>
      </c>
      <c r="T32" s="17">
        <f t="shared" si="5"/>
        <v>0.10305439829397095</v>
      </c>
      <c r="U32" s="17">
        <f t="shared" si="5"/>
        <v>0.10644806930092486</v>
      </c>
      <c r="V32" s="17">
        <f t="shared" si="5"/>
        <v>0.11131795223271515</v>
      </c>
      <c r="W32" s="17">
        <f t="shared" si="5"/>
        <v>0.11665767866236626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</row>
    <row r="33" spans="2:73" x14ac:dyDescent="0.25" outlineLevel="1" collapsed="1">
      <c r="B33" s="3" t="s">
        <v>33</v>
      </c>
      <c r="C33" s="16">
        <f>+[1]Detail!G127</f>
        <v>333500</v>
      </c>
      <c r="D33" s="16"/>
      <c r="E33" s="16">
        <v>333500</v>
      </c>
      <c r="F33" s="16"/>
      <c r="G33" s="16">
        <v>287600</v>
      </c>
      <c r="H33" s="16">
        <v>304600</v>
      </c>
      <c r="I33" s="16">
        <v>321600</v>
      </c>
      <c r="J33" s="16">
        <v>338600</v>
      </c>
      <c r="K33" s="16">
        <v>355600</v>
      </c>
      <c r="L33" s="16"/>
      <c r="M33" s="10">
        <f t="shared" si="3"/>
        <v>1</v>
      </c>
      <c r="N33" s="10">
        <f t="shared" si="3"/>
        <v>1.0591098748261474</v>
      </c>
      <c r="O33" s="10">
        <f t="shared" si="3"/>
        <v>1.1182197496522948</v>
      </c>
      <c r="P33" s="10">
        <f t="shared" si="3"/>
        <v>1.1773296244784424</v>
      </c>
      <c r="Q33" s="10">
        <f t="shared" si="3"/>
        <v>1.2364394993045897</v>
      </c>
      <c r="R33" s="16"/>
      <c r="S33" s="17">
        <f t="shared" si="6"/>
        <v>0.02511701709609715</v>
      </c>
      <c r="T33" s="17">
        <f t="shared" si="5"/>
        <v>0.025687149931255523</v>
      </c>
      <c r="U33" s="17">
        <f t="shared" si="5"/>
        <v>0.025427889238970887</v>
      </c>
      <c r="V33" s="17">
        <f t="shared" si="5"/>
        <v>0.025744454208798263</v>
      </c>
      <c r="W33" s="17">
        <f t="shared" si="5"/>
        <v>0.026224165472055052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</row>
    <row r="34" spans="2:73" x14ac:dyDescent="0.25" outlineLevel="1" collapsed="1">
      <c r="B34" s="3" t="s">
        <v>34</v>
      </c>
      <c r="C34" s="16">
        <f>+[1]Detail!G131</f>
        <v>712646.6807</v>
      </c>
      <c r="D34" s="16"/>
      <c r="E34" s="16">
        <v>712646.6807</v>
      </c>
      <c r="F34" s="16"/>
      <c r="G34" s="16">
        <v>549539.5369719627</v>
      </c>
      <c r="H34" s="16">
        <v>565663.4790934579</v>
      </c>
      <c r="I34" s="16">
        <v>669473.9212149532</v>
      </c>
      <c r="J34" s="16">
        <v>717483.8633364486</v>
      </c>
      <c r="K34" s="16">
        <v>733607.8054579438</v>
      </c>
      <c r="L34" s="16"/>
      <c r="M34" s="10">
        <f t="shared" si="3"/>
        <v>1</v>
      </c>
      <c r="N34" s="10">
        <f t="shared" si="3"/>
        <v>1.0293408227010206</v>
      </c>
      <c r="O34" s="10">
        <f t="shared" si="3"/>
        <v>1.2182452329159885</v>
      </c>
      <c r="P34" s="10">
        <f t="shared" si="3"/>
        <v>1.305609178349354</v>
      </c>
      <c r="Q34" s="10">
        <f t="shared" si="3"/>
        <v>1.3349500010503743</v>
      </c>
      <c r="R34" s="16"/>
      <c r="S34" s="17">
        <f t="shared" si="6"/>
        <v>0.0479930248439016</v>
      </c>
      <c r="T34" s="17">
        <f t="shared" si="5"/>
        <v>0.047702831904495334</v>
      </c>
      <c r="U34" s="17">
        <f t="shared" si="5"/>
        <v>0.05293317387137236</v>
      </c>
      <c r="V34" s="17">
        <f t="shared" si="5"/>
        <v>0.054551773376305</v>
      </c>
      <c r="W34" s="17">
        <f t="shared" si="5"/>
        <v>0.05410082250258799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</row>
    <row r="35" spans="2:73" x14ac:dyDescent="0.25">
      <c r="B35" s="18" t="s">
        <v>35</v>
      </c>
      <c r="C35" s="19">
        <f>SUM(C36:C38)</f>
        <v>1462715.007</v>
      </c>
      <c r="D35" s="19"/>
      <c r="E35" s="19">
        <v>1462715.007</v>
      </c>
      <c r="F35" s="19"/>
      <c r="G35" s="19">
        <v>1462715.007</v>
      </c>
      <c r="H35" s="19">
        <v>1462715.007</v>
      </c>
      <c r="I35" s="19">
        <v>1462715.007</v>
      </c>
      <c r="J35" s="19">
        <v>1462715.007</v>
      </c>
      <c r="K35" s="19">
        <v>1462715.007</v>
      </c>
      <c r="L35" s="19"/>
      <c r="M35" s="15">
        <f t="shared" si="3"/>
        <v>1</v>
      </c>
      <c r="N35" s="15">
        <f t="shared" si="3"/>
        <v>1</v>
      </c>
      <c r="O35" s="15">
        <f t="shared" si="3"/>
        <v>1</v>
      </c>
      <c r="P35" s="15">
        <f t="shared" si="3"/>
        <v>1</v>
      </c>
      <c r="Q35" s="15">
        <f t="shared" si="3"/>
        <v>1</v>
      </c>
      <c r="R35" s="19"/>
      <c r="S35" s="15">
        <f>+G35/G$42</f>
        <v>0.1277435251652881</v>
      </c>
      <c r="T35" s="15">
        <f t="shared" si="4"/>
        <v>6.836601765992546e-7</v>
      </c>
      <c r="U35" s="15">
        <f t="shared" si="4"/>
        <v>6.836601765992546e-7</v>
      </c>
      <c r="V35" s="15">
        <f t="shared" si="4"/>
        <v>6.836601765992546e-7</v>
      </c>
      <c r="W35" s="15">
        <f t="shared" si="4"/>
        <v>6.836601765992546e-7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</row>
    <row r="36" spans="2:73" x14ac:dyDescent="0.25" outlineLevel="1" collapsed="1">
      <c r="B36" s="3" t="s">
        <v>36</v>
      </c>
      <c r="C36" s="16">
        <f>+[1]Masterformat!P404</f>
        <v>376531.725</v>
      </c>
      <c r="D36" s="16"/>
      <c r="E36" s="16">
        <v>376531.725</v>
      </c>
      <c r="F36" s="16"/>
      <c r="G36" s="16">
        <v>376531.725</v>
      </c>
      <c r="H36" s="16">
        <v>376531.725</v>
      </c>
      <c r="I36" s="16">
        <v>376531.725</v>
      </c>
      <c r="J36" s="16">
        <v>376531.725</v>
      </c>
      <c r="K36" s="16">
        <v>376531.725</v>
      </c>
      <c r="L36" s="16"/>
      <c r="M36" s="10">
        <f t="shared" si="3"/>
        <v>1</v>
      </c>
      <c r="N36" s="10">
        <f t="shared" si="3"/>
        <v>1</v>
      </c>
      <c r="O36" s="10">
        <f t="shared" si="3"/>
        <v>1</v>
      </c>
      <c r="P36" s="10">
        <f t="shared" si="3"/>
        <v>1</v>
      </c>
      <c r="Q36" s="10">
        <f t="shared" si="3"/>
        <v>1</v>
      </c>
      <c r="R36" s="16"/>
      <c r="S36" s="17">
        <f t="shared" ref="S36:W38" si="7">+G36/G$42</f>
        <v>0.032883705751209844</v>
      </c>
      <c r="T36" s="17">
        <f t="shared" si="7"/>
        <v>0.031753207071402736</v>
      </c>
      <c r="U36" s="17">
        <f t="shared" si="7"/>
        <v>0.029771166039361457</v>
      </c>
      <c r="V36" s="17">
        <f t="shared" si="7"/>
        <v>0.028628481253462255</v>
      </c>
      <c r="W36" s="17">
        <f t="shared" si="7"/>
        <v>0.027767801636328252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</row>
    <row r="37" spans="2:73" x14ac:dyDescent="0.25" outlineLevel="1" collapsed="1">
      <c r="B37" s="3" t="s">
        <v>37</v>
      </c>
      <c r="C37" s="16">
        <f>+[1]Masterformat!P415</f>
        <v>537775.899</v>
      </c>
      <c r="D37" s="16"/>
      <c r="E37" s="16">
        <v>537775.899</v>
      </c>
      <c r="F37" s="16"/>
      <c r="G37" s="16">
        <v>537775.899</v>
      </c>
      <c r="H37" s="16">
        <v>537775.899</v>
      </c>
      <c r="I37" s="16">
        <v>537775.899</v>
      </c>
      <c r="J37" s="16">
        <v>537775.899</v>
      </c>
      <c r="K37" s="16">
        <v>537775.899</v>
      </c>
      <c r="L37" s="16"/>
      <c r="M37" s="10">
        <f t="shared" si="3"/>
        <v>1</v>
      </c>
      <c r="N37" s="10">
        <f t="shared" si="3"/>
        <v>1</v>
      </c>
      <c r="O37" s="10">
        <f t="shared" si="3"/>
        <v>1</v>
      </c>
      <c r="P37" s="10">
        <f t="shared" si="3"/>
        <v>1</v>
      </c>
      <c r="Q37" s="10">
        <f t="shared" si="3"/>
        <v>1</v>
      </c>
      <c r="R37" s="16"/>
      <c r="S37" s="17">
        <f t="shared" si="7"/>
        <v>0.04696566915525735</v>
      </c>
      <c r="T37" s="17">
        <f t="shared" si="7"/>
        <v>0.04535105104080343</v>
      </c>
      <c r="U37" s="17">
        <f t="shared" si="7"/>
        <v>0.042520230084452715</v>
      </c>
      <c r="V37" s="17">
        <f t="shared" si="7"/>
        <v>0.04088820734318021</v>
      </c>
      <c r="W37" s="17">
        <f t="shared" si="7"/>
        <v>0.039658954337061764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</row>
    <row r="38" spans="2:73" x14ac:dyDescent="0.25" outlineLevel="1" collapsed="1">
      <c r="B38" s="3" t="s">
        <v>38</v>
      </c>
      <c r="C38" s="16">
        <f>+[1]Masterformat!P417</f>
        <v>548407.383</v>
      </c>
      <c r="D38" s="16"/>
      <c r="E38" s="16">
        <v>548407.383</v>
      </c>
      <c r="F38" s="16"/>
      <c r="G38" s="16">
        <v>548407.383</v>
      </c>
      <c r="H38" s="16">
        <v>548407.383</v>
      </c>
      <c r="I38" s="16">
        <v>548407.383</v>
      </c>
      <c r="J38" s="16">
        <v>548407.383</v>
      </c>
      <c r="K38" s="16">
        <v>548407.383</v>
      </c>
      <c r="L38" s="16"/>
      <c r="M38" s="10">
        <f t="shared" si="3"/>
        <v>1</v>
      </c>
      <c r="N38" s="10">
        <f t="shared" si="3"/>
        <v>1</v>
      </c>
      <c r="O38" s="10">
        <f t="shared" si="3"/>
        <v>1</v>
      </c>
      <c r="P38" s="10">
        <f t="shared" si="3"/>
        <v>1</v>
      </c>
      <c r="Q38" s="10">
        <f t="shared" si="3"/>
        <v>1</v>
      </c>
      <c r="R38" s="16"/>
      <c r="S38" s="17">
        <f t="shared" si="7"/>
        <v>0.047894150258820926</v>
      </c>
      <c r="T38" s="17">
        <f t="shared" si="7"/>
        <v>0.04624761218164305</v>
      </c>
      <c r="U38" s="17">
        <f t="shared" si="7"/>
        <v>0.0433608277137994</v>
      </c>
      <c r="V38" s="17">
        <f t="shared" si="7"/>
        <v>0.041696540931513267</v>
      </c>
      <c r="W38" s="17">
        <f t="shared" si="7"/>
        <v>0.040442986383263976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</row>
    <row r="39" spans="2:73" x14ac:dyDescent="0.25">
      <c r="B39" s="18" t="s">
        <v>39</v>
      </c>
      <c r="C39" s="19">
        <f>SUM(C40:C41)</f>
        <v>2606142.6843</v>
      </c>
      <c r="D39" s="19"/>
      <c r="E39" s="19">
        <v>2606142.6843</v>
      </c>
      <c r="F39" s="19"/>
      <c r="G39" s="19">
        <v>2606142.6843</v>
      </c>
      <c r="H39" s="19">
        <v>2606142.6843</v>
      </c>
      <c r="I39" s="19">
        <v>2606142.6843</v>
      </c>
      <c r="J39" s="19">
        <v>2606142.6843</v>
      </c>
      <c r="K39" s="19">
        <v>2606142.6843</v>
      </c>
      <c r="L39" s="19"/>
      <c r="M39" s="15">
        <f t="shared" si="3"/>
        <v>1</v>
      </c>
      <c r="N39" s="15">
        <f t="shared" si="3"/>
        <v>1</v>
      </c>
      <c r="O39" s="15">
        <f t="shared" si="3"/>
        <v>1</v>
      </c>
      <c r="P39" s="15">
        <f t="shared" si="3"/>
        <v>1</v>
      </c>
      <c r="Q39" s="15">
        <f t="shared" si="3"/>
        <v>1</v>
      </c>
      <c r="R39" s="19"/>
      <c r="S39" s="15">
        <f>+G39/G$42</f>
        <v>0.22760267856895555</v>
      </c>
      <c r="T39" s="15">
        <f t="shared" si="4"/>
        <v>3.837088452693818e-7</v>
      </c>
      <c r="U39" s="15">
        <f t="shared" si="4"/>
        <v>3.837088452693818e-7</v>
      </c>
      <c r="V39" s="15">
        <f t="shared" si="4"/>
        <v>3.837088452693818e-7</v>
      </c>
      <c r="W39" s="15">
        <f t="shared" si="4"/>
        <v>3.837088452693818e-7</v>
      </c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</row>
    <row r="40" spans="2:73" x14ac:dyDescent="0.25" outlineLevel="1" collapsed="1">
      <c r="B40" s="3" t="s">
        <v>40</v>
      </c>
      <c r="C40" s="16">
        <f>+[1]Masterformat!P3</f>
        <v>882116.7278</v>
      </c>
      <c r="D40" s="16"/>
      <c r="E40" s="16">
        <v>882116.7278</v>
      </c>
      <c r="F40" s="16"/>
      <c r="G40" s="16">
        <v>882116.7278</v>
      </c>
      <c r="H40" s="16">
        <v>882116.7278</v>
      </c>
      <c r="I40" s="16">
        <v>882116.7278</v>
      </c>
      <c r="J40" s="16">
        <v>882116.7278</v>
      </c>
      <c r="K40" s="16">
        <v>882116.7278</v>
      </c>
      <c r="L40" s="16"/>
      <c r="M40" s="10">
        <f t="shared" si="3"/>
        <v>1</v>
      </c>
      <c r="N40" s="10">
        <f t="shared" si="3"/>
        <v>1</v>
      </c>
      <c r="O40" s="10">
        <f t="shared" si="3"/>
        <v>1</v>
      </c>
      <c r="P40" s="10">
        <f t="shared" si="3"/>
        <v>1</v>
      </c>
      <c r="Q40" s="10">
        <f t="shared" si="3"/>
        <v>1</v>
      </c>
      <c r="R40" s="16"/>
      <c r="S40" s="17">
        <f t="shared" ref="S40:W41" si="8">+G40/G$42</f>
        <v>0.0770380421867381</v>
      </c>
      <c r="T40" s="17">
        <f t="shared" si="8"/>
        <v>0.07438957532458015</v>
      </c>
      <c r="U40" s="17">
        <f t="shared" si="8"/>
        <v>0.06974616433564002</v>
      </c>
      <c r="V40" s="17">
        <f t="shared" si="8"/>
        <v>0.06706914856958672</v>
      </c>
      <c r="W40" s="17">
        <f t="shared" si="8"/>
        <v>0.06505279818755609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</row>
    <row r="41" spans="2:73" x14ac:dyDescent="0.25" outlineLevel="1" collapsed="1">
      <c r="B41" s="3" t="s">
        <v>41</v>
      </c>
      <c r="C41" s="16">
        <f>+[1]Masterformat!P420</f>
        <v>1724025.9565</v>
      </c>
      <c r="D41" s="16"/>
      <c r="E41" s="16">
        <v>1724025.9565</v>
      </c>
      <c r="F41" s="16"/>
      <c r="G41" s="16">
        <v>1724025.9565</v>
      </c>
      <c r="H41" s="16">
        <v>1724025.9565</v>
      </c>
      <c r="I41" s="16">
        <v>1724025.9565</v>
      </c>
      <c r="J41" s="16">
        <v>1724025.9565</v>
      </c>
      <c r="K41" s="16">
        <v>1724025.9565</v>
      </c>
      <c r="L41" s="16"/>
      <c r="M41" s="10">
        <f t="shared" si="3"/>
        <v>1</v>
      </c>
      <c r="N41" s="10">
        <f t="shared" si="3"/>
        <v>1</v>
      </c>
      <c r="O41" s="10">
        <f t="shared" si="3"/>
        <v>1</v>
      </c>
      <c r="P41" s="10">
        <f t="shared" si="3"/>
        <v>1</v>
      </c>
      <c r="Q41" s="10">
        <f t="shared" si="3"/>
        <v>1</v>
      </c>
      <c r="R41" s="16"/>
      <c r="S41" s="17">
        <f t="shared" si="8"/>
        <v>0.15056463638221748</v>
      </c>
      <c r="T41" s="17">
        <f t="shared" si="8"/>
        <v>0.14538842163490387</v>
      </c>
      <c r="U41" s="17">
        <f t="shared" si="8"/>
        <v>0.13631324958642052</v>
      </c>
      <c r="V41" s="17">
        <f t="shared" si="8"/>
        <v>0.13108123831037768</v>
      </c>
      <c r="W41" s="17">
        <f t="shared" si="8"/>
        <v>0.12714044421083798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</row>
    <row r="42" ht="15.5" customHeight="1" spans="2:73" x14ac:dyDescent="0.25">
      <c r="B42" s="20" t="s">
        <v>42</v>
      </c>
      <c r="C42" s="19">
        <f>+C39+C35+C18</f>
        <v>13030047.731193628</v>
      </c>
      <c r="D42" s="19"/>
      <c r="E42" s="19">
        <v>13030047.731193628</v>
      </c>
      <c r="F42" s="19"/>
      <c r="G42" s="19">
        <v>11450404.277691446</v>
      </c>
      <c r="H42" s="19">
        <v>11858069.144112008</v>
      </c>
      <c r="I42" s="19">
        <v>12647530.315143678</v>
      </c>
      <c r="J42" s="19">
        <v>13152347.191119794</v>
      </c>
      <c r="K42" s="19">
        <v>13560012.057540357</v>
      </c>
      <c r="L42" s="19"/>
      <c r="M42" s="15">
        <f t="shared" si="3"/>
        <v>1</v>
      </c>
      <c r="N42" s="15">
        <f t="shared" si="3"/>
        <v>1.0356026614025153</v>
      </c>
      <c r="O42" s="15">
        <f t="shared" si="3"/>
        <v>1.1045488009348774</v>
      </c>
      <c r="P42" s="15">
        <f t="shared" si="3"/>
        <v>1.148636054426847</v>
      </c>
      <c r="Q42" s="15">
        <f t="shared" si="3"/>
        <v>1.1842387158293626</v>
      </c>
      <c r="R42" s="19"/>
      <c r="S42" s="15">
        <f>+G42/G$42</f>
        <v>1</v>
      </c>
      <c r="T42" s="15">
        <f t="shared" si="4"/>
        <v>9.044245393327777e-8</v>
      </c>
      <c r="U42" s="15">
        <f t="shared" si="4"/>
        <v>9.646373823558736e-8</v>
      </c>
      <c r="V42" s="15">
        <f t="shared" si="4"/>
        <v>1.0031401744169922e-7</v>
      </c>
      <c r="W42" s="15">
        <f t="shared" si="4"/>
        <v>1.0342331040106479e-7</v>
      </c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</row>
    <row r="43" spans="2:73" x14ac:dyDescent="0.25">
      <c r="B43" s="21" t="s">
        <v>43</v>
      </c>
      <c r="C43" s="16">
        <f>+C$42/C4</f>
        <v>121776.1470205012</v>
      </c>
      <c r="E43" s="16">
        <v>121776.1470205012</v>
      </c>
      <c r="F43" s="16"/>
      <c r="G43" s="16">
        <v>143130.05347114307</v>
      </c>
      <c r="H43" s="16">
        <v>131756.32382346675</v>
      </c>
      <c r="I43" s="16">
        <v>126475.30315143679</v>
      </c>
      <c r="J43" s="16">
        <v>119566.79264654357</v>
      </c>
      <c r="K43" s="16">
        <v>113000.10047950297</v>
      </c>
      <c r="L43" s="16"/>
      <c r="M43" s="22">
        <f t="shared" si="3"/>
        <v>1</v>
      </c>
      <c r="N43" s="22">
        <f t="shared" si="3"/>
        <v>0.9205356990244581</v>
      </c>
      <c r="O43" s="22">
        <f t="shared" si="3"/>
        <v>0.8836390407479021</v>
      </c>
      <c r="P43" s="22">
        <f t="shared" si="3"/>
        <v>0.8353716759467978</v>
      </c>
      <c r="Q43" s="22">
        <f t="shared" si="3"/>
        <v>0.789492477219575</v>
      </c>
      <c r="R43" s="16"/>
      <c r="S43" s="22"/>
      <c r="T43" s="22"/>
      <c r="U43" s="22"/>
      <c r="V43" s="22"/>
      <c r="W43" s="22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</row>
    <row r="44" spans="2:73" x14ac:dyDescent="0.25">
      <c r="B44" s="21" t="s">
        <v>44</v>
      </c>
      <c r="C44" s="16">
        <f>+C$42/C7</f>
        <v>262.3499543193348</v>
      </c>
      <c r="E44" s="16">
        <v>262.3499543193348</v>
      </c>
      <c r="F44" s="16"/>
      <c r="G44" s="16">
        <v>307.3934034279583</v>
      </c>
      <c r="H44" s="16">
        <v>318.33742668757066</v>
      </c>
      <c r="I44" s="16">
        <v>272.8374229057841</v>
      </c>
      <c r="J44" s="16">
        <v>264.8123595527475</v>
      </c>
      <c r="K44" s="16">
        <v>273.0203769974569</v>
      </c>
      <c r="L44" s="16"/>
      <c r="M44" s="22">
        <f t="shared" si="3"/>
        <v>1</v>
      </c>
      <c r="N44" s="22">
        <f t="shared" si="3"/>
        <v>1.0356026614025153</v>
      </c>
      <c r="O44" s="22">
        <f t="shared" si="3"/>
        <v>0.8875838578940981</v>
      </c>
      <c r="P44" s="22">
        <f t="shared" si="3"/>
        <v>0.8614770408201353</v>
      </c>
      <c r="Q44" s="22">
        <f t="shared" si="3"/>
        <v>0.8881790368720219</v>
      </c>
      <c r="R44" s="16"/>
      <c r="S44" s="22"/>
      <c r="T44" s="22"/>
      <c r="U44" s="22"/>
      <c r="V44" s="22"/>
      <c r="W44" s="22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Mahadev</dc:creator>
  <cp:lastModifiedBy>RJ Mahadev</cp:lastModifiedBy>
  <dcterms:created xsi:type="dcterms:W3CDTF">2023-11-05T16:47:41Z</dcterms:created>
  <dcterms:modified xsi:type="dcterms:W3CDTF">2023-11-05T16:47:58Z</dcterms:modified>
</cp:coreProperties>
</file>