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icco\Desktop\POLYMTL - H2024\MEC8211\DEVOIR 3\MEC8211DEV3\data\"/>
    </mc:Choice>
  </mc:AlternateContent>
  <xr:revisionPtr revIDLastSave="0" documentId="13_ncr:1_{4502953F-5891-4248-A2D6-1518B5E55E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lculs" sheetId="1" r:id="rId1"/>
    <sheet name="Données" sheetId="2" r:id="rId2"/>
    <sheet name="Monte-Carlo" sheetId="3" r:id="rId3"/>
  </sheets>
  <definedNames>
    <definedName name="_xlchart.v1.0" hidden="1">'Monte-Carlo'!$A$1</definedName>
    <definedName name="_xlchart.v1.1" hidden="1">'Monte-Carlo'!$A$2:$A$223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L24" i="1"/>
  <c r="D32" i="1"/>
  <c r="D30" i="1"/>
  <c r="G3" i="3"/>
  <c r="I4" i="3" s="1"/>
  <c r="C2" i="3"/>
  <c r="I5" i="3"/>
  <c r="G4" i="3"/>
  <c r="G2" i="3"/>
  <c r="D15" i="3" s="1"/>
  <c r="E20" i="2"/>
  <c r="E21" i="2" s="1"/>
  <c r="F5" i="1"/>
  <c r="F4" i="1"/>
  <c r="F6" i="1"/>
  <c r="F7" i="1"/>
  <c r="F8" i="1"/>
  <c r="F9" i="1"/>
  <c r="F10" i="1"/>
  <c r="D23" i="1"/>
  <c r="D25" i="1" s="1"/>
  <c r="D5" i="3"/>
  <c r="D6" i="3"/>
  <c r="D7" i="3"/>
  <c r="D8" i="3"/>
  <c r="D39" i="3"/>
  <c r="D40" i="3"/>
  <c r="D56" i="3"/>
  <c r="D57" i="3"/>
  <c r="D71" i="3"/>
  <c r="D79" i="3"/>
  <c r="D90" i="3"/>
  <c r="D111" i="3"/>
  <c r="D112" i="3"/>
  <c r="D113" i="3"/>
  <c r="D122" i="3"/>
  <c r="D125" i="3"/>
  <c r="D146" i="3"/>
  <c r="D162" i="3"/>
  <c r="D165" i="3"/>
  <c r="D177" i="3"/>
  <c r="D190" i="3"/>
  <c r="D194" i="3"/>
  <c r="D217" i="3"/>
  <c r="C4" i="3"/>
  <c r="C7" i="3"/>
  <c r="C8" i="3"/>
  <c r="C9" i="3"/>
  <c r="C27" i="3"/>
  <c r="C41" i="3"/>
  <c r="C49" i="3"/>
  <c r="C57" i="3"/>
  <c r="C60" i="3"/>
  <c r="C63" i="3"/>
  <c r="C64" i="3"/>
  <c r="C80" i="3"/>
  <c r="C81" i="3"/>
  <c r="C82" i="3"/>
  <c r="C83" i="3"/>
  <c r="C95" i="3"/>
  <c r="C96" i="3"/>
  <c r="C103" i="3"/>
  <c r="C111" i="3"/>
  <c r="C112" i="3"/>
  <c r="C113" i="3"/>
  <c r="C114" i="3"/>
  <c r="C115" i="3"/>
  <c r="C122" i="3"/>
  <c r="C123" i="3"/>
  <c r="C124" i="3"/>
  <c r="C127" i="3"/>
  <c r="C128" i="3"/>
  <c r="C131" i="3"/>
  <c r="C136" i="3"/>
  <c r="C137" i="3"/>
  <c r="C138" i="3"/>
  <c r="C142" i="3"/>
  <c r="C143" i="3"/>
  <c r="C144" i="3"/>
  <c r="C147" i="3"/>
  <c r="C152" i="3"/>
  <c r="C153" i="3"/>
  <c r="C154" i="3"/>
  <c r="C155" i="3"/>
  <c r="C156" i="3"/>
  <c r="C162" i="3"/>
  <c r="C163" i="3"/>
  <c r="C164" i="3"/>
  <c r="C166" i="3"/>
  <c r="C167" i="3"/>
  <c r="C170" i="3"/>
  <c r="C174" i="3"/>
  <c r="C175" i="3"/>
  <c r="C176" i="3"/>
  <c r="C179" i="3"/>
  <c r="C180" i="3"/>
  <c r="C182" i="3"/>
  <c r="C185" i="3"/>
  <c r="C188" i="3"/>
  <c r="C190" i="3"/>
  <c r="C191" i="3"/>
  <c r="C192" i="3"/>
  <c r="C193" i="3"/>
  <c r="C199" i="3"/>
  <c r="C200" i="3"/>
  <c r="C201" i="3"/>
  <c r="C202" i="3"/>
  <c r="C203" i="3"/>
  <c r="C207" i="3"/>
  <c r="C210" i="3"/>
  <c r="C211" i="3"/>
  <c r="C212" i="3"/>
  <c r="C216" i="3"/>
  <c r="C217" i="3"/>
  <c r="C218" i="3"/>
  <c r="C222" i="3"/>
  <c r="P71" i="3"/>
  <c r="M3" i="3"/>
  <c r="O3" i="3" s="1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D14" i="1"/>
  <c r="E18" i="1" s="1"/>
  <c r="E18" i="2"/>
  <c r="E16" i="2"/>
  <c r="E14" i="2"/>
  <c r="Z25" i="1"/>
  <c r="C220" i="3" l="1"/>
  <c r="C209" i="3"/>
  <c r="C198" i="3"/>
  <c r="C184" i="3"/>
  <c r="C172" i="3"/>
  <c r="C161" i="3"/>
  <c r="C146" i="3"/>
  <c r="C135" i="3"/>
  <c r="C121" i="3"/>
  <c r="C100" i="3"/>
  <c r="C79" i="3"/>
  <c r="C36" i="3"/>
  <c r="D198" i="3"/>
  <c r="D145" i="3"/>
  <c r="D89" i="3"/>
  <c r="D38" i="3"/>
  <c r="G5" i="3"/>
  <c r="C219" i="3"/>
  <c r="C208" i="3"/>
  <c r="C194" i="3"/>
  <c r="C183" i="3"/>
  <c r="C171" i="3"/>
  <c r="C158" i="3"/>
  <c r="C145" i="3"/>
  <c r="C132" i="3"/>
  <c r="C116" i="3"/>
  <c r="C99" i="3"/>
  <c r="C67" i="3"/>
  <c r="C35" i="3"/>
  <c r="D197" i="3"/>
  <c r="D144" i="3"/>
  <c r="D80" i="3"/>
  <c r="D14" i="3"/>
  <c r="P55" i="3"/>
  <c r="P39" i="3"/>
  <c r="C106" i="3"/>
  <c r="C92" i="3"/>
  <c r="C74" i="3"/>
  <c r="C52" i="3"/>
  <c r="C26" i="3"/>
  <c r="D216" i="3"/>
  <c r="D176" i="3"/>
  <c r="D143" i="3"/>
  <c r="D110" i="3"/>
  <c r="D62" i="3"/>
  <c r="D29" i="3"/>
  <c r="C105" i="3"/>
  <c r="C91" i="3"/>
  <c r="C71" i="3"/>
  <c r="C51" i="3"/>
  <c r="C25" i="3"/>
  <c r="D208" i="3"/>
  <c r="D175" i="3"/>
  <c r="D142" i="3"/>
  <c r="D94" i="3"/>
  <c r="D61" i="3"/>
  <c r="D26" i="3"/>
  <c r="P23" i="3"/>
  <c r="C104" i="3"/>
  <c r="C90" i="3"/>
  <c r="C68" i="3"/>
  <c r="C50" i="3"/>
  <c r="C20" i="3"/>
  <c r="D199" i="3"/>
  <c r="D166" i="3"/>
  <c r="D133" i="3"/>
  <c r="D93" i="3"/>
  <c r="D58" i="3"/>
  <c r="D25" i="3"/>
  <c r="C89" i="3"/>
  <c r="C73" i="3"/>
  <c r="C59" i="3"/>
  <c r="C40" i="3"/>
  <c r="C19" i="3"/>
  <c r="D210" i="3"/>
  <c r="D184" i="3"/>
  <c r="D158" i="3"/>
  <c r="D130" i="3"/>
  <c r="D104" i="3"/>
  <c r="D78" i="3"/>
  <c r="D47" i="3"/>
  <c r="D24" i="3"/>
  <c r="P103" i="3"/>
  <c r="C84" i="3"/>
  <c r="C72" i="3"/>
  <c r="C58" i="3"/>
  <c r="C39" i="3"/>
  <c r="C10" i="3"/>
  <c r="D209" i="3"/>
  <c r="D178" i="3"/>
  <c r="D157" i="3"/>
  <c r="D126" i="3"/>
  <c r="D98" i="3"/>
  <c r="D72" i="3"/>
  <c r="D46" i="3"/>
  <c r="D18" i="3"/>
  <c r="C48" i="3"/>
  <c r="C32" i="3"/>
  <c r="C18" i="3"/>
  <c r="D222" i="3"/>
  <c r="D207" i="3"/>
  <c r="D189" i="3"/>
  <c r="D174" i="3"/>
  <c r="D154" i="3"/>
  <c r="D136" i="3"/>
  <c r="D121" i="3"/>
  <c r="D103" i="3"/>
  <c r="D88" i="3"/>
  <c r="D70" i="3"/>
  <c r="D50" i="3"/>
  <c r="D37" i="3"/>
  <c r="D17" i="3"/>
  <c r="C47" i="3"/>
  <c r="C31" i="3"/>
  <c r="C17" i="3"/>
  <c r="D221" i="3"/>
  <c r="D206" i="3"/>
  <c r="D186" i="3"/>
  <c r="D168" i="3"/>
  <c r="D153" i="3"/>
  <c r="D135" i="3"/>
  <c r="D120" i="3"/>
  <c r="D102" i="3"/>
  <c r="D82" i="3"/>
  <c r="D69" i="3"/>
  <c r="D49" i="3"/>
  <c r="D34" i="3"/>
  <c r="D16" i="3"/>
  <c r="C42" i="3"/>
  <c r="C28" i="3"/>
  <c r="C16" i="3"/>
  <c r="D218" i="3"/>
  <c r="D200" i="3"/>
  <c r="D185" i="3"/>
  <c r="D167" i="3"/>
  <c r="D152" i="3"/>
  <c r="D134" i="3"/>
  <c r="D114" i="3"/>
  <c r="D101" i="3"/>
  <c r="D81" i="3"/>
  <c r="D66" i="3"/>
  <c r="D48" i="3"/>
  <c r="D30" i="3"/>
  <c r="G24" i="1"/>
  <c r="P15" i="3"/>
  <c r="P87" i="3"/>
  <c r="P135" i="3"/>
  <c r="P151" i="3"/>
  <c r="P167" i="3"/>
  <c r="P119" i="3"/>
  <c r="C66" i="3"/>
  <c r="C56" i="3"/>
  <c r="C44" i="3"/>
  <c r="C34" i="3"/>
  <c r="C24" i="3"/>
  <c r="C12" i="3"/>
  <c r="D2" i="3"/>
  <c r="D214" i="3"/>
  <c r="D202" i="3"/>
  <c r="D192" i="3"/>
  <c r="D182" i="3"/>
  <c r="D170" i="3"/>
  <c r="D160" i="3"/>
  <c r="D150" i="3"/>
  <c r="D138" i="3"/>
  <c r="D128" i="3"/>
  <c r="D118" i="3"/>
  <c r="D106" i="3"/>
  <c r="D96" i="3"/>
  <c r="D86" i="3"/>
  <c r="D74" i="3"/>
  <c r="D64" i="3"/>
  <c r="D54" i="3"/>
  <c r="D42" i="3"/>
  <c r="D32" i="3"/>
  <c r="D22" i="3"/>
  <c r="D10" i="3"/>
  <c r="G25" i="1"/>
  <c r="C15" i="3"/>
  <c r="C3" i="3"/>
  <c r="D215" i="3"/>
  <c r="D205" i="3"/>
  <c r="D193" i="3"/>
  <c r="D183" i="3"/>
  <c r="D173" i="3"/>
  <c r="D161" i="3"/>
  <c r="D151" i="3"/>
  <c r="D141" i="3"/>
  <c r="D129" i="3"/>
  <c r="D119" i="3"/>
  <c r="D109" i="3"/>
  <c r="D97" i="3"/>
  <c r="D87" i="3"/>
  <c r="D77" i="3"/>
  <c r="D65" i="3"/>
  <c r="D55" i="3"/>
  <c r="D45" i="3"/>
  <c r="D33" i="3"/>
  <c r="D23" i="3"/>
  <c r="D13" i="3"/>
  <c r="Q21" i="3"/>
  <c r="C215" i="3"/>
  <c r="C206" i="3"/>
  <c r="C196" i="3"/>
  <c r="C187" i="3"/>
  <c r="C178" i="3"/>
  <c r="C169" i="3"/>
  <c r="C160" i="3"/>
  <c r="C151" i="3"/>
  <c r="C140" i="3"/>
  <c r="C130" i="3"/>
  <c r="C120" i="3"/>
  <c r="C108" i="3"/>
  <c r="C98" i="3"/>
  <c r="C88" i="3"/>
  <c r="C76" i="3"/>
  <c r="C223" i="3"/>
  <c r="C214" i="3"/>
  <c r="C204" i="3"/>
  <c r="C195" i="3"/>
  <c r="C186" i="3"/>
  <c r="C177" i="3"/>
  <c r="C168" i="3"/>
  <c r="C159" i="3"/>
  <c r="C148" i="3"/>
  <c r="C139" i="3"/>
  <c r="C129" i="3"/>
  <c r="C119" i="3"/>
  <c r="C107" i="3"/>
  <c r="C97" i="3"/>
  <c r="C87" i="3"/>
  <c r="C75" i="3"/>
  <c r="C65" i="3"/>
  <c r="C55" i="3"/>
  <c r="C43" i="3"/>
  <c r="C33" i="3"/>
  <c r="C23" i="3"/>
  <c r="C11" i="3"/>
  <c r="D223" i="3"/>
  <c r="D213" i="3"/>
  <c r="D201" i="3"/>
  <c r="D191" i="3"/>
  <c r="D181" i="3"/>
  <c r="D169" i="3"/>
  <c r="D159" i="3"/>
  <c r="D149" i="3"/>
  <c r="D137" i="3"/>
  <c r="D127" i="3"/>
  <c r="D117" i="3"/>
  <c r="D105" i="3"/>
  <c r="D95" i="3"/>
  <c r="D85" i="3"/>
  <c r="D73" i="3"/>
  <c r="D63" i="3"/>
  <c r="D53" i="3"/>
  <c r="D41" i="3"/>
  <c r="D31" i="3"/>
  <c r="D21" i="3"/>
  <c r="D9" i="3"/>
  <c r="D3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I3" i="3"/>
  <c r="D12" i="3"/>
  <c r="D20" i="3"/>
  <c r="D28" i="3"/>
  <c r="D44" i="3"/>
  <c r="D52" i="3"/>
  <c r="D60" i="3"/>
  <c r="D68" i="3"/>
  <c r="D84" i="3"/>
  <c r="D100" i="3"/>
  <c r="D116" i="3"/>
  <c r="D124" i="3"/>
  <c r="D140" i="3"/>
  <c r="D156" i="3"/>
  <c r="D172" i="3"/>
  <c r="D180" i="3"/>
  <c r="D196" i="3"/>
  <c r="D204" i="3"/>
  <c r="D220" i="3"/>
  <c r="C14" i="3"/>
  <c r="C22" i="3"/>
  <c r="C38" i="3"/>
  <c r="C54" i="3"/>
  <c r="C62" i="3"/>
  <c r="C78" i="3"/>
  <c r="C94" i="3"/>
  <c r="C110" i="3"/>
  <c r="C126" i="3"/>
  <c r="D4" i="3"/>
  <c r="D36" i="3"/>
  <c r="D76" i="3"/>
  <c r="D92" i="3"/>
  <c r="D108" i="3"/>
  <c r="D132" i="3"/>
  <c r="D148" i="3"/>
  <c r="D164" i="3"/>
  <c r="D188" i="3"/>
  <c r="D212" i="3"/>
  <c r="C6" i="3"/>
  <c r="C30" i="3"/>
  <c r="C46" i="3"/>
  <c r="C70" i="3"/>
  <c r="C86" i="3"/>
  <c r="C102" i="3"/>
  <c r="C118" i="3"/>
  <c r="C134" i="3"/>
  <c r="C150" i="3"/>
  <c r="L25" i="1"/>
  <c r="Q118" i="3"/>
  <c r="P163" i="3"/>
  <c r="P147" i="3"/>
  <c r="P131" i="3"/>
  <c r="P115" i="3"/>
  <c r="P99" i="3"/>
  <c r="P83" i="3"/>
  <c r="P67" i="3"/>
  <c r="P51" i="3"/>
  <c r="P35" i="3"/>
  <c r="P3" i="3"/>
  <c r="P4" i="3"/>
  <c r="P8" i="3"/>
  <c r="P12" i="3"/>
  <c r="P16" i="3"/>
  <c r="P20" i="3"/>
  <c r="P24" i="3"/>
  <c r="P28" i="3"/>
  <c r="P32" i="3"/>
  <c r="P36" i="3"/>
  <c r="P40" i="3"/>
  <c r="P44" i="3"/>
  <c r="P48" i="3"/>
  <c r="P52" i="3"/>
  <c r="P56" i="3"/>
  <c r="P60" i="3"/>
  <c r="P64" i="3"/>
  <c r="P68" i="3"/>
  <c r="P72" i="3"/>
  <c r="P76" i="3"/>
  <c r="P80" i="3"/>
  <c r="P84" i="3"/>
  <c r="P88" i="3"/>
  <c r="P92" i="3"/>
  <c r="P96" i="3"/>
  <c r="P100" i="3"/>
  <c r="P104" i="3"/>
  <c r="P108" i="3"/>
  <c r="P112" i="3"/>
  <c r="P116" i="3"/>
  <c r="P120" i="3"/>
  <c r="P124" i="3"/>
  <c r="P128" i="3"/>
  <c r="P132" i="3"/>
  <c r="P136" i="3"/>
  <c r="P140" i="3"/>
  <c r="P144" i="3"/>
  <c r="P148" i="3"/>
  <c r="P152" i="3"/>
  <c r="P156" i="3"/>
  <c r="P160" i="3"/>
  <c r="P164" i="3"/>
  <c r="P168" i="3"/>
  <c r="P7" i="3"/>
  <c r="P5" i="3"/>
  <c r="P9" i="3"/>
  <c r="P13" i="3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81" i="3"/>
  <c r="P85" i="3"/>
  <c r="P89" i="3"/>
  <c r="P93" i="3"/>
  <c r="P97" i="3"/>
  <c r="P101" i="3"/>
  <c r="P105" i="3"/>
  <c r="P109" i="3"/>
  <c r="P113" i="3"/>
  <c r="P117" i="3"/>
  <c r="P121" i="3"/>
  <c r="P125" i="3"/>
  <c r="P129" i="3"/>
  <c r="P133" i="3"/>
  <c r="P137" i="3"/>
  <c r="P141" i="3"/>
  <c r="P145" i="3"/>
  <c r="P149" i="3"/>
  <c r="P153" i="3"/>
  <c r="P157" i="3"/>
  <c r="P161" i="3"/>
  <c r="P165" i="3"/>
  <c r="P169" i="3"/>
  <c r="P6" i="3"/>
  <c r="P10" i="3"/>
  <c r="P14" i="3"/>
  <c r="P18" i="3"/>
  <c r="P22" i="3"/>
  <c r="P26" i="3"/>
  <c r="P30" i="3"/>
  <c r="P34" i="3"/>
  <c r="P38" i="3"/>
  <c r="P42" i="3"/>
  <c r="P46" i="3"/>
  <c r="P50" i="3"/>
  <c r="P54" i="3"/>
  <c r="P58" i="3"/>
  <c r="P62" i="3"/>
  <c r="P66" i="3"/>
  <c r="P70" i="3"/>
  <c r="P74" i="3"/>
  <c r="P78" i="3"/>
  <c r="P82" i="3"/>
  <c r="P86" i="3"/>
  <c r="P90" i="3"/>
  <c r="P94" i="3"/>
  <c r="P98" i="3"/>
  <c r="P102" i="3"/>
  <c r="P106" i="3"/>
  <c r="P110" i="3"/>
  <c r="P114" i="3"/>
  <c r="P118" i="3"/>
  <c r="P122" i="3"/>
  <c r="P126" i="3"/>
  <c r="P130" i="3"/>
  <c r="P134" i="3"/>
  <c r="P138" i="3"/>
  <c r="P142" i="3"/>
  <c r="P146" i="3"/>
  <c r="P150" i="3"/>
  <c r="P154" i="3"/>
  <c r="P158" i="3"/>
  <c r="P162" i="3"/>
  <c r="P166" i="3"/>
  <c r="P11" i="3"/>
  <c r="P19" i="3"/>
  <c r="P159" i="3"/>
  <c r="P143" i="3"/>
  <c r="P127" i="3"/>
  <c r="P111" i="3"/>
  <c r="P95" i="3"/>
  <c r="P79" i="3"/>
  <c r="P63" i="3"/>
  <c r="P47" i="3"/>
  <c r="P31" i="3"/>
  <c r="P155" i="3"/>
  <c r="P139" i="3"/>
  <c r="P123" i="3"/>
  <c r="P107" i="3"/>
  <c r="P91" i="3"/>
  <c r="P75" i="3"/>
  <c r="P59" i="3"/>
  <c r="P43" i="3"/>
  <c r="P27" i="3"/>
  <c r="Q53" i="3"/>
  <c r="Q92" i="3"/>
  <c r="Q131" i="3"/>
  <c r="Q31" i="3"/>
  <c r="M4" i="3"/>
  <c r="N3" i="3"/>
  <c r="N4" i="3"/>
  <c r="G8" i="3" l="1"/>
  <c r="G7" i="3"/>
  <c r="Q35" i="3"/>
  <c r="Q159" i="3"/>
  <c r="Q120" i="3"/>
  <c r="Q122" i="3"/>
  <c r="Q39" i="3"/>
  <c r="Q163" i="3"/>
  <c r="Q124" i="3"/>
  <c r="Q85" i="3"/>
  <c r="Q3" i="3"/>
  <c r="Q63" i="3"/>
  <c r="Q24" i="3"/>
  <c r="Q152" i="3"/>
  <c r="Q113" i="3"/>
  <c r="Q90" i="3"/>
  <c r="Q156" i="3"/>
  <c r="Q154" i="3"/>
  <c r="Q56" i="3"/>
  <c r="Q145" i="3"/>
  <c r="Q14" i="3"/>
  <c r="Q46" i="3"/>
  <c r="Q130" i="3"/>
  <c r="Q74" i="3"/>
  <c r="Q162" i="3"/>
  <c r="Q10" i="3"/>
  <c r="Q98" i="3"/>
  <c r="Q141" i="3"/>
  <c r="Q109" i="3"/>
  <c r="Q77" i="3"/>
  <c r="Q45" i="3"/>
  <c r="Q13" i="3"/>
  <c r="Q148" i="3"/>
  <c r="Q116" i="3"/>
  <c r="Q84" i="3"/>
  <c r="Q52" i="3"/>
  <c r="Q20" i="3"/>
  <c r="Q155" i="3"/>
  <c r="Q123" i="3"/>
  <c r="Q91" i="3"/>
  <c r="Q59" i="3"/>
  <c r="Q27" i="3"/>
  <c r="Q82" i="3"/>
  <c r="Q26" i="3"/>
  <c r="Q58" i="3"/>
  <c r="Q50" i="3"/>
  <c r="Q169" i="3"/>
  <c r="Q137" i="3"/>
  <c r="Q105" i="3"/>
  <c r="Q41" i="3"/>
  <c r="Q9" i="3"/>
  <c r="Q144" i="3"/>
  <c r="Q80" i="3"/>
  <c r="Q16" i="3"/>
  <c r="Q151" i="3"/>
  <c r="Q87" i="3"/>
  <c r="Q55" i="3"/>
  <c r="Q34" i="3"/>
  <c r="Q22" i="3"/>
  <c r="Q66" i="3"/>
  <c r="Q150" i="3"/>
  <c r="Q106" i="3"/>
  <c r="Q165" i="3"/>
  <c r="Q133" i="3"/>
  <c r="Q69" i="3"/>
  <c r="Q5" i="3"/>
  <c r="Q140" i="3"/>
  <c r="Q76" i="3"/>
  <c r="Q12" i="3"/>
  <c r="Q147" i="3"/>
  <c r="Q83" i="3"/>
  <c r="Q19" i="3"/>
  <c r="Q30" i="3"/>
  <c r="Q18" i="3"/>
  <c r="Q142" i="3"/>
  <c r="Q161" i="3"/>
  <c r="Q97" i="3"/>
  <c r="Q33" i="3"/>
  <c r="Q136" i="3"/>
  <c r="Q72" i="3"/>
  <c r="Q8" i="3"/>
  <c r="Q143" i="3"/>
  <c r="Q79" i="3"/>
  <c r="Q15" i="3"/>
  <c r="Q134" i="3"/>
  <c r="Q158" i="3"/>
  <c r="Q94" i="3"/>
  <c r="Q157" i="3"/>
  <c r="Q93" i="3"/>
  <c r="Q29" i="3"/>
  <c r="Q132" i="3"/>
  <c r="Q68" i="3"/>
  <c r="Q4" i="3"/>
  <c r="Q139" i="3"/>
  <c r="Q75" i="3"/>
  <c r="Q11" i="3"/>
  <c r="Q86" i="3"/>
  <c r="Q166" i="3"/>
  <c r="Q6" i="3"/>
  <c r="Q121" i="3"/>
  <c r="Q57" i="3"/>
  <c r="Q160" i="3"/>
  <c r="Q96" i="3"/>
  <c r="Q32" i="3"/>
  <c r="Q135" i="3"/>
  <c r="Q103" i="3"/>
  <c r="Q71" i="3"/>
  <c r="Q114" i="3"/>
  <c r="Q73" i="3"/>
  <c r="Q112" i="3"/>
  <c r="Q48" i="3"/>
  <c r="Q119" i="3"/>
  <c r="Q23" i="3"/>
  <c r="Q101" i="3"/>
  <c r="Q37" i="3"/>
  <c r="Q108" i="3"/>
  <c r="Q44" i="3"/>
  <c r="Q115" i="3"/>
  <c r="Q51" i="3"/>
  <c r="Q42" i="3"/>
  <c r="Q138" i="3"/>
  <c r="Q102" i="3"/>
  <c r="Q129" i="3"/>
  <c r="Q65" i="3"/>
  <c r="Q168" i="3"/>
  <c r="Q104" i="3"/>
  <c r="Q40" i="3"/>
  <c r="Q111" i="3"/>
  <c r="Q47" i="3"/>
  <c r="Q126" i="3"/>
  <c r="Q7" i="3"/>
  <c r="Q54" i="3"/>
  <c r="Q125" i="3"/>
  <c r="Q61" i="3"/>
  <c r="Q164" i="3"/>
  <c r="Q100" i="3"/>
  <c r="Q36" i="3"/>
  <c r="Q107" i="3"/>
  <c r="Q43" i="3"/>
  <c r="Q78" i="3"/>
  <c r="Q110" i="3"/>
  <c r="Q153" i="3"/>
  <c r="Q89" i="3"/>
  <c r="Q25" i="3"/>
  <c r="Q128" i="3"/>
  <c r="Q64" i="3"/>
  <c r="Q167" i="3"/>
  <c r="Q81" i="3"/>
  <c r="Q146" i="3"/>
  <c r="Q67" i="3"/>
  <c r="Q28" i="3"/>
  <c r="Q117" i="3"/>
  <c r="Q38" i="3"/>
  <c r="Q95" i="3"/>
  <c r="Q17" i="3"/>
  <c r="Q99" i="3"/>
  <c r="Q60" i="3"/>
  <c r="Q149" i="3"/>
  <c r="Q62" i="3"/>
  <c r="Q127" i="3"/>
  <c r="Q88" i="3"/>
  <c r="Q49" i="3"/>
  <c r="Q70" i="3"/>
  <c r="M5" i="3"/>
  <c r="O4" i="3"/>
  <c r="M6" i="3" l="1"/>
  <c r="O5" i="3"/>
  <c r="N5" i="3"/>
  <c r="M7" i="3" l="1"/>
  <c r="O6" i="3"/>
  <c r="N6" i="3"/>
  <c r="M8" i="3" l="1"/>
  <c r="O7" i="3"/>
  <c r="N7" i="3"/>
  <c r="M9" i="3" l="1"/>
  <c r="O8" i="3"/>
  <c r="N8" i="3"/>
  <c r="M10" i="3" l="1"/>
  <c r="O9" i="3"/>
  <c r="N9" i="3"/>
  <c r="M11" i="3" l="1"/>
  <c r="O10" i="3"/>
  <c r="N10" i="3"/>
  <c r="M12" i="3" l="1"/>
  <c r="O11" i="3"/>
  <c r="N11" i="3"/>
  <c r="M13" i="3" l="1"/>
  <c r="O12" i="3"/>
  <c r="N12" i="3"/>
  <c r="M14" i="3" l="1"/>
  <c r="O13" i="3"/>
  <c r="N13" i="3"/>
  <c r="M15" i="3" l="1"/>
  <c r="O14" i="3"/>
  <c r="N14" i="3"/>
  <c r="M16" i="3" l="1"/>
  <c r="O15" i="3"/>
  <c r="N15" i="3"/>
  <c r="M17" i="3" l="1"/>
  <c r="O16" i="3"/>
  <c r="N16" i="3"/>
  <c r="M18" i="3" l="1"/>
  <c r="O17" i="3"/>
  <c r="N17" i="3"/>
  <c r="M19" i="3" l="1"/>
  <c r="O18" i="3"/>
  <c r="N18" i="3"/>
  <c r="M20" i="3" l="1"/>
  <c r="O19" i="3"/>
  <c r="N19" i="3"/>
  <c r="M21" i="3" l="1"/>
  <c r="O20" i="3"/>
  <c r="N20" i="3"/>
  <c r="M22" i="3" l="1"/>
  <c r="O21" i="3"/>
  <c r="N21" i="3"/>
  <c r="M23" i="3" l="1"/>
  <c r="O22" i="3"/>
  <c r="N22" i="3"/>
  <c r="M24" i="3" l="1"/>
  <c r="O23" i="3"/>
  <c r="N23" i="3"/>
  <c r="M25" i="3" l="1"/>
  <c r="O24" i="3"/>
  <c r="N24" i="3"/>
  <c r="M26" i="3" l="1"/>
  <c r="O25" i="3"/>
  <c r="N25" i="3"/>
  <c r="M27" i="3" l="1"/>
  <c r="O26" i="3"/>
  <c r="N26" i="3"/>
  <c r="M28" i="3" l="1"/>
  <c r="O27" i="3"/>
  <c r="N27" i="3"/>
  <c r="M29" i="3" l="1"/>
  <c r="O28" i="3"/>
  <c r="N28" i="3"/>
  <c r="M30" i="3" l="1"/>
  <c r="O29" i="3"/>
  <c r="N29" i="3"/>
  <c r="M31" i="3" l="1"/>
  <c r="O30" i="3"/>
  <c r="N30" i="3"/>
  <c r="M32" i="3" l="1"/>
  <c r="O31" i="3"/>
  <c r="N31" i="3"/>
  <c r="M33" i="3" l="1"/>
  <c r="O32" i="3"/>
  <c r="N32" i="3"/>
  <c r="M34" i="3" l="1"/>
  <c r="O33" i="3"/>
  <c r="N33" i="3"/>
  <c r="M35" i="3" l="1"/>
  <c r="O34" i="3"/>
  <c r="N34" i="3"/>
  <c r="M36" i="3" l="1"/>
  <c r="O35" i="3"/>
  <c r="N35" i="3"/>
  <c r="M37" i="3" l="1"/>
  <c r="O36" i="3"/>
  <c r="N36" i="3"/>
  <c r="M38" i="3" l="1"/>
  <c r="O37" i="3"/>
  <c r="N37" i="3"/>
  <c r="M39" i="3" l="1"/>
  <c r="O38" i="3"/>
  <c r="N38" i="3"/>
  <c r="M40" i="3" l="1"/>
  <c r="O39" i="3"/>
  <c r="N39" i="3"/>
  <c r="M41" i="3" l="1"/>
  <c r="O40" i="3"/>
  <c r="N40" i="3"/>
  <c r="M42" i="3" l="1"/>
  <c r="O41" i="3"/>
  <c r="N41" i="3"/>
  <c r="M43" i="3" l="1"/>
  <c r="O42" i="3"/>
  <c r="N42" i="3"/>
  <c r="M44" i="3" l="1"/>
  <c r="O43" i="3"/>
  <c r="N43" i="3"/>
  <c r="M45" i="3" l="1"/>
  <c r="O44" i="3"/>
  <c r="N44" i="3"/>
  <c r="M46" i="3" l="1"/>
  <c r="O45" i="3"/>
  <c r="N45" i="3"/>
  <c r="M47" i="3" l="1"/>
  <c r="O46" i="3"/>
  <c r="N46" i="3"/>
  <c r="M48" i="3" l="1"/>
  <c r="O47" i="3"/>
  <c r="N47" i="3"/>
  <c r="M49" i="3" l="1"/>
  <c r="O48" i="3"/>
  <c r="N48" i="3"/>
  <c r="M50" i="3" l="1"/>
  <c r="O49" i="3"/>
  <c r="N49" i="3"/>
  <c r="M51" i="3" l="1"/>
  <c r="O50" i="3"/>
  <c r="N50" i="3"/>
  <c r="M52" i="3" l="1"/>
  <c r="O51" i="3"/>
  <c r="N51" i="3"/>
  <c r="M53" i="3" l="1"/>
  <c r="O52" i="3"/>
  <c r="N52" i="3"/>
  <c r="M54" i="3" l="1"/>
  <c r="O53" i="3"/>
  <c r="N53" i="3"/>
  <c r="M55" i="3" l="1"/>
  <c r="O54" i="3"/>
  <c r="N54" i="3"/>
  <c r="M56" i="3" l="1"/>
  <c r="O55" i="3"/>
  <c r="N55" i="3"/>
  <c r="M57" i="3" l="1"/>
  <c r="O56" i="3"/>
  <c r="N56" i="3"/>
  <c r="M58" i="3" l="1"/>
  <c r="O57" i="3"/>
  <c r="N57" i="3"/>
  <c r="M59" i="3" l="1"/>
  <c r="O58" i="3"/>
  <c r="N58" i="3"/>
  <c r="M60" i="3" l="1"/>
  <c r="O59" i="3"/>
  <c r="N59" i="3"/>
  <c r="M61" i="3" l="1"/>
  <c r="O60" i="3"/>
  <c r="N60" i="3"/>
  <c r="M62" i="3" l="1"/>
  <c r="O61" i="3"/>
  <c r="N61" i="3"/>
  <c r="M63" i="3" l="1"/>
  <c r="O62" i="3"/>
  <c r="N62" i="3"/>
  <c r="N63" i="3" l="1"/>
  <c r="O63" i="3"/>
  <c r="M64" i="3"/>
  <c r="M65" i="3" l="1"/>
  <c r="N64" i="3"/>
  <c r="O64" i="3"/>
  <c r="M66" i="3" l="1"/>
  <c r="O65" i="3"/>
  <c r="N65" i="3"/>
  <c r="M67" i="3" l="1"/>
  <c r="O66" i="3"/>
  <c r="N66" i="3"/>
  <c r="M68" i="3" l="1"/>
  <c r="N67" i="3"/>
  <c r="O67" i="3"/>
  <c r="M69" i="3" l="1"/>
  <c r="N68" i="3"/>
  <c r="O68" i="3"/>
  <c r="M70" i="3" l="1"/>
  <c r="N69" i="3"/>
  <c r="O69" i="3"/>
  <c r="M71" i="3" l="1"/>
  <c r="O70" i="3"/>
  <c r="N70" i="3"/>
  <c r="M72" i="3" l="1"/>
  <c r="N71" i="3"/>
  <c r="O71" i="3"/>
  <c r="M73" i="3" l="1"/>
  <c r="N72" i="3"/>
  <c r="O72" i="3"/>
  <c r="M74" i="3" l="1"/>
  <c r="O73" i="3"/>
  <c r="N73" i="3"/>
  <c r="M75" i="3" l="1"/>
  <c r="O74" i="3"/>
  <c r="N74" i="3"/>
  <c r="M76" i="3" l="1"/>
  <c r="N75" i="3"/>
  <c r="O75" i="3"/>
  <c r="M77" i="3" l="1"/>
  <c r="N76" i="3"/>
  <c r="O76" i="3"/>
  <c r="M78" i="3" l="1"/>
  <c r="O77" i="3"/>
  <c r="N77" i="3"/>
  <c r="M79" i="3" l="1"/>
  <c r="O78" i="3"/>
  <c r="N78" i="3"/>
  <c r="M80" i="3" l="1"/>
  <c r="N79" i="3"/>
  <c r="O79" i="3"/>
  <c r="M81" i="3" l="1"/>
  <c r="N80" i="3"/>
  <c r="O80" i="3"/>
  <c r="M82" i="3" l="1"/>
  <c r="N81" i="3"/>
  <c r="O81" i="3"/>
  <c r="M83" i="3" l="1"/>
  <c r="O82" i="3"/>
  <c r="N82" i="3"/>
  <c r="M84" i="3" l="1"/>
  <c r="N83" i="3"/>
  <c r="O83" i="3"/>
  <c r="M85" i="3" l="1"/>
  <c r="N84" i="3"/>
  <c r="O84" i="3"/>
  <c r="M86" i="3" l="1"/>
  <c r="O85" i="3"/>
  <c r="N85" i="3"/>
  <c r="M87" i="3" l="1"/>
  <c r="O86" i="3"/>
  <c r="N86" i="3"/>
  <c r="M88" i="3" l="1"/>
  <c r="N87" i="3"/>
  <c r="O87" i="3"/>
  <c r="M89" i="3" l="1"/>
  <c r="N88" i="3"/>
  <c r="O88" i="3"/>
  <c r="M90" i="3" l="1"/>
  <c r="O89" i="3"/>
  <c r="N89" i="3"/>
  <c r="M91" i="3" l="1"/>
  <c r="O90" i="3"/>
  <c r="M92" i="3" l="1"/>
  <c r="O91" i="3"/>
  <c r="M93" i="3" l="1"/>
  <c r="O92" i="3"/>
  <c r="M94" i="3" l="1"/>
  <c r="O93" i="3"/>
  <c r="M95" i="3" l="1"/>
  <c r="O94" i="3"/>
  <c r="M96" i="3" l="1"/>
  <c r="O95" i="3"/>
  <c r="M97" i="3" l="1"/>
  <c r="O96" i="3"/>
  <c r="M98" i="3" l="1"/>
  <c r="O97" i="3"/>
  <c r="M99" i="3" l="1"/>
  <c r="O98" i="3"/>
  <c r="M100" i="3" l="1"/>
  <c r="O99" i="3"/>
  <c r="M101" i="3" l="1"/>
  <c r="O100" i="3"/>
  <c r="M102" i="3" l="1"/>
  <c r="O101" i="3"/>
  <c r="M103" i="3" l="1"/>
  <c r="O102" i="3"/>
  <c r="M104" i="3" l="1"/>
  <c r="O103" i="3"/>
  <c r="M105" i="3" l="1"/>
  <c r="O104" i="3"/>
  <c r="M106" i="3" l="1"/>
  <c r="O105" i="3"/>
  <c r="M107" i="3" l="1"/>
  <c r="O106" i="3"/>
  <c r="M108" i="3" l="1"/>
  <c r="O107" i="3"/>
  <c r="M109" i="3" l="1"/>
  <c r="O108" i="3"/>
  <c r="M110" i="3" l="1"/>
  <c r="O109" i="3"/>
  <c r="M111" i="3" l="1"/>
  <c r="O110" i="3"/>
  <c r="M112" i="3" l="1"/>
  <c r="O111" i="3"/>
  <c r="M113" i="3" l="1"/>
  <c r="O112" i="3"/>
  <c r="M114" i="3" l="1"/>
  <c r="O113" i="3"/>
  <c r="M115" i="3" l="1"/>
  <c r="O114" i="3"/>
  <c r="M116" i="3" l="1"/>
  <c r="O115" i="3"/>
  <c r="M117" i="3" l="1"/>
  <c r="O116" i="3"/>
  <c r="M118" i="3" l="1"/>
  <c r="O117" i="3"/>
  <c r="M119" i="3" l="1"/>
  <c r="O118" i="3"/>
  <c r="M120" i="3" l="1"/>
  <c r="O119" i="3"/>
  <c r="M121" i="3" l="1"/>
  <c r="O120" i="3"/>
  <c r="M122" i="3" l="1"/>
  <c r="O121" i="3"/>
  <c r="M123" i="3" l="1"/>
  <c r="O122" i="3"/>
  <c r="M124" i="3" l="1"/>
  <c r="O123" i="3"/>
  <c r="M125" i="3" l="1"/>
  <c r="O124" i="3"/>
  <c r="M126" i="3" l="1"/>
  <c r="O125" i="3"/>
  <c r="M127" i="3" l="1"/>
  <c r="O126" i="3"/>
  <c r="M128" i="3" l="1"/>
  <c r="O127" i="3"/>
  <c r="M129" i="3" l="1"/>
  <c r="O128" i="3"/>
  <c r="M130" i="3" l="1"/>
  <c r="O129" i="3"/>
  <c r="M131" i="3" l="1"/>
  <c r="O130" i="3"/>
  <c r="M132" i="3" l="1"/>
  <c r="O131" i="3"/>
  <c r="M133" i="3" l="1"/>
  <c r="O132" i="3"/>
  <c r="M134" i="3" l="1"/>
  <c r="O133" i="3"/>
  <c r="M135" i="3" l="1"/>
  <c r="O134" i="3"/>
  <c r="M136" i="3" l="1"/>
  <c r="O135" i="3"/>
  <c r="M137" i="3" l="1"/>
  <c r="O136" i="3"/>
  <c r="M138" i="3" l="1"/>
  <c r="O137" i="3"/>
  <c r="M139" i="3" l="1"/>
  <c r="O138" i="3"/>
  <c r="M140" i="3" l="1"/>
  <c r="O139" i="3"/>
  <c r="M141" i="3" l="1"/>
  <c r="O140" i="3"/>
  <c r="M142" i="3" l="1"/>
  <c r="O141" i="3"/>
  <c r="M143" i="3" l="1"/>
  <c r="O142" i="3"/>
  <c r="M144" i="3" l="1"/>
  <c r="O143" i="3"/>
  <c r="M145" i="3" l="1"/>
  <c r="O144" i="3"/>
  <c r="M146" i="3" l="1"/>
  <c r="O145" i="3"/>
  <c r="M147" i="3" l="1"/>
  <c r="O146" i="3"/>
  <c r="M148" i="3" l="1"/>
  <c r="O147" i="3"/>
  <c r="M149" i="3" l="1"/>
  <c r="O148" i="3"/>
  <c r="M150" i="3" l="1"/>
  <c r="O149" i="3"/>
  <c r="M151" i="3" l="1"/>
  <c r="O150" i="3"/>
  <c r="M152" i="3" l="1"/>
  <c r="O151" i="3"/>
  <c r="M153" i="3" l="1"/>
  <c r="O152" i="3"/>
  <c r="M154" i="3" l="1"/>
  <c r="O153" i="3"/>
  <c r="M155" i="3" l="1"/>
  <c r="O154" i="3"/>
  <c r="M156" i="3" l="1"/>
  <c r="O155" i="3"/>
  <c r="M157" i="3" l="1"/>
  <c r="O156" i="3"/>
  <c r="M158" i="3" l="1"/>
  <c r="O157" i="3"/>
  <c r="M159" i="3" l="1"/>
  <c r="O158" i="3"/>
  <c r="M160" i="3" l="1"/>
  <c r="O159" i="3"/>
  <c r="M161" i="3" l="1"/>
  <c r="O160" i="3"/>
  <c r="M162" i="3" l="1"/>
  <c r="O161" i="3"/>
  <c r="M163" i="3" l="1"/>
  <c r="O162" i="3"/>
  <c r="M164" i="3" l="1"/>
  <c r="O163" i="3"/>
  <c r="M165" i="3" l="1"/>
  <c r="O164" i="3"/>
  <c r="M166" i="3" l="1"/>
  <c r="O165" i="3"/>
  <c r="M167" i="3" l="1"/>
  <c r="O166" i="3"/>
  <c r="M168" i="3" l="1"/>
  <c r="O167" i="3"/>
  <c r="M169" i="3" l="1"/>
  <c r="O169" i="3" s="1"/>
  <c r="O168" i="3"/>
</calcChain>
</file>

<file path=xl/sharedStrings.xml><?xml version="1.0" encoding="utf-8"?>
<sst xmlns="http://schemas.openxmlformats.org/spreadsheetml/2006/main" count="64" uniqueCount="52">
  <si>
    <t>Seed</t>
  </si>
  <si>
    <t>Nx</t>
  </si>
  <si>
    <t>Dx</t>
  </si>
  <si>
    <t>k</t>
  </si>
  <si>
    <t>p_obs</t>
  </si>
  <si>
    <t>p_f</t>
  </si>
  <si>
    <t>ecart relatif des ordres</t>
  </si>
  <si>
    <t>Fs</t>
  </si>
  <si>
    <t>r</t>
  </si>
  <si>
    <t>GCI</t>
  </si>
  <si>
    <t>Unum</t>
  </si>
  <si>
    <t>Mesure permeabilite</t>
  </si>
  <si>
    <t>epistemique</t>
  </si>
  <si>
    <t>b_r</t>
  </si>
  <si>
    <t>incertitude sur les mesures</t>
  </si>
  <si>
    <t>sr</t>
  </si>
  <si>
    <t>Ud</t>
  </si>
  <si>
    <t>Npts</t>
  </si>
  <si>
    <t>p</t>
  </si>
  <si>
    <t>Ordre de convergence formel</t>
  </si>
  <si>
    <t>Ordre de convergence observé</t>
  </si>
  <si>
    <t>Écart relatif</t>
  </si>
  <si>
    <t>médiane</t>
  </si>
  <si>
    <t>FVG</t>
  </si>
  <si>
    <t>log(k)</t>
  </si>
  <si>
    <t>moyenne log(k)</t>
  </si>
  <si>
    <t>écart-type log(k)</t>
  </si>
  <si>
    <t>lower bound</t>
  </si>
  <si>
    <t>upper bound</t>
  </si>
  <si>
    <t>distib</t>
  </si>
  <si>
    <t>cumul</t>
  </si>
  <si>
    <t>Moyenne</t>
  </si>
  <si>
    <t>Upper bound</t>
  </si>
  <si>
    <t>Lower bound</t>
  </si>
  <si>
    <t>uinput-</t>
  </si>
  <si>
    <t>uinput+</t>
  </si>
  <si>
    <t>Uval+</t>
  </si>
  <si>
    <t>Uval-</t>
  </si>
  <si>
    <t>&lt; 10%</t>
  </si>
  <si>
    <t>h</t>
  </si>
  <si>
    <t>rh</t>
  </si>
  <si>
    <t>2rh</t>
  </si>
  <si>
    <t>erreur</t>
  </si>
  <si>
    <t>u input -</t>
  </si>
  <si>
    <t>u input +</t>
  </si>
  <si>
    <t>CDF</t>
  </si>
  <si>
    <t>PDF</t>
  </si>
  <si>
    <t>E=</t>
  </si>
  <si>
    <t>S=</t>
  </si>
  <si>
    <t>D=</t>
  </si>
  <si>
    <t>delta_model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</si>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</sst>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0" fontId="0" fillId="3" borderId="0" xfId="0" applyFill="1"/>
    <xf numFmtId="166" fontId="0" fillId="0" borderId="0" xfId="1" applyNumberFormat="1" applyFont="1" applyBorder="1"/>
    <xf numFmtId="0" fontId="0" fillId="0" borderId="9" xfId="0" applyBorder="1"/>
    <xf numFmtId="11" fontId="0" fillId="0" borderId="9" xfId="0" applyNumberFormat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Calculs!$E$2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Calculs!$D$3:$D$10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Calculs!$E$3:$E$10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9-48A3-899D-355E96DF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</a:t>
            </a:r>
            <a:r>
              <a:rPr lang="en-US" baseline="0"/>
              <a:t> log-log de l'e</a:t>
            </a:r>
            <a:r>
              <a:rPr lang="en-US"/>
              <a:t>rreur en fonction</a:t>
            </a:r>
            <a:r>
              <a:rPr lang="en-US" baseline="0"/>
              <a:t> de </a:t>
            </a:r>
            <a:r>
              <a:rPr lang="el-GR" baseline="0"/>
              <a:t>Δ</a:t>
            </a:r>
            <a:r>
              <a:rPr lang="en-CA" baseline="0"/>
              <a:t>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Calculs!$D$4:$D$6</c:f>
              <c:numCache>
                <c:formatCode>0.00E+00</c:formatCode>
                <c:ptCount val="3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</c:numCache>
            </c:numRef>
          </c:xVal>
          <c:yVal>
            <c:numRef>
              <c:f>Calculs!$F$4:$F$6</c:f>
              <c:numCache>
                <c:formatCode>General</c:formatCode>
                <c:ptCount val="3"/>
                <c:pt idx="0">
                  <c:v>8.4854999999990361E-4</c:v>
                </c:pt>
                <c:pt idx="1">
                  <c:v>2.6946669113886487E-3</c:v>
                </c:pt>
                <c:pt idx="2">
                  <c:v>1.3028795996752751E-2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8A1-A11F-E69AA289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34271"/>
        <c:axId val="918235711"/>
      </c:scatterChart>
      <c:scatterChart>
        <c:scatterStyle val="smoothMarker"/>
        <c:varyColors val="0"/>
        <c:ser>
          <c:idx val="0"/>
          <c:order val="0"/>
          <c:tx>
            <c:strRef>
              <c:f>Calculs!$F$2</c:f>
              <c:strCache>
                <c:ptCount val="1"/>
                <c:pt idx="0">
                  <c:v>erreur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Calculs!$D$4:$D$10</c:f>
              <c:numCache>
                <c:formatCode>0.00E+00</c:formatCode>
                <c:ptCount val="7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  <c:pt idx="3">
                  <c:v>1.3333333000000001E-6</c:v>
                </c:pt>
                <c:pt idx="4">
                  <c:v>1.9999999999999999E-6</c:v>
                </c:pt>
                <c:pt idx="5">
                  <c:v>2.6666667000000001E-6</c:v>
                </c:pt>
                <c:pt idx="6">
                  <c:v>3.9999999999999998E-6</c:v>
                </c:pt>
              </c:numCache>
            </c:numRef>
          </c:xVal>
          <c:yVal>
            <c:numRef>
              <c:f>Calculs!$F$4:$F$10</c:f>
              <c:numCache>
                <c:formatCode>General</c:formatCode>
                <c:ptCount val="7"/>
                <c:pt idx="0">
                  <c:v>8.4854999999990361E-4</c:v>
                </c:pt>
                <c:pt idx="1">
                  <c:v>2.6946669113886487E-3</c:v>
                </c:pt>
                <c:pt idx="2">
                  <c:v>1.3028795996752751E-2</c:v>
                </c:pt>
                <c:pt idx="3">
                  <c:v>2.0568691968782662E-2</c:v>
                </c:pt>
                <c:pt idx="4">
                  <c:v>7.0802699999999774E-2</c:v>
                </c:pt>
                <c:pt idx="5">
                  <c:v>0.2078457504981035</c:v>
                </c:pt>
                <c:pt idx="6">
                  <c:v>0.46796510626688831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6-48A1-A11F-E69AA289069E}"/>
            </c:ext>
          </c:extLst>
        </c:ser>
        <c:ser>
          <c:idx val="2"/>
          <c:order val="2"/>
          <c:tx>
            <c:v>sss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Calculs!$D$4:$D$6</c:f>
              <c:numCache>
                <c:formatCode>0.00E+00</c:formatCode>
                <c:ptCount val="3"/>
                <c:pt idx="0">
                  <c:v>4.9999999999999998E-7</c:v>
                </c:pt>
                <c:pt idx="1">
                  <c:v>6.6666667000000002E-7</c:v>
                </c:pt>
                <c:pt idx="2">
                  <c:v>9.9999999999999995E-7</c:v>
                </c:pt>
              </c:numCache>
            </c:numRef>
          </c:xVal>
          <c:yVal>
            <c:numRef>
              <c:f>Calculs!$G$4:$G$6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A6-48A1-A11F-E69AA289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34271"/>
        <c:axId val="918235711"/>
      </c:scatterChart>
      <c:valAx>
        <c:axId val="918234271"/>
        <c:scaling>
          <c:logBase val="10"/>
          <c:orientation val="minMax"/>
          <c:max val="1.0000000000000004E-5"/>
          <c:min val="1.0000000000000005E-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CA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35711"/>
        <c:crosses val="max"/>
        <c:crossBetween val="midCat"/>
      </c:valAx>
      <c:valAx>
        <c:axId val="918235711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Erreur</a:t>
                </a:r>
                <a:r>
                  <a:rPr lang="en-CA" baseline="0"/>
                  <a:t> L2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3427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de la permeabilite en fonction de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Données!$B$2:$B$9</c:f>
              <c:numCache>
                <c:formatCode>0.00E+00</c:formatCode>
                <c:ptCount val="8"/>
                <c:pt idx="0">
                  <c:v>3.3333332999999999E-7</c:v>
                </c:pt>
                <c:pt idx="1">
                  <c:v>4.9999999999999998E-7</c:v>
                </c:pt>
                <c:pt idx="2">
                  <c:v>6.6666667000000002E-7</c:v>
                </c:pt>
                <c:pt idx="3">
                  <c:v>9.9999999999999995E-7</c:v>
                </c:pt>
                <c:pt idx="4">
                  <c:v>1.3333333000000001E-6</c:v>
                </c:pt>
                <c:pt idx="5">
                  <c:v>1.9999999999999999E-6</c:v>
                </c:pt>
                <c:pt idx="6">
                  <c:v>2.6666667000000001E-6</c:v>
                </c:pt>
                <c:pt idx="7">
                  <c:v>3.9999999999999998E-6</c:v>
                </c:pt>
              </c:numCache>
            </c:numRef>
          </c:xVal>
          <c:yVal>
            <c:numRef>
              <c:f>Données!$C$2:$C$9</c:f>
              <c:numCache>
                <c:formatCode>General</c:formatCode>
                <c:ptCount val="8"/>
                <c:pt idx="0">
                  <c:v>19.542286000000001</c:v>
                </c:pt>
                <c:pt idx="1">
                  <c:v>19.559256999999999</c:v>
                </c:pt>
                <c:pt idx="2">
                  <c:v>19.588958999999999</c:v>
                </c:pt>
                <c:pt idx="3">
                  <c:v>19.726541000000001</c:v>
                </c:pt>
                <c:pt idx="4">
                  <c:v>19.7942</c:v>
                </c:pt>
                <c:pt idx="5">
                  <c:v>20.250312999999998</c:v>
                </c:pt>
                <c:pt idx="6">
                  <c:v>21.342282999999998</c:v>
                </c:pt>
                <c:pt idx="7">
                  <c:v>22.851299000000001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F-40FD-82AC-4C7900BE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6911"/>
        <c:axId val="936369311"/>
      </c:scatterChart>
      <c:valAx>
        <c:axId val="9363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x [m]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9311"/>
        <c:crosses val="autoZero"/>
        <c:crossBetween val="midCat"/>
      </c:valAx>
      <c:valAx>
        <c:axId val="9363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k[</a:t>
                </a:r>
                <a:r>
                  <a:rPr lang="el-GR"/>
                  <a:t>μ</a:t>
                </a:r>
                <a:r>
                  <a:rPr lang="en-US"/>
                  <a:t>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'Monte-Carlo'!$C$2:$C$223</c:f>
              <c:numCache>
                <c:formatCode>General</c:formatCode>
                <c:ptCount val="222"/>
                <c:pt idx="0">
                  <c:v>2.1250756941957744E-2</c:v>
                </c:pt>
                <c:pt idx="1">
                  <c:v>2.5800793019603547E-2</c:v>
                </c:pt>
                <c:pt idx="2">
                  <c:v>8.560902498485741E-3</c:v>
                </c:pt>
                <c:pt idx="3">
                  <c:v>3.0627281127019693E-2</c:v>
                </c:pt>
                <c:pt idx="4">
                  <c:v>4.2179203645599163E-2</c:v>
                </c:pt>
                <c:pt idx="5">
                  <c:v>2.6780345682060579E-2</c:v>
                </c:pt>
                <c:pt idx="6">
                  <c:v>3.9967403929301031E-2</c:v>
                </c:pt>
                <c:pt idx="7">
                  <c:v>4.1359451997080798E-2</c:v>
                </c:pt>
                <c:pt idx="8">
                  <c:v>7.9441217120480422E-3</c:v>
                </c:pt>
                <c:pt idx="9">
                  <c:v>7.4114944436126798E-3</c:v>
                </c:pt>
                <c:pt idx="10">
                  <c:v>1.0973528292218031E-2</c:v>
                </c:pt>
                <c:pt idx="11">
                  <c:v>2.1819018555066225E-2</c:v>
                </c:pt>
                <c:pt idx="12">
                  <c:v>6.4286930657635015E-3</c:v>
                </c:pt>
                <c:pt idx="13">
                  <c:v>2.0461963356865499E-2</c:v>
                </c:pt>
                <c:pt idx="14">
                  <c:v>2.3168290726948051E-2</c:v>
                </c:pt>
                <c:pt idx="15">
                  <c:v>4.1019480101352333E-2</c:v>
                </c:pt>
                <c:pt idx="16">
                  <c:v>4.1783753652606045E-2</c:v>
                </c:pt>
                <c:pt idx="17">
                  <c:v>3.8777979023524194E-2</c:v>
                </c:pt>
                <c:pt idx="18">
                  <c:v>3.4807790181116204E-2</c:v>
                </c:pt>
                <c:pt idx="19">
                  <c:v>2.6917401995106324E-2</c:v>
                </c:pt>
                <c:pt idx="20">
                  <c:v>3.4964365019066128E-2</c:v>
                </c:pt>
                <c:pt idx="21">
                  <c:v>4.2284288463725277E-2</c:v>
                </c:pt>
                <c:pt idx="22">
                  <c:v>3.5257191107938166E-2</c:v>
                </c:pt>
                <c:pt idx="23">
                  <c:v>4.1818341988064167E-2</c:v>
                </c:pt>
                <c:pt idx="24">
                  <c:v>4.2185231478853523E-2</c:v>
                </c:pt>
                <c:pt idx="25">
                  <c:v>3.0281865082728003E-2</c:v>
                </c:pt>
                <c:pt idx="26">
                  <c:v>9.4167182042531467E-3</c:v>
                </c:pt>
                <c:pt idx="27">
                  <c:v>2.7916724476612077E-2</c:v>
                </c:pt>
                <c:pt idx="28">
                  <c:v>3.1717090696866825E-2</c:v>
                </c:pt>
                <c:pt idx="29">
                  <c:v>3.1198386761460556E-2</c:v>
                </c:pt>
                <c:pt idx="30">
                  <c:v>3.5252418576088913E-2</c:v>
                </c:pt>
                <c:pt idx="31">
                  <c:v>4.1221446041158356E-2</c:v>
                </c:pt>
                <c:pt idx="32">
                  <c:v>4.2215187513548372E-2</c:v>
                </c:pt>
                <c:pt idx="33">
                  <c:v>2.1006690131898226E-2</c:v>
                </c:pt>
                <c:pt idx="34">
                  <c:v>3.3150571869136308E-2</c:v>
                </c:pt>
                <c:pt idx="35">
                  <c:v>3.3966814057763667E-2</c:v>
                </c:pt>
                <c:pt idx="36">
                  <c:v>2.1647233286593879E-2</c:v>
                </c:pt>
                <c:pt idx="37">
                  <c:v>3.0104056896418194E-2</c:v>
                </c:pt>
                <c:pt idx="38">
                  <c:v>5.8743041089590201E-3</c:v>
                </c:pt>
                <c:pt idx="39">
                  <c:v>4.2076233431323308E-2</c:v>
                </c:pt>
                <c:pt idx="40">
                  <c:v>3.6737498989101058E-2</c:v>
                </c:pt>
                <c:pt idx="41">
                  <c:v>3.0142298955344191E-2</c:v>
                </c:pt>
                <c:pt idx="42">
                  <c:v>3.8097693672265259E-2</c:v>
                </c:pt>
                <c:pt idx="43">
                  <c:v>3.7540726756186193E-2</c:v>
                </c:pt>
                <c:pt idx="44">
                  <c:v>2.1704492067102774E-3</c:v>
                </c:pt>
                <c:pt idx="45">
                  <c:v>6.8634962998379342E-3</c:v>
                </c:pt>
                <c:pt idx="46">
                  <c:v>2.5769035172952471E-2</c:v>
                </c:pt>
                <c:pt idx="47">
                  <c:v>4.0244955031996765E-2</c:v>
                </c:pt>
                <c:pt idx="48">
                  <c:v>4.3896547330619737E-3</c:v>
                </c:pt>
                <c:pt idx="49">
                  <c:v>4.2309900140319573E-2</c:v>
                </c:pt>
                <c:pt idx="50">
                  <c:v>2.1932233502420555E-2</c:v>
                </c:pt>
                <c:pt idx="51">
                  <c:v>4.2244173004700028E-2</c:v>
                </c:pt>
                <c:pt idx="52">
                  <c:v>2.3844153996836981E-2</c:v>
                </c:pt>
                <c:pt idx="53">
                  <c:v>2.8240806328180879E-2</c:v>
                </c:pt>
                <c:pt idx="54">
                  <c:v>4.103390512532918E-2</c:v>
                </c:pt>
                <c:pt idx="55">
                  <c:v>2.450283733031065E-2</c:v>
                </c:pt>
                <c:pt idx="56">
                  <c:v>4.0636840771465725E-2</c:v>
                </c:pt>
                <c:pt idx="57">
                  <c:v>1.9998504802851751E-2</c:v>
                </c:pt>
                <c:pt idx="58">
                  <c:v>2.3519864508070348E-2</c:v>
                </c:pt>
                <c:pt idx="59">
                  <c:v>3.6649392205932267E-2</c:v>
                </c:pt>
                <c:pt idx="60">
                  <c:v>2.5044292332327509E-2</c:v>
                </c:pt>
                <c:pt idx="61">
                  <c:v>8.5674626794475621E-3</c:v>
                </c:pt>
                <c:pt idx="62">
                  <c:v>4.1116653350232138E-2</c:v>
                </c:pt>
                <c:pt idx="63">
                  <c:v>2.5624547305790456E-2</c:v>
                </c:pt>
                <c:pt idx="64">
                  <c:v>9.0824946959861767E-3</c:v>
                </c:pt>
                <c:pt idx="65">
                  <c:v>3.3777892273139869E-2</c:v>
                </c:pt>
                <c:pt idx="66">
                  <c:v>1.9793767772187483E-3</c:v>
                </c:pt>
                <c:pt idx="67">
                  <c:v>7.2717341959496152E-3</c:v>
                </c:pt>
                <c:pt idx="68">
                  <c:v>2.8510029255090413E-2</c:v>
                </c:pt>
                <c:pt idx="69">
                  <c:v>4.0038217440608544E-2</c:v>
                </c:pt>
                <c:pt idx="70">
                  <c:v>3.5147332045131256E-2</c:v>
                </c:pt>
                <c:pt idx="71">
                  <c:v>3.8443879417478725E-2</c:v>
                </c:pt>
                <c:pt idx="72">
                  <c:v>3.8628493638654983E-2</c:v>
                </c:pt>
                <c:pt idx="73">
                  <c:v>3.9923992995781456E-2</c:v>
                </c:pt>
                <c:pt idx="74">
                  <c:v>2.875824018783827E-2</c:v>
                </c:pt>
                <c:pt idx="75">
                  <c:v>2.8989491290519011E-2</c:v>
                </c:pt>
                <c:pt idx="76">
                  <c:v>6.6434933817887702E-3</c:v>
                </c:pt>
                <c:pt idx="77">
                  <c:v>2.8789668022803951E-2</c:v>
                </c:pt>
                <c:pt idx="78">
                  <c:v>3.3115839781906693E-2</c:v>
                </c:pt>
                <c:pt idx="79">
                  <c:v>3.8043953172986242E-2</c:v>
                </c:pt>
                <c:pt idx="80">
                  <c:v>4.0535655271549439E-2</c:v>
                </c:pt>
                <c:pt idx="81">
                  <c:v>2.6065186516393057E-2</c:v>
                </c:pt>
                <c:pt idx="82">
                  <c:v>9.6407730527244898E-3</c:v>
                </c:pt>
                <c:pt idx="83">
                  <c:v>3.303825610570052E-2</c:v>
                </c:pt>
                <c:pt idx="84">
                  <c:v>3.2083044522202557E-2</c:v>
                </c:pt>
                <c:pt idx="85">
                  <c:v>1.024902088912877E-2</c:v>
                </c:pt>
                <c:pt idx="86">
                  <c:v>2.967846683004291E-2</c:v>
                </c:pt>
                <c:pt idx="87">
                  <c:v>1.5171720810688728E-2</c:v>
                </c:pt>
                <c:pt idx="88">
                  <c:v>1.2775635586005342E-2</c:v>
                </c:pt>
                <c:pt idx="89">
                  <c:v>2.4035909761406453E-2</c:v>
                </c:pt>
                <c:pt idx="90">
                  <c:v>3.6379833583071015E-2</c:v>
                </c:pt>
                <c:pt idx="91">
                  <c:v>3.2847569761728597E-2</c:v>
                </c:pt>
                <c:pt idx="92">
                  <c:v>3.509909805945962E-2</c:v>
                </c:pt>
                <c:pt idx="93">
                  <c:v>2.3766279407052171E-2</c:v>
                </c:pt>
                <c:pt idx="94">
                  <c:v>2.1961651388312447E-2</c:v>
                </c:pt>
                <c:pt idx="95">
                  <c:v>1.8398817422448704E-3</c:v>
                </c:pt>
                <c:pt idx="96">
                  <c:v>3.2980054339168216E-2</c:v>
                </c:pt>
                <c:pt idx="97">
                  <c:v>3.1512711509357319E-2</c:v>
                </c:pt>
                <c:pt idx="98">
                  <c:v>2.9630722776803679E-2</c:v>
                </c:pt>
                <c:pt idx="99">
                  <c:v>8.6072466482321995E-3</c:v>
                </c:pt>
                <c:pt idx="100">
                  <c:v>2.8002574013062803E-2</c:v>
                </c:pt>
                <c:pt idx="101">
                  <c:v>5.5761347114667075E-3</c:v>
                </c:pt>
                <c:pt idx="102">
                  <c:v>3.8065618238077741E-2</c:v>
                </c:pt>
                <c:pt idx="103">
                  <c:v>2.2687244398809037E-2</c:v>
                </c:pt>
                <c:pt idx="104">
                  <c:v>3.8457467357979232E-2</c:v>
                </c:pt>
                <c:pt idx="105">
                  <c:v>2.9831827326310074E-2</c:v>
                </c:pt>
                <c:pt idx="106">
                  <c:v>3.0775704060568891E-2</c:v>
                </c:pt>
                <c:pt idx="107">
                  <c:v>4.0880239294594563E-2</c:v>
                </c:pt>
                <c:pt idx="108">
                  <c:v>4.1457002908314312E-2</c:v>
                </c:pt>
                <c:pt idx="109">
                  <c:v>5.2918359033624881E-3</c:v>
                </c:pt>
                <c:pt idx="110">
                  <c:v>3.8138458473162988E-2</c:v>
                </c:pt>
                <c:pt idx="111">
                  <c:v>2.5766681396082267E-2</c:v>
                </c:pt>
                <c:pt idx="112">
                  <c:v>2.091925421003954E-2</c:v>
                </c:pt>
                <c:pt idx="113">
                  <c:v>1.2684534759685534E-2</c:v>
                </c:pt>
                <c:pt idx="114">
                  <c:v>4.1836138946105592E-2</c:v>
                </c:pt>
                <c:pt idx="115">
                  <c:v>2.537147749072953E-2</c:v>
                </c:pt>
                <c:pt idx="116">
                  <c:v>1.3474435912749466E-2</c:v>
                </c:pt>
                <c:pt idx="117">
                  <c:v>3.1272600113541306E-2</c:v>
                </c:pt>
                <c:pt idx="118">
                  <c:v>9.0030614893266917E-3</c:v>
                </c:pt>
                <c:pt idx="119">
                  <c:v>4.2110366220299025E-2</c:v>
                </c:pt>
                <c:pt idx="120">
                  <c:v>4.1801033686068925E-2</c:v>
                </c:pt>
                <c:pt idx="121">
                  <c:v>2.5734193137635041E-2</c:v>
                </c:pt>
                <c:pt idx="122">
                  <c:v>1.4669845989552972E-2</c:v>
                </c:pt>
                <c:pt idx="123">
                  <c:v>3.3831436698247432E-2</c:v>
                </c:pt>
                <c:pt idx="124">
                  <c:v>9.7120303334515389E-3</c:v>
                </c:pt>
                <c:pt idx="125">
                  <c:v>2.9451683783319194E-2</c:v>
                </c:pt>
                <c:pt idx="126">
                  <c:v>6.4634193076669533E-3</c:v>
                </c:pt>
                <c:pt idx="127">
                  <c:v>1.4658162069793628E-2</c:v>
                </c:pt>
                <c:pt idx="128">
                  <c:v>3.5571416619182651E-2</c:v>
                </c:pt>
                <c:pt idx="129">
                  <c:v>3.7141296170527506E-2</c:v>
                </c:pt>
                <c:pt idx="130">
                  <c:v>4.221384839825576E-2</c:v>
                </c:pt>
                <c:pt idx="131">
                  <c:v>3.5462634863576613E-2</c:v>
                </c:pt>
                <c:pt idx="132">
                  <c:v>1.0645777192725988E-2</c:v>
                </c:pt>
                <c:pt idx="133">
                  <c:v>4.1398136402585134E-2</c:v>
                </c:pt>
                <c:pt idx="134">
                  <c:v>3.540544547052462E-2</c:v>
                </c:pt>
                <c:pt idx="135">
                  <c:v>1.7568429414420349E-2</c:v>
                </c:pt>
                <c:pt idx="136">
                  <c:v>8.2377551263659084E-3</c:v>
                </c:pt>
                <c:pt idx="137">
                  <c:v>4.2222892896829171E-2</c:v>
                </c:pt>
                <c:pt idx="138">
                  <c:v>3.8147927016210482E-2</c:v>
                </c:pt>
                <c:pt idx="139">
                  <c:v>3.7868693283256545E-2</c:v>
                </c:pt>
                <c:pt idx="140">
                  <c:v>2.9625965939781278E-2</c:v>
                </c:pt>
                <c:pt idx="141">
                  <c:v>2.4677037475585042E-2</c:v>
                </c:pt>
                <c:pt idx="142">
                  <c:v>2.5976245035124263E-2</c:v>
                </c:pt>
                <c:pt idx="143">
                  <c:v>4.028048917705164E-2</c:v>
                </c:pt>
                <c:pt idx="144">
                  <c:v>3.7589952026421868E-2</c:v>
                </c:pt>
                <c:pt idx="145">
                  <c:v>2.1609089832069325E-2</c:v>
                </c:pt>
                <c:pt idx="146">
                  <c:v>4.0267619317422031E-2</c:v>
                </c:pt>
                <c:pt idx="147">
                  <c:v>1.9973368961463577E-2</c:v>
                </c:pt>
                <c:pt idx="148">
                  <c:v>2.745943002285052E-2</c:v>
                </c:pt>
                <c:pt idx="149">
                  <c:v>3.6796105744183981E-2</c:v>
                </c:pt>
                <c:pt idx="150">
                  <c:v>3.9611803613336667E-2</c:v>
                </c:pt>
                <c:pt idx="151">
                  <c:v>3.895039029640706E-2</c:v>
                </c:pt>
                <c:pt idx="152">
                  <c:v>4.218827341167234E-2</c:v>
                </c:pt>
                <c:pt idx="153">
                  <c:v>1.8750215536055468E-2</c:v>
                </c:pt>
                <c:pt idx="154">
                  <c:v>1.7865017854537441E-2</c:v>
                </c:pt>
                <c:pt idx="155">
                  <c:v>2.0113536618870127E-3</c:v>
                </c:pt>
                <c:pt idx="156">
                  <c:v>4.2308967709864559E-2</c:v>
                </c:pt>
                <c:pt idx="157">
                  <c:v>4.7009035278823899E-3</c:v>
                </c:pt>
                <c:pt idx="158">
                  <c:v>3.9555183990399992E-2</c:v>
                </c:pt>
                <c:pt idx="159">
                  <c:v>1.3695241351238577E-2</c:v>
                </c:pt>
                <c:pt idx="160">
                  <c:v>2.7559736738664371E-2</c:v>
                </c:pt>
                <c:pt idx="161">
                  <c:v>4.0621513731891871E-2</c:v>
                </c:pt>
                <c:pt idx="162">
                  <c:v>2.9507368089194463E-2</c:v>
                </c:pt>
                <c:pt idx="163">
                  <c:v>4.1931760860336259E-2</c:v>
                </c:pt>
                <c:pt idx="164">
                  <c:v>9.4088662740276843E-3</c:v>
                </c:pt>
                <c:pt idx="165">
                  <c:v>4.1223220867608962E-2</c:v>
                </c:pt>
                <c:pt idx="166">
                  <c:v>3.150422454389977E-2</c:v>
                </c:pt>
                <c:pt idx="167">
                  <c:v>1.2723895889436673E-2</c:v>
                </c:pt>
                <c:pt idx="168">
                  <c:v>3.4389260804379873E-2</c:v>
                </c:pt>
                <c:pt idx="169">
                  <c:v>9.26526270468237E-4</c:v>
                </c:pt>
                <c:pt idx="170">
                  <c:v>2.0424356066216225E-2</c:v>
                </c:pt>
                <c:pt idx="171">
                  <c:v>3.9416537679824601E-2</c:v>
                </c:pt>
                <c:pt idx="172">
                  <c:v>4.014061348243303E-2</c:v>
                </c:pt>
                <c:pt idx="173">
                  <c:v>1.0169764218379977E-2</c:v>
                </c:pt>
                <c:pt idx="174">
                  <c:v>1.632942692860154E-2</c:v>
                </c:pt>
                <c:pt idx="175">
                  <c:v>3.4784770260374562E-2</c:v>
                </c:pt>
                <c:pt idx="176">
                  <c:v>2.5562790504722703E-2</c:v>
                </c:pt>
                <c:pt idx="177">
                  <c:v>4.217889837315851E-2</c:v>
                </c:pt>
                <c:pt idx="178">
                  <c:v>2.7235995623784974E-2</c:v>
                </c:pt>
                <c:pt idx="179">
                  <c:v>4.1877330386527606E-2</c:v>
                </c:pt>
                <c:pt idx="180">
                  <c:v>2.9230540001051183E-2</c:v>
                </c:pt>
                <c:pt idx="181">
                  <c:v>4.056876576358897E-2</c:v>
                </c:pt>
                <c:pt idx="182">
                  <c:v>4.1440949589916926E-2</c:v>
                </c:pt>
                <c:pt idx="183">
                  <c:v>2.966237871553784E-2</c:v>
                </c:pt>
                <c:pt idx="184">
                  <c:v>1.8764586063014736E-2</c:v>
                </c:pt>
                <c:pt idx="185">
                  <c:v>2.6447841944498906E-2</c:v>
                </c:pt>
                <c:pt idx="186">
                  <c:v>4.2091140254288152E-2</c:v>
                </c:pt>
                <c:pt idx="187">
                  <c:v>4.2275590338927402E-2</c:v>
                </c:pt>
                <c:pt idx="188">
                  <c:v>4.2316280754465356E-2</c:v>
                </c:pt>
                <c:pt idx="189">
                  <c:v>2.418851603981724E-2</c:v>
                </c:pt>
                <c:pt idx="190">
                  <c:v>4.2289586315500928E-2</c:v>
                </c:pt>
                <c:pt idx="191">
                  <c:v>1.2528565452732714E-2</c:v>
                </c:pt>
                <c:pt idx="192">
                  <c:v>4.1343466724783576E-2</c:v>
                </c:pt>
                <c:pt idx="193">
                  <c:v>2.2791802614024748E-2</c:v>
                </c:pt>
                <c:pt idx="194">
                  <c:v>4.2104449509366107E-2</c:v>
                </c:pt>
                <c:pt idx="195">
                  <c:v>1.6409943553616625E-2</c:v>
                </c:pt>
                <c:pt idx="196">
                  <c:v>1.930617013607332E-2</c:v>
                </c:pt>
                <c:pt idx="197">
                  <c:v>4.2143636101390235E-2</c:v>
                </c:pt>
                <c:pt idx="198">
                  <c:v>2.0118806233341436E-2</c:v>
                </c:pt>
                <c:pt idx="199">
                  <c:v>2.2891108462988797E-2</c:v>
                </c:pt>
                <c:pt idx="200">
                  <c:v>2.7756023995861606E-2</c:v>
                </c:pt>
                <c:pt idx="201">
                  <c:v>3.7995875947984405E-2</c:v>
                </c:pt>
                <c:pt idx="202">
                  <c:v>1.7108206264089577E-2</c:v>
                </c:pt>
                <c:pt idx="203">
                  <c:v>1.9195133080730026E-2</c:v>
                </c:pt>
                <c:pt idx="204">
                  <c:v>4.2048543681051806E-2</c:v>
                </c:pt>
                <c:pt idx="205">
                  <c:v>3.3751253552639249E-2</c:v>
                </c:pt>
                <c:pt idx="206">
                  <c:v>3.9975597743821305E-2</c:v>
                </c:pt>
                <c:pt idx="207">
                  <c:v>2.4580551627000739E-2</c:v>
                </c:pt>
                <c:pt idx="208">
                  <c:v>2.7218543489191518E-2</c:v>
                </c:pt>
                <c:pt idx="209">
                  <c:v>3.5657888765159622E-2</c:v>
                </c:pt>
                <c:pt idx="210">
                  <c:v>1.6662684959682705E-2</c:v>
                </c:pt>
                <c:pt idx="211">
                  <c:v>4.1844850221912512E-2</c:v>
                </c:pt>
                <c:pt idx="212">
                  <c:v>2.4235057390566247E-2</c:v>
                </c:pt>
                <c:pt idx="213">
                  <c:v>3.6248373207298783E-2</c:v>
                </c:pt>
                <c:pt idx="214">
                  <c:v>2.0587417426094261E-2</c:v>
                </c:pt>
                <c:pt idx="215">
                  <c:v>3.0746007719181796E-2</c:v>
                </c:pt>
                <c:pt idx="216">
                  <c:v>2.451533842845357E-3</c:v>
                </c:pt>
                <c:pt idx="217">
                  <c:v>2.6425972125277336E-2</c:v>
                </c:pt>
                <c:pt idx="218">
                  <c:v>3.7461215266337215E-2</c:v>
                </c:pt>
                <c:pt idx="219">
                  <c:v>4.2264041763881564E-2</c:v>
                </c:pt>
                <c:pt idx="220">
                  <c:v>1.8299532554149116E-2</c:v>
                </c:pt>
                <c:pt idx="221">
                  <c:v>3.6961712186196226E-2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4-423B-91B5-74E10376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2976"/>
        <c:axId val="1138105280"/>
      </c:scatterChart>
      <c:valAx>
        <c:axId val="10698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05280"/>
        <c:crosses val="autoZero"/>
        <c:crossBetween val="midCat"/>
      </c:valAx>
      <c:valAx>
        <c:axId val="1138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7657617972579"/>
          <c:y val="8.586435541898127E-2"/>
          <c:w val="0.69670865733857856"/>
          <c:h val="0.77179810604054633"/>
        </c:manualLayout>
      </c:layout>
      <c:scatterChart>
        <c:scatterStyle val="lineMarker"/>
        <c:varyColors val="0"/>
        <c:ser>
          <c:idx val="1"/>
          <c:order val="0"/>
          <c:tx>
            <c:v>Upper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'Monte-Carlo'!$P$3:$P$169</c:f>
              <c:numCache>
                <c:formatCode>General</c:formatCode>
                <c:ptCount val="167"/>
                <c:pt idx="0">
                  <c:v>4.8990602427744232E-22</c:v>
                </c:pt>
                <c:pt idx="1">
                  <c:v>4.074027248225684E-15</c:v>
                </c:pt>
                <c:pt idx="2">
                  <c:v>1.0120176914978895E-11</c:v>
                </c:pt>
                <c:pt idx="3">
                  <c:v>1.3284515453544294E-9</c:v>
                </c:pt>
                <c:pt idx="4">
                  <c:v>3.9894381313864292E-8</c:v>
                </c:pt>
                <c:pt idx="5">
                  <c:v>5.0283337219979211E-7</c:v>
                </c:pt>
                <c:pt idx="6">
                  <c:v>3.6089162865383685E-6</c:v>
                </c:pt>
                <c:pt idx="7">
                  <c:v>1.7536323835605124E-5</c:v>
                </c:pt>
                <c:pt idx="8">
                  <c:v>6.4189092212319694E-5</c:v>
                </c:pt>
                <c:pt idx="9">
                  <c:v>1.8981546469783089E-4</c:v>
                </c:pt>
                <c:pt idx="10">
                  <c:v>4.7580465643082173E-4</c:v>
                </c:pt>
                <c:pt idx="11">
                  <c:v>1.0462694107306872E-3</c:v>
                </c:pt>
                <c:pt idx="12">
                  <c:v>2.0697757386502502E-3</c:v>
                </c:pt>
                <c:pt idx="13">
                  <c:v>3.7542297255992499E-3</c:v>
                </c:pt>
                <c:pt idx="14">
                  <c:v>6.3356516666139831E-3</c:v>
                </c:pt>
                <c:pt idx="15">
                  <c:v>1.0062780419359894E-2</c:v>
                </c:pt>
                <c:pt idx="16">
                  <c:v>1.5179955613192088E-2</c:v>
                </c:pt>
                <c:pt idx="17">
                  <c:v>2.1910610109091608E-2</c:v>
                </c:pt>
                <c:pt idx="18">
                  <c:v>3.0443191363448918E-2</c:v>
                </c:pt>
                <c:pt idx="19">
                  <c:v>4.0920650725671283E-2</c:v>
                </c:pt>
                <c:pt idx="20">
                  <c:v>5.3433972891906135E-2</c:v>
                </c:pt>
                <c:pt idx="21">
                  <c:v>6.8019670398252394E-2</c:v>
                </c:pt>
                <c:pt idx="22">
                  <c:v>8.4660783589992183E-2</c:v>
                </c:pt>
                <c:pt idx="23">
                  <c:v>0.10329070422257224</c:v>
                </c:pt>
                <c:pt idx="24">
                  <c:v>0.1237990551439922</c:v>
                </c:pt>
                <c:pt idx="25">
                  <c:v>0.14603887393478926</c:v>
                </c:pt>
                <c:pt idx="26">
                  <c:v>0.16983442941825372</c:v>
                </c:pt>
                <c:pt idx="27">
                  <c:v>0.19498911625319706</c:v>
                </c:pt>
                <c:pt idx="28">
                  <c:v>0.22129300123860887</c:v>
                </c:pt>
                <c:pt idx="29">
                  <c:v>0.24852971958003001</c:v>
                </c:pt>
                <c:pt idx="30">
                  <c:v>0.27648253050661448</c:v>
                </c:pt>
                <c:pt idx="31">
                  <c:v>0.3049394344397437</c:v>
                </c:pt>
                <c:pt idx="32">
                  <c:v>0.33369732699671473</c:v>
                </c:pt>
                <c:pt idx="33">
                  <c:v>0.3625652193011959</c:v>
                </c:pt>
                <c:pt idx="34">
                  <c:v>0.39136659148831981</c:v>
                </c:pt>
                <c:pt idx="35">
                  <c:v>0.41994096965573985</c:v>
                </c:pt>
                <c:pt idx="36">
                  <c:v>0.44814482867186062</c:v>
                </c:pt>
                <c:pt idx="37">
                  <c:v>0.47585192689847178</c:v>
                </c:pt>
                <c:pt idx="38">
                  <c:v>0.50295317638919168</c:v>
                </c:pt>
                <c:pt idx="39">
                  <c:v>0.52935614547500798</c:v>
                </c:pt>
                <c:pt idx="40">
                  <c:v>0.554984281438758</c:v>
                </c:pt>
                <c:pt idx="41">
                  <c:v>0.57977593044139542</c:v>
                </c:pt>
                <c:pt idx="42">
                  <c:v>0.60368322090426219</c:v>
                </c:pt>
                <c:pt idx="43">
                  <c:v>0.62667086581574738</c:v>
                </c:pt>
                <c:pt idx="44">
                  <c:v>0.64871492934466901</c:v>
                </c:pt>
                <c:pt idx="45">
                  <c:v>0.66980159396584893</c:v>
                </c:pt>
                <c:pt idx="46">
                  <c:v>0.68992595616904284</c:v>
                </c:pt>
                <c:pt idx="47">
                  <c:v>0.70909087177266628</c:v>
                </c:pt>
                <c:pt idx="48">
                  <c:v>0.72730586587725277</c:v>
                </c:pt>
                <c:pt idx="49">
                  <c:v>0.74458611750751236</c:v>
                </c:pt>
                <c:pt idx="50">
                  <c:v>0.76095152491846996</c:v>
                </c:pt>
                <c:pt idx="51">
                  <c:v>0.77642585428031274</c:v>
                </c:pt>
                <c:pt idx="52">
                  <c:v>0.79103597190410024</c:v>
                </c:pt>
                <c:pt idx="53">
                  <c:v>0.80481115822456761</c:v>
                </c:pt>
                <c:pt idx="54">
                  <c:v>0.81778250032095412</c:v>
                </c:pt>
                <c:pt idx="55">
                  <c:v>0.82998235874457837</c:v>
                </c:pt>
                <c:pt idx="56">
                  <c:v>0.84144390375459588</c:v>
                </c:pt>
                <c:pt idx="57">
                  <c:v>0.85220071567264888</c:v>
                </c:pt>
                <c:pt idx="58">
                  <c:v>0.86228644389407694</c:v>
                </c:pt>
                <c:pt idx="59">
                  <c:v>0.8717345190881276</c:v>
                </c:pt>
                <c:pt idx="60">
                  <c:v>0.88057791324044898</c:v>
                </c:pt>
                <c:pt idx="61">
                  <c:v>0.88884894240364409</c:v>
                </c:pt>
                <c:pt idx="62">
                  <c:v>0.89657910729786328</c:v>
                </c:pt>
                <c:pt idx="63">
                  <c:v>0.90379896722077691</c:v>
                </c:pt>
                <c:pt idx="64">
                  <c:v>0.9105380430671165</c:v>
                </c:pt>
                <c:pt idx="65">
                  <c:v>0.91682474560847926</c:v>
                </c:pt>
                <c:pt idx="66">
                  <c:v>0.92268632553379404</c:v>
                </c:pt>
                <c:pt idx="67">
                  <c:v>0.92814884209195925</c:v>
                </c:pt>
                <c:pt idx="68">
                  <c:v>0.93323714750512632</c:v>
                </c:pt>
                <c:pt idx="69">
                  <c:v>0.93797488463010381</c:v>
                </c:pt>
                <c:pt idx="70">
                  <c:v>0.94238449563398619</c:v>
                </c:pt>
                <c:pt idx="71">
                  <c:v>0.94648723971707083</c:v>
                </c:pt>
                <c:pt idx="72">
                  <c:v>0.95030321816092256</c:v>
                </c:pt>
                <c:pt idx="73">
                  <c:v>0.95385140520225187</c:v>
                </c:pt>
                <c:pt idx="74">
                  <c:v>0.95714968343469142</c:v>
                </c:pt>
                <c:pt idx="75">
                  <c:v>0.96021488262154386</c:v>
                </c:pt>
                <c:pt idx="76">
                  <c:v>0.96306282096427354</c:v>
                </c:pt>
                <c:pt idx="77">
                  <c:v>0.96570834801525529</c:v>
                </c:pt>
                <c:pt idx="78">
                  <c:v>0.96816538855039302</c:v>
                </c:pt>
                <c:pt idx="79">
                  <c:v>0.9704469868291028</c:v>
                </c:pt>
                <c:pt idx="80">
                  <c:v>0.97256535076717066</c:v>
                </c:pt>
                <c:pt idx="81">
                  <c:v>0.97453189563345399</c:v>
                </c:pt>
                <c:pt idx="82">
                  <c:v>0.97635728695558843</c:v>
                </c:pt>
                <c:pt idx="83">
                  <c:v>0.9780514823839338</c:v>
                </c:pt>
                <c:pt idx="84">
                  <c:v>0.97962377231809028</c:v>
                </c:pt>
                <c:pt idx="85">
                  <c:v>0.9810828191474168</c:v>
                </c:pt>
                <c:pt idx="86">
                  <c:v>0.98243669499705655</c:v>
                </c:pt>
                <c:pt idx="87">
                  <c:v>0.98369291790483593</c:v>
                </c:pt>
                <c:pt idx="88">
                  <c:v>0.98485848638285267</c:v>
                </c:pt>
                <c:pt idx="89">
                  <c:v>0.98593991234126854</c:v>
                </c:pt>
                <c:pt idx="90">
                  <c:v>0.98694325237141201</c:v>
                </c:pt>
                <c:pt idx="91">
                  <c:v>0.98787413740132035</c:v>
                </c:pt>
                <c:pt idx="92">
                  <c:v>0.98873780074979623</c:v>
                </c:pt>
                <c:pt idx="93">
                  <c:v>0.98953910461536543</c:v>
                </c:pt>
                <c:pt idx="94">
                  <c:v>0.99028256504456691</c:v>
                </c:pt>
                <c:pt idx="95">
                  <c:v>0.9909723754301405</c:v>
                </c:pt>
                <c:pt idx="96">
                  <c:v>0.9916124285941752</c:v>
                </c:pt>
                <c:pt idx="97">
                  <c:v>0.99220633751441334</c:v>
                </c:pt>
                <c:pt idx="98">
                  <c:v>0.99275745475389343</c:v>
                </c:pt>
                <c:pt idx="99">
                  <c:v>0.99326889065514368</c:v>
                </c:pt>
                <c:pt idx="100">
                  <c:v>0.9937435303603902</c:v>
                </c:pt>
                <c:pt idx="101">
                  <c:v>0.99418404971885188</c:v>
                </c:pt>
                <c:pt idx="102">
                  <c:v>0.9945929301412828</c:v>
                </c:pt>
                <c:pt idx="103">
                  <c:v>0.99497247246061005</c:v>
                </c:pt>
                <c:pt idx="104">
                  <c:v>0.99532480985587224</c:v>
                </c:pt>
                <c:pt idx="105">
                  <c:v>0.99565191989478441</c:v>
                </c:pt>
                <c:pt idx="106">
                  <c:v>0.99595563574819368</c:v>
                </c:pt>
                <c:pt idx="107">
                  <c:v>0.99623765662750374</c:v>
                </c:pt>
                <c:pt idx="108">
                  <c:v>0.99649955749388075</c:v>
                </c:pt>
                <c:pt idx="109">
                  <c:v>0.99674279808574573</c:v>
                </c:pt>
                <c:pt idx="110">
                  <c:v>0.99696873130873898</c:v>
                </c:pt>
                <c:pt idx="111">
                  <c:v>0.99717861103003358</c:v>
                </c:pt>
                <c:pt idx="112">
                  <c:v>0.9973735993166063</c:v>
                </c:pt>
                <c:pt idx="113">
                  <c:v>0.99755477315484631</c:v>
                </c:pt>
                <c:pt idx="114">
                  <c:v>0.99772313068672458</c:v>
                </c:pt>
                <c:pt idx="115">
                  <c:v>0.99787959699565443</c:v>
                </c:pt>
                <c:pt idx="116">
                  <c:v>0.99802502947316074</c:v>
                </c:pt>
                <c:pt idx="117">
                  <c:v>0.99816022279554995</c:v>
                </c:pt>
                <c:pt idx="118">
                  <c:v>0.99828591353792595</c:v>
                </c:pt>
                <c:pt idx="119">
                  <c:v>0.99840278445114383</c:v>
                </c:pt>
                <c:pt idx="120">
                  <c:v>0.99851146842562666</c:v>
                </c:pt>
                <c:pt idx="121">
                  <c:v>0.99861255216438782</c:v>
                </c:pt>
                <c:pt idx="122">
                  <c:v>0.9987065795861132</c:v>
                </c:pt>
                <c:pt idx="123">
                  <c:v>0.99879405497774176</c:v>
                </c:pt>
                <c:pt idx="124">
                  <c:v>0.99887544591466304</c:v>
                </c:pt>
                <c:pt idx="125">
                  <c:v>0.998951185965397</c:v>
                </c:pt>
                <c:pt idx="126">
                  <c:v>0.99902167719645207</c:v>
                </c:pt>
                <c:pt idx="127">
                  <c:v>0.99908729249195871</c:v>
                </c:pt>
                <c:pt idx="128">
                  <c:v>0.99914837770164788</c:v>
                </c:pt>
                <c:pt idx="129">
                  <c:v>0.99920525362977819</c:v>
                </c:pt>
                <c:pt idx="130">
                  <c:v>0.9992582178767212</c:v>
                </c:pt>
                <c:pt idx="131">
                  <c:v>0.99930754654406995</c:v>
                </c:pt>
                <c:pt idx="132">
                  <c:v>0.99935349581335486</c:v>
                </c:pt>
                <c:pt idx="133">
                  <c:v>0.99939630340772256</c:v>
                </c:pt>
                <c:pt idx="134">
                  <c:v>0.99943618994524941</c:v>
                </c:pt>
                <c:pt idx="135">
                  <c:v>0.99947336019193367</c:v>
                </c:pt>
                <c:pt idx="136">
                  <c:v>0.99950800422181585</c:v>
                </c:pt>
                <c:pt idx="137">
                  <c:v>0.99954029849113557</c:v>
                </c:pt>
                <c:pt idx="138">
                  <c:v>0.99957040683292075</c:v>
                </c:pt>
                <c:pt idx="139">
                  <c:v>0.99959848137793361</c:v>
                </c:pt>
                <c:pt idx="140">
                  <c:v>0.9996246634074607</c:v>
                </c:pt>
                <c:pt idx="141">
                  <c:v>0.99964908414302678</c:v>
                </c:pt>
                <c:pt idx="142">
                  <c:v>0.9996718654777339</c:v>
                </c:pt>
                <c:pt idx="143">
                  <c:v>0.99969312065358029</c:v>
                </c:pt>
                <c:pt idx="144">
                  <c:v>0.99971295488878542</c:v>
                </c:pt>
                <c:pt idx="145">
                  <c:v>0.9997314659588511</c:v>
                </c:pt>
                <c:pt idx="146">
                  <c:v>0.99974874473480568</c:v>
                </c:pt>
                <c:pt idx="147">
                  <c:v>0.99976487568182593</c:v>
                </c:pt>
                <c:pt idx="148">
                  <c:v>0.99977993732118686</c:v>
                </c:pt>
                <c:pt idx="149">
                  <c:v>0.99979400265827256</c:v>
                </c:pt>
                <c:pt idx="150">
                  <c:v>0.99980713957917577</c:v>
                </c:pt>
                <c:pt idx="151">
                  <c:v>0.99981941121822171</c:v>
                </c:pt>
                <c:pt idx="152">
                  <c:v>0.99983087629858192</c:v>
                </c:pt>
                <c:pt idx="153">
                  <c:v>0.99984158944797574</c:v>
                </c:pt>
                <c:pt idx="154">
                  <c:v>0.99985160149131103</c:v>
                </c:pt>
                <c:pt idx="155">
                  <c:v>0.99986095972197631</c:v>
                </c:pt>
                <c:pt idx="156">
                  <c:v>0.99986970815336662</c:v>
                </c:pt>
                <c:pt idx="157">
                  <c:v>0.99987788775210729</c:v>
                </c:pt>
                <c:pt idx="158">
                  <c:v>0.999885536654333</c:v>
                </c:pt>
                <c:pt idx="159">
                  <c:v>0.99989269036627182</c:v>
                </c:pt>
                <c:pt idx="160">
                  <c:v>0.99989938195029704</c:v>
                </c:pt>
                <c:pt idx="161">
                  <c:v>0.99990564219751699</c:v>
                </c:pt>
                <c:pt idx="162">
                  <c:v>0.99991149978789662</c:v>
                </c:pt>
                <c:pt idx="163">
                  <c:v>0.99991698143882868</c:v>
                </c:pt>
                <c:pt idx="164">
                  <c:v>0.99992211204300385</c:v>
                </c:pt>
                <c:pt idx="165">
                  <c:v>0.9999269147963662</c:v>
                </c:pt>
                <c:pt idx="166">
                  <c:v>0.99993141131688112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85E-A275-DB9C846F842B}"/>
            </c:ext>
          </c:extLst>
        </c:ser>
        <c:ser>
          <c:idx val="3"/>
          <c:order val="1"/>
          <c:tx>
            <c:v>Distribution observée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'Monte-Carlo'!$A$2:$A$223</c:f>
              <c:numCache>
                <c:formatCode>0.00E+00</c:formatCode>
                <c:ptCount val="222"/>
                <c:pt idx="0">
                  <c:v>35.911845</c:v>
                </c:pt>
                <c:pt idx="1">
                  <c:v>33.538131</c:v>
                </c:pt>
                <c:pt idx="2">
                  <c:v>45.409543999999997</c:v>
                </c:pt>
                <c:pt idx="3">
                  <c:v>31.181342000000001</c:v>
                </c:pt>
                <c:pt idx="4">
                  <c:v>22.235628999999999</c:v>
                </c:pt>
                <c:pt idx="5">
                  <c:v>33.052174000000001</c:v>
                </c:pt>
                <c:pt idx="6">
                  <c:v>20.153106000000001</c:v>
                </c:pt>
                <c:pt idx="7">
                  <c:v>24.885192</c:v>
                </c:pt>
                <c:pt idx="8">
                  <c:v>11.398958</c:v>
                </c:pt>
                <c:pt idx="9">
                  <c:v>46.799703000000001</c:v>
                </c:pt>
                <c:pt idx="10">
                  <c:v>12.239124</c:v>
                </c:pt>
                <c:pt idx="11">
                  <c:v>35.601605999999997</c:v>
                </c:pt>
                <c:pt idx="12">
                  <c:v>48.155290000000001</c:v>
                </c:pt>
                <c:pt idx="13">
                  <c:v>36.350883000000003</c:v>
                </c:pt>
                <c:pt idx="14">
                  <c:v>34.882855999999997</c:v>
                </c:pt>
                <c:pt idx="15">
                  <c:v>20.845967000000002</c:v>
                </c:pt>
                <c:pt idx="16">
                  <c:v>21.578142</c:v>
                </c:pt>
                <c:pt idx="17">
                  <c:v>19.546772000000001</c:v>
                </c:pt>
                <c:pt idx="18">
                  <c:v>18.059199</c:v>
                </c:pt>
                <c:pt idx="19">
                  <c:v>32.984647000000002</c:v>
                </c:pt>
                <c:pt idx="20">
                  <c:v>18.109113000000001</c:v>
                </c:pt>
                <c:pt idx="21">
                  <c:v>23.277153999999999</c:v>
                </c:pt>
                <c:pt idx="22">
                  <c:v>28.887646</c:v>
                </c:pt>
                <c:pt idx="23">
                  <c:v>21.621769</c:v>
                </c:pt>
                <c:pt idx="24">
                  <c:v>22.250857</c:v>
                </c:pt>
                <c:pt idx="25">
                  <c:v>31.348423</c:v>
                </c:pt>
                <c:pt idx="26">
                  <c:v>44.480060999999999</c:v>
                </c:pt>
                <c:pt idx="27">
                  <c:v>32.495100000000001</c:v>
                </c:pt>
                <c:pt idx="28">
                  <c:v>17.155498999999999</c:v>
                </c:pt>
                <c:pt idx="29">
                  <c:v>30.904755999999999</c:v>
                </c:pt>
                <c:pt idx="30">
                  <c:v>18.202268</c:v>
                </c:pt>
                <c:pt idx="31">
                  <c:v>25.029136000000001</c:v>
                </c:pt>
                <c:pt idx="32">
                  <c:v>22.332485999999999</c:v>
                </c:pt>
                <c:pt idx="33">
                  <c:v>14.588493</c:v>
                </c:pt>
                <c:pt idx="34">
                  <c:v>29.950793999999998</c:v>
                </c:pt>
                <c:pt idx="35">
                  <c:v>17.799004</c:v>
                </c:pt>
                <c:pt idx="36">
                  <c:v>14.732241999999999</c:v>
                </c:pt>
                <c:pt idx="37">
                  <c:v>16.728985000000002</c:v>
                </c:pt>
                <c:pt idx="38">
                  <c:v>10.730276</c:v>
                </c:pt>
                <c:pt idx="39">
                  <c:v>23.886614000000002</c:v>
                </c:pt>
                <c:pt idx="40">
                  <c:v>28.099174000000001</c:v>
                </c:pt>
                <c:pt idx="41">
                  <c:v>16.738831999999999</c:v>
                </c:pt>
                <c:pt idx="42">
                  <c:v>27.321501999999999</c:v>
                </c:pt>
                <c:pt idx="43">
                  <c:v>19.020061999999999</c:v>
                </c:pt>
                <c:pt idx="44">
                  <c:v>9.0347179999999998</c:v>
                </c:pt>
                <c:pt idx="45">
                  <c:v>47.533459999999998</c:v>
                </c:pt>
                <c:pt idx="46">
                  <c:v>33.553994000000003</c:v>
                </c:pt>
                <c:pt idx="47">
                  <c:v>25.883607000000001</c:v>
                </c:pt>
                <c:pt idx="48">
                  <c:v>51.731954999999999</c:v>
                </c:pt>
                <c:pt idx="49">
                  <c:v>23.088867</c:v>
                </c:pt>
                <c:pt idx="50">
                  <c:v>35.540362000000002</c:v>
                </c:pt>
                <c:pt idx="51">
                  <c:v>22.424316000000001</c:v>
                </c:pt>
                <c:pt idx="52">
                  <c:v>15.228737000000001</c:v>
                </c:pt>
                <c:pt idx="53">
                  <c:v>16.261927</c:v>
                </c:pt>
                <c:pt idx="54">
                  <c:v>20.857227000000002</c:v>
                </c:pt>
                <c:pt idx="55">
                  <c:v>15.379339</c:v>
                </c:pt>
                <c:pt idx="56">
                  <c:v>25.566827</c:v>
                </c:pt>
                <c:pt idx="57">
                  <c:v>36.613793000000001</c:v>
                </c:pt>
                <c:pt idx="58">
                  <c:v>15.154951000000001</c:v>
                </c:pt>
                <c:pt idx="59">
                  <c:v>28.147500999999998</c:v>
                </c:pt>
                <c:pt idx="60">
                  <c:v>33.918101999999998</c:v>
                </c:pt>
                <c:pt idx="61">
                  <c:v>11.582407</c:v>
                </c:pt>
                <c:pt idx="62">
                  <c:v>20.923143</c:v>
                </c:pt>
                <c:pt idx="63">
                  <c:v>33.626258999999997</c:v>
                </c:pt>
                <c:pt idx="64">
                  <c:v>44.833697000000001</c:v>
                </c:pt>
                <c:pt idx="65">
                  <c:v>29.639206999999999</c:v>
                </c:pt>
                <c:pt idx="66">
                  <c:v>59.045591999999999</c:v>
                </c:pt>
                <c:pt idx="67">
                  <c:v>46.981966999999997</c:v>
                </c:pt>
                <c:pt idx="68">
                  <c:v>16.328014</c:v>
                </c:pt>
                <c:pt idx="69">
                  <c:v>26.040944</c:v>
                </c:pt>
                <c:pt idx="70">
                  <c:v>18.168078999999999</c:v>
                </c:pt>
                <c:pt idx="71">
                  <c:v>19.396339000000001</c:v>
                </c:pt>
                <c:pt idx="72">
                  <c:v>19.478601000000001</c:v>
                </c:pt>
                <c:pt idx="73">
                  <c:v>26.125463</c:v>
                </c:pt>
                <c:pt idx="74">
                  <c:v>32.085858999999999</c:v>
                </c:pt>
                <c:pt idx="75">
                  <c:v>31.973735000000001</c:v>
                </c:pt>
                <c:pt idx="76">
                  <c:v>47.843372000000002</c:v>
                </c:pt>
                <c:pt idx="77">
                  <c:v>32.070613999999999</c:v>
                </c:pt>
                <c:pt idx="78">
                  <c:v>17.547602000000001</c:v>
                </c:pt>
                <c:pt idx="79">
                  <c:v>27.353572</c:v>
                </c:pt>
                <c:pt idx="80">
                  <c:v>25.651271999999999</c:v>
                </c:pt>
                <c:pt idx="81">
                  <c:v>33.406345000000002</c:v>
                </c:pt>
                <c:pt idx="82">
                  <c:v>44.249184</c:v>
                </c:pt>
                <c:pt idx="83">
                  <c:v>30.006246999999998</c:v>
                </c:pt>
                <c:pt idx="84">
                  <c:v>30.474647000000001</c:v>
                </c:pt>
                <c:pt idx="85">
                  <c:v>43.645477999999997</c:v>
                </c:pt>
                <c:pt idx="86">
                  <c:v>31.640215999999999</c:v>
                </c:pt>
                <c:pt idx="87">
                  <c:v>39.642234000000002</c:v>
                </c:pt>
                <c:pt idx="88">
                  <c:v>41.429096000000001</c:v>
                </c:pt>
                <c:pt idx="89">
                  <c:v>15.272474000000001</c:v>
                </c:pt>
                <c:pt idx="90">
                  <c:v>18.585694</c:v>
                </c:pt>
                <c:pt idx="91">
                  <c:v>30.100190000000001</c:v>
                </c:pt>
                <c:pt idx="92">
                  <c:v>18.152466</c:v>
                </c:pt>
                <c:pt idx="93">
                  <c:v>15.210998</c:v>
                </c:pt>
                <c:pt idx="94">
                  <c:v>35.524478000000002</c:v>
                </c:pt>
                <c:pt idx="95">
                  <c:v>59.711727000000003</c:v>
                </c:pt>
                <c:pt idx="96">
                  <c:v>30.034946999999999</c:v>
                </c:pt>
                <c:pt idx="97">
                  <c:v>30.752227999999999</c:v>
                </c:pt>
                <c:pt idx="98">
                  <c:v>31.663309999999999</c:v>
                </c:pt>
                <c:pt idx="99">
                  <c:v>45.357121999999997</c:v>
                </c:pt>
                <c:pt idx="100">
                  <c:v>32.453243999999998</c:v>
                </c:pt>
                <c:pt idx="101">
                  <c:v>10.624014000000001</c:v>
                </c:pt>
                <c:pt idx="102">
                  <c:v>27.340658999999999</c:v>
                </c:pt>
                <c:pt idx="103">
                  <c:v>14.9664</c:v>
                </c:pt>
                <c:pt idx="104">
                  <c:v>27.103231999999998</c:v>
                </c:pt>
                <c:pt idx="105">
                  <c:v>31.566044999999999</c:v>
                </c:pt>
                <c:pt idx="106">
                  <c:v>31.109511999999999</c:v>
                </c:pt>
                <c:pt idx="107">
                  <c:v>25.354544000000001</c:v>
                </c:pt>
                <c:pt idx="108">
                  <c:v>21.223222</c:v>
                </c:pt>
                <c:pt idx="109">
                  <c:v>49.988799</c:v>
                </c:pt>
                <c:pt idx="110">
                  <c:v>27.297087000000001</c:v>
                </c:pt>
                <c:pt idx="111">
                  <c:v>33.555169999999997</c:v>
                </c:pt>
                <c:pt idx="112">
                  <c:v>14.568887</c:v>
                </c:pt>
                <c:pt idx="113">
                  <c:v>41.502260999999997</c:v>
                </c:pt>
                <c:pt idx="114">
                  <c:v>21.644832000000001</c:v>
                </c:pt>
                <c:pt idx="115">
                  <c:v>33.753211999999998</c:v>
                </c:pt>
                <c:pt idx="116">
                  <c:v>12.863089</c:v>
                </c:pt>
                <c:pt idx="117">
                  <c:v>30.868766999999998</c:v>
                </c:pt>
                <c:pt idx="118">
                  <c:v>11.706860000000001</c:v>
                </c:pt>
                <c:pt idx="119">
                  <c:v>23.814720000000001</c:v>
                </c:pt>
                <c:pt idx="120">
                  <c:v>24.345918999999999</c:v>
                </c:pt>
                <c:pt idx="121">
                  <c:v>33.571406000000003</c:v>
                </c:pt>
                <c:pt idx="122">
                  <c:v>39.996746999999999</c:v>
                </c:pt>
                <c:pt idx="123">
                  <c:v>29.612449000000002</c:v>
                </c:pt>
                <c:pt idx="124">
                  <c:v>44.176752</c:v>
                </c:pt>
                <c:pt idx="125">
                  <c:v>31.749929999999999</c:v>
                </c:pt>
                <c:pt idx="126">
                  <c:v>48.104211999999997</c:v>
                </c:pt>
                <c:pt idx="127">
                  <c:v>13.144962</c:v>
                </c:pt>
                <c:pt idx="128">
                  <c:v>18.307562000000001</c:v>
                </c:pt>
                <c:pt idx="129">
                  <c:v>27.874880999999998</c:v>
                </c:pt>
                <c:pt idx="130">
                  <c:v>22.328592</c:v>
                </c:pt>
                <c:pt idx="131">
                  <c:v>28.780819999999999</c:v>
                </c:pt>
                <c:pt idx="132">
                  <c:v>43.268377999999998</c:v>
                </c:pt>
                <c:pt idx="133">
                  <c:v>24.843230999999999</c:v>
                </c:pt>
                <c:pt idx="134">
                  <c:v>28.810628999999999</c:v>
                </c:pt>
                <c:pt idx="135">
                  <c:v>38.063361</c:v>
                </c:pt>
                <c:pt idx="136">
                  <c:v>45.782356</c:v>
                </c:pt>
                <c:pt idx="137">
                  <c:v>23.522960000000001</c:v>
                </c:pt>
                <c:pt idx="138">
                  <c:v>27.291405000000001</c:v>
                </c:pt>
                <c:pt idx="139">
                  <c:v>27.457273000000001</c:v>
                </c:pt>
                <c:pt idx="140">
                  <c:v>31.665610999999998</c:v>
                </c:pt>
                <c:pt idx="141">
                  <c:v>34.104269000000002</c:v>
                </c:pt>
                <c:pt idx="142">
                  <c:v>33.450623</c:v>
                </c:pt>
                <c:pt idx="143">
                  <c:v>20.338287999999999</c:v>
                </c:pt>
                <c:pt idx="144">
                  <c:v>27.619593999999999</c:v>
                </c:pt>
                <c:pt idx="145">
                  <c:v>35.715656000000003</c:v>
                </c:pt>
                <c:pt idx="146">
                  <c:v>25.865987000000001</c:v>
                </c:pt>
                <c:pt idx="147">
                  <c:v>36.628163000000001</c:v>
                </c:pt>
                <c:pt idx="148">
                  <c:v>16.072402</c:v>
                </c:pt>
                <c:pt idx="149">
                  <c:v>18.736143999999999</c:v>
                </c:pt>
                <c:pt idx="150">
                  <c:v>26.348875</c:v>
                </c:pt>
                <c:pt idx="151">
                  <c:v>19.627265999999999</c:v>
                </c:pt>
                <c:pt idx="152">
                  <c:v>23.625198999999999</c:v>
                </c:pt>
                <c:pt idx="153">
                  <c:v>37.342343</c:v>
                </c:pt>
                <c:pt idx="154">
                  <c:v>37.879268000000003</c:v>
                </c:pt>
                <c:pt idx="155">
                  <c:v>8.9281919999999992</c:v>
                </c:pt>
                <c:pt idx="156">
                  <c:v>23.099402000000001</c:v>
                </c:pt>
                <c:pt idx="157">
                  <c:v>51.094841000000002</c:v>
                </c:pt>
                <c:pt idx="158">
                  <c:v>26.38832</c:v>
                </c:pt>
                <c:pt idx="159">
                  <c:v>40.713647000000002</c:v>
                </c:pt>
                <c:pt idx="160">
                  <c:v>32.669460999999998</c:v>
                </c:pt>
                <c:pt idx="161">
                  <c:v>20.55789</c:v>
                </c:pt>
                <c:pt idx="162">
                  <c:v>16.576803000000002</c:v>
                </c:pt>
                <c:pt idx="163">
                  <c:v>24.147587999999999</c:v>
                </c:pt>
                <c:pt idx="164">
                  <c:v>44.488239999999998</c:v>
                </c:pt>
                <c:pt idx="165">
                  <c:v>25.027336999999999</c:v>
                </c:pt>
                <c:pt idx="166">
                  <c:v>30.756350000000001</c:v>
                </c:pt>
                <c:pt idx="167">
                  <c:v>12.680446999999999</c:v>
                </c:pt>
                <c:pt idx="168">
                  <c:v>29.331904000000002</c:v>
                </c:pt>
                <c:pt idx="169">
                  <c:v>65.959841999999995</c:v>
                </c:pt>
                <c:pt idx="170">
                  <c:v>36.372075000000002</c:v>
                </c:pt>
                <c:pt idx="171">
                  <c:v>26.483654999999999</c:v>
                </c:pt>
                <c:pt idx="172">
                  <c:v>20.253837999999998</c:v>
                </c:pt>
                <c:pt idx="173">
                  <c:v>43.722330999999997</c:v>
                </c:pt>
                <c:pt idx="174">
                  <c:v>38.857835000000001</c:v>
                </c:pt>
                <c:pt idx="175">
                  <c:v>29.130763999999999</c:v>
                </c:pt>
                <c:pt idx="176">
                  <c:v>33.657193999999997</c:v>
                </c:pt>
                <c:pt idx="177">
                  <c:v>22.234867000000001</c:v>
                </c:pt>
                <c:pt idx="178">
                  <c:v>32.828063999999998</c:v>
                </c:pt>
                <c:pt idx="179">
                  <c:v>24.233466</c:v>
                </c:pt>
                <c:pt idx="180">
                  <c:v>31.856971999999999</c:v>
                </c:pt>
                <c:pt idx="181">
                  <c:v>25.623861999999999</c:v>
                </c:pt>
                <c:pt idx="182">
                  <c:v>24.795867999999999</c:v>
                </c:pt>
                <c:pt idx="183">
                  <c:v>16.616081000000001</c:v>
                </c:pt>
                <c:pt idx="184">
                  <c:v>37.333773000000001</c:v>
                </c:pt>
                <c:pt idx="185">
                  <c:v>33.216445999999998</c:v>
                </c:pt>
                <c:pt idx="186">
                  <c:v>23.855857</c:v>
                </c:pt>
                <c:pt idx="187">
                  <c:v>23.321197000000002</c:v>
                </c:pt>
                <c:pt idx="188">
                  <c:v>22.968553</c:v>
                </c:pt>
                <c:pt idx="189">
                  <c:v>15.307342</c:v>
                </c:pt>
                <c:pt idx="190">
                  <c:v>22.620398999999999</c:v>
                </c:pt>
                <c:pt idx="191">
                  <c:v>41.628543999999998</c:v>
                </c:pt>
                <c:pt idx="192">
                  <c:v>24.902311999999998</c:v>
                </c:pt>
                <c:pt idx="193">
                  <c:v>35.081063999999998</c:v>
                </c:pt>
                <c:pt idx="194">
                  <c:v>22.069634000000001</c:v>
                </c:pt>
                <c:pt idx="195">
                  <c:v>38.804873999999998</c:v>
                </c:pt>
                <c:pt idx="196">
                  <c:v>37.013993999999997</c:v>
                </c:pt>
                <c:pt idx="197">
                  <c:v>23.738935000000001</c:v>
                </c:pt>
                <c:pt idx="198">
                  <c:v>36.545178</c:v>
                </c:pt>
                <c:pt idx="199">
                  <c:v>35.028616</c:v>
                </c:pt>
                <c:pt idx="200">
                  <c:v>16.14396</c:v>
                </c:pt>
                <c:pt idx="201">
                  <c:v>19.204688000000001</c:v>
                </c:pt>
                <c:pt idx="202">
                  <c:v>38.35351</c:v>
                </c:pt>
                <c:pt idx="203">
                  <c:v>14.182283</c:v>
                </c:pt>
                <c:pt idx="204">
                  <c:v>21.964670999999999</c:v>
                </c:pt>
                <c:pt idx="205">
                  <c:v>29.652508999999998</c:v>
                </c:pt>
                <c:pt idx="206">
                  <c:v>26.087478000000001</c:v>
                </c:pt>
                <c:pt idx="207">
                  <c:v>34.153379000000001</c:v>
                </c:pt>
                <c:pt idx="208">
                  <c:v>16.014607000000002</c:v>
                </c:pt>
                <c:pt idx="209">
                  <c:v>28.678609999999999</c:v>
                </c:pt>
                <c:pt idx="210">
                  <c:v>38.639882999999998</c:v>
                </c:pt>
                <c:pt idx="211">
                  <c:v>21.656282999999998</c:v>
                </c:pt>
                <c:pt idx="212">
                  <c:v>15.317987</c:v>
                </c:pt>
                <c:pt idx="213">
                  <c:v>28.364968999999999</c:v>
                </c:pt>
                <c:pt idx="214">
                  <c:v>36.280365000000003</c:v>
                </c:pt>
                <c:pt idx="215">
                  <c:v>31.123885999999999</c:v>
                </c:pt>
                <c:pt idx="216">
                  <c:v>57.092722999999999</c:v>
                </c:pt>
                <c:pt idx="217">
                  <c:v>33.227274000000001</c:v>
                </c:pt>
                <c:pt idx="218">
                  <c:v>18.988734999999998</c:v>
                </c:pt>
                <c:pt idx="219">
                  <c:v>23.373093000000001</c:v>
                </c:pt>
                <c:pt idx="220">
                  <c:v>37.613441999999999</c:v>
                </c:pt>
                <c:pt idx="221">
                  <c:v>18.797550999999999</c:v>
                </c:pt>
              </c:numCache>
            </c:numRef>
          </c:xVal>
          <c:yVal>
            <c:numRef>
              <c:f>'Monte-Carlo'!$D$2:$D$223</c:f>
              <c:numCache>
                <c:formatCode>General</c:formatCode>
                <c:ptCount val="222"/>
                <c:pt idx="0">
                  <c:v>0.78568553481319203</c:v>
                </c:pt>
                <c:pt idx="1">
                  <c:v>0.72992949858748146</c:v>
                </c:pt>
                <c:pt idx="2">
                  <c:v>0.92007260314073447</c:v>
                </c:pt>
                <c:pt idx="3">
                  <c:v>0.66346539325171217</c:v>
                </c:pt>
                <c:pt idx="4">
                  <c:v>0.32174427966259084</c:v>
                </c:pt>
                <c:pt idx="5">
                  <c:v>0.71715391662570138</c:v>
                </c:pt>
                <c:pt idx="6">
                  <c:v>0.23571766762587726</c:v>
                </c:pt>
                <c:pt idx="7">
                  <c:v>0.4331943193642171</c:v>
                </c:pt>
                <c:pt idx="8">
                  <c:v>1.3509890399731349E-2</c:v>
                </c:pt>
                <c:pt idx="9">
                  <c:v>0.93115723321701505</c:v>
                </c:pt>
                <c:pt idx="10">
                  <c:v>2.1426294156634881E-2</c:v>
                </c:pt>
                <c:pt idx="11">
                  <c:v>0.77900480097439284</c:v>
                </c:pt>
                <c:pt idx="12">
                  <c:v>0.94052342028063685</c:v>
                </c:pt>
                <c:pt idx="13">
                  <c:v>0.79484159859216486</c:v>
                </c:pt>
                <c:pt idx="14">
                  <c:v>0.76284014752064699</c:v>
                </c:pt>
                <c:pt idx="15">
                  <c:v>0.2637927668662372</c:v>
                </c:pt>
                <c:pt idx="16">
                  <c:v>0.29412736389703253</c:v>
                </c:pt>
                <c:pt idx="17">
                  <c:v>0.21183193088715244</c:v>
                </c:pt>
                <c:pt idx="18">
                  <c:v>0.15691810279851415</c:v>
                </c:pt>
                <c:pt idx="19">
                  <c:v>0.71534089390951694</c:v>
                </c:pt>
                <c:pt idx="20">
                  <c:v>0.15865941291954908</c:v>
                </c:pt>
                <c:pt idx="21">
                  <c:v>0.36578272160694791</c:v>
                </c:pt>
                <c:pt idx="22">
                  <c:v>0.5878465015118024</c:v>
                </c:pt>
                <c:pt idx="23">
                  <c:v>0.29595102260516959</c:v>
                </c:pt>
                <c:pt idx="24">
                  <c:v>0.32238663064755724</c:v>
                </c:pt>
                <c:pt idx="25">
                  <c:v>0.6685537764476851</c:v>
                </c:pt>
                <c:pt idx="26">
                  <c:v>0.91172330526082801</c:v>
                </c:pt>
                <c:pt idx="27">
                  <c:v>0.70191933631969139</c:v>
                </c:pt>
                <c:pt idx="28">
                  <c:v>0.12682331551104503</c:v>
                </c:pt>
                <c:pt idx="29">
                  <c:v>0.65491530935981723</c:v>
                </c:pt>
                <c:pt idx="30">
                  <c:v>0.16192997741222037</c:v>
                </c:pt>
                <c:pt idx="31">
                  <c:v>0.43913792949270636</c:v>
                </c:pt>
                <c:pt idx="32">
                  <c:v>0.32583141850667008</c:v>
                </c:pt>
                <c:pt idx="33">
                  <c:v>5.8713530068978198E-2</c:v>
                </c:pt>
                <c:pt idx="34">
                  <c:v>0.6242191481411532</c:v>
                </c:pt>
                <c:pt idx="35">
                  <c:v>0.1479698047606943</c:v>
                </c:pt>
                <c:pt idx="36">
                  <c:v>6.1779272429400484E-2</c:v>
                </c:pt>
                <c:pt idx="37">
                  <c:v>0.11363630406253174</c:v>
                </c:pt>
                <c:pt idx="38">
                  <c:v>8.90805473175885E-3</c:v>
                </c:pt>
                <c:pt idx="39">
                  <c:v>0.39149937877597218</c:v>
                </c:pt>
                <c:pt idx="40">
                  <c:v>0.55945789157106229</c:v>
                </c:pt>
                <c:pt idx="41">
                  <c:v>0.11393292703280106</c:v>
                </c:pt>
                <c:pt idx="42">
                  <c:v>0.5303518735144217</c:v>
                </c:pt>
                <c:pt idx="43">
                  <c:v>0.19172473700096396</c:v>
                </c:pt>
                <c:pt idx="44">
                  <c:v>2.4051165446945444E-3</c:v>
                </c:pt>
                <c:pt idx="45">
                  <c:v>0.93639204832316536</c:v>
                </c:pt>
                <c:pt idx="46">
                  <c:v>0.73033852466042015</c:v>
                </c:pt>
                <c:pt idx="47">
                  <c:v>0.47396165276680335</c:v>
                </c:pt>
                <c:pt idx="48">
                  <c:v>0.95965137036010151</c:v>
                </c:pt>
                <c:pt idx="49">
                  <c:v>0.35781843236204175</c:v>
                </c:pt>
                <c:pt idx="50">
                  <c:v>0.77766505185301726</c:v>
                </c:pt>
                <c:pt idx="51">
                  <c:v>0.32970940806265936</c:v>
                </c:pt>
                <c:pt idx="52">
                  <c:v>7.3073699675737236E-2</c:v>
                </c:pt>
                <c:pt idx="53">
                  <c:v>0.10000743302126139</c:v>
                </c:pt>
                <c:pt idx="54">
                  <c:v>0.26425472750447809</c:v>
                </c:pt>
                <c:pt idx="55">
                  <c:v>7.6714333716061539E-2</c:v>
                </c:pt>
                <c:pt idx="56">
                  <c:v>0.46114990429444352</c:v>
                </c:pt>
                <c:pt idx="57">
                  <c:v>0.8001601812353154</c:v>
                </c:pt>
                <c:pt idx="58">
                  <c:v>7.132629304124076E-2</c:v>
                </c:pt>
                <c:pt idx="59">
                  <c:v>0.56123117724249871</c:v>
                </c:pt>
                <c:pt idx="60">
                  <c:v>0.73958904435670325</c:v>
                </c:pt>
                <c:pt idx="61">
                  <c:v>1.5024059757605053E-2</c:v>
                </c:pt>
                <c:pt idx="62">
                  <c:v>0.26696226151060243</c:v>
                </c:pt>
                <c:pt idx="63">
                  <c:v>0.73219550141901402</c:v>
                </c:pt>
                <c:pt idx="64">
                  <c:v>0.91499398219053441</c:v>
                </c:pt>
                <c:pt idx="65">
                  <c:v>0.61379195349253846</c:v>
                </c:pt>
                <c:pt idx="66">
                  <c:v>0.98181072503354394</c:v>
                </c:pt>
                <c:pt idx="67">
                  <c:v>0.93249530808195435</c:v>
                </c:pt>
                <c:pt idx="68">
                  <c:v>0.10188268880232478</c:v>
                </c:pt>
                <c:pt idx="69">
                  <c:v>0.48027751148547165</c:v>
                </c:pt>
                <c:pt idx="70">
                  <c:v>0.16072652677906438</c:v>
                </c:pt>
                <c:pt idx="71">
                  <c:v>0.20602337903384418</c:v>
                </c:pt>
                <c:pt idx="72">
                  <c:v>0.20919347450084852</c:v>
                </c:pt>
                <c:pt idx="73">
                  <c:v>0.48365668985721511</c:v>
                </c:pt>
                <c:pt idx="74">
                  <c:v>0.69032262989122883</c:v>
                </c:pt>
                <c:pt idx="75">
                  <c:v>0.68708517880157238</c:v>
                </c:pt>
                <c:pt idx="76">
                  <c:v>0.93848486581988433</c:v>
                </c:pt>
                <c:pt idx="77">
                  <c:v>0.68988397096694598</c:v>
                </c:pt>
                <c:pt idx="78">
                  <c:v>0.13953667317937149</c:v>
                </c:pt>
                <c:pt idx="79">
                  <c:v>0.53157280540909202</c:v>
                </c:pt>
                <c:pt idx="80">
                  <c:v>0.46457722714917393</c:v>
                </c:pt>
                <c:pt idx="81">
                  <c:v>0.72651190440499358</c:v>
                </c:pt>
                <c:pt idx="82">
                  <c:v>0.90952342686038612</c:v>
                </c:pt>
                <c:pt idx="83">
                  <c:v>0.6260543335413723</c:v>
                </c:pt>
                <c:pt idx="84">
                  <c:v>0.64130615859393747</c:v>
                </c:pt>
                <c:pt idx="85">
                  <c:v>0.90352127901019674</c:v>
                </c:pt>
                <c:pt idx="86">
                  <c:v>0.67730177622885268</c:v>
                </c:pt>
                <c:pt idx="87">
                  <c:v>0.8531736080603074</c:v>
                </c:pt>
                <c:pt idx="88">
                  <c:v>0.87809324172347025</c:v>
                </c:pt>
                <c:pt idx="89">
                  <c:v>7.4120766170128818E-2</c:v>
                </c:pt>
                <c:pt idx="90">
                  <c:v>0.17566583362305643</c:v>
                </c:pt>
                <c:pt idx="91">
                  <c:v>0.62914909355812065</c:v>
                </c:pt>
                <c:pt idx="92">
                  <c:v>0.16017814782340428</c:v>
                </c:pt>
                <c:pt idx="93">
                  <c:v>7.2651418851766708E-2</c:v>
                </c:pt>
                <c:pt idx="94">
                  <c:v>0.77731644664906785</c:v>
                </c:pt>
                <c:pt idx="95">
                  <c:v>0.98308223450590215</c:v>
                </c:pt>
                <c:pt idx="96">
                  <c:v>0.62700169641178771</c:v>
                </c:pt>
                <c:pt idx="97">
                  <c:v>0.6501327031786065</c:v>
                </c:pt>
                <c:pt idx="98">
                  <c:v>0.6779866194342955</c:v>
                </c:pt>
                <c:pt idx="99">
                  <c:v>0.91962260976774557</c:v>
                </c:pt>
                <c:pt idx="100">
                  <c:v>0.70074905743697846</c:v>
                </c:pt>
                <c:pt idx="101">
                  <c:v>8.2997583480020169E-3</c:v>
                </c:pt>
                <c:pt idx="102">
                  <c:v>0.53108140392304137</c:v>
                </c:pt>
                <c:pt idx="103">
                  <c:v>6.6970012907913684E-2</c:v>
                </c:pt>
                <c:pt idx="104">
                  <c:v>0.52199683330369306</c:v>
                </c:pt>
                <c:pt idx="105">
                  <c:v>0.67509480738891847</c:v>
                </c:pt>
                <c:pt idx="106">
                  <c:v>0.66126010468985552</c:v>
                </c:pt>
                <c:pt idx="107">
                  <c:v>0.45249727754374658</c:v>
                </c:pt>
                <c:pt idx="108">
                  <c:v>0.27935305623437473</c:v>
                </c:pt>
                <c:pt idx="109">
                  <c:v>0.95123652913928058</c:v>
                </c:pt>
                <c:pt idx="110">
                  <c:v>0.52942122042552597</c:v>
                </c:pt>
                <c:pt idx="111">
                  <c:v>0.73036882766175448</c:v>
                </c:pt>
                <c:pt idx="112">
                  <c:v>5.8302530016186502E-2</c:v>
                </c:pt>
                <c:pt idx="113">
                  <c:v>0.87902463510464246</c:v>
                </c:pt>
                <c:pt idx="114">
                  <c:v>0.29691568489955644</c:v>
                </c:pt>
                <c:pt idx="115">
                  <c:v>0.73543254015293658</c:v>
                </c:pt>
                <c:pt idx="116">
                  <c:v>2.9044143455446474E-2</c:v>
                </c:pt>
                <c:pt idx="117">
                  <c:v>0.65379117510381313</c:v>
                </c:pt>
                <c:pt idx="118">
                  <c:v>1.6117307475069592E-2</c:v>
                </c:pt>
                <c:pt idx="119">
                  <c:v>0.38847310817080294</c:v>
                </c:pt>
                <c:pt idx="120">
                  <c:v>0.41076572056817251</c:v>
                </c:pt>
                <c:pt idx="121">
                  <c:v>0.73078691174032095</c:v>
                </c:pt>
                <c:pt idx="122">
                  <c:v>0.85846282820702513</c:v>
                </c:pt>
                <c:pt idx="123">
                  <c:v>0.61288740815614484</c:v>
                </c:pt>
                <c:pt idx="124">
                  <c:v>0.90882254853160771</c:v>
                </c:pt>
                <c:pt idx="125">
                  <c:v>0.68054547799618004</c:v>
                </c:pt>
                <c:pt idx="126">
                  <c:v>0.94019416936430722</c:v>
                </c:pt>
                <c:pt idx="127">
                  <c:v>3.3008377550421394E-2</c:v>
                </c:pt>
                <c:pt idx="128">
                  <c:v>0.16565870157711815</c:v>
                </c:pt>
                <c:pt idx="129">
                  <c:v>0.55117248262350416</c:v>
                </c:pt>
                <c:pt idx="130">
                  <c:v>0.32566703517083556</c:v>
                </c:pt>
                <c:pt idx="131">
                  <c:v>0.58406913126543492</c:v>
                </c:pt>
                <c:pt idx="132">
                  <c:v>0.89958197731097467</c:v>
                </c:pt>
                <c:pt idx="133">
                  <c:v>0.43145802131397487</c:v>
                </c:pt>
                <c:pt idx="134">
                  <c:v>0.5851253848382757</c:v>
                </c:pt>
                <c:pt idx="135">
                  <c:v>0.82736206897821563</c:v>
                </c:pt>
                <c:pt idx="136">
                  <c:v>0.92320362477823048</c:v>
                </c:pt>
                <c:pt idx="137">
                  <c:v>0.37616954664419944</c:v>
                </c:pt>
                <c:pt idx="138">
                  <c:v>0.5292044908010376</c:v>
                </c:pt>
                <c:pt idx="139">
                  <c:v>0.53550893351759044</c:v>
                </c:pt>
                <c:pt idx="140">
                  <c:v>0.67805479425465642</c:v>
                </c:pt>
                <c:pt idx="141">
                  <c:v>0.7442172435264548</c:v>
                </c:pt>
                <c:pt idx="142">
                  <c:v>0.72766404925505113</c:v>
                </c:pt>
                <c:pt idx="143">
                  <c:v>0.24314826150040825</c:v>
                </c:pt>
                <c:pt idx="144">
                  <c:v>0.5416332662293204</c:v>
                </c:pt>
                <c:pt idx="145">
                  <c:v>0.78148127763935382</c:v>
                </c:pt>
                <c:pt idx="146">
                  <c:v>0.47325233684050155</c:v>
                </c:pt>
                <c:pt idx="147">
                  <c:v>0.80044737912387687</c:v>
                </c:pt>
                <c:pt idx="148">
                  <c:v>9.4728927073199243E-2</c:v>
                </c:pt>
                <c:pt idx="149">
                  <c:v>0.18117068052337482</c:v>
                </c:pt>
                <c:pt idx="150">
                  <c:v>0.49254158801469905</c:v>
                </c:pt>
                <c:pt idx="151">
                  <c:v>0.21496029433539571</c:v>
                </c:pt>
                <c:pt idx="152">
                  <c:v>0.38048464804950421</c:v>
                </c:pt>
                <c:pt idx="153">
                  <c:v>0.8142721194496394</c:v>
                </c:pt>
                <c:pt idx="154">
                  <c:v>0.82410059866227325</c:v>
                </c:pt>
                <c:pt idx="155">
                  <c:v>2.1824540624978002E-3</c:v>
                </c:pt>
                <c:pt idx="156">
                  <c:v>0.35826416230097602</c:v>
                </c:pt>
                <c:pt idx="157">
                  <c:v>0.95675659247596834</c:v>
                </c:pt>
                <c:pt idx="158">
                  <c:v>0.49410296037670082</c:v>
                </c:pt>
                <c:pt idx="159">
                  <c:v>0.86862708730016025</c:v>
                </c:pt>
                <c:pt idx="160">
                  <c:v>0.70675578645979953</c:v>
                </c:pt>
                <c:pt idx="161">
                  <c:v>0.25203198136028548</c:v>
                </c:pt>
                <c:pt idx="162">
                  <c:v>0.10910027732258204</c:v>
                </c:pt>
                <c:pt idx="163">
                  <c:v>0.40246202354428084</c:v>
                </c:pt>
                <c:pt idx="164">
                  <c:v>0.9118002924845886</c:v>
                </c:pt>
                <c:pt idx="165">
                  <c:v>0.43906377051463374</c:v>
                </c:pt>
                <c:pt idx="166">
                  <c:v>0.65026258108396773</c:v>
                </c:pt>
                <c:pt idx="167">
                  <c:v>2.6651897789639865E-2</c:v>
                </c:pt>
                <c:pt idx="168">
                  <c:v>0.60331776301515228</c:v>
                </c:pt>
                <c:pt idx="169">
                  <c:v>0.9914006769971998</c:v>
                </c:pt>
                <c:pt idx="170">
                  <c:v>0.7952748299558543</c:v>
                </c:pt>
                <c:pt idx="171">
                  <c:v>0.49786736501354339</c:v>
                </c:pt>
                <c:pt idx="172">
                  <c:v>0.23975244622279562</c:v>
                </c:pt>
                <c:pt idx="173">
                  <c:v>0.90430589800828254</c:v>
                </c:pt>
                <c:pt idx="174">
                  <c:v>0.8408231359092404</c:v>
                </c:pt>
                <c:pt idx="175">
                  <c:v>0.59636086418880552</c:v>
                </c:pt>
                <c:pt idx="176">
                  <c:v>0.73298724141803728</c:v>
                </c:pt>
                <c:pt idx="177">
                  <c:v>0.32171213922569974</c:v>
                </c:pt>
                <c:pt idx="178">
                  <c:v>0.71110115710086552</c:v>
                </c:pt>
                <c:pt idx="179">
                  <c:v>0.40606072610320426</c:v>
                </c:pt>
                <c:pt idx="180">
                  <c:v>0.68368620808897496</c:v>
                </c:pt>
                <c:pt idx="181">
                  <c:v>0.46346569047654035</c:v>
                </c:pt>
                <c:pt idx="182">
                  <c:v>0.4294962639199339</c:v>
                </c:pt>
                <c:pt idx="183">
                  <c:v>0.11026231423619438</c:v>
                </c:pt>
                <c:pt idx="184">
                  <c:v>0.81411136853017352</c:v>
                </c:pt>
                <c:pt idx="185">
                  <c:v>0.72152584892519267</c:v>
                </c:pt>
                <c:pt idx="186">
                  <c:v>0.39020500965642668</c:v>
                </c:pt>
                <c:pt idx="187">
                  <c:v>0.36764486070780544</c:v>
                </c:pt>
                <c:pt idx="188">
                  <c:v>0.3527274962526985</c:v>
                </c:pt>
                <c:pt idx="189">
                  <c:v>7.4961511509100076E-2</c:v>
                </c:pt>
                <c:pt idx="190">
                  <c:v>0.33799758874354113</c:v>
                </c:pt>
                <c:pt idx="191">
                  <c:v>0.88061661116244339</c:v>
                </c:pt>
                <c:pt idx="192">
                  <c:v>0.43390225651502529</c:v>
                </c:pt>
                <c:pt idx="193">
                  <c:v>0.7673949229283199</c:v>
                </c:pt>
                <c:pt idx="194">
                  <c:v>0.31474871712401697</c:v>
                </c:pt>
                <c:pt idx="195">
                  <c:v>0.83995618232153402</c:v>
                </c:pt>
                <c:pt idx="196">
                  <c:v>0.80802453214545666</c:v>
                </c:pt>
                <c:pt idx="197">
                  <c:v>0.38528049571679418</c:v>
                </c:pt>
                <c:pt idx="198">
                  <c:v>0.79878385923959438</c:v>
                </c:pt>
                <c:pt idx="199">
                  <c:v>0.76619693527446875</c:v>
                </c:pt>
                <c:pt idx="200">
                  <c:v>9.6704491903725834E-2</c:v>
                </c:pt>
                <c:pt idx="201">
                  <c:v>0.19869810195501489</c:v>
                </c:pt>
                <c:pt idx="202">
                  <c:v>0.83239255019401315</c:v>
                </c:pt>
                <c:pt idx="203">
                  <c:v>5.0548422992814458E-2</c:v>
                </c:pt>
                <c:pt idx="204">
                  <c:v>0.31033218285674324</c:v>
                </c:pt>
                <c:pt idx="205">
                  <c:v>0.6142410898564743</c:v>
                </c:pt>
                <c:pt idx="206">
                  <c:v>0.48213919549570611</c:v>
                </c:pt>
                <c:pt idx="207">
                  <c:v>0.74542676294073562</c:v>
                </c:pt>
                <c:pt idx="208">
                  <c:v>9.3148864676866144E-2</c:v>
                </c:pt>
                <c:pt idx="209">
                  <c:v>0.58043450570495669</c:v>
                </c:pt>
                <c:pt idx="210">
                  <c:v>0.83722787895281581</c:v>
                </c:pt>
                <c:pt idx="211">
                  <c:v>0.29739480048217748</c:v>
                </c:pt>
                <c:pt idx="212">
                  <c:v>7.5219245999091841E-2</c:v>
                </c:pt>
                <c:pt idx="213">
                  <c:v>0.56915777487569619</c:v>
                </c:pt>
                <c:pt idx="214">
                  <c:v>0.79339424129896763</c:v>
                </c:pt>
                <c:pt idx="215">
                  <c:v>0.66170226123548026</c:v>
                </c:pt>
                <c:pt idx="216">
                  <c:v>0.9775004588646693</c:v>
                </c:pt>
                <c:pt idx="217">
                  <c:v>0.72181210774916149</c:v>
                </c:pt>
                <c:pt idx="218">
                  <c:v>0.19054994235859499</c:v>
                </c:pt>
                <c:pt idx="219">
                  <c:v>0.3698385011412314</c:v>
                </c:pt>
                <c:pt idx="220">
                  <c:v>0.81929402284721342</c:v>
                </c:pt>
                <c:pt idx="221">
                  <c:v>0.18343531648848035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C-485E-A275-DB9C846F842B}"/>
            </c:ext>
          </c:extLst>
        </c:ser>
        <c:ser>
          <c:idx val="2"/>
          <c:order val="2"/>
          <c:tx>
            <c:v>Lower bound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'Monte-Carlo'!$M$3:$M$169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</c:numCache>
            </c:numRef>
          </c:xVal>
          <c:yVal>
            <c:numRef>
              <c:f>'Monte-Carlo'!$Q$3:$Q$169</c:f>
              <c:numCache>
                <c:formatCode>General</c:formatCode>
                <c:ptCount val="167"/>
                <c:pt idx="0">
                  <c:v>1.7410314093455416E-14</c:v>
                </c:pt>
                <c:pt idx="1">
                  <c:v>4.0767015885735395E-9</c:v>
                </c:pt>
                <c:pt idx="2">
                  <c:v>1.2738247342343602E-6</c:v>
                </c:pt>
                <c:pt idx="3">
                  <c:v>3.8830865118047572E-5</c:v>
                </c:pt>
                <c:pt idx="4">
                  <c:v>3.7911981405098686E-4</c:v>
                </c:pt>
                <c:pt idx="5">
                  <c:v>1.9229861999970116E-3</c:v>
                </c:pt>
                <c:pt idx="6">
                  <c:v>6.4383445501126737E-3</c:v>
                </c:pt>
                <c:pt idx="7">
                  <c:v>1.6268473400525871E-2</c:v>
                </c:pt>
                <c:pt idx="8">
                  <c:v>3.3658683478279133E-2</c:v>
                </c:pt>
                <c:pt idx="9">
                  <c:v>6.0109708227070485E-2</c:v>
                </c:pt>
                <c:pt idx="10">
                  <c:v>9.6039085813114919E-2</c:v>
                </c:pt>
                <c:pt idx="11">
                  <c:v>0.14079062024314196</c:v>
                </c:pt>
                <c:pt idx="12">
                  <c:v>0.1928814530765435</c:v>
                </c:pt>
                <c:pt idx="13">
                  <c:v>0.25034349139619722</c:v>
                </c:pt>
                <c:pt idx="14">
                  <c:v>0.31105004737723613</c:v>
                </c:pt>
                <c:pt idx="15">
                  <c:v>0.37296948889945825</c:v>
                </c:pt>
                <c:pt idx="16">
                  <c:v>0.43432920922875029</c:v>
                </c:pt>
                <c:pt idx="17">
                  <c:v>0.49369821976116374</c:v>
                </c:pt>
                <c:pt idx="18">
                  <c:v>0.55000752725682767</c:v>
                </c:pt>
                <c:pt idx="19">
                  <c:v>0.60252919545017147</c:v>
                </c:pt>
                <c:pt idx="20">
                  <c:v>0.6508320885377965</c:v>
                </c:pt>
                <c:pt idx="21">
                  <c:v>0.6947277732477346</c:v>
                </c:pt>
                <c:pt idx="22">
                  <c:v>0.73421559226695754</c:v>
                </c:pt>
                <c:pt idx="23">
                  <c:v>0.76943225009619631</c:v>
                </c:pt>
                <c:pt idx="24">
                  <c:v>0.80060855835952349</c:v>
                </c:pt>
                <c:pt idx="25">
                  <c:v>0.82803418609449086</c:v>
                </c:pt>
                <c:pt idx="26">
                  <c:v>0.85203016557105682</c:v>
                </c:pt>
                <c:pt idx="27">
                  <c:v>0.87292831827204642</c:v>
                </c:pt>
                <c:pt idx="28">
                  <c:v>0.89105651922058438</c:v>
                </c:pt>
                <c:pt idx="29">
                  <c:v>0.90672868077545254</c:v>
                </c:pt>
                <c:pt idx="30">
                  <c:v>0.92023841706004716</c:v>
                </c:pt>
                <c:pt idx="31">
                  <c:v>0.93185548603425672</c:v>
                </c:pt>
                <c:pt idx="32">
                  <c:v>0.94182425969672667</c:v>
                </c:pt>
                <c:pt idx="33">
                  <c:v>0.95036362205506753</c:v>
                </c:pt>
                <c:pt idx="34">
                  <c:v>0.95766782808649209</c:v>
                </c:pt>
                <c:pt idx="35">
                  <c:v>0.96390797041119269</c:v>
                </c:pt>
                <c:pt idx="36">
                  <c:v>0.96923379323812264</c:v>
                </c:pt>
                <c:pt idx="37">
                  <c:v>0.97377566685255112</c:v>
                </c:pt>
                <c:pt idx="38">
                  <c:v>0.97764659299250167</c:v>
                </c:pt>
                <c:pt idx="39">
                  <c:v>0.9809441546780524</c:v>
                </c:pt>
                <c:pt idx="40">
                  <c:v>0.98375235608066713</c:v>
                </c:pt>
                <c:pt idx="41">
                  <c:v>0.98614332122658288</c:v>
                </c:pt>
                <c:pt idx="42">
                  <c:v>0.98817883673667684</c:v>
                </c:pt>
                <c:pt idx="43">
                  <c:v>0.98991173506980012</c:v>
                </c:pt>
                <c:pt idx="44">
                  <c:v>0.99138712217899838</c:v>
                </c:pt>
                <c:pt idx="45">
                  <c:v>0.99264345814393129</c:v>
                </c:pt>
                <c:pt idx="46">
                  <c:v>0.99371350200203101</c:v>
                </c:pt>
                <c:pt idx="47">
                  <c:v>0.99462513326542601</c:v>
                </c:pt>
                <c:pt idx="48">
                  <c:v>0.99540206292683187</c:v>
                </c:pt>
                <c:pt idx="49">
                  <c:v>0.99606444645266501</c:v>
                </c:pt>
                <c:pt idx="50">
                  <c:v>0.99662941057141885</c:v>
                </c:pt>
                <c:pt idx="51">
                  <c:v>0.99711150475688826</c:v>
                </c:pt>
                <c:pt idx="52">
                  <c:v>0.99752308729480399</c:v>
                </c:pt>
                <c:pt idx="53">
                  <c:v>0.99787465478585913</c:v>
                </c:pt>
                <c:pt idx="54">
                  <c:v>0.99817512292860033</c:v>
                </c:pt>
                <c:pt idx="55">
                  <c:v>0.9984320654733484</c:v>
                </c:pt>
                <c:pt idx="56">
                  <c:v>0.9986519173606041</c:v>
                </c:pt>
                <c:pt idx="57">
                  <c:v>0.99884014726227355</c:v>
                </c:pt>
                <c:pt idx="58">
                  <c:v>0.99900140403319992</c:v>
                </c:pt>
                <c:pt idx="59">
                  <c:v>0.99913964095153707</c:v>
                </c:pt>
                <c:pt idx="60">
                  <c:v>0.99925822107461837</c:v>
                </c:pt>
                <c:pt idx="61">
                  <c:v>0.99936000655595802</c:v>
                </c:pt>
                <c:pt idx="62">
                  <c:v>0.99944743435209316</c:v>
                </c:pt>
                <c:pt idx="63">
                  <c:v>0.99952258038822728</c:v>
                </c:pt>
                <c:pt idx="64">
                  <c:v>0.99958721394241956</c:v>
                </c:pt>
                <c:pt idx="65">
                  <c:v>0.99964284374310985</c:v>
                </c:pt>
                <c:pt idx="66">
                  <c:v>0.99969075704835153</c:v>
                </c:pt>
                <c:pt idx="67">
                  <c:v>0.99973205278206834</c:v>
                </c:pt>
                <c:pt idx="68">
                  <c:v>0.99976766963833852</c:v>
                </c:pt>
                <c:pt idx="69">
                  <c:v>0.9997984099250935</c:v>
                </c:pt>
                <c:pt idx="70">
                  <c:v>0.99982495980012009</c:v>
                </c:pt>
                <c:pt idx="71">
                  <c:v>0.99984790645180865</c:v>
                </c:pt>
                <c:pt idx="72">
                  <c:v>0.99986775269199879</c:v>
                </c:pt>
                <c:pt idx="73">
                  <c:v>0.99988492935625617</c:v>
                </c:pt>
                <c:pt idx="74">
                  <c:v>0.99989980584598603</c:v>
                </c:pt>
                <c:pt idx="75">
                  <c:v>0.99991269909526659</c:v>
                </c:pt>
                <c:pt idx="76">
                  <c:v>0.99992388120173115</c:v>
                </c:pt>
                <c:pt idx="77">
                  <c:v>0.99993358592401271</c:v>
                </c:pt>
                <c:pt idx="78">
                  <c:v>0.99994201421715567</c:v>
                </c:pt>
                <c:pt idx="79">
                  <c:v>0.99994933895110427</c:v>
                </c:pt>
                <c:pt idx="80">
                  <c:v>0.99995570893515884</c:v>
                </c:pt>
                <c:pt idx="81">
                  <c:v>0.99996125235250888</c:v>
                </c:pt>
                <c:pt idx="82">
                  <c:v>0.99996607969307427</c:v>
                </c:pt>
                <c:pt idx="83">
                  <c:v>0.99997028625946338</c:v>
                </c:pt>
                <c:pt idx="84">
                  <c:v>0.99997395430949898</c:v>
                </c:pt>
                <c:pt idx="85">
                  <c:v>0.99997715488916006</c:v>
                </c:pt>
                <c:pt idx="86">
                  <c:v>0.99997994940165758</c:v>
                </c:pt>
                <c:pt idx="87">
                  <c:v>0.99998239095147656</c:v>
                </c:pt>
                <c:pt idx="88">
                  <c:v>0.99998452549639227</c:v>
                </c:pt>
                <c:pt idx="89">
                  <c:v>0.99998639283552471</c:v>
                </c:pt>
                <c:pt idx="90">
                  <c:v>0.99998802745731163</c:v>
                </c:pt>
                <c:pt idx="91">
                  <c:v>0.99998945926772642</c:v>
                </c:pt>
                <c:pt idx="92">
                  <c:v>0.99999071421605679</c:v>
                </c:pt>
                <c:pt idx="93">
                  <c:v>0.99999181483300092</c:v>
                </c:pt>
                <c:pt idx="94">
                  <c:v>0.99999278069366404</c:v>
                </c:pt>
                <c:pt idx="95">
                  <c:v>0.99999362881619513</c:v>
                </c:pt>
                <c:pt idx="96">
                  <c:v>0.99999437400522861</c:v>
                </c:pt>
                <c:pt idx="97">
                  <c:v>0.99999502914796645</c:v>
                </c:pt>
                <c:pt idx="98">
                  <c:v>0.99999560546959165</c:v>
                </c:pt>
                <c:pt idx="99">
                  <c:v>0.99999611275374334</c:v>
                </c:pt>
                <c:pt idx="100">
                  <c:v>0.99999655953295141</c:v>
                </c:pt>
                <c:pt idx="101">
                  <c:v>0.99999695325323024</c:v>
                </c:pt>
                <c:pt idx="102">
                  <c:v>0.99999730041642731</c:v>
                </c:pt>
                <c:pt idx="103">
                  <c:v>0.99999760670340998</c:v>
                </c:pt>
                <c:pt idx="104">
                  <c:v>0.99999787708073895</c:v>
                </c:pt>
                <c:pt idx="105">
                  <c:v>0.99999811589309695</c:v>
                </c:pt>
                <c:pt idx="106">
                  <c:v>0.99999832694342738</c:v>
                </c:pt>
                <c:pt idx="107">
                  <c:v>0.99999851356245795</c:v>
                </c:pt>
                <c:pt idx="108">
                  <c:v>0.9999986786690539</c:v>
                </c:pt>
                <c:pt idx="109">
                  <c:v>0.9999988248226418</c:v>
                </c:pt>
                <c:pt idx="110">
                  <c:v>0.9999989542687735</c:v>
                </c:pt>
                <c:pt idx="111">
                  <c:v>0.99999906897875179</c:v>
                </c:pt>
                <c:pt idx="112">
                  <c:v>0.99999917068411337</c:v>
                </c:pt>
                <c:pt idx="113">
                  <c:v>0.99999926090665248</c:v>
                </c:pt>
                <c:pt idx="114">
                  <c:v>0.99999934098457965</c:v>
                </c:pt>
                <c:pt idx="115">
                  <c:v>0.99999941209532495</c:v>
                </c:pt>
                <c:pt idx="116">
                  <c:v>0.99999947527542843</c:v>
                </c:pt>
                <c:pt idx="117">
                  <c:v>0.99999953143790021</c:v>
                </c:pt>
                <c:pt idx="118">
                  <c:v>0.9999995813873801</c:v>
                </c:pt>
                <c:pt idx="119">
                  <c:v>0.99999962583338409</c:v>
                </c:pt>
                <c:pt idx="120">
                  <c:v>0.99999966540188501</c:v>
                </c:pt>
                <c:pt idx="121">
                  <c:v>0.99999970064544341</c:v>
                </c:pt>
                <c:pt idx="122">
                  <c:v>0.99999973205207437</c:v>
                </c:pt>
                <c:pt idx="123">
                  <c:v>0.99999976005301261</c:v>
                </c:pt>
                <c:pt idx="124">
                  <c:v>0.99999978502951681</c:v>
                </c:pt>
                <c:pt idx="125">
                  <c:v>0.99999980731883464</c:v>
                </c:pt>
                <c:pt idx="126">
                  <c:v>0.99999982721943625</c:v>
                </c:pt>
                <c:pt idx="127">
                  <c:v>0.99999984499560579</c:v>
                </c:pt>
                <c:pt idx="128">
                  <c:v>0.99999986088147552</c:v>
                </c:pt>
                <c:pt idx="129">
                  <c:v>0.99999987508456856</c:v>
                </c:pt>
                <c:pt idx="130">
                  <c:v>0.99999988778891424</c:v>
                </c:pt>
                <c:pt idx="131">
                  <c:v>0.99999989915778786</c:v>
                </c:pt>
                <c:pt idx="132">
                  <c:v>0.9999999093361216</c:v>
                </c:pt>
                <c:pt idx="133">
                  <c:v>0.99999991845262737</c:v>
                </c:pt>
                <c:pt idx="134">
                  <c:v>0.99999992662166681</c:v>
                </c:pt>
                <c:pt idx="135">
                  <c:v>0.99999993394489939</c:v>
                </c:pt>
                <c:pt idx="136">
                  <c:v>0.99999994051273589</c:v>
                </c:pt>
                <c:pt idx="137">
                  <c:v>0.99999994640562073</c:v>
                </c:pt>
                <c:pt idx="138">
                  <c:v>0.99999995169516342</c:v>
                </c:pt>
                <c:pt idx="139">
                  <c:v>0.9999999564451385</c:v>
                </c:pt>
                <c:pt idx="140">
                  <c:v>0.99999996071236841</c:v>
                </c:pt>
                <c:pt idx="141">
                  <c:v>0.99999996454750428</c:v>
                </c:pt>
                <c:pt idx="142">
                  <c:v>0.99999996799571678</c:v>
                </c:pt>
                <c:pt idx="143">
                  <c:v>0.99999997109730632</c:v>
                </c:pt>
                <c:pt idx="144">
                  <c:v>0.9999999738882448</c:v>
                </c:pt>
                <c:pt idx="145">
                  <c:v>0.99999997640065397</c:v>
                </c:pt>
                <c:pt idx="146">
                  <c:v>0.99999997866323032</c:v>
                </c:pt>
                <c:pt idx="147">
                  <c:v>0.99999998070162133</c:v>
                </c:pt>
                <c:pt idx="148">
                  <c:v>0.99999998253875899</c:v>
                </c:pt>
                <c:pt idx="149">
                  <c:v>0.99999998419515634</c:v>
                </c:pt>
                <c:pt idx="150">
                  <c:v>0.99999998568917015</c:v>
                </c:pt>
                <c:pt idx="151">
                  <c:v>0.99999998703723436</c:v>
                </c:pt>
                <c:pt idx="152">
                  <c:v>0.99999998825406788</c:v>
                </c:pt>
                <c:pt idx="153">
                  <c:v>0.99999998935285861</c:v>
                </c:pt>
                <c:pt idx="154">
                  <c:v>0.99999999034542786</c:v>
                </c:pt>
                <c:pt idx="155">
                  <c:v>0.99999999124237604</c:v>
                </c:pt>
                <c:pt idx="156">
                  <c:v>0.99999999205321255</c:v>
                </c:pt>
                <c:pt idx="157">
                  <c:v>0.99999999278647167</c:v>
                </c:pt>
                <c:pt idx="158">
                  <c:v>0.99999999344981516</c:v>
                </c:pt>
                <c:pt idx="159">
                  <c:v>0.99999999405012485</c:v>
                </c:pt>
                <c:pt idx="160">
                  <c:v>0.99999999459358357</c:v>
                </c:pt>
                <c:pt idx="161">
                  <c:v>0.99999999508574922</c:v>
                </c:pt>
                <c:pt idx="162">
                  <c:v>0.99999999553161889</c:v>
                </c:pt>
                <c:pt idx="163">
                  <c:v>0.99999999593568789</c:v>
                </c:pt>
                <c:pt idx="164">
                  <c:v>0.99999999630200154</c:v>
                </c:pt>
                <c:pt idx="165">
                  <c:v>0.99999999663420125</c:v>
                </c:pt>
                <c:pt idx="166">
                  <c:v>0.99999999693556629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C-485E-A275-DB9C846F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25568"/>
        <c:axId val="2056117408"/>
      </c:scatterChart>
      <c:valAx>
        <c:axId val="2056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</a:rPr>
                  <a:t>[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𝜇𝑚^</a:t>
                </a: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  <a:latin typeface="Cambria Math" panose="02040503050406030204" pitchFamily="18" charset="0"/>
                  </a:rPr>
                  <a:t>2]</a:t>
                </a:r>
                <a:endParaRPr lang="en-US" sz="1100" b="0" i="0" u="none" strike="noStrike" kern="1200" baseline="0" dirty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026316057812121"/>
              <c:y val="0.93359518731546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17408"/>
        <c:crosses val="autoZero"/>
        <c:crossBetween val="midCat"/>
      </c:valAx>
      <c:valAx>
        <c:axId val="20561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Cumulative Density </a:t>
                </a:r>
                <a:r>
                  <a:rPr lang="fr-CA" sz="1000" b="0" i="0" u="none" strike="noStrike" kern="1200" baseline="0" dirty="0" err="1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Function</a:t>
                </a:r>
                <a:endParaRPr lang="fr-CA" sz="1000" b="0" i="0" u="none" strike="noStrike" kern="1200" baseline="0" dirty="0">
                  <a:solidFill>
                    <a:prstClr val="black">
                      <a:lumMod val="65000"/>
                      <a:lumOff val="35000"/>
                    </a:prst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23075240594921"/>
          <c:y val="0.39207093904928553"/>
          <c:w val="0.19699146981627297"/>
          <c:h val="0.3964136774569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2D24D9B-3640-48EE-8AD4-D82317D9EF9A}">
          <cx:tx>
            <cx:txData>
              <cx:f>_xlchart.v1.0</cx:f>
              <cx:v>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</xdr:colOff>
      <xdr:row>0</xdr:row>
      <xdr:rowOff>128587</xdr:rowOff>
    </xdr:from>
    <xdr:to>
      <xdr:col>14</xdr:col>
      <xdr:colOff>180974</xdr:colOff>
      <xdr:row>15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D035CF-2F32-2D29-8138-E1117F49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190499</xdr:colOff>
      <xdr:row>0</xdr:row>
      <xdr:rowOff>146685</xdr:rowOff>
    </xdr:from>
    <xdr:to>
      <xdr:col>22</xdr:col>
      <xdr:colOff>342900</xdr:colOff>
      <xdr:row>15</xdr:row>
      <xdr:rowOff>146685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673F6-23CE-9A3E-6DFE-E6D9920B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8416B4-BB62-4075-B8CB-FF367754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91440</xdr:colOff>
      <xdr:row>0</xdr:row>
      <xdr:rowOff>125730</xdr:rowOff>
    </xdr:from>
    <xdr:to>
      <xdr:col>11</xdr:col>
      <xdr:colOff>91440</xdr:colOff>
      <xdr:row>5</xdr:row>
      <xdr:rowOff>135087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0E91E-1111-1F2F-7FA8-295F35EE2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-12"/>
        <a:stretch/>
      </xdr:blipFill>
      <xdr:spPr>
        <a:xfrm>
          <a:off x="6362700" y="125730"/>
          <a:ext cx="1219200" cy="1289517"/>
        </a:xfrm>
        <a:prstGeom prst="rect">
          <a:avLst/>
        </a:prstGeom>
      </xdr:spPr>
    </xdr:pic>
    <xdr:clientData/>
  </xdr:twoCellAnchor>
  <xdr:twoCellAnchor>
    <xdr:from>
      <xdr:col>4</xdr:col>
      <xdr:colOff>674370</xdr:colOff>
      <xdr:row>39</xdr:row>
      <xdr:rowOff>4762</xdr:rowOff>
    </xdr:from>
    <xdr:to>
      <xdr:col>11</xdr:col>
      <xdr:colOff>350520</xdr:colOff>
      <xdr:row>53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D004D00-1C2A-7598-FF1B-35DF985E41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6590" y="7502842"/>
              <a:ext cx="490347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664845</xdr:colOff>
      <xdr:row>24</xdr:row>
      <xdr:rowOff>82867</xdr:rowOff>
    </xdr:from>
    <xdr:to>
      <xdr:col>11</xdr:col>
      <xdr:colOff>340995</xdr:colOff>
      <xdr:row>38</xdr:row>
      <xdr:rowOff>159067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D52BE-4FD6-67A1-7C6A-9B08D1A6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681990</xdr:colOff>
      <xdr:row>8</xdr:row>
      <xdr:rowOff>15240</xdr:rowOff>
    </xdr:from>
    <xdr:to>
      <xdr:col>11</xdr:col>
      <xdr:colOff>358140</xdr:colOff>
      <xdr:row>23</xdr:row>
      <xdr:rowOff>180022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C5C89-09B7-E930-4040-93B12E16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zoomScale="80" zoomScaleNormal="80" workbookViewId="0">
      <selection activeCell="M20" sqref="M20"/>
    </sheetView>
  </sheetViews>
  <sheetFormatPr defaultColWidth="9.109375" defaultRowHeight="14.4" x14ac:dyDescent="0.3"/>
  <cols>
    <col min="4" max="4" width="12" bestFit="1" customWidth="1"/>
  </cols>
  <sheetData>
    <row r="1" spans="1:30" x14ac:dyDescent="0.3">
      <c r="A1" s="1" t="s">
        <v>0</v>
      </c>
      <c r="B1" s="2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1"/>
      <c r="Y1" s="2"/>
      <c r="Z1" s="2"/>
      <c r="AA1" s="2"/>
      <c r="AB1" s="2"/>
      <c r="AC1" s="2"/>
      <c r="AD1" s="3"/>
    </row>
    <row r="2" spans="1:30" x14ac:dyDescent="0.3">
      <c r="A2" s="4"/>
      <c r="C2" t="s">
        <v>1</v>
      </c>
      <c r="D2" t="s">
        <v>2</v>
      </c>
      <c r="E2" t="s">
        <v>3</v>
      </c>
      <c r="F2" t="s">
        <v>42</v>
      </c>
      <c r="W2" s="5"/>
      <c r="X2" s="4"/>
      <c r="AD2" s="5"/>
    </row>
    <row r="3" spans="1:30" x14ac:dyDescent="0.3">
      <c r="A3" s="4"/>
      <c r="B3" t="s">
        <v>39</v>
      </c>
      <c r="C3">
        <v>600</v>
      </c>
      <c r="D3" s="10">
        <v>3.3333332999999999E-7</v>
      </c>
      <c r="E3">
        <v>19.542286000000001</v>
      </c>
      <c r="F3">
        <v>0</v>
      </c>
      <c r="W3" s="5"/>
      <c r="X3" s="4"/>
      <c r="Y3" t="s">
        <v>11</v>
      </c>
      <c r="AB3" t="s">
        <v>12</v>
      </c>
      <c r="AD3" s="5"/>
    </row>
    <row r="4" spans="1:30" x14ac:dyDescent="0.3">
      <c r="A4" s="4"/>
      <c r="C4">
        <v>400</v>
      </c>
      <c r="D4" s="10">
        <v>4.9999999999999998E-7</v>
      </c>
      <c r="E4">
        <v>19.559256999999999</v>
      </c>
      <c r="F4">
        <f>SQRT((1/C4)*(E4-$E$3)^2)</f>
        <v>8.4854999999990361E-4</v>
      </c>
      <c r="W4" s="5"/>
      <c r="X4" s="4"/>
      <c r="AD4" s="5"/>
    </row>
    <row r="5" spans="1:30" x14ac:dyDescent="0.3">
      <c r="A5" s="4"/>
      <c r="B5" t="s">
        <v>40</v>
      </c>
      <c r="C5">
        <v>300</v>
      </c>
      <c r="D5" s="10">
        <v>6.6666667000000002E-7</v>
      </c>
      <c r="E5">
        <v>19.588958999999999</v>
      </c>
      <c r="F5">
        <f t="shared" ref="F5:F10" si="0">SQRT((1/C5)*(E5-$E$3)^2)</f>
        <v>2.6946669113886487E-3</v>
      </c>
      <c r="W5" s="5"/>
      <c r="X5" s="4"/>
      <c r="Y5" t="s">
        <v>13</v>
      </c>
      <c r="Z5">
        <v>10</v>
      </c>
      <c r="AD5" s="5"/>
    </row>
    <row r="6" spans="1:30" x14ac:dyDescent="0.3">
      <c r="A6" s="4"/>
      <c r="C6">
        <v>200</v>
      </c>
      <c r="D6" s="10">
        <v>9.9999999999999995E-7</v>
      </c>
      <c r="E6">
        <v>19.726541000000001</v>
      </c>
      <c r="F6">
        <f t="shared" si="0"/>
        <v>1.3028795996752751E-2</v>
      </c>
      <c r="W6" s="5"/>
      <c r="X6" s="4"/>
      <c r="AD6" s="5"/>
    </row>
    <row r="7" spans="1:30" x14ac:dyDescent="0.3">
      <c r="A7" s="4"/>
      <c r="B7" t="s">
        <v>41</v>
      </c>
      <c r="C7">
        <v>150</v>
      </c>
      <c r="D7" s="10">
        <v>1.3333333000000001E-6</v>
      </c>
      <c r="E7">
        <v>19.7942</v>
      </c>
      <c r="F7">
        <f t="shared" si="0"/>
        <v>2.0568691968782662E-2</v>
      </c>
      <c r="W7" s="5"/>
      <c r="X7" s="4"/>
      <c r="AD7" s="5"/>
    </row>
    <row r="8" spans="1:30" x14ac:dyDescent="0.3">
      <c r="A8" s="4"/>
      <c r="C8">
        <v>100</v>
      </c>
      <c r="D8" s="10">
        <v>1.9999999999999999E-6</v>
      </c>
      <c r="E8">
        <v>20.250312999999998</v>
      </c>
      <c r="F8">
        <f t="shared" si="0"/>
        <v>7.0802699999999774E-2</v>
      </c>
      <c r="W8" s="5"/>
      <c r="X8" s="4"/>
      <c r="Y8" t="s">
        <v>14</v>
      </c>
      <c r="AD8" s="5"/>
    </row>
    <row r="9" spans="1:30" x14ac:dyDescent="0.3">
      <c r="A9" s="4"/>
      <c r="C9">
        <v>75</v>
      </c>
      <c r="D9" s="10">
        <v>2.6666667000000001E-6</v>
      </c>
      <c r="E9">
        <v>21.342282999999998</v>
      </c>
      <c r="F9">
        <f t="shared" si="0"/>
        <v>0.2078457504981035</v>
      </c>
      <c r="W9" s="5"/>
      <c r="X9" s="4"/>
      <c r="AD9" s="5"/>
    </row>
    <row r="10" spans="1:30" x14ac:dyDescent="0.3">
      <c r="A10" s="4"/>
      <c r="C10">
        <v>50</v>
      </c>
      <c r="D10" s="10">
        <v>3.9999999999999998E-6</v>
      </c>
      <c r="E10">
        <v>22.851299000000001</v>
      </c>
      <c r="F10">
        <f t="shared" si="0"/>
        <v>0.46796510626688831</v>
      </c>
      <c r="W10" s="5"/>
      <c r="X10" s="4"/>
      <c r="AD10" s="5"/>
    </row>
    <row r="11" spans="1:30" x14ac:dyDescent="0.3">
      <c r="A11" s="4"/>
      <c r="W11" s="5"/>
      <c r="X11" s="4"/>
      <c r="AD11" s="5"/>
    </row>
    <row r="12" spans="1:30" x14ac:dyDescent="0.3">
      <c r="A12" s="4"/>
      <c r="W12" s="5"/>
      <c r="X12" s="4"/>
      <c r="Y12" t="s">
        <v>15</v>
      </c>
      <c r="Z12">
        <v>14.7</v>
      </c>
      <c r="AD12" s="5"/>
    </row>
    <row r="13" spans="1:30" x14ac:dyDescent="0.3">
      <c r="A13" s="4"/>
      <c r="W13" s="5"/>
      <c r="X13" s="4"/>
      <c r="AD13" s="5"/>
    </row>
    <row r="14" spans="1:30" x14ac:dyDescent="0.3">
      <c r="A14" s="4"/>
      <c r="C14" t="s">
        <v>4</v>
      </c>
      <c r="D14" s="14">
        <f>LN((E7-E5)/(E5-E3))/LN(2)</f>
        <v>2.1366588524410277</v>
      </c>
      <c r="W14" s="5"/>
      <c r="X14" s="4"/>
      <c r="AD14" s="5"/>
    </row>
    <row r="15" spans="1:30" x14ac:dyDescent="0.3">
      <c r="A15" s="4"/>
      <c r="C15" t="s">
        <v>5</v>
      </c>
      <c r="D15">
        <v>2</v>
      </c>
      <c r="W15" s="5"/>
      <c r="X15" s="4"/>
      <c r="AD15" s="5"/>
    </row>
    <row r="16" spans="1:30" x14ac:dyDescent="0.3">
      <c r="A16" s="4"/>
      <c r="W16" s="5"/>
      <c r="X16" s="4"/>
      <c r="AD16" s="5"/>
    </row>
    <row r="17" spans="1:30" x14ac:dyDescent="0.3">
      <c r="A17" s="4"/>
      <c r="W17" s="5"/>
      <c r="X17" s="4"/>
      <c r="AD17" s="5"/>
    </row>
    <row r="18" spans="1:30" x14ac:dyDescent="0.3">
      <c r="A18" s="4"/>
      <c r="C18" t="s">
        <v>6</v>
      </c>
      <c r="E18" s="16">
        <f>ABS(D14-D15)/D15</f>
        <v>6.8329426220513856E-2</v>
      </c>
      <c r="F18" t="s">
        <v>38</v>
      </c>
      <c r="W18" s="5"/>
      <c r="X18" s="4"/>
      <c r="AD18" s="5"/>
    </row>
    <row r="19" spans="1:30" x14ac:dyDescent="0.3">
      <c r="A19" s="4"/>
      <c r="W19" s="5"/>
      <c r="X19" s="4"/>
      <c r="AD19" s="5"/>
    </row>
    <row r="20" spans="1:30" x14ac:dyDescent="0.3">
      <c r="A20" s="4"/>
      <c r="C20" t="s">
        <v>7</v>
      </c>
      <c r="D20">
        <v>1.25</v>
      </c>
      <c r="W20" s="5"/>
      <c r="X20" s="4"/>
      <c r="AD20" s="5"/>
    </row>
    <row r="21" spans="1:30" x14ac:dyDescent="0.3">
      <c r="A21" s="4"/>
      <c r="C21" t="s">
        <v>8</v>
      </c>
      <c r="D21">
        <v>2</v>
      </c>
      <c r="W21" s="5"/>
      <c r="X21" s="4"/>
      <c r="AD21" s="5"/>
    </row>
    <row r="22" spans="1:30" x14ac:dyDescent="0.3">
      <c r="A22" s="4"/>
      <c r="W22" s="5"/>
      <c r="X22" s="4"/>
      <c r="AD22" s="5"/>
    </row>
    <row r="23" spans="1:30" x14ac:dyDescent="0.3">
      <c r="A23" s="4"/>
      <c r="C23" t="s">
        <v>9</v>
      </c>
      <c r="D23">
        <f>(D20/(D21^D15 -1))*ABS(E5-E3)</f>
        <v>1.9447083333332671E-2</v>
      </c>
      <c r="W23" s="5"/>
      <c r="X23" s="4"/>
      <c r="AD23" s="5"/>
    </row>
    <row r="24" spans="1:30" x14ac:dyDescent="0.3">
      <c r="A24" s="4"/>
      <c r="F24" s="9" t="s">
        <v>34</v>
      </c>
      <c r="G24" s="9">
        <f>'Monte-Carlo'!I2-'Monte-Carlo'!I5</f>
        <v>8.4288208200514667</v>
      </c>
      <c r="K24" t="s">
        <v>37</v>
      </c>
      <c r="L24" s="15">
        <f>($D$25^2+G24^2+$Z$25^2)^0.5</f>
        <v>19.675749413015904</v>
      </c>
      <c r="W24" s="5"/>
      <c r="X24" s="4"/>
      <c r="AD24" s="5"/>
    </row>
    <row r="25" spans="1:30" x14ac:dyDescent="0.3">
      <c r="A25" s="4"/>
      <c r="C25" s="9" t="s">
        <v>10</v>
      </c>
      <c r="D25" s="9">
        <f>D23/2</f>
        <v>9.7235416666663355E-3</v>
      </c>
      <c r="F25" s="9" t="s">
        <v>35</v>
      </c>
      <c r="G25" s="9">
        <f>'Monte-Carlo'!I4-'Monte-Carlo'!I2</f>
        <v>12.352010601894481</v>
      </c>
      <c r="K25" t="s">
        <v>36</v>
      </c>
      <c r="L25" s="15">
        <f>($D$25^2+G25^2+$Z$25^2)^0.5</f>
        <v>21.648608741823946</v>
      </c>
      <c r="W25" s="5"/>
      <c r="X25" s="4"/>
      <c r="Y25" s="9" t="s">
        <v>16</v>
      </c>
      <c r="Z25" s="9">
        <f>(Z5^2+Z12^2)^0.5</f>
        <v>17.778920102188433</v>
      </c>
      <c r="AD25" s="5"/>
    </row>
    <row r="26" spans="1:30" ht="15" thickBot="1" x14ac:dyDescent="0.3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6"/>
      <c r="Y26" s="7"/>
      <c r="Z26" s="7"/>
      <c r="AA26" s="7"/>
      <c r="AB26" s="7"/>
      <c r="AC26" s="7"/>
      <c r="AD26" s="8"/>
    </row>
    <row r="28" spans="1:30" x14ac:dyDescent="0.3">
      <c r="C28" t="s">
        <v>49</v>
      </c>
      <c r="D28" s="21">
        <v>80.599999999999994</v>
      </c>
      <c r="H28" t="s">
        <v>50</v>
      </c>
      <c r="J28" s="21">
        <f>D32-D34*L24</f>
        <v>-93.413683955950461</v>
      </c>
    </row>
    <row r="29" spans="1:30" x14ac:dyDescent="0.3">
      <c r="J29" s="21">
        <f>D32+D34*L25</f>
        <v>-10.764967646270755</v>
      </c>
    </row>
    <row r="30" spans="1:30" x14ac:dyDescent="0.3">
      <c r="C30" t="s">
        <v>48</v>
      </c>
      <c r="D30" s="21">
        <f>'Monte-Carlo'!I2</f>
        <v>26.537814870081345</v>
      </c>
    </row>
    <row r="32" spans="1:30" x14ac:dyDescent="0.3">
      <c r="C32" t="s">
        <v>47</v>
      </c>
      <c r="D32" s="21">
        <f>D30-D28</f>
        <v>-54.062185129918646</v>
      </c>
    </row>
    <row r="34" spans="3:4" x14ac:dyDescent="0.3">
      <c r="C34" t="s">
        <v>51</v>
      </c>
      <c r="D34" s="2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AAC4-D1E3-4EE4-8A9E-B4DBED4ACCA1}">
  <dimension ref="A1:E21"/>
  <sheetViews>
    <sheetView workbookViewId="0">
      <selection activeCell="E21" sqref="E21"/>
    </sheetView>
  </sheetViews>
  <sheetFormatPr defaultColWidth="8.88671875" defaultRowHeight="14.4" x14ac:dyDescent="0.3"/>
  <cols>
    <col min="4" max="4" width="13.109375" customWidth="1"/>
  </cols>
  <sheetData>
    <row r="1" spans="1:5" x14ac:dyDescent="0.3">
      <c r="A1" t="s">
        <v>17</v>
      </c>
      <c r="B1" t="s">
        <v>2</v>
      </c>
      <c r="C1" t="s">
        <v>3</v>
      </c>
    </row>
    <row r="2" spans="1:5" x14ac:dyDescent="0.3">
      <c r="A2">
        <v>600</v>
      </c>
      <c r="B2" s="10">
        <v>3.3333332999999999E-7</v>
      </c>
      <c r="C2">
        <v>19.542286000000001</v>
      </c>
    </row>
    <row r="3" spans="1:5" x14ac:dyDescent="0.3">
      <c r="A3">
        <v>400</v>
      </c>
      <c r="B3" s="10">
        <v>4.9999999999999998E-7</v>
      </c>
      <c r="C3">
        <v>19.559256999999999</v>
      </c>
    </row>
    <row r="4" spans="1:5" x14ac:dyDescent="0.3">
      <c r="A4">
        <v>300</v>
      </c>
      <c r="B4" s="10">
        <v>6.6666667000000002E-7</v>
      </c>
      <c r="C4">
        <v>19.588958999999999</v>
      </c>
    </row>
    <row r="5" spans="1:5" x14ac:dyDescent="0.3">
      <c r="A5">
        <v>200</v>
      </c>
      <c r="B5" s="10">
        <v>9.9999999999999995E-7</v>
      </c>
      <c r="C5">
        <v>19.726541000000001</v>
      </c>
    </row>
    <row r="6" spans="1:5" x14ac:dyDescent="0.3">
      <c r="A6">
        <v>150</v>
      </c>
      <c r="B6" s="10">
        <v>1.3333333000000001E-6</v>
      </c>
      <c r="C6">
        <v>19.7942</v>
      </c>
    </row>
    <row r="7" spans="1:5" x14ac:dyDescent="0.3">
      <c r="A7">
        <v>100</v>
      </c>
      <c r="B7" s="10">
        <v>1.9999999999999999E-6</v>
      </c>
      <c r="C7">
        <v>20.250312999999998</v>
      </c>
    </row>
    <row r="8" spans="1:5" x14ac:dyDescent="0.3">
      <c r="A8">
        <v>75</v>
      </c>
      <c r="B8" s="10">
        <v>2.6666667000000001E-6</v>
      </c>
      <c r="C8">
        <v>21.342282999999998</v>
      </c>
    </row>
    <row r="9" spans="1:5" x14ac:dyDescent="0.3">
      <c r="A9">
        <v>50</v>
      </c>
      <c r="B9" s="10">
        <v>3.9999999999999998E-6</v>
      </c>
      <c r="C9">
        <v>22.851299000000001</v>
      </c>
    </row>
    <row r="14" spans="1:5" ht="43.2" x14ac:dyDescent="0.3">
      <c r="D14" s="11" t="s">
        <v>20</v>
      </c>
      <c r="E14">
        <f>LN((C6-C4)/(C4-C2))/LN(E15)</f>
        <v>2.1366588524410277</v>
      </c>
    </row>
    <row r="15" spans="1:5" ht="43.2" x14ac:dyDescent="0.3">
      <c r="D15" s="11" t="s">
        <v>19</v>
      </c>
      <c r="E15" s="12">
        <v>2</v>
      </c>
    </row>
    <row r="16" spans="1:5" x14ac:dyDescent="0.3">
      <c r="D16" t="s">
        <v>21</v>
      </c>
      <c r="E16" s="13">
        <f>(E14-E15)/E15</f>
        <v>6.8329426220513856E-2</v>
      </c>
    </row>
    <row r="17" spans="4:5" x14ac:dyDescent="0.3">
      <c r="D17" t="s">
        <v>7</v>
      </c>
      <c r="E17">
        <v>1.25</v>
      </c>
    </row>
    <row r="18" spans="4:5" x14ac:dyDescent="0.3">
      <c r="D18" t="s">
        <v>18</v>
      </c>
      <c r="E18">
        <f>E15</f>
        <v>2</v>
      </c>
    </row>
    <row r="19" spans="4:5" x14ac:dyDescent="0.3">
      <c r="D19" t="s">
        <v>8</v>
      </c>
      <c r="E19">
        <v>2</v>
      </c>
    </row>
    <row r="20" spans="4:5" x14ac:dyDescent="0.3">
      <c r="D20" t="s">
        <v>9</v>
      </c>
      <c r="E20">
        <f>E17/((E19^E18)-1)*ABS(C4-C2)</f>
        <v>1.9447083333332671E-2</v>
      </c>
    </row>
    <row r="21" spans="4:5" x14ac:dyDescent="0.3">
      <c r="D21" t="s">
        <v>10</v>
      </c>
      <c r="E21">
        <f>E20/2</f>
        <v>9.7235416666663355E-3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F979-8E9B-4297-ACF4-8361D98B7E9B}">
  <dimension ref="A1:Q223"/>
  <sheetViews>
    <sheetView tabSelected="1" topLeftCell="A17" workbookViewId="0">
      <selection activeCell="G3" sqref="G3"/>
    </sheetView>
  </sheetViews>
  <sheetFormatPr defaultColWidth="8.88671875" defaultRowHeight="14.4" x14ac:dyDescent="0.3"/>
  <cols>
    <col min="3" max="3" width="10.109375" bestFit="1" customWidth="1"/>
    <col min="5" max="5" width="12.44140625" bestFit="1" customWidth="1"/>
    <col min="6" max="6" width="12" bestFit="1" customWidth="1"/>
    <col min="7" max="7" width="12.44140625" bestFit="1" customWidth="1"/>
    <col min="8" max="8" width="12.6640625" customWidth="1"/>
    <col min="14" max="17" width="12" bestFit="1" customWidth="1"/>
  </cols>
  <sheetData>
    <row r="1" spans="1:17" x14ac:dyDescent="0.3">
      <c r="A1" s="17" t="s">
        <v>3</v>
      </c>
      <c r="B1" s="17" t="s">
        <v>24</v>
      </c>
      <c r="C1" s="17" t="s">
        <v>46</v>
      </c>
      <c r="D1" s="17" t="s">
        <v>45</v>
      </c>
      <c r="M1" s="17" t="s">
        <v>3</v>
      </c>
      <c r="N1" s="17" t="s">
        <v>29</v>
      </c>
      <c r="O1" s="17" t="s">
        <v>30</v>
      </c>
      <c r="P1" s="17" t="s">
        <v>30</v>
      </c>
      <c r="Q1" s="17" t="s">
        <v>30</v>
      </c>
    </row>
    <row r="2" spans="1:17" ht="28.8" x14ac:dyDescent="0.3">
      <c r="A2" s="18">
        <v>35.911845</v>
      </c>
      <c r="B2" s="17">
        <f>LN(A2)</f>
        <v>3.5810671853642795</v>
      </c>
      <c r="C2" s="17">
        <f>_xlfn.LOGNORM.DIST(A2,$G$2,$G$3,FALSE)</f>
        <v>2.1250756941957744E-2</v>
      </c>
      <c r="D2" s="17">
        <f t="shared" ref="D2:D65" si="0">_xlfn.LOGNORM.DIST(A2,$G$2,$G$3,TRUE)</f>
        <v>0.78568553481319203</v>
      </c>
      <c r="F2" s="19" t="s">
        <v>25</v>
      </c>
      <c r="G2" s="17">
        <f>AVERAGE(B$2:B$1048576)</f>
        <v>3.2785706920586115</v>
      </c>
      <c r="H2" s="17" t="s">
        <v>22</v>
      </c>
      <c r="I2" s="17">
        <f>EXP(G2)</f>
        <v>26.537814870081345</v>
      </c>
      <c r="M2" s="17"/>
      <c r="N2" s="20" t="s">
        <v>31</v>
      </c>
      <c r="O2" s="20"/>
      <c r="P2" s="19" t="s">
        <v>32</v>
      </c>
      <c r="Q2" s="19" t="s">
        <v>33</v>
      </c>
    </row>
    <row r="3" spans="1:17" ht="28.8" x14ac:dyDescent="0.3">
      <c r="A3" s="18">
        <v>33.538131</v>
      </c>
      <c r="B3" s="17">
        <f t="shared" ref="B3:B66" si="1">LN(A3)</f>
        <v>3.5126830303343448</v>
      </c>
      <c r="C3" s="17">
        <f t="shared" ref="C3:C65" si="2">_xlfn.LOGNORM.DIST(A3,$G$2,$G$3,FALSE)</f>
        <v>2.5800793019603547E-2</v>
      </c>
      <c r="D3" s="17">
        <f t="shared" si="0"/>
        <v>0.72992949858748146</v>
      </c>
      <c r="F3" s="19" t="s">
        <v>26</v>
      </c>
      <c r="G3" s="17">
        <f>_xlfn.STDEV.S(B$2:B$1048576)</f>
        <v>0.38216196836371663</v>
      </c>
      <c r="H3" s="17" t="s">
        <v>23</v>
      </c>
      <c r="I3" s="17">
        <f>EXP(G3)</f>
        <v>1.4654494223569288</v>
      </c>
      <c r="M3" s="17">
        <f>M2+1</f>
        <v>1</v>
      </c>
      <c r="N3" s="17">
        <f t="shared" ref="N3:N34" si="3">_xlfn.LOGNORM.DIST(M3,$G$2,$G$3,FALSE)</f>
        <v>1.08832754299644E-16</v>
      </c>
      <c r="O3" s="17">
        <f t="shared" ref="O3:O34" si="4">_xlfn.LOGNORM.DIST(M3,$G$2,$G$3,TRUE)</f>
        <v>4.7847293081544142E-18</v>
      </c>
      <c r="P3" s="17">
        <f t="shared" ref="P3:P34" si="5">_xlfn.LOGNORM.DIST(M3,$G$4,$G$3,TRUE)</f>
        <v>4.8990602427744232E-22</v>
      </c>
      <c r="Q3" s="17">
        <f t="shared" ref="Q3:Q34" si="6">_xlfn.LOGNORM.DIST(M3,$G$5,$G$3,TRUE)</f>
        <v>1.7410314093455416E-14</v>
      </c>
    </row>
    <row r="4" spans="1:17" x14ac:dyDescent="0.3">
      <c r="A4" s="18">
        <v>45.409543999999997</v>
      </c>
      <c r="B4" s="17">
        <f t="shared" si="1"/>
        <v>3.8157223032184358</v>
      </c>
      <c r="C4" s="17">
        <f t="shared" si="2"/>
        <v>8.560902498485741E-3</v>
      </c>
      <c r="D4" s="17">
        <f t="shared" si="0"/>
        <v>0.92007260314073447</v>
      </c>
      <c r="F4" s="17" t="s">
        <v>28</v>
      </c>
      <c r="G4" s="17">
        <f>G2+G3</f>
        <v>3.6607326604223283</v>
      </c>
      <c r="H4" s="17" t="s">
        <v>28</v>
      </c>
      <c r="I4" s="17">
        <f>EXP(G2+G3)</f>
        <v>38.889825471975826</v>
      </c>
      <c r="M4" s="17">
        <f t="shared" ref="M4:M67" si="7">M3+1</f>
        <v>2</v>
      </c>
      <c r="N4" s="17">
        <f t="shared" si="3"/>
        <v>6.0129613688200925E-11</v>
      </c>
      <c r="O4" s="17">
        <f t="shared" si="4"/>
        <v>6.6536889547391095E-12</v>
      </c>
      <c r="P4" s="17">
        <f t="shared" si="5"/>
        <v>4.074027248225684E-15</v>
      </c>
      <c r="Q4" s="17">
        <f t="shared" si="6"/>
        <v>4.0767015885735395E-9</v>
      </c>
    </row>
    <row r="5" spans="1:17" x14ac:dyDescent="0.3">
      <c r="A5" s="18">
        <v>31.181342000000001</v>
      </c>
      <c r="B5" s="17">
        <f t="shared" si="1"/>
        <v>3.4398199031139383</v>
      </c>
      <c r="C5" s="17">
        <f t="shared" si="2"/>
        <v>3.0627281127019693E-2</v>
      </c>
      <c r="D5" s="17">
        <f t="shared" si="0"/>
        <v>0.66346539325171217</v>
      </c>
      <c r="F5" s="17" t="s">
        <v>27</v>
      </c>
      <c r="G5" s="17">
        <f>G2-G3</f>
        <v>2.8964087236948948</v>
      </c>
      <c r="H5" s="17" t="s">
        <v>27</v>
      </c>
      <c r="I5" s="17">
        <f>EXP(G2-G3)</f>
        <v>18.108994050029878</v>
      </c>
      <c r="M5" s="17">
        <f t="shared" si="7"/>
        <v>3</v>
      </c>
      <c r="N5" s="17">
        <f t="shared" si="3"/>
        <v>2.9911039406812426E-8</v>
      </c>
      <c r="O5" s="17">
        <f t="shared" si="4"/>
        <v>5.8418364220770951E-9</v>
      </c>
      <c r="P5" s="17">
        <f t="shared" si="5"/>
        <v>1.0120176914978895E-11</v>
      </c>
      <c r="Q5" s="17">
        <f t="shared" si="6"/>
        <v>1.2738247342343602E-6</v>
      </c>
    </row>
    <row r="6" spans="1:17" x14ac:dyDescent="0.3">
      <c r="A6" s="18">
        <v>22.235628999999999</v>
      </c>
      <c r="B6" s="17">
        <f t="shared" si="1"/>
        <v>3.1016959122965191</v>
      </c>
      <c r="C6" s="17">
        <f t="shared" si="2"/>
        <v>4.2179203645599163E-2</v>
      </c>
      <c r="D6" s="17">
        <f t="shared" si="0"/>
        <v>0.32174427966259084</v>
      </c>
      <c r="M6" s="17">
        <f t="shared" si="7"/>
        <v>4</v>
      </c>
      <c r="N6" s="17">
        <f t="shared" si="3"/>
        <v>1.2379971556573791E-6</v>
      </c>
      <c r="O6" s="17">
        <f t="shared" si="4"/>
        <v>3.6821144039814272E-7</v>
      </c>
      <c r="P6" s="17">
        <f t="shared" si="5"/>
        <v>1.3284515453544294E-9</v>
      </c>
      <c r="Q6" s="17">
        <f t="shared" si="6"/>
        <v>3.8830865118047572E-5</v>
      </c>
    </row>
    <row r="7" spans="1:17" x14ac:dyDescent="0.3">
      <c r="A7" s="18">
        <v>33.052174000000001</v>
      </c>
      <c r="B7" s="17">
        <f t="shared" si="1"/>
        <v>3.4980873432568855</v>
      </c>
      <c r="C7" s="17">
        <f t="shared" si="2"/>
        <v>2.6780345682060579E-2</v>
      </c>
      <c r="D7" s="17">
        <f t="shared" si="0"/>
        <v>0.71715391662570138</v>
      </c>
      <c r="F7" t="s">
        <v>43</v>
      </c>
      <c r="G7">
        <f>I2-I2/I3</f>
        <v>8.4288208200514667</v>
      </c>
      <c r="M7" s="17">
        <f t="shared" si="7"/>
        <v>5</v>
      </c>
      <c r="N7" s="17">
        <f t="shared" si="3"/>
        <v>1.5045143231855581E-5</v>
      </c>
      <c r="O7" s="17">
        <f t="shared" si="4"/>
        <v>6.2808012963138017E-6</v>
      </c>
      <c r="P7" s="17">
        <f t="shared" si="5"/>
        <v>3.9894381313864292E-8</v>
      </c>
      <c r="Q7" s="17">
        <f t="shared" si="6"/>
        <v>3.7911981405098686E-4</v>
      </c>
    </row>
    <row r="8" spans="1:17" x14ac:dyDescent="0.3">
      <c r="A8" s="18">
        <v>20.153106000000001</v>
      </c>
      <c r="B8" s="17">
        <f t="shared" si="1"/>
        <v>3.003358420434334</v>
      </c>
      <c r="C8" s="17">
        <f t="shared" si="2"/>
        <v>3.9967403929301031E-2</v>
      </c>
      <c r="D8" s="17">
        <f t="shared" si="0"/>
        <v>0.23571766762587726</v>
      </c>
      <c r="F8" t="s">
        <v>44</v>
      </c>
      <c r="G8">
        <f>I2*I3-I2</f>
        <v>12.352010601894474</v>
      </c>
      <c r="M8" s="17">
        <f t="shared" si="7"/>
        <v>6</v>
      </c>
      <c r="N8" s="17">
        <f t="shared" si="3"/>
        <v>8.9893489784470185E-5</v>
      </c>
      <c r="O8" s="17">
        <f t="shared" si="4"/>
        <v>5.001349879769424E-5</v>
      </c>
      <c r="P8" s="17">
        <f t="shared" si="5"/>
        <v>5.0283337219979211E-7</v>
      </c>
      <c r="Q8" s="17">
        <f t="shared" si="6"/>
        <v>1.9229861999970116E-3</v>
      </c>
    </row>
    <row r="9" spans="1:17" x14ac:dyDescent="0.3">
      <c r="A9" s="18">
        <v>24.885192</v>
      </c>
      <c r="B9" s="17">
        <f t="shared" si="1"/>
        <v>3.2142729277720132</v>
      </c>
      <c r="C9" s="17">
        <f t="shared" si="2"/>
        <v>4.1359451997080798E-2</v>
      </c>
      <c r="D9" s="17">
        <f t="shared" si="0"/>
        <v>0.4331943193642171</v>
      </c>
      <c r="M9" s="17">
        <f t="shared" si="7"/>
        <v>7</v>
      </c>
      <c r="N9" s="17">
        <f t="shared" si="3"/>
        <v>3.4118491566606502E-4</v>
      </c>
      <c r="O9" s="17">
        <f t="shared" si="4"/>
        <v>2.4408813771886666E-4</v>
      </c>
      <c r="P9" s="17">
        <f t="shared" si="5"/>
        <v>3.6089162865383685E-6</v>
      </c>
      <c r="Q9" s="17">
        <f t="shared" si="6"/>
        <v>6.4383445501126737E-3</v>
      </c>
    </row>
    <row r="10" spans="1:17" x14ac:dyDescent="0.3">
      <c r="A10" s="18">
        <v>11.398958</v>
      </c>
      <c r="B10" s="17">
        <f t="shared" si="1"/>
        <v>2.4335219477141226</v>
      </c>
      <c r="C10" s="17">
        <f t="shared" si="2"/>
        <v>7.9441217120480422E-3</v>
      </c>
      <c r="D10" s="17">
        <f t="shared" si="0"/>
        <v>1.3509890399731349E-2</v>
      </c>
      <c r="M10" s="17">
        <f t="shared" si="7"/>
        <v>8</v>
      </c>
      <c r="N10" s="17">
        <f t="shared" si="3"/>
        <v>9.4984626630111111E-4</v>
      </c>
      <c r="O10" s="17">
        <f t="shared" si="4"/>
        <v>8.5124679401994111E-4</v>
      </c>
      <c r="P10" s="17">
        <f t="shared" si="5"/>
        <v>1.7536323835605124E-5</v>
      </c>
      <c r="Q10" s="17">
        <f t="shared" si="6"/>
        <v>1.6268473400525871E-2</v>
      </c>
    </row>
    <row r="11" spans="1:17" x14ac:dyDescent="0.3">
      <c r="A11" s="18">
        <v>46.799703000000001</v>
      </c>
      <c r="B11" s="17">
        <f t="shared" si="1"/>
        <v>3.845876856749618</v>
      </c>
      <c r="C11" s="17">
        <f t="shared" si="2"/>
        <v>7.4114944436126798E-3</v>
      </c>
      <c r="D11" s="17">
        <f t="shared" si="0"/>
        <v>0.93115723321701505</v>
      </c>
      <c r="M11" s="17">
        <f t="shared" si="7"/>
        <v>9</v>
      </c>
      <c r="N11" s="17">
        <f t="shared" si="3"/>
        <v>2.1176953976306963E-3</v>
      </c>
      <c r="O11" s="17">
        <f t="shared" si="4"/>
        <v>2.3306811807348514E-3</v>
      </c>
      <c r="P11" s="17">
        <f t="shared" si="5"/>
        <v>6.4189092212319694E-5</v>
      </c>
      <c r="Q11" s="17">
        <f t="shared" si="6"/>
        <v>3.3658683478279133E-2</v>
      </c>
    </row>
    <row r="12" spans="1:17" x14ac:dyDescent="0.3">
      <c r="A12" s="18">
        <v>12.239124</v>
      </c>
      <c r="B12" s="17">
        <f t="shared" si="1"/>
        <v>2.5046377058955724</v>
      </c>
      <c r="C12" s="17">
        <f t="shared" si="2"/>
        <v>1.0973528292218031E-2</v>
      </c>
      <c r="D12" s="17">
        <f t="shared" si="0"/>
        <v>2.1426294156634881E-2</v>
      </c>
      <c r="M12" s="17">
        <f t="shared" si="7"/>
        <v>10</v>
      </c>
      <c r="N12" s="17">
        <f t="shared" si="3"/>
        <v>4.0030601509277374E-3</v>
      </c>
      <c r="O12" s="17">
        <f t="shared" si="4"/>
        <v>5.3269068476991107E-3</v>
      </c>
      <c r="P12" s="17">
        <f t="shared" si="5"/>
        <v>1.8981546469783089E-4</v>
      </c>
      <c r="Q12" s="17">
        <f t="shared" si="6"/>
        <v>6.0109708227070485E-2</v>
      </c>
    </row>
    <row r="13" spans="1:17" x14ac:dyDescent="0.3">
      <c r="A13" s="18">
        <v>35.601605999999997</v>
      </c>
      <c r="B13" s="17">
        <f t="shared" si="1"/>
        <v>3.5723907492000033</v>
      </c>
      <c r="C13" s="17">
        <f t="shared" si="2"/>
        <v>2.1819018555066225E-2</v>
      </c>
      <c r="D13" s="17">
        <f t="shared" si="0"/>
        <v>0.77900480097439284</v>
      </c>
      <c r="M13" s="17">
        <f t="shared" si="7"/>
        <v>11</v>
      </c>
      <c r="N13" s="17">
        <f t="shared" si="3"/>
        <v>6.6696916881522341E-3</v>
      </c>
      <c r="O13" s="17">
        <f t="shared" si="4"/>
        <v>1.0598531373350173E-2</v>
      </c>
      <c r="P13" s="17">
        <f t="shared" si="5"/>
        <v>4.7580465643082173E-4</v>
      </c>
      <c r="Q13" s="17">
        <f t="shared" si="6"/>
        <v>9.6039085813114919E-2</v>
      </c>
    </row>
    <row r="14" spans="1:17" x14ac:dyDescent="0.3">
      <c r="A14" s="18">
        <v>48.155290000000001</v>
      </c>
      <c r="B14" s="17">
        <f t="shared" si="1"/>
        <v>3.8744309972146089</v>
      </c>
      <c r="C14" s="17">
        <f t="shared" si="2"/>
        <v>6.4286930657635015E-3</v>
      </c>
      <c r="D14" s="17">
        <f t="shared" si="0"/>
        <v>0.94052342028063685</v>
      </c>
      <c r="M14" s="17">
        <f t="shared" si="7"/>
        <v>12</v>
      </c>
      <c r="N14" s="17">
        <f t="shared" si="3"/>
        <v>1.0067633938429002E-2</v>
      </c>
      <c r="O14" s="17">
        <f t="shared" si="4"/>
        <v>1.8911211179885264E-2</v>
      </c>
      <c r="P14" s="17">
        <f t="shared" si="5"/>
        <v>1.0462694107306872E-3</v>
      </c>
      <c r="Q14" s="17">
        <f t="shared" si="6"/>
        <v>0.14079062024314196</v>
      </c>
    </row>
    <row r="15" spans="1:17" x14ac:dyDescent="0.3">
      <c r="A15" s="18">
        <v>36.350883000000003</v>
      </c>
      <c r="B15" s="17">
        <f t="shared" si="1"/>
        <v>3.5932184952938457</v>
      </c>
      <c r="C15" s="17">
        <f t="shared" si="2"/>
        <v>2.0461963356865499E-2</v>
      </c>
      <c r="D15" s="17">
        <f t="shared" si="0"/>
        <v>0.79484159859216486</v>
      </c>
      <c r="M15" s="17">
        <f t="shared" si="7"/>
        <v>13</v>
      </c>
      <c r="N15" s="17">
        <f t="shared" si="3"/>
        <v>1.4045797188500455E-2</v>
      </c>
      <c r="O15" s="17">
        <f t="shared" si="4"/>
        <v>3.092797355818919E-2</v>
      </c>
      <c r="P15" s="17">
        <f t="shared" si="5"/>
        <v>2.0697757386502502E-3</v>
      </c>
      <c r="Q15" s="17">
        <f t="shared" si="6"/>
        <v>0.1928814530765435</v>
      </c>
    </row>
    <row r="16" spans="1:17" x14ac:dyDescent="0.3">
      <c r="A16" s="18">
        <v>34.882855999999997</v>
      </c>
      <c r="B16" s="17">
        <f t="shared" si="1"/>
        <v>3.5519954764226793</v>
      </c>
      <c r="C16" s="17">
        <f t="shared" si="2"/>
        <v>2.3168290726948051E-2</v>
      </c>
      <c r="D16" s="17">
        <f t="shared" si="0"/>
        <v>0.76284014752064699</v>
      </c>
      <c r="M16" s="17">
        <f t="shared" si="7"/>
        <v>14</v>
      </c>
      <c r="N16" s="17">
        <f t="shared" si="3"/>
        <v>1.8384739804570345E-2</v>
      </c>
      <c r="O16" s="17">
        <f t="shared" si="4"/>
        <v>4.7123381744282898E-2</v>
      </c>
      <c r="P16" s="17">
        <f t="shared" si="5"/>
        <v>3.7542297255992499E-3</v>
      </c>
      <c r="Q16" s="17">
        <f t="shared" si="6"/>
        <v>0.25034349139619722</v>
      </c>
    </row>
    <row r="17" spans="1:17" x14ac:dyDescent="0.3">
      <c r="A17" s="18">
        <v>20.845967000000002</v>
      </c>
      <c r="B17" s="17">
        <f t="shared" si="1"/>
        <v>3.0371605002783646</v>
      </c>
      <c r="C17" s="17">
        <f t="shared" si="2"/>
        <v>4.1019480101352333E-2</v>
      </c>
      <c r="D17" s="17">
        <f t="shared" si="0"/>
        <v>0.2637927668662372</v>
      </c>
      <c r="M17" s="17">
        <f t="shared" si="7"/>
        <v>15</v>
      </c>
      <c r="N17" s="17">
        <f t="shared" si="3"/>
        <v>2.2835987547982259E-2</v>
      </c>
      <c r="O17" s="17">
        <f t="shared" si="4"/>
        <v>6.7734803611443947E-2</v>
      </c>
      <c r="P17" s="17">
        <f t="shared" si="5"/>
        <v>6.3356516666139831E-3</v>
      </c>
      <c r="Q17" s="17">
        <f t="shared" si="6"/>
        <v>0.31105004737723613</v>
      </c>
    </row>
    <row r="18" spans="1:17" x14ac:dyDescent="0.3">
      <c r="A18" s="18">
        <v>21.578142</v>
      </c>
      <c r="B18" s="17">
        <f t="shared" si="1"/>
        <v>3.0716808578842123</v>
      </c>
      <c r="C18" s="17">
        <f t="shared" si="2"/>
        <v>4.1783753652606045E-2</v>
      </c>
      <c r="D18" s="17">
        <f t="shared" si="0"/>
        <v>0.29412736389703253</v>
      </c>
      <c r="M18" s="17">
        <f t="shared" si="7"/>
        <v>16</v>
      </c>
      <c r="N18" s="17">
        <f t="shared" si="3"/>
        <v>2.7157477774867426E-2</v>
      </c>
      <c r="O18" s="17">
        <f t="shared" si="4"/>
        <v>9.2751729315998899E-2</v>
      </c>
      <c r="P18" s="17">
        <f t="shared" si="5"/>
        <v>1.0062780419359894E-2</v>
      </c>
      <c r="Q18" s="17">
        <f t="shared" si="6"/>
        <v>0.37296948889945825</v>
      </c>
    </row>
    <row r="19" spans="1:17" x14ac:dyDescent="0.3">
      <c r="A19" s="18">
        <v>19.546772000000001</v>
      </c>
      <c r="B19" s="17">
        <f t="shared" si="1"/>
        <v>2.9728101577088637</v>
      </c>
      <c r="C19" s="17">
        <f t="shared" si="2"/>
        <v>3.8777979023524194E-2</v>
      </c>
      <c r="D19" s="17">
        <f t="shared" si="0"/>
        <v>0.21183193088715244</v>
      </c>
      <c r="M19" s="17">
        <f t="shared" si="7"/>
        <v>17</v>
      </c>
      <c r="N19" s="17">
        <f t="shared" si="3"/>
        <v>3.1139556164100794E-2</v>
      </c>
      <c r="O19" s="17">
        <f t="shared" si="4"/>
        <v>0.12193608083840611</v>
      </c>
      <c r="P19" s="17">
        <f t="shared" si="5"/>
        <v>1.5179955613192088E-2</v>
      </c>
      <c r="Q19" s="17">
        <f t="shared" si="6"/>
        <v>0.43432920922875029</v>
      </c>
    </row>
    <row r="20" spans="1:17" x14ac:dyDescent="0.3">
      <c r="A20" s="18">
        <v>18.059199</v>
      </c>
      <c r="B20" s="17">
        <f t="shared" si="1"/>
        <v>2.8936551948457847</v>
      </c>
      <c r="C20" s="17">
        <f t="shared" si="2"/>
        <v>3.4807790181116204E-2</v>
      </c>
      <c r="D20" s="17">
        <f t="shared" si="0"/>
        <v>0.15691810279851415</v>
      </c>
      <c r="M20" s="17">
        <f t="shared" si="7"/>
        <v>18</v>
      </c>
      <c r="N20" s="17">
        <f t="shared" si="3"/>
        <v>3.4620088255219172E-2</v>
      </c>
      <c r="O20" s="17">
        <f t="shared" si="4"/>
        <v>0.15486306163568089</v>
      </c>
      <c r="P20" s="17">
        <f t="shared" si="5"/>
        <v>2.1910610109091608E-2</v>
      </c>
      <c r="Q20" s="17">
        <f t="shared" si="6"/>
        <v>0.49369821976116374</v>
      </c>
    </row>
    <row r="21" spans="1:17" x14ac:dyDescent="0.3">
      <c r="A21" s="18">
        <v>32.984647000000002</v>
      </c>
      <c r="B21" s="17">
        <f t="shared" si="1"/>
        <v>3.4960422107834024</v>
      </c>
      <c r="C21" s="17">
        <f t="shared" si="2"/>
        <v>2.6917401995106324E-2</v>
      </c>
      <c r="D21" s="17">
        <f t="shared" si="0"/>
        <v>0.71534089390951694</v>
      </c>
      <c r="M21" s="17">
        <f t="shared" si="7"/>
        <v>19</v>
      </c>
      <c r="N21" s="17">
        <f t="shared" si="3"/>
        <v>3.7489883129430149E-2</v>
      </c>
      <c r="O21" s="17">
        <f t="shared" si="4"/>
        <v>0.19097210450040852</v>
      </c>
      <c r="P21" s="17">
        <f t="shared" si="5"/>
        <v>3.0443191363448918E-2</v>
      </c>
      <c r="Q21" s="17">
        <f t="shared" si="6"/>
        <v>0.55000752725682767</v>
      </c>
    </row>
    <row r="22" spans="1:17" x14ac:dyDescent="0.3">
      <c r="A22" s="18">
        <v>18.109113000000001</v>
      </c>
      <c r="B22" s="17">
        <f t="shared" si="1"/>
        <v>2.8964152922309014</v>
      </c>
      <c r="C22" s="17">
        <f t="shared" si="2"/>
        <v>3.4964365019066128E-2</v>
      </c>
      <c r="D22" s="17">
        <f t="shared" si="0"/>
        <v>0.15865941291954908</v>
      </c>
      <c r="M22" s="17">
        <f t="shared" si="7"/>
        <v>20</v>
      </c>
      <c r="N22" s="17">
        <f t="shared" si="3"/>
        <v>3.969084501668272E-2</v>
      </c>
      <c r="O22" s="17">
        <f t="shared" si="4"/>
        <v>0.22961938492159187</v>
      </c>
      <c r="P22" s="17">
        <f t="shared" si="5"/>
        <v>4.0920650725671283E-2</v>
      </c>
      <c r="Q22" s="17">
        <f t="shared" si="6"/>
        <v>0.60252919545017147</v>
      </c>
    </row>
    <row r="23" spans="1:17" x14ac:dyDescent="0.3">
      <c r="A23" s="18">
        <v>23.277153999999999</v>
      </c>
      <c r="B23" s="17">
        <f t="shared" si="1"/>
        <v>3.1474723645308851</v>
      </c>
      <c r="C23" s="17">
        <f t="shared" si="2"/>
        <v>4.2284288463725277E-2</v>
      </c>
      <c r="D23" s="17">
        <f t="shared" si="0"/>
        <v>0.36578272160694791</v>
      </c>
      <c r="M23" s="17">
        <f t="shared" si="7"/>
        <v>21</v>
      </c>
      <c r="N23" s="17">
        <f t="shared" si="3"/>
        <v>4.1209488480949595E-2</v>
      </c>
      <c r="O23" s="17">
        <f t="shared" si="4"/>
        <v>0.270125956759252</v>
      </c>
      <c r="P23" s="17">
        <f t="shared" si="5"/>
        <v>5.3433972891906135E-2</v>
      </c>
      <c r="Q23" s="17">
        <f t="shared" si="6"/>
        <v>0.6508320885377965</v>
      </c>
    </row>
    <row r="24" spans="1:17" x14ac:dyDescent="0.3">
      <c r="A24" s="18">
        <v>28.887646</v>
      </c>
      <c r="B24" s="17">
        <f t="shared" si="1"/>
        <v>3.363414029676866</v>
      </c>
      <c r="C24" s="17">
        <f t="shared" si="2"/>
        <v>3.5257191107938166E-2</v>
      </c>
      <c r="D24" s="17">
        <f t="shared" si="0"/>
        <v>0.5878465015118024</v>
      </c>
      <c r="M24" s="17">
        <f t="shared" si="7"/>
        <v>22</v>
      </c>
      <c r="N24" s="17">
        <f t="shared" si="3"/>
        <v>4.2068113698548654E-2</v>
      </c>
      <c r="O24" s="17">
        <f t="shared" si="4"/>
        <v>0.31181806380670601</v>
      </c>
      <c r="P24" s="17">
        <f t="shared" si="5"/>
        <v>6.8019670398252394E-2</v>
      </c>
      <c r="Q24" s="17">
        <f t="shared" si="6"/>
        <v>0.6947277732477346</v>
      </c>
    </row>
    <row r="25" spans="1:17" x14ac:dyDescent="0.3">
      <c r="A25" s="18">
        <v>21.621769</v>
      </c>
      <c r="B25" s="17">
        <f t="shared" si="1"/>
        <v>3.0737006312504724</v>
      </c>
      <c r="C25" s="17">
        <f t="shared" si="2"/>
        <v>4.1818341988064167E-2</v>
      </c>
      <c r="D25" s="17">
        <f t="shared" si="0"/>
        <v>0.29595102260516959</v>
      </c>
      <c r="M25" s="17">
        <f t="shared" si="7"/>
        <v>23</v>
      </c>
      <c r="N25" s="17">
        <f t="shared" si="3"/>
        <v>4.2315374062665924E-2</v>
      </c>
      <c r="O25" s="17">
        <f t="shared" si="4"/>
        <v>0.35405820349527023</v>
      </c>
      <c r="P25" s="17">
        <f t="shared" si="5"/>
        <v>8.4660783589992183E-2</v>
      </c>
      <c r="Q25" s="17">
        <f t="shared" si="6"/>
        <v>0.73421559226695754</v>
      </c>
    </row>
    <row r="26" spans="1:17" x14ac:dyDescent="0.3">
      <c r="A26" s="18">
        <v>22.250857</v>
      </c>
      <c r="B26" s="17">
        <f t="shared" si="1"/>
        <v>3.1023805247244267</v>
      </c>
      <c r="C26" s="17">
        <f t="shared" si="2"/>
        <v>4.2185231478853523E-2</v>
      </c>
      <c r="D26" s="17">
        <f t="shared" si="0"/>
        <v>0.32238663064755724</v>
      </c>
      <c r="M26" s="17">
        <f t="shared" si="7"/>
        <v>24</v>
      </c>
      <c r="N26" s="17">
        <f t="shared" si="3"/>
        <v>4.2017386094536618E-2</v>
      </c>
      <c r="O26" s="17">
        <f t="shared" si="4"/>
        <v>0.39626695594220523</v>
      </c>
      <c r="P26" s="17">
        <f t="shared" si="5"/>
        <v>0.10329070422257224</v>
      </c>
      <c r="Q26" s="17">
        <f t="shared" si="6"/>
        <v>0.76943225009619631</v>
      </c>
    </row>
    <row r="27" spans="1:17" x14ac:dyDescent="0.3">
      <c r="A27" s="18">
        <v>31.348423</v>
      </c>
      <c r="B27" s="17">
        <f t="shared" si="1"/>
        <v>3.4451639627833868</v>
      </c>
      <c r="C27" s="17">
        <f t="shared" si="2"/>
        <v>3.0281865082728003E-2</v>
      </c>
      <c r="D27" s="17">
        <f t="shared" si="0"/>
        <v>0.6685537764476851</v>
      </c>
      <c r="M27" s="17">
        <f t="shared" si="7"/>
        <v>25</v>
      </c>
      <c r="N27" s="17">
        <f t="shared" si="3"/>
        <v>4.1250035892732746E-2</v>
      </c>
      <c r="O27" s="17">
        <f t="shared" si="4"/>
        <v>0.43793648414283443</v>
      </c>
      <c r="P27" s="17">
        <f t="shared" si="5"/>
        <v>0.1237990551439922</v>
      </c>
      <c r="Q27" s="17">
        <f t="shared" si="6"/>
        <v>0.80060855835952349</v>
      </c>
    </row>
    <row r="28" spans="1:17" x14ac:dyDescent="0.3">
      <c r="A28" s="18">
        <v>44.480060999999999</v>
      </c>
      <c r="B28" s="17">
        <f t="shared" si="1"/>
        <v>3.7950410213442645</v>
      </c>
      <c r="C28" s="17">
        <f t="shared" si="2"/>
        <v>9.4167182042531467E-3</v>
      </c>
      <c r="D28" s="17">
        <f t="shared" si="0"/>
        <v>0.91172330526082801</v>
      </c>
      <c r="M28" s="17">
        <f t="shared" si="7"/>
        <v>26</v>
      </c>
      <c r="N28" s="17">
        <f t="shared" si="3"/>
        <v>4.009276327389117E-2</v>
      </c>
      <c r="O28" s="17">
        <f t="shared" si="4"/>
        <v>0.47863706827692654</v>
      </c>
      <c r="P28" s="17">
        <f t="shared" si="5"/>
        <v>0.14603887393478926</v>
      </c>
      <c r="Q28" s="17">
        <f t="shared" si="6"/>
        <v>0.82803418609449086</v>
      </c>
    </row>
    <row r="29" spans="1:17" x14ac:dyDescent="0.3">
      <c r="A29" s="18">
        <v>32.495100000000001</v>
      </c>
      <c r="B29" s="17">
        <f t="shared" si="1"/>
        <v>3.4810893087380994</v>
      </c>
      <c r="C29" s="17">
        <f t="shared" si="2"/>
        <v>2.7916724476612077E-2</v>
      </c>
      <c r="D29" s="17">
        <f t="shared" si="0"/>
        <v>0.70191933631969139</v>
      </c>
      <c r="M29" s="17">
        <f t="shared" si="7"/>
        <v>27</v>
      </c>
      <c r="N29" s="17">
        <f t="shared" si="3"/>
        <v>3.8623851937870435E-2</v>
      </c>
      <c r="O29" s="17">
        <f t="shared" si="4"/>
        <v>0.51801818250853815</v>
      </c>
      <c r="P29" s="17">
        <f t="shared" si="5"/>
        <v>0.16983442941825372</v>
      </c>
      <c r="Q29" s="17">
        <f t="shared" si="6"/>
        <v>0.85203016557105682</v>
      </c>
    </row>
    <row r="30" spans="1:17" x14ac:dyDescent="0.3">
      <c r="A30" s="18">
        <v>17.155498999999999</v>
      </c>
      <c r="B30" s="17">
        <f t="shared" si="1"/>
        <v>2.8423187636168983</v>
      </c>
      <c r="C30" s="17">
        <f t="shared" si="2"/>
        <v>3.1717090696866825E-2</v>
      </c>
      <c r="D30" s="17">
        <f t="shared" si="0"/>
        <v>0.12682331551104503</v>
      </c>
      <c r="M30" s="17">
        <f t="shared" si="7"/>
        <v>28</v>
      </c>
      <c r="N30" s="17">
        <f t="shared" si="3"/>
        <v>3.6917101304249147E-2</v>
      </c>
      <c r="O30" s="17">
        <f t="shared" si="4"/>
        <v>0.55580556734160069</v>
      </c>
      <c r="P30" s="17">
        <f t="shared" si="5"/>
        <v>0.19498911625319706</v>
      </c>
      <c r="Q30" s="17">
        <f t="shared" si="6"/>
        <v>0.87292831827204642</v>
      </c>
    </row>
    <row r="31" spans="1:17" x14ac:dyDescent="0.3">
      <c r="A31" s="18">
        <v>30.904755999999999</v>
      </c>
      <c r="B31" s="17">
        <f t="shared" si="1"/>
        <v>3.4309100879174745</v>
      </c>
      <c r="C31" s="17">
        <f t="shared" si="2"/>
        <v>3.1198386761460556E-2</v>
      </c>
      <c r="D31" s="17">
        <f t="shared" si="0"/>
        <v>0.65491530935981723</v>
      </c>
      <c r="M31" s="17">
        <f t="shared" si="7"/>
        <v>29</v>
      </c>
      <c r="N31" s="17">
        <f t="shared" si="3"/>
        <v>3.5039677944777012E-2</v>
      </c>
      <c r="O31" s="17">
        <f t="shared" si="4"/>
        <v>0.59179558216967021</v>
      </c>
      <c r="P31" s="17">
        <f t="shared" si="5"/>
        <v>0.22129300123860887</v>
      </c>
      <c r="Q31" s="17">
        <f t="shared" si="6"/>
        <v>0.89105651922058438</v>
      </c>
    </row>
    <row r="32" spans="1:17" x14ac:dyDescent="0.3">
      <c r="A32" s="18">
        <v>18.202268</v>
      </c>
      <c r="B32" s="17">
        <f t="shared" si="1"/>
        <v>2.9015462017035132</v>
      </c>
      <c r="C32" s="17">
        <f t="shared" si="2"/>
        <v>3.5252418576088913E-2</v>
      </c>
      <c r="D32" s="17">
        <f t="shared" si="0"/>
        <v>0.16192997741222037</v>
      </c>
      <c r="M32" s="17">
        <f t="shared" si="7"/>
        <v>30</v>
      </c>
      <c r="N32" s="17">
        <f t="shared" si="3"/>
        <v>3.3050918186023494E-2</v>
      </c>
      <c r="O32" s="17">
        <f t="shared" si="4"/>
        <v>0.62584790400426416</v>
      </c>
      <c r="P32" s="17">
        <f t="shared" si="5"/>
        <v>0.24852971958003001</v>
      </c>
      <c r="Q32" s="17">
        <f t="shared" si="6"/>
        <v>0.90672868077545254</v>
      </c>
    </row>
    <row r="33" spans="1:17" x14ac:dyDescent="0.3">
      <c r="A33" s="18">
        <v>25.029136000000001</v>
      </c>
      <c r="B33" s="17">
        <f t="shared" si="1"/>
        <v>3.2200405862701964</v>
      </c>
      <c r="C33" s="17">
        <f t="shared" si="2"/>
        <v>4.1221446041158356E-2</v>
      </c>
      <c r="D33" s="17">
        <f t="shared" si="0"/>
        <v>0.43913792949270636</v>
      </c>
      <c r="M33" s="17">
        <f t="shared" si="7"/>
        <v>31</v>
      </c>
      <c r="N33" s="17">
        <f t="shared" si="3"/>
        <v>3.100185923148804E-2</v>
      </c>
      <c r="O33" s="17">
        <f t="shared" si="4"/>
        <v>0.6578774108210903</v>
      </c>
      <c r="P33" s="17">
        <f t="shared" si="5"/>
        <v>0.27648253050661448</v>
      </c>
      <c r="Q33" s="17">
        <f t="shared" si="6"/>
        <v>0.92023841706004716</v>
      </c>
    </row>
    <row r="34" spans="1:17" x14ac:dyDescent="0.3">
      <c r="A34" s="18">
        <v>22.332485999999999</v>
      </c>
      <c r="B34" s="17">
        <f t="shared" si="1"/>
        <v>3.1060423897045975</v>
      </c>
      <c r="C34" s="17">
        <f t="shared" si="2"/>
        <v>4.2215187513548372E-2</v>
      </c>
      <c r="D34" s="17">
        <f t="shared" si="0"/>
        <v>0.32583141850667008</v>
      </c>
      <c r="M34" s="17">
        <f t="shared" si="7"/>
        <v>32</v>
      </c>
      <c r="N34" s="17">
        <f t="shared" si="3"/>
        <v>2.893529973478029E-2</v>
      </c>
      <c r="O34" s="17">
        <f t="shared" si="4"/>
        <v>0.68784587609303238</v>
      </c>
      <c r="P34" s="17">
        <f t="shared" si="5"/>
        <v>0.3049394344397437</v>
      </c>
      <c r="Q34" s="17">
        <f t="shared" si="6"/>
        <v>0.93185548603425672</v>
      </c>
    </row>
    <row r="35" spans="1:17" x14ac:dyDescent="0.3">
      <c r="A35" s="18">
        <v>14.588493</v>
      </c>
      <c r="B35" s="17">
        <f t="shared" si="1"/>
        <v>2.6802330672753167</v>
      </c>
      <c r="C35" s="17">
        <f t="shared" si="2"/>
        <v>2.1006690131898226E-2</v>
      </c>
      <c r="D35" s="17">
        <f t="shared" si="0"/>
        <v>5.8713530068978198E-2</v>
      </c>
      <c r="M35" s="17">
        <f t="shared" si="7"/>
        <v>33</v>
      </c>
      <c r="N35" s="17">
        <f t="shared" ref="N35:N66" si="8">_xlfn.LOGNORM.DIST(M35,$G$2,$G$3,FALSE)</f>
        <v>2.6886222271622507E-2</v>
      </c>
      <c r="O35" s="17">
        <f t="shared" ref="O35:O66" si="9">_xlfn.LOGNORM.DIST(M35,$G$2,$G$3,TRUE)</f>
        <v>0.7157539174174351</v>
      </c>
      <c r="P35" s="17">
        <f t="shared" ref="P35:P66" si="10">_xlfn.LOGNORM.DIST(M35,$G$4,$G$3,TRUE)</f>
        <v>0.33369732699671473</v>
      </c>
      <c r="Q35" s="17">
        <f t="shared" ref="Q35:Q66" si="11">_xlfn.LOGNORM.DIST(M35,$G$5,$G$3,TRUE)</f>
        <v>0.94182425969672667</v>
      </c>
    </row>
    <row r="36" spans="1:17" x14ac:dyDescent="0.3">
      <c r="A36" s="18">
        <v>29.950793999999998</v>
      </c>
      <c r="B36" s="17">
        <f t="shared" si="1"/>
        <v>3.399555835061471</v>
      </c>
      <c r="C36" s="17">
        <f t="shared" si="2"/>
        <v>3.3150571869136308E-2</v>
      </c>
      <c r="D36" s="17">
        <f t="shared" si="0"/>
        <v>0.6242191481411532</v>
      </c>
      <c r="M36" s="17">
        <f t="shared" si="7"/>
        <v>34</v>
      </c>
      <c r="N36" s="17">
        <f t="shared" si="8"/>
        <v>2.4882443295025043E-2</v>
      </c>
      <c r="O36" s="17">
        <f t="shared" si="9"/>
        <v>0.74163349121315858</v>
      </c>
      <c r="P36" s="17">
        <f t="shared" si="10"/>
        <v>0.3625652193011959</v>
      </c>
      <c r="Q36" s="17">
        <f t="shared" si="11"/>
        <v>0.95036362205506753</v>
      </c>
    </row>
    <row r="37" spans="1:17" x14ac:dyDescent="0.3">
      <c r="A37" s="18">
        <v>17.799004</v>
      </c>
      <c r="B37" s="17">
        <f t="shared" si="1"/>
        <v>2.8791425006763172</v>
      </c>
      <c r="C37" s="17">
        <f t="shared" si="2"/>
        <v>3.3966814057763667E-2</v>
      </c>
      <c r="D37" s="17">
        <f t="shared" si="0"/>
        <v>0.1479698047606943</v>
      </c>
      <c r="M37" s="17">
        <f t="shared" si="7"/>
        <v>35</v>
      </c>
      <c r="N37" s="17">
        <f t="shared" si="8"/>
        <v>2.2945387232981989E-2</v>
      </c>
      <c r="O37" s="17">
        <f t="shared" si="9"/>
        <v>0.76554110685644561</v>
      </c>
      <c r="P37" s="17">
        <f t="shared" si="10"/>
        <v>0.39136659148831981</v>
      </c>
      <c r="Q37" s="17">
        <f t="shared" si="11"/>
        <v>0.95766782808649209</v>
      </c>
    </row>
    <row r="38" spans="1:17" x14ac:dyDescent="0.3">
      <c r="A38" s="18">
        <v>14.732241999999999</v>
      </c>
      <c r="B38" s="17">
        <f t="shared" si="1"/>
        <v>2.6900384252738569</v>
      </c>
      <c r="C38" s="17">
        <f t="shared" si="2"/>
        <v>2.1647233286593879E-2</v>
      </c>
      <c r="D38" s="17">
        <f t="shared" si="0"/>
        <v>6.1779272429400484E-2</v>
      </c>
      <c r="M38" s="17">
        <f t="shared" si="7"/>
        <v>36</v>
      </c>
      <c r="N38" s="17">
        <f t="shared" si="8"/>
        <v>2.1090908540123111E-2</v>
      </c>
      <c r="O38" s="17">
        <f t="shared" si="9"/>
        <v>0.78755184422923064</v>
      </c>
      <c r="P38" s="17">
        <f t="shared" si="10"/>
        <v>0.41994096965573985</v>
      </c>
      <c r="Q38" s="17">
        <f t="shared" si="11"/>
        <v>0.96390797041119269</v>
      </c>
    </row>
    <row r="39" spans="1:17" x14ac:dyDescent="0.3">
      <c r="A39" s="18">
        <v>16.728985000000002</v>
      </c>
      <c r="B39" s="17">
        <f t="shared" si="1"/>
        <v>2.8171428437021997</v>
      </c>
      <c r="C39" s="17">
        <f t="shared" si="2"/>
        <v>3.0104056896418194E-2</v>
      </c>
      <c r="D39" s="17">
        <f t="shared" si="0"/>
        <v>0.11363630406253174</v>
      </c>
      <c r="M39" s="17">
        <f t="shared" si="7"/>
        <v>37</v>
      </c>
      <c r="N39" s="17">
        <f t="shared" si="8"/>
        <v>1.9330108064560064E-2</v>
      </c>
      <c r="O39" s="17">
        <f t="shared" si="9"/>
        <v>0.80775419412997729</v>
      </c>
      <c r="P39" s="17">
        <f t="shared" si="10"/>
        <v>0.44814482867186062</v>
      </c>
      <c r="Q39" s="17">
        <f t="shared" si="11"/>
        <v>0.96923379323812264</v>
      </c>
    </row>
    <row r="40" spans="1:17" x14ac:dyDescent="0.3">
      <c r="A40" s="18">
        <v>10.730276</v>
      </c>
      <c r="B40" s="17">
        <f t="shared" si="1"/>
        <v>2.3730692785857932</v>
      </c>
      <c r="C40" s="17">
        <f t="shared" si="2"/>
        <v>5.8743041089590201E-3</v>
      </c>
      <c r="D40" s="17">
        <f t="shared" si="0"/>
        <v>8.90805473175885E-3</v>
      </c>
      <c r="M40" s="17">
        <f t="shared" si="7"/>
        <v>38</v>
      </c>
      <c r="N40" s="17">
        <f t="shared" si="8"/>
        <v>1.7670108072040943E-2</v>
      </c>
      <c r="O40" s="17">
        <f t="shared" si="9"/>
        <v>0.82624569671602144</v>
      </c>
      <c r="P40" s="17">
        <f t="shared" si="10"/>
        <v>0.47585192689847178</v>
      </c>
      <c r="Q40" s="17">
        <f t="shared" si="11"/>
        <v>0.97377566685255112</v>
      </c>
    </row>
    <row r="41" spans="1:17" x14ac:dyDescent="0.3">
      <c r="A41" s="18">
        <v>23.886614000000002</v>
      </c>
      <c r="B41" s="17">
        <f t="shared" si="1"/>
        <v>3.1733182183500017</v>
      </c>
      <c r="C41" s="17">
        <f t="shared" si="2"/>
        <v>4.2076233431323308E-2</v>
      </c>
      <c r="D41" s="17">
        <f t="shared" si="0"/>
        <v>0.39149937877597218</v>
      </c>
      <c r="M41" s="17">
        <f t="shared" si="7"/>
        <v>39</v>
      </c>
      <c r="N41" s="17">
        <f t="shared" si="8"/>
        <v>1.6114764102368874E-2</v>
      </c>
      <c r="O41" s="17">
        <f t="shared" si="9"/>
        <v>0.84312932472722801</v>
      </c>
      <c r="P41" s="17">
        <f t="shared" si="10"/>
        <v>0.50295317638919168</v>
      </c>
      <c r="Q41" s="17">
        <f t="shared" si="11"/>
        <v>0.97764659299250167</v>
      </c>
    </row>
    <row r="42" spans="1:17" x14ac:dyDescent="0.3">
      <c r="A42" s="18">
        <v>28.099174000000001</v>
      </c>
      <c r="B42" s="17">
        <f t="shared" si="1"/>
        <v>3.3357401808898643</v>
      </c>
      <c r="C42" s="17">
        <f t="shared" si="2"/>
        <v>3.6737498989101058E-2</v>
      </c>
      <c r="D42" s="17">
        <f t="shared" si="0"/>
        <v>0.55945789157106229</v>
      </c>
      <c r="M42" s="17">
        <f t="shared" si="7"/>
        <v>40</v>
      </c>
      <c r="N42" s="17">
        <f t="shared" si="8"/>
        <v>1.4665302112881425E-2</v>
      </c>
      <c r="O42" s="17">
        <f t="shared" si="9"/>
        <v>0.85851054182511188</v>
      </c>
      <c r="P42" s="17">
        <f t="shared" si="10"/>
        <v>0.52935614547500798</v>
      </c>
      <c r="Q42" s="17">
        <f t="shared" si="11"/>
        <v>0.9809441546780524</v>
      </c>
    </row>
    <row r="43" spans="1:17" x14ac:dyDescent="0.3">
      <c r="A43" s="18">
        <v>16.738831999999999</v>
      </c>
      <c r="B43" s="17">
        <f t="shared" si="1"/>
        <v>2.8177312896282749</v>
      </c>
      <c r="C43" s="17">
        <f t="shared" si="2"/>
        <v>3.0142298955344191E-2</v>
      </c>
      <c r="D43" s="17">
        <f t="shared" si="0"/>
        <v>0.11393292703280106</v>
      </c>
      <c r="M43" s="17">
        <f t="shared" si="7"/>
        <v>41</v>
      </c>
      <c r="N43" s="17">
        <f t="shared" si="8"/>
        <v>1.3320876728085275E-2</v>
      </c>
      <c r="O43" s="17">
        <f t="shared" si="9"/>
        <v>0.87249495873539629</v>
      </c>
      <c r="P43" s="17">
        <f t="shared" si="10"/>
        <v>0.554984281438758</v>
      </c>
      <c r="Q43" s="17">
        <f t="shared" si="11"/>
        <v>0.98375235608066713</v>
      </c>
    </row>
    <row r="44" spans="1:17" x14ac:dyDescent="0.3">
      <c r="A44" s="18">
        <v>27.321501999999999</v>
      </c>
      <c r="B44" s="17">
        <f t="shared" si="1"/>
        <v>3.3076740112294196</v>
      </c>
      <c r="C44" s="17">
        <f t="shared" si="2"/>
        <v>3.8097693672265259E-2</v>
      </c>
      <c r="D44" s="17">
        <f t="shared" si="0"/>
        <v>0.5303518735144217</v>
      </c>
      <c r="M44" s="17">
        <f t="shared" si="7"/>
        <v>42</v>
      </c>
      <c r="N44" s="17">
        <f t="shared" si="8"/>
        <v>1.2079051468100201E-2</v>
      </c>
      <c r="O44" s="17">
        <f t="shared" si="9"/>
        <v>0.88518650839690971</v>
      </c>
      <c r="P44" s="17">
        <f t="shared" si="10"/>
        <v>0.57977593044139542</v>
      </c>
      <c r="Q44" s="17">
        <f t="shared" si="11"/>
        <v>0.98614332122658288</v>
      </c>
    </row>
    <row r="45" spans="1:17" x14ac:dyDescent="0.3">
      <c r="A45" s="18">
        <v>19.020061999999999</v>
      </c>
      <c r="B45" s="17">
        <f t="shared" si="1"/>
        <v>2.945494316838535</v>
      </c>
      <c r="C45" s="17">
        <f t="shared" si="2"/>
        <v>3.7540726756186193E-2</v>
      </c>
      <c r="D45" s="17">
        <f t="shared" si="0"/>
        <v>0.19172473700096396</v>
      </c>
      <c r="M45" s="17">
        <f t="shared" si="7"/>
        <v>43</v>
      </c>
      <c r="N45" s="17">
        <f t="shared" si="8"/>
        <v>1.0936205105904097E-2</v>
      </c>
      <c r="O45" s="17">
        <f t="shared" si="9"/>
        <v>0.89668606395898365</v>
      </c>
      <c r="P45" s="17">
        <f t="shared" si="10"/>
        <v>0.60368322090426219</v>
      </c>
      <c r="Q45" s="17">
        <f t="shared" si="11"/>
        <v>0.98817883673667684</v>
      </c>
    </row>
    <row r="46" spans="1:17" x14ac:dyDescent="0.3">
      <c r="A46" s="18">
        <v>9.0347179999999998</v>
      </c>
      <c r="B46" s="17">
        <f t="shared" si="1"/>
        <v>2.2010747116035745</v>
      </c>
      <c r="C46" s="17">
        <f t="shared" si="2"/>
        <v>2.1704492067102774E-3</v>
      </c>
      <c r="D46" s="17">
        <f t="shared" si="0"/>
        <v>2.4051165446945444E-3</v>
      </c>
      <c r="M46" s="17">
        <f t="shared" si="7"/>
        <v>44</v>
      </c>
      <c r="N46" s="17">
        <f t="shared" si="8"/>
        <v>9.8878702546197142E-3</v>
      </c>
      <c r="O46" s="17">
        <f t="shared" si="9"/>
        <v>0.90709042868915657</v>
      </c>
      <c r="P46" s="17">
        <f t="shared" si="10"/>
        <v>0.62667086581574738</v>
      </c>
      <c r="Q46" s="17">
        <f t="shared" si="11"/>
        <v>0.98991173506980012</v>
      </c>
    </row>
    <row r="47" spans="1:17" x14ac:dyDescent="0.3">
      <c r="A47" s="18">
        <v>47.533459999999998</v>
      </c>
      <c r="B47" s="17">
        <f t="shared" si="1"/>
        <v>3.8614338841051694</v>
      </c>
      <c r="C47" s="17">
        <f t="shared" si="2"/>
        <v>6.8634962998379342E-3</v>
      </c>
      <c r="D47" s="17">
        <f t="shared" si="0"/>
        <v>0.93639204832316536</v>
      </c>
      <c r="M47" s="17">
        <f t="shared" si="7"/>
        <v>45</v>
      </c>
      <c r="N47" s="17">
        <f t="shared" si="8"/>
        <v>8.9290112767378207E-3</v>
      </c>
      <c r="O47" s="17">
        <f t="shared" si="9"/>
        <v>0.91649163351649432</v>
      </c>
      <c r="P47" s="17">
        <f t="shared" si="10"/>
        <v>0.64871492934466901</v>
      </c>
      <c r="Q47" s="17">
        <f t="shared" si="11"/>
        <v>0.99138712217899838</v>
      </c>
    </row>
    <row r="48" spans="1:17" x14ac:dyDescent="0.3">
      <c r="A48" s="18">
        <v>33.553994000000003</v>
      </c>
      <c r="B48" s="17">
        <f t="shared" si="1"/>
        <v>3.5131559025319565</v>
      </c>
      <c r="C48" s="17">
        <f t="shared" si="2"/>
        <v>2.5769035172952471E-2</v>
      </c>
      <c r="D48" s="17">
        <f t="shared" si="0"/>
        <v>0.73033852466042015</v>
      </c>
      <c r="M48" s="17">
        <f t="shared" si="7"/>
        <v>46</v>
      </c>
      <c r="N48" s="17">
        <f t="shared" si="8"/>
        <v>8.0542489252544321E-3</v>
      </c>
      <c r="O48" s="17">
        <f t="shared" si="9"/>
        <v>0.92497648523267584</v>
      </c>
      <c r="P48" s="17">
        <f t="shared" si="10"/>
        <v>0.66980159396584893</v>
      </c>
      <c r="Q48" s="17">
        <f t="shared" si="11"/>
        <v>0.99264345814393129</v>
      </c>
    </row>
    <row r="49" spans="1:17" x14ac:dyDescent="0.3">
      <c r="A49" s="18">
        <v>25.883607000000001</v>
      </c>
      <c r="B49" s="17">
        <f t="shared" si="1"/>
        <v>3.2536098339550446</v>
      </c>
      <c r="C49" s="17">
        <f t="shared" si="2"/>
        <v>4.0244955031996765E-2</v>
      </c>
      <c r="D49" s="17">
        <f t="shared" si="0"/>
        <v>0.47396165276680335</v>
      </c>
      <c r="M49" s="17">
        <f t="shared" si="7"/>
        <v>47</v>
      </c>
      <c r="N49" s="17">
        <f t="shared" si="8"/>
        <v>7.2580389932882551E-3</v>
      </c>
      <c r="O49" s="17">
        <f t="shared" si="9"/>
        <v>0.93262631574622912</v>
      </c>
      <c r="P49" s="17">
        <f t="shared" si="10"/>
        <v>0.68992595616904284</v>
      </c>
      <c r="Q49" s="17">
        <f t="shared" si="11"/>
        <v>0.99371350200203101</v>
      </c>
    </row>
    <row r="50" spans="1:17" x14ac:dyDescent="0.3">
      <c r="A50" s="18">
        <v>51.731954999999999</v>
      </c>
      <c r="B50" s="17">
        <f t="shared" si="1"/>
        <v>3.9460756756848396</v>
      </c>
      <c r="C50" s="17">
        <f t="shared" si="2"/>
        <v>4.3896547330619737E-3</v>
      </c>
      <c r="D50" s="17">
        <f t="shared" si="0"/>
        <v>0.95965137036010151</v>
      </c>
      <c r="M50" s="17">
        <f t="shared" si="7"/>
        <v>48</v>
      </c>
      <c r="N50" s="17">
        <f t="shared" si="8"/>
        <v>6.5348118293353007E-3</v>
      </c>
      <c r="O50" s="17">
        <f t="shared" si="9"/>
        <v>0.93951688987036086</v>
      </c>
      <c r="P50" s="17">
        <f t="shared" si="10"/>
        <v>0.70909087177266628</v>
      </c>
      <c r="Q50" s="17">
        <f t="shared" si="11"/>
        <v>0.99462513326542601</v>
      </c>
    </row>
    <row r="51" spans="1:17" x14ac:dyDescent="0.3">
      <c r="A51" s="18">
        <v>23.088867</v>
      </c>
      <c r="B51" s="17">
        <f t="shared" si="1"/>
        <v>3.1393505533015094</v>
      </c>
      <c r="C51" s="17">
        <f t="shared" si="2"/>
        <v>4.2309900140319573E-2</v>
      </c>
      <c r="D51" s="17">
        <f t="shared" si="0"/>
        <v>0.35781843236204175</v>
      </c>
      <c r="M51" s="17">
        <f t="shared" si="7"/>
        <v>49</v>
      </c>
      <c r="N51" s="17">
        <f t="shared" si="8"/>
        <v>5.8790789906961929E-3</v>
      </c>
      <c r="O51" s="17">
        <f t="shared" si="9"/>
        <v>0.94571843569939429</v>
      </c>
      <c r="P51" s="17">
        <f t="shared" si="10"/>
        <v>0.72730586587725277</v>
      </c>
      <c r="Q51" s="17">
        <f t="shared" si="11"/>
        <v>0.99540206292683187</v>
      </c>
    </row>
    <row r="52" spans="1:17" x14ac:dyDescent="0.3">
      <c r="A52" s="18">
        <v>35.540362000000002</v>
      </c>
      <c r="B52" s="17">
        <f t="shared" si="1"/>
        <v>3.5706690083808779</v>
      </c>
      <c r="C52" s="17">
        <f t="shared" si="2"/>
        <v>2.1932233502420555E-2</v>
      </c>
      <c r="D52" s="17">
        <f t="shared" si="0"/>
        <v>0.77766505185301726</v>
      </c>
      <c r="M52" s="17">
        <f t="shared" si="7"/>
        <v>50</v>
      </c>
      <c r="N52" s="17">
        <f t="shared" si="8"/>
        <v>5.2855126435108098E-3</v>
      </c>
      <c r="O52" s="17">
        <f t="shared" si="9"/>
        <v>0.95129576757313483</v>
      </c>
      <c r="P52" s="17">
        <f t="shared" si="10"/>
        <v>0.74458611750751236</v>
      </c>
      <c r="Q52" s="17">
        <f t="shared" si="11"/>
        <v>0.99606444645266501</v>
      </c>
    </row>
    <row r="53" spans="1:17" x14ac:dyDescent="0.3">
      <c r="A53" s="18">
        <v>22.424316000000001</v>
      </c>
      <c r="B53" s="17">
        <f t="shared" si="1"/>
        <v>3.1101459058074337</v>
      </c>
      <c r="C53" s="17">
        <f t="shared" si="2"/>
        <v>4.2244173004700028E-2</v>
      </c>
      <c r="D53" s="17">
        <f t="shared" si="0"/>
        <v>0.32970940806265936</v>
      </c>
      <c r="M53" s="17">
        <f t="shared" si="7"/>
        <v>51</v>
      </c>
      <c r="N53" s="17">
        <f t="shared" si="8"/>
        <v>4.7490026331302171E-3</v>
      </c>
      <c r="O53" s="17">
        <f t="shared" si="9"/>
        <v>0.9563084768943988</v>
      </c>
      <c r="P53" s="17">
        <f t="shared" si="10"/>
        <v>0.76095152491846996</v>
      </c>
      <c r="Q53" s="17">
        <f t="shared" si="11"/>
        <v>0.99662941057141885</v>
      </c>
    </row>
    <row r="54" spans="1:17" x14ac:dyDescent="0.3">
      <c r="A54" s="18">
        <v>15.228737000000001</v>
      </c>
      <c r="B54" s="17">
        <f t="shared" si="1"/>
        <v>2.7231842350375892</v>
      </c>
      <c r="C54" s="17">
        <f t="shared" si="2"/>
        <v>2.3844153996836981E-2</v>
      </c>
      <c r="D54" s="17">
        <f t="shared" si="0"/>
        <v>7.3073699675737236E-2</v>
      </c>
      <c r="M54" s="17">
        <f t="shared" si="7"/>
        <v>52</v>
      </c>
      <c r="N54" s="17">
        <f t="shared" si="8"/>
        <v>4.2646954819820096E-3</v>
      </c>
      <c r="O54" s="17">
        <f t="shared" si="9"/>
        <v>0.96081117065269339</v>
      </c>
      <c r="P54" s="17">
        <f t="shared" si="10"/>
        <v>0.77642585428031274</v>
      </c>
      <c r="Q54" s="17">
        <f t="shared" si="11"/>
        <v>0.99711150475688826</v>
      </c>
    </row>
    <row r="55" spans="1:17" x14ac:dyDescent="0.3">
      <c r="A55" s="18">
        <v>16.261927</v>
      </c>
      <c r="B55" s="17">
        <f t="shared" si="1"/>
        <v>2.7888266087828266</v>
      </c>
      <c r="C55" s="17">
        <f t="shared" si="2"/>
        <v>2.8240806328180879E-2</v>
      </c>
      <c r="D55" s="17">
        <f t="shared" si="0"/>
        <v>0.10000743302126139</v>
      </c>
      <c r="M55" s="17">
        <f t="shared" si="7"/>
        <v>53</v>
      </c>
      <c r="N55" s="17">
        <f t="shared" si="8"/>
        <v>3.8280189476050633E-3</v>
      </c>
      <c r="O55" s="17">
        <f t="shared" si="9"/>
        <v>0.96485374144774361</v>
      </c>
      <c r="P55" s="17">
        <f t="shared" si="10"/>
        <v>0.79103597190410024</v>
      </c>
      <c r="Q55" s="17">
        <f t="shared" si="11"/>
        <v>0.99752308729480399</v>
      </c>
    </row>
    <row r="56" spans="1:17" x14ac:dyDescent="0.3">
      <c r="A56" s="18">
        <v>20.857227000000002</v>
      </c>
      <c r="B56" s="17">
        <f t="shared" si="1"/>
        <v>3.0377005068914609</v>
      </c>
      <c r="C56" s="17">
        <f t="shared" si="2"/>
        <v>4.103390512532918E-2</v>
      </c>
      <c r="D56" s="17">
        <f t="shared" si="0"/>
        <v>0.26425472750447809</v>
      </c>
      <c r="M56" s="17">
        <f t="shared" si="7"/>
        <v>54</v>
      </c>
      <c r="N56" s="17">
        <f t="shared" si="8"/>
        <v>3.4346952045127706E-3</v>
      </c>
      <c r="O56" s="17">
        <f t="shared" si="9"/>
        <v>0.96848165614977111</v>
      </c>
      <c r="P56" s="17">
        <f t="shared" si="10"/>
        <v>0.80481115822456761</v>
      </c>
      <c r="Q56" s="17">
        <f t="shared" si="11"/>
        <v>0.99787465478585913</v>
      </c>
    </row>
    <row r="57" spans="1:17" x14ac:dyDescent="0.3">
      <c r="A57" s="18">
        <v>15.379339</v>
      </c>
      <c r="B57" s="17">
        <f t="shared" si="1"/>
        <v>2.7330249852605539</v>
      </c>
      <c r="C57" s="17">
        <f t="shared" si="2"/>
        <v>2.450283733031065E-2</v>
      </c>
      <c r="D57" s="17">
        <f t="shared" si="0"/>
        <v>7.6714333716061539E-2</v>
      </c>
      <c r="M57" s="17">
        <f t="shared" si="7"/>
        <v>55</v>
      </c>
      <c r="N57" s="17">
        <f t="shared" si="8"/>
        <v>3.0807452059722507E-3</v>
      </c>
      <c r="O57" s="17">
        <f t="shared" si="9"/>
        <v>0.97173625313807921</v>
      </c>
      <c r="P57" s="17">
        <f t="shared" si="10"/>
        <v>0.81778250032095412</v>
      </c>
      <c r="Q57" s="17">
        <f t="shared" si="11"/>
        <v>0.99817512292860033</v>
      </c>
    </row>
    <row r="58" spans="1:17" x14ac:dyDescent="0.3">
      <c r="A58" s="18">
        <v>25.566827</v>
      </c>
      <c r="B58" s="17">
        <f t="shared" si="1"/>
        <v>3.2412956908718775</v>
      </c>
      <c r="C58" s="17">
        <f t="shared" si="2"/>
        <v>4.0636840771465725E-2</v>
      </c>
      <c r="D58" s="17">
        <f t="shared" si="0"/>
        <v>0.46114990429444352</v>
      </c>
      <c r="M58" s="17">
        <f t="shared" si="7"/>
        <v>56</v>
      </c>
      <c r="N58" s="17">
        <f t="shared" si="8"/>
        <v>2.7624863366543335E-3</v>
      </c>
      <c r="O58" s="17">
        <f t="shared" si="9"/>
        <v>0.97465504038786988</v>
      </c>
      <c r="P58" s="17">
        <f t="shared" si="10"/>
        <v>0.82998235874457837</v>
      </c>
      <c r="Q58" s="17">
        <f t="shared" si="11"/>
        <v>0.9984320654733484</v>
      </c>
    </row>
    <row r="59" spans="1:17" x14ac:dyDescent="0.3">
      <c r="A59" s="18">
        <v>36.613793000000001</v>
      </c>
      <c r="B59" s="17">
        <f t="shared" si="1"/>
        <v>3.6004250273377063</v>
      </c>
      <c r="C59" s="17">
        <f t="shared" si="2"/>
        <v>1.9998504802851751E-2</v>
      </c>
      <c r="D59" s="17">
        <f t="shared" si="0"/>
        <v>0.8001601812353154</v>
      </c>
      <c r="M59" s="17">
        <f t="shared" si="7"/>
        <v>57</v>
      </c>
      <c r="N59" s="17">
        <f t="shared" si="8"/>
        <v>2.4765250821915438E-3</v>
      </c>
      <c r="O59" s="17">
        <f t="shared" si="9"/>
        <v>0.97727198858885045</v>
      </c>
      <c r="P59" s="17">
        <f t="shared" si="10"/>
        <v>0.84144390375459588</v>
      </c>
      <c r="Q59" s="17">
        <f t="shared" si="11"/>
        <v>0.9986519173606041</v>
      </c>
    </row>
    <row r="60" spans="1:17" x14ac:dyDescent="0.3">
      <c r="A60" s="18">
        <v>15.154951000000001</v>
      </c>
      <c r="B60" s="17">
        <f t="shared" si="1"/>
        <v>2.7183272772481883</v>
      </c>
      <c r="C60" s="17">
        <f t="shared" si="2"/>
        <v>2.3519864508070348E-2</v>
      </c>
      <c r="D60" s="17">
        <f t="shared" si="0"/>
        <v>7.132629304124076E-2</v>
      </c>
      <c r="M60" s="17">
        <f t="shared" si="7"/>
        <v>58</v>
      </c>
      <c r="N60" s="17">
        <f t="shared" si="8"/>
        <v>2.2197461128131771E-3</v>
      </c>
      <c r="O60" s="17">
        <f t="shared" si="9"/>
        <v>0.97961781503632439</v>
      </c>
      <c r="P60" s="17">
        <f t="shared" si="10"/>
        <v>0.85220071567264888</v>
      </c>
      <c r="Q60" s="17">
        <f t="shared" si="11"/>
        <v>0.99884014726227355</v>
      </c>
    </row>
    <row r="61" spans="1:17" x14ac:dyDescent="0.3">
      <c r="A61" s="18">
        <v>28.147500999999998</v>
      </c>
      <c r="B61" s="17">
        <f t="shared" si="1"/>
        <v>3.3374585762222817</v>
      </c>
      <c r="C61" s="17">
        <f t="shared" si="2"/>
        <v>3.6649392205932267E-2</v>
      </c>
      <c r="D61" s="17">
        <f t="shared" si="0"/>
        <v>0.56123117724249871</v>
      </c>
      <c r="M61" s="17">
        <f t="shared" si="7"/>
        <v>59</v>
      </c>
      <c r="N61" s="17">
        <f t="shared" si="8"/>
        <v>1.9892989002052888E-3</v>
      </c>
      <c r="O61" s="17">
        <f t="shared" si="9"/>
        <v>0.98172025528961548</v>
      </c>
      <c r="P61" s="17">
        <f t="shared" si="10"/>
        <v>0.86228644389407694</v>
      </c>
      <c r="Q61" s="17">
        <f t="shared" si="11"/>
        <v>0.99900140403319992</v>
      </c>
    </row>
    <row r="62" spans="1:17" x14ac:dyDescent="0.3">
      <c r="A62" s="18">
        <v>33.918101999999998</v>
      </c>
      <c r="B62" s="17">
        <f t="shared" si="1"/>
        <v>3.5239488541694732</v>
      </c>
      <c r="C62" s="17">
        <f t="shared" si="2"/>
        <v>2.5044292332327509E-2</v>
      </c>
      <c r="D62" s="17">
        <f t="shared" si="0"/>
        <v>0.73958904435670325</v>
      </c>
      <c r="M62" s="17">
        <f t="shared" si="7"/>
        <v>60</v>
      </c>
      <c r="N62" s="17">
        <f t="shared" si="8"/>
        <v>1.7825827539440751E-3</v>
      </c>
      <c r="O62" s="17">
        <f t="shared" si="9"/>
        <v>0.98360432059188696</v>
      </c>
      <c r="P62" s="17">
        <f t="shared" si="10"/>
        <v>0.8717345190881276</v>
      </c>
      <c r="Q62" s="17">
        <f t="shared" si="11"/>
        <v>0.99913964095153707</v>
      </c>
    </row>
    <row r="63" spans="1:17" x14ac:dyDescent="0.3">
      <c r="A63" s="18">
        <v>11.582407</v>
      </c>
      <c r="B63" s="17">
        <f t="shared" si="1"/>
        <v>2.449487308921801</v>
      </c>
      <c r="C63" s="17">
        <f t="shared" si="2"/>
        <v>8.5674626794475621E-3</v>
      </c>
      <c r="D63" s="17">
        <f t="shared" si="0"/>
        <v>1.5024059757605053E-2</v>
      </c>
      <c r="M63" s="17">
        <f t="shared" si="7"/>
        <v>61</v>
      </c>
      <c r="N63" s="17">
        <f t="shared" si="8"/>
        <v>1.5972309706442148E-3</v>
      </c>
      <c r="O63" s="17">
        <f t="shared" si="9"/>
        <v>0.9852925398321013</v>
      </c>
      <c r="P63" s="17">
        <f t="shared" si="10"/>
        <v>0.88057791324044898</v>
      </c>
      <c r="Q63" s="17">
        <f t="shared" si="11"/>
        <v>0.99925822107461837</v>
      </c>
    </row>
    <row r="64" spans="1:17" x14ac:dyDescent="0.3">
      <c r="A64" s="18">
        <v>20.923143</v>
      </c>
      <c r="B64" s="17">
        <f t="shared" si="1"/>
        <v>3.0408558669177093</v>
      </c>
      <c r="C64" s="17">
        <f t="shared" si="2"/>
        <v>4.1116653350232138E-2</v>
      </c>
      <c r="D64" s="17">
        <f t="shared" si="0"/>
        <v>0.26696226151060243</v>
      </c>
      <c r="M64" s="17">
        <f t="shared" si="7"/>
        <v>62</v>
      </c>
      <c r="N64" s="17">
        <f t="shared" si="8"/>
        <v>1.4310946299707771E-3</v>
      </c>
      <c r="O64" s="17">
        <f t="shared" si="9"/>
        <v>0.98680518544086149</v>
      </c>
      <c r="P64" s="17">
        <f t="shared" si="10"/>
        <v>0.88884894240364409</v>
      </c>
      <c r="Q64" s="17">
        <f t="shared" si="11"/>
        <v>0.99936000655595802</v>
      </c>
    </row>
    <row r="65" spans="1:17" x14ac:dyDescent="0.3">
      <c r="A65" s="18">
        <v>33.626258999999997</v>
      </c>
      <c r="B65" s="17">
        <f t="shared" si="1"/>
        <v>3.5153072796002367</v>
      </c>
      <c r="C65" s="17">
        <f t="shared" si="2"/>
        <v>2.5624547305790456E-2</v>
      </c>
      <c r="D65" s="17">
        <f t="shared" si="0"/>
        <v>0.73219550141901402</v>
      </c>
      <c r="M65" s="17">
        <f t="shared" si="7"/>
        <v>63</v>
      </c>
      <c r="N65" s="17">
        <f t="shared" si="8"/>
        <v>1.2822264419099841E-3</v>
      </c>
      <c r="O65" s="17">
        <f t="shared" si="9"/>
        <v>0.98816048307891735</v>
      </c>
      <c r="P65" s="17">
        <f t="shared" si="10"/>
        <v>0.89657910729786328</v>
      </c>
      <c r="Q65" s="17">
        <f t="shared" si="11"/>
        <v>0.99944743435209316</v>
      </c>
    </row>
    <row r="66" spans="1:17" x14ac:dyDescent="0.3">
      <c r="A66" s="18">
        <v>44.833697000000001</v>
      </c>
      <c r="B66" s="17">
        <f t="shared" si="1"/>
        <v>3.8029600218650494</v>
      </c>
      <c r="C66" s="17">
        <f t="shared" ref="C66:C129" si="12">_xlfn.LOGNORM.DIST(A66,$G$2,$G$3,FALSE)</f>
        <v>9.0824946959861767E-3</v>
      </c>
      <c r="D66" s="17">
        <f t="shared" ref="D66:D129" si="13">_xlfn.LOGNORM.DIST(A66,$G$2,$G$3,TRUE)</f>
        <v>0.91499398219053441</v>
      </c>
      <c r="M66" s="17">
        <f t="shared" si="7"/>
        <v>64</v>
      </c>
      <c r="N66" s="17">
        <f t="shared" si="8"/>
        <v>1.1488649446920859E-3</v>
      </c>
      <c r="O66" s="17">
        <f t="shared" si="9"/>
        <v>0.98937480532711763</v>
      </c>
      <c r="P66" s="17">
        <f t="shared" si="10"/>
        <v>0.90379896722077691</v>
      </c>
      <c r="Q66" s="17">
        <f t="shared" si="11"/>
        <v>0.99952258038822728</v>
      </c>
    </row>
    <row r="67" spans="1:17" x14ac:dyDescent="0.3">
      <c r="A67" s="18">
        <v>29.639206999999999</v>
      </c>
      <c r="B67" s="17">
        <f t="shared" ref="B67:B130" si="14">LN(A67)</f>
        <v>3.3890980456840163</v>
      </c>
      <c r="C67" s="17">
        <f t="shared" si="12"/>
        <v>3.3777892273139869E-2</v>
      </c>
      <c r="D67" s="17">
        <f t="shared" si="13"/>
        <v>0.61379195349253846</v>
      </c>
      <c r="M67" s="17">
        <f t="shared" si="7"/>
        <v>65</v>
      </c>
      <c r="N67" s="17">
        <f t="shared" ref="N67:N89" si="15">_xlfn.LOGNORM.DIST(M67,$G$2,$G$3,FALSE)</f>
        <v>1.0294192685262782E-3</v>
      </c>
      <c r="O67" s="17">
        <f t="shared" ref="O67:O98" si="16">_xlfn.LOGNORM.DIST(M67,$G$2,$G$3,TRUE)</f>
        <v>0.99046284984228972</v>
      </c>
      <c r="P67" s="17">
        <f t="shared" ref="P67:P98" si="17">_xlfn.LOGNORM.DIST(M67,$G$4,$G$3,TRUE)</f>
        <v>0.9105380430671165</v>
      </c>
      <c r="Q67" s="17">
        <f t="shared" ref="Q67:Q98" si="18">_xlfn.LOGNORM.DIST(M67,$G$5,$G$3,TRUE)</f>
        <v>0.99958721394241956</v>
      </c>
    </row>
    <row r="68" spans="1:17" x14ac:dyDescent="0.3">
      <c r="A68" s="18">
        <v>59.045591999999999</v>
      </c>
      <c r="B68" s="17">
        <f t="shared" si="14"/>
        <v>4.0783098912541469</v>
      </c>
      <c r="C68" s="17">
        <f t="shared" si="12"/>
        <v>1.9793767772187483E-3</v>
      </c>
      <c r="D68" s="17">
        <f t="shared" si="13"/>
        <v>0.98181072503354394</v>
      </c>
      <c r="M68" s="17">
        <f t="shared" ref="M68:M131" si="19">M67+1</f>
        <v>66</v>
      </c>
      <c r="N68" s="17">
        <f t="shared" si="15"/>
        <v>9.2245461336595521E-4</v>
      </c>
      <c r="O68" s="17">
        <f t="shared" si="16"/>
        <v>0.99143780262390924</v>
      </c>
      <c r="P68" s="17">
        <f t="shared" si="17"/>
        <v>0.91682474560847926</v>
      </c>
      <c r="Q68" s="17">
        <f t="shared" si="18"/>
        <v>0.99964284374310985</v>
      </c>
    </row>
    <row r="69" spans="1:17" x14ac:dyDescent="0.3">
      <c r="A69" s="18">
        <v>46.981966999999997</v>
      </c>
      <c r="B69" s="17">
        <f t="shared" si="14"/>
        <v>3.849763847234664</v>
      </c>
      <c r="C69" s="17">
        <f t="shared" si="12"/>
        <v>7.2717341959496152E-3</v>
      </c>
      <c r="D69" s="17">
        <f t="shared" si="13"/>
        <v>0.93249530808195435</v>
      </c>
      <c r="M69" s="17">
        <f t="shared" si="19"/>
        <v>67</v>
      </c>
      <c r="N69" s="17">
        <f t="shared" si="15"/>
        <v>8.266785362703316E-4</v>
      </c>
      <c r="O69" s="17">
        <f t="shared" si="16"/>
        <v>0.99231148715723627</v>
      </c>
      <c r="P69" s="17">
        <f t="shared" si="17"/>
        <v>0.92268632553379404</v>
      </c>
      <c r="Q69" s="17">
        <f t="shared" si="18"/>
        <v>0.99969075704835153</v>
      </c>
    </row>
    <row r="70" spans="1:17" x14ac:dyDescent="0.3">
      <c r="A70" s="18">
        <v>16.328014</v>
      </c>
      <c r="B70" s="17">
        <f t="shared" si="14"/>
        <v>2.792882282930008</v>
      </c>
      <c r="C70" s="17">
        <f t="shared" si="12"/>
        <v>2.8510029255090413E-2</v>
      </c>
      <c r="D70" s="17">
        <f t="shared" si="13"/>
        <v>0.10188268880232478</v>
      </c>
      <c r="M70" s="17">
        <f t="shared" si="19"/>
        <v>68</v>
      </c>
      <c r="N70" s="17">
        <f t="shared" si="15"/>
        <v>7.4092810300084675E-4</v>
      </c>
      <c r="O70" s="17">
        <f t="shared" si="16"/>
        <v>0.99309450027281565</v>
      </c>
      <c r="P70" s="17">
        <f t="shared" si="17"/>
        <v>0.92814884209195925</v>
      </c>
      <c r="Q70" s="17">
        <f t="shared" si="18"/>
        <v>0.99973205278206834</v>
      </c>
    </row>
    <row r="71" spans="1:17" x14ac:dyDescent="0.3">
      <c r="A71" s="18">
        <v>26.040944</v>
      </c>
      <c r="B71" s="17">
        <f t="shared" si="14"/>
        <v>3.2596700686034064</v>
      </c>
      <c r="C71" s="17">
        <f t="shared" si="12"/>
        <v>4.0038217440608544E-2</v>
      </c>
      <c r="D71" s="17">
        <f t="shared" si="13"/>
        <v>0.48027751148547165</v>
      </c>
      <c r="M71" s="17">
        <f t="shared" si="19"/>
        <v>69</v>
      </c>
      <c r="N71" s="17">
        <f t="shared" si="15"/>
        <v>6.6415792711532729E-4</v>
      </c>
      <c r="O71" s="17">
        <f t="shared" si="16"/>
        <v>0.99379633560047387</v>
      </c>
      <c r="P71" s="17">
        <f t="shared" si="17"/>
        <v>0.93323714750512632</v>
      </c>
      <c r="Q71" s="17">
        <f t="shared" si="18"/>
        <v>0.99976766963833852</v>
      </c>
    </row>
    <row r="72" spans="1:17" x14ac:dyDescent="0.3">
      <c r="A72" s="18">
        <v>18.168078999999999</v>
      </c>
      <c r="B72" s="17">
        <f t="shared" si="14"/>
        <v>2.8996661530985151</v>
      </c>
      <c r="C72" s="17">
        <f t="shared" si="12"/>
        <v>3.5147332045131256E-2</v>
      </c>
      <c r="D72" s="17">
        <f t="shared" si="13"/>
        <v>0.16072652677906438</v>
      </c>
      <c r="M72" s="17">
        <f t="shared" si="19"/>
        <v>70</v>
      </c>
      <c r="N72" s="17">
        <f t="shared" si="15"/>
        <v>5.9542909617494937E-4</v>
      </c>
      <c r="O72" s="17">
        <f t="shared" si="16"/>
        <v>0.9944254955068117</v>
      </c>
      <c r="P72" s="17">
        <f t="shared" si="17"/>
        <v>0.93797488463010381</v>
      </c>
      <c r="Q72" s="17">
        <f t="shared" si="18"/>
        <v>0.9997984099250935</v>
      </c>
    </row>
    <row r="73" spans="1:17" x14ac:dyDescent="0.3">
      <c r="A73" s="18">
        <v>19.396339000000001</v>
      </c>
      <c r="B73" s="17">
        <f t="shared" si="14"/>
        <v>2.9650843369208508</v>
      </c>
      <c r="C73" s="17">
        <f t="shared" si="12"/>
        <v>3.8443879417478725E-2</v>
      </c>
      <c r="D73" s="17">
        <f t="shared" si="13"/>
        <v>0.20602337903384418</v>
      </c>
      <c r="M73" s="17">
        <f t="shared" si="19"/>
        <v>71</v>
      </c>
      <c r="N73" s="17">
        <f t="shared" si="15"/>
        <v>5.3389896723610023E-4</v>
      </c>
      <c r="O73" s="17">
        <f t="shared" si="16"/>
        <v>0.99498959239561757</v>
      </c>
      <c r="P73" s="17">
        <f t="shared" si="17"/>
        <v>0.94238449563398619</v>
      </c>
      <c r="Q73" s="17">
        <f t="shared" si="18"/>
        <v>0.99982495980012009</v>
      </c>
    </row>
    <row r="74" spans="1:17" x14ac:dyDescent="0.3">
      <c r="A74" s="18">
        <v>19.478601000000001</v>
      </c>
      <c r="B74" s="17">
        <f t="shared" si="14"/>
        <v>2.969316478386947</v>
      </c>
      <c r="C74" s="17">
        <f t="shared" si="12"/>
        <v>3.8628493638654983E-2</v>
      </c>
      <c r="D74" s="17">
        <f t="shared" si="13"/>
        <v>0.20919347450084852</v>
      </c>
      <c r="M74" s="17">
        <f t="shared" si="19"/>
        <v>72</v>
      </c>
      <c r="N74" s="17">
        <f t="shared" si="15"/>
        <v>4.7881180129924218E-4</v>
      </c>
      <c r="O74" s="17">
        <f t="shared" si="16"/>
        <v>0.99549544022619096</v>
      </c>
      <c r="P74" s="17">
        <f t="shared" si="17"/>
        <v>0.94648723971707083</v>
      </c>
      <c r="Q74" s="17">
        <f t="shared" si="18"/>
        <v>0.99984790645180865</v>
      </c>
    </row>
    <row r="75" spans="1:17" x14ac:dyDescent="0.3">
      <c r="A75" s="18">
        <v>26.125463</v>
      </c>
      <c r="B75" s="17">
        <f t="shared" si="14"/>
        <v>3.2629104326159721</v>
      </c>
      <c r="C75" s="17">
        <f t="shared" si="12"/>
        <v>3.9923992995781456E-2</v>
      </c>
      <c r="D75" s="17">
        <f t="shared" si="13"/>
        <v>0.48365668985721511</v>
      </c>
      <c r="M75" s="17">
        <f t="shared" si="19"/>
        <v>73</v>
      </c>
      <c r="N75" s="17">
        <f t="shared" si="15"/>
        <v>4.2949019779120484E-4</v>
      </c>
      <c r="O75" s="17">
        <f t="shared" si="16"/>
        <v>0.99594913706964594</v>
      </c>
      <c r="P75" s="17">
        <f t="shared" si="17"/>
        <v>0.95030321816092256</v>
      </c>
      <c r="Q75" s="17">
        <f t="shared" si="18"/>
        <v>0.99986775269199879</v>
      </c>
    </row>
    <row r="76" spans="1:17" x14ac:dyDescent="0.3">
      <c r="A76" s="18">
        <v>32.085858999999999</v>
      </c>
      <c r="B76" s="17">
        <f t="shared" si="14"/>
        <v>3.4684154034792858</v>
      </c>
      <c r="C76" s="17">
        <f t="shared" si="12"/>
        <v>2.875824018783827E-2</v>
      </c>
      <c r="D76" s="17">
        <f t="shared" si="13"/>
        <v>0.69032262989122883</v>
      </c>
      <c r="M76" s="17">
        <f t="shared" si="19"/>
        <v>74</v>
      </c>
      <c r="N76" s="17">
        <f t="shared" si="15"/>
        <v>3.8532728461516513E-4</v>
      </c>
      <c r="O76" s="17">
        <f t="shared" si="16"/>
        <v>0.99635613948135071</v>
      </c>
      <c r="P76" s="17">
        <f t="shared" si="17"/>
        <v>0.95385140520225187</v>
      </c>
      <c r="Q76" s="17">
        <f t="shared" si="18"/>
        <v>0.99988492935625617</v>
      </c>
    </row>
    <row r="77" spans="1:17" x14ac:dyDescent="0.3">
      <c r="A77" s="18">
        <v>31.973735000000001</v>
      </c>
      <c r="B77" s="17">
        <f t="shared" si="14"/>
        <v>3.4649147845243675</v>
      </c>
      <c r="C77" s="17">
        <f t="shared" si="12"/>
        <v>2.8989491290519011E-2</v>
      </c>
      <c r="D77" s="17">
        <f t="shared" si="13"/>
        <v>0.68708517880157238</v>
      </c>
      <c r="M77" s="17">
        <f t="shared" si="19"/>
        <v>75</v>
      </c>
      <c r="N77" s="17">
        <f t="shared" si="15"/>
        <v>3.4577961612196036E-4</v>
      </c>
      <c r="O77" s="17">
        <f t="shared" si="16"/>
        <v>0.9967213294214291</v>
      </c>
      <c r="P77" s="17">
        <f t="shared" si="17"/>
        <v>0.95714968343469142</v>
      </c>
      <c r="Q77" s="17">
        <f t="shared" si="18"/>
        <v>0.99989980584598603</v>
      </c>
    </row>
    <row r="78" spans="1:17" x14ac:dyDescent="0.3">
      <c r="A78" s="18">
        <v>47.843372000000002</v>
      </c>
      <c r="B78" s="17">
        <f t="shared" si="14"/>
        <v>3.8679325921082617</v>
      </c>
      <c r="C78" s="17">
        <f t="shared" si="12"/>
        <v>6.6434933817887702E-3</v>
      </c>
      <c r="D78" s="17">
        <f t="shared" si="13"/>
        <v>0.93848486581988433</v>
      </c>
      <c r="M78" s="17">
        <f t="shared" si="19"/>
        <v>76</v>
      </c>
      <c r="N78" s="17">
        <f t="shared" si="15"/>
        <v>3.1036072997778479E-4</v>
      </c>
      <c r="O78" s="17">
        <f t="shared" si="16"/>
        <v>0.9970490744067867</v>
      </c>
      <c r="P78" s="17">
        <f t="shared" si="17"/>
        <v>0.96021488262154386</v>
      </c>
      <c r="Q78" s="17">
        <f t="shared" si="18"/>
        <v>0.99991269909526659</v>
      </c>
    </row>
    <row r="79" spans="1:17" x14ac:dyDescent="0.3">
      <c r="A79" s="18">
        <v>32.070613999999999</v>
      </c>
      <c r="B79" s="17">
        <f t="shared" si="14"/>
        <v>3.4679401591407468</v>
      </c>
      <c r="C79" s="17">
        <f t="shared" si="12"/>
        <v>2.8789668022803951E-2</v>
      </c>
      <c r="D79" s="17">
        <f t="shared" si="13"/>
        <v>0.68988397096694598</v>
      </c>
      <c r="M79" s="17">
        <f t="shared" si="19"/>
        <v>77</v>
      </c>
      <c r="N79" s="17">
        <f t="shared" si="15"/>
        <v>2.7863531387709614E-4</v>
      </c>
      <c r="O79" s="17">
        <f t="shared" si="16"/>
        <v>0.99734328152898588</v>
      </c>
      <c r="P79" s="17">
        <f t="shared" si="17"/>
        <v>0.96306282096427354</v>
      </c>
      <c r="Q79" s="17">
        <f t="shared" si="18"/>
        <v>0.99992388120173115</v>
      </c>
    </row>
    <row r="80" spans="1:17" x14ac:dyDescent="0.3">
      <c r="A80" s="18">
        <v>17.547602000000001</v>
      </c>
      <c r="B80" s="17">
        <f t="shared" si="14"/>
        <v>2.8649173023993906</v>
      </c>
      <c r="C80" s="17">
        <f t="shared" si="12"/>
        <v>3.3115839781906693E-2</v>
      </c>
      <c r="D80" s="17">
        <f t="shared" si="13"/>
        <v>0.13953667317937149</v>
      </c>
      <c r="M80" s="17">
        <f t="shared" si="19"/>
        <v>78</v>
      </c>
      <c r="N80" s="17">
        <f t="shared" si="15"/>
        <v>2.5021393401663964E-4</v>
      </c>
      <c r="O80" s="17">
        <f t="shared" si="16"/>
        <v>0.99760744592366213</v>
      </c>
      <c r="P80" s="17">
        <f t="shared" si="17"/>
        <v>0.96570834801525529</v>
      </c>
      <c r="Q80" s="17">
        <f t="shared" si="18"/>
        <v>0.99993358592401271</v>
      </c>
    </row>
    <row r="81" spans="1:17" x14ac:dyDescent="0.3">
      <c r="A81" s="18">
        <v>27.353572</v>
      </c>
      <c r="B81" s="17">
        <f t="shared" si="14"/>
        <v>3.3088471236307995</v>
      </c>
      <c r="C81" s="17">
        <f t="shared" si="12"/>
        <v>3.8043953172986242E-2</v>
      </c>
      <c r="D81" s="17">
        <f t="shared" si="13"/>
        <v>0.53157280540909202</v>
      </c>
      <c r="M81" s="17">
        <f t="shared" si="19"/>
        <v>79</v>
      </c>
      <c r="N81" s="17">
        <f t="shared" si="15"/>
        <v>2.2474827892285157E-4</v>
      </c>
      <c r="O81" s="17">
        <f t="shared" si="16"/>
        <v>0.99784469422987254</v>
      </c>
      <c r="P81" s="17">
        <f t="shared" si="17"/>
        <v>0.96816538855039302</v>
      </c>
      <c r="Q81" s="17">
        <f t="shared" si="18"/>
        <v>0.99994201421715567</v>
      </c>
    </row>
    <row r="82" spans="1:17" x14ac:dyDescent="0.3">
      <c r="A82" s="18">
        <v>25.651271999999999</v>
      </c>
      <c r="B82" s="17">
        <f t="shared" si="14"/>
        <v>3.2445931610304779</v>
      </c>
      <c r="C82" s="17">
        <f t="shared" si="12"/>
        <v>4.0535655271549439E-2</v>
      </c>
      <c r="D82" s="17">
        <f t="shared" si="13"/>
        <v>0.46457722714917393</v>
      </c>
      <c r="M82" s="17">
        <f t="shared" si="19"/>
        <v>80</v>
      </c>
      <c r="N82" s="17">
        <f t="shared" si="15"/>
        <v>2.0192687438686928E-4</v>
      </c>
      <c r="O82" s="17">
        <f t="shared" si="16"/>
        <v>0.99805782353241457</v>
      </c>
      <c r="P82" s="17">
        <f t="shared" si="17"/>
        <v>0.9704469868291028</v>
      </c>
      <c r="Q82" s="17">
        <f t="shared" si="18"/>
        <v>0.99994933895110427</v>
      </c>
    </row>
    <row r="83" spans="1:17" x14ac:dyDescent="0.3">
      <c r="A83" s="18">
        <v>33.406345000000002</v>
      </c>
      <c r="B83" s="17">
        <f t="shared" si="14"/>
        <v>3.5087458520005081</v>
      </c>
      <c r="C83" s="17">
        <f t="shared" si="12"/>
        <v>2.6065186516393057E-2</v>
      </c>
      <c r="D83" s="17">
        <f t="shared" si="13"/>
        <v>0.72651190440499358</v>
      </c>
      <c r="M83" s="17">
        <f t="shared" si="19"/>
        <v>81</v>
      </c>
      <c r="N83" s="17">
        <f t="shared" si="15"/>
        <v>1.814712277350072E-4</v>
      </c>
      <c r="O83" s="17">
        <f t="shared" si="16"/>
        <v>0.99824933623711931</v>
      </c>
      <c r="P83" s="17">
        <f t="shared" si="17"/>
        <v>0.97256535076717066</v>
      </c>
      <c r="Q83" s="17">
        <f t="shared" si="18"/>
        <v>0.99995570893515884</v>
      </c>
    </row>
    <row r="84" spans="1:17" x14ac:dyDescent="0.3">
      <c r="A84" s="18">
        <v>44.249184</v>
      </c>
      <c r="B84" s="17">
        <f t="shared" si="14"/>
        <v>3.789836930605941</v>
      </c>
      <c r="C84" s="17">
        <f t="shared" si="12"/>
        <v>9.6407730527244898E-3</v>
      </c>
      <c r="D84" s="17">
        <f t="shared" si="13"/>
        <v>0.90952342686038612</v>
      </c>
      <c r="M84" s="17">
        <f t="shared" si="19"/>
        <v>82</v>
      </c>
      <c r="N84" s="17">
        <f t="shared" si="15"/>
        <v>1.6313236231422392E-4</v>
      </c>
      <c r="O84" s="17">
        <f t="shared" si="16"/>
        <v>0.99842147128866976</v>
      </c>
      <c r="P84" s="17">
        <f t="shared" si="17"/>
        <v>0.97453189563345399</v>
      </c>
      <c r="Q84" s="17">
        <f t="shared" si="18"/>
        <v>0.99996125235250888</v>
      </c>
    </row>
    <row r="85" spans="1:17" x14ac:dyDescent="0.3">
      <c r="A85" s="18">
        <v>30.006246999999998</v>
      </c>
      <c r="B85" s="17">
        <f t="shared" si="14"/>
        <v>3.4014055933179375</v>
      </c>
      <c r="C85" s="17">
        <f t="shared" si="12"/>
        <v>3.303825610570052E-2</v>
      </c>
      <c r="D85" s="17">
        <f t="shared" si="13"/>
        <v>0.6260543335413723</v>
      </c>
      <c r="M85" s="17">
        <f t="shared" si="19"/>
        <v>83</v>
      </c>
      <c r="N85" s="17">
        <f t="shared" si="15"/>
        <v>1.466877057995849E-4</v>
      </c>
      <c r="O85" s="17">
        <f t="shared" si="16"/>
        <v>0.99857623210273405</v>
      </c>
      <c r="P85" s="17">
        <f t="shared" si="17"/>
        <v>0.97635728695558843</v>
      </c>
      <c r="Q85" s="17">
        <f t="shared" si="18"/>
        <v>0.99996607969307427</v>
      </c>
    </row>
    <row r="86" spans="1:17" x14ac:dyDescent="0.3">
      <c r="A86" s="18">
        <v>30.474647000000001</v>
      </c>
      <c r="B86" s="17">
        <f t="shared" si="14"/>
        <v>3.4168950920352774</v>
      </c>
      <c r="C86" s="17">
        <f t="shared" si="12"/>
        <v>3.2083044522202557E-2</v>
      </c>
      <c r="D86" s="17">
        <f t="shared" si="13"/>
        <v>0.64130615859393747</v>
      </c>
      <c r="M86" s="17">
        <f t="shared" si="19"/>
        <v>84</v>
      </c>
      <c r="N86" s="17">
        <f t="shared" si="15"/>
        <v>1.3193829865855856E-4</v>
      </c>
      <c r="O86" s="17">
        <f t="shared" si="16"/>
        <v>0.99871541154917765</v>
      </c>
      <c r="P86" s="17">
        <f t="shared" si="17"/>
        <v>0.9780514823839338</v>
      </c>
      <c r="Q86" s="17">
        <f t="shared" si="18"/>
        <v>0.99997028625946338</v>
      </c>
    </row>
    <row r="87" spans="1:17" x14ac:dyDescent="0.3">
      <c r="A87" s="18">
        <v>43.645477999999997</v>
      </c>
      <c r="B87" s="17">
        <f t="shared" si="14"/>
        <v>3.7760996801264239</v>
      </c>
      <c r="C87" s="17">
        <f t="shared" si="12"/>
        <v>1.024902088912877E-2</v>
      </c>
      <c r="D87" s="17">
        <f t="shared" si="13"/>
        <v>0.90352127901019674</v>
      </c>
      <c r="M87" s="17">
        <f t="shared" si="19"/>
        <v>85</v>
      </c>
      <c r="N87" s="17">
        <f t="shared" si="15"/>
        <v>1.1870629177897839E-4</v>
      </c>
      <c r="O87" s="17">
        <f t="shared" si="16"/>
        <v>0.99884061429079518</v>
      </c>
      <c r="P87" s="17">
        <f t="shared" si="17"/>
        <v>0.97962377231809028</v>
      </c>
      <c r="Q87" s="17">
        <f t="shared" si="18"/>
        <v>0.99997395430949898</v>
      </c>
    </row>
    <row r="88" spans="1:17" x14ac:dyDescent="0.3">
      <c r="A88" s="18">
        <v>31.640215999999999</v>
      </c>
      <c r="B88" s="17">
        <f t="shared" si="14"/>
        <v>3.4544289696776675</v>
      </c>
      <c r="C88" s="17">
        <f t="shared" si="12"/>
        <v>2.967846683004291E-2</v>
      </c>
      <c r="D88" s="17">
        <f t="shared" si="13"/>
        <v>0.67730177622885268</v>
      </c>
      <c r="M88" s="17">
        <f t="shared" si="19"/>
        <v>86</v>
      </c>
      <c r="N88" s="17">
        <f t="shared" si="15"/>
        <v>1.0683270484468209E-4</v>
      </c>
      <c r="O88" s="17">
        <f t="shared" si="16"/>
        <v>0.99895327675230783</v>
      </c>
      <c r="P88" s="17">
        <f t="shared" si="17"/>
        <v>0.9810828191474168</v>
      </c>
      <c r="Q88" s="17">
        <f t="shared" si="18"/>
        <v>0.99997715488916006</v>
      </c>
    </row>
    <row r="89" spans="1:17" x14ac:dyDescent="0.3">
      <c r="A89" s="18">
        <v>39.642234000000002</v>
      </c>
      <c r="B89" s="17">
        <f t="shared" si="14"/>
        <v>3.6798950650887137</v>
      </c>
      <c r="C89" s="17">
        <f t="shared" si="12"/>
        <v>1.5171720810688728E-2</v>
      </c>
      <c r="D89" s="17">
        <f t="shared" si="13"/>
        <v>0.8531736080603074</v>
      </c>
      <c r="M89" s="17">
        <f t="shared" si="19"/>
        <v>87</v>
      </c>
      <c r="N89" s="17">
        <f t="shared" si="15"/>
        <v>9.6175419497902148E-5</v>
      </c>
      <c r="O89" s="17">
        <f t="shared" si="16"/>
        <v>0.99905468496719452</v>
      </c>
      <c r="P89" s="17">
        <f t="shared" si="17"/>
        <v>0.98243669499705655</v>
      </c>
      <c r="Q89" s="17">
        <f t="shared" si="18"/>
        <v>0.99997994940165758</v>
      </c>
    </row>
    <row r="90" spans="1:17" x14ac:dyDescent="0.3">
      <c r="A90" s="18">
        <v>41.429096000000001</v>
      </c>
      <c r="B90" s="17">
        <f t="shared" si="14"/>
        <v>3.7239834359140085</v>
      </c>
      <c r="C90" s="17">
        <f t="shared" si="12"/>
        <v>1.2775635586005342E-2</v>
      </c>
      <c r="D90" s="17">
        <f t="shared" si="13"/>
        <v>0.87809324172347025</v>
      </c>
      <c r="M90" s="17">
        <f t="shared" si="19"/>
        <v>88</v>
      </c>
      <c r="N90" s="17"/>
      <c r="O90" s="17">
        <f t="shared" si="16"/>
        <v>0.99914599052513442</v>
      </c>
      <c r="P90" s="17">
        <f t="shared" si="17"/>
        <v>0.98369291790483593</v>
      </c>
      <c r="Q90" s="17">
        <f t="shared" si="18"/>
        <v>0.99998239095147656</v>
      </c>
    </row>
    <row r="91" spans="1:17" x14ac:dyDescent="0.3">
      <c r="A91" s="18">
        <v>15.272474000000001</v>
      </c>
      <c r="B91" s="17">
        <f t="shared" si="14"/>
        <v>2.7260521231340502</v>
      </c>
      <c r="C91" s="17">
        <f t="shared" si="12"/>
        <v>2.4035909761406453E-2</v>
      </c>
      <c r="D91" s="17">
        <f t="shared" si="13"/>
        <v>7.4120766170128818E-2</v>
      </c>
      <c r="M91" s="17">
        <f t="shared" si="19"/>
        <v>89</v>
      </c>
      <c r="N91" s="17"/>
      <c r="O91" s="17">
        <f t="shared" si="16"/>
        <v>0.9992282248202885</v>
      </c>
      <c r="P91" s="17">
        <f t="shared" si="17"/>
        <v>0.98485848638285267</v>
      </c>
      <c r="Q91" s="17">
        <f t="shared" si="18"/>
        <v>0.99998452549639227</v>
      </c>
    </row>
    <row r="92" spans="1:17" x14ac:dyDescent="0.3">
      <c r="A92" s="18">
        <v>18.585694</v>
      </c>
      <c r="B92" s="17">
        <f t="shared" si="14"/>
        <v>2.9223921449944492</v>
      </c>
      <c r="C92" s="17">
        <f t="shared" si="12"/>
        <v>3.6379833583071015E-2</v>
      </c>
      <c r="D92" s="17">
        <f t="shared" si="13"/>
        <v>0.17566583362305643</v>
      </c>
      <c r="M92" s="17">
        <f t="shared" si="19"/>
        <v>90</v>
      </c>
      <c r="N92" s="17"/>
      <c r="O92" s="17">
        <f t="shared" si="16"/>
        <v>0.99930231178019469</v>
      </c>
      <c r="P92" s="17">
        <f t="shared" si="17"/>
        <v>0.98593991234126854</v>
      </c>
      <c r="Q92" s="17">
        <f t="shared" si="18"/>
        <v>0.99998639283552471</v>
      </c>
    </row>
    <row r="93" spans="1:17" x14ac:dyDescent="0.3">
      <c r="A93" s="18">
        <v>30.100190000000001</v>
      </c>
      <c r="B93" s="17">
        <f t="shared" si="14"/>
        <v>3.4045314840272662</v>
      </c>
      <c r="C93" s="17">
        <f t="shared" si="12"/>
        <v>3.2847569761728597E-2</v>
      </c>
      <c r="D93" s="17">
        <f t="shared" si="13"/>
        <v>0.62914909355812065</v>
      </c>
      <c r="M93" s="17">
        <f t="shared" si="19"/>
        <v>91</v>
      </c>
      <c r="N93" s="17"/>
      <c r="O93" s="17">
        <f t="shared" si="16"/>
        <v>0.9993690792365254</v>
      </c>
      <c r="P93" s="17">
        <f t="shared" si="17"/>
        <v>0.98694325237141201</v>
      </c>
      <c r="Q93" s="17">
        <f t="shared" si="18"/>
        <v>0.99998802745731163</v>
      </c>
    </row>
    <row r="94" spans="1:17" x14ac:dyDescent="0.3">
      <c r="A94" s="18">
        <v>18.152466</v>
      </c>
      <c r="B94" s="17">
        <f t="shared" si="14"/>
        <v>2.8988064192502656</v>
      </c>
      <c r="C94" s="17">
        <f t="shared" si="12"/>
        <v>3.509909805945962E-2</v>
      </c>
      <c r="D94" s="17">
        <f t="shared" si="13"/>
        <v>0.16017814782340428</v>
      </c>
      <c r="M94" s="17">
        <f t="shared" si="19"/>
        <v>92</v>
      </c>
      <c r="N94" s="17"/>
      <c r="O94" s="17">
        <f t="shared" si="16"/>
        <v>0.99942926908223229</v>
      </c>
      <c r="P94" s="17">
        <f t="shared" si="17"/>
        <v>0.98787413740132035</v>
      </c>
      <c r="Q94" s="17">
        <f t="shared" si="18"/>
        <v>0.99998945926772642</v>
      </c>
    </row>
    <row r="95" spans="1:17" x14ac:dyDescent="0.3">
      <c r="A95" s="18">
        <v>15.210998</v>
      </c>
      <c r="B95" s="17">
        <f t="shared" si="14"/>
        <v>2.7220187188458027</v>
      </c>
      <c r="C95" s="17">
        <f t="shared" si="12"/>
        <v>2.3766279407052171E-2</v>
      </c>
      <c r="D95" s="17">
        <f t="shared" si="13"/>
        <v>7.2651418851766708E-2</v>
      </c>
      <c r="M95" s="17">
        <f t="shared" si="19"/>
        <v>93</v>
      </c>
      <c r="N95" s="17"/>
      <c r="O95" s="17">
        <f t="shared" si="16"/>
        <v>0.99948354634450554</v>
      </c>
      <c r="P95" s="17">
        <f t="shared" si="17"/>
        <v>0.98873780074979623</v>
      </c>
      <c r="Q95" s="17">
        <f t="shared" si="18"/>
        <v>0.99999071421605679</v>
      </c>
    </row>
    <row r="96" spans="1:17" x14ac:dyDescent="0.3">
      <c r="A96" s="18">
        <v>35.524478000000002</v>
      </c>
      <c r="B96" s="17">
        <f t="shared" si="14"/>
        <v>3.5702219799976573</v>
      </c>
      <c r="C96" s="17">
        <f t="shared" si="12"/>
        <v>2.1961651388312447E-2</v>
      </c>
      <c r="D96" s="17">
        <f t="shared" si="13"/>
        <v>0.77731644664906785</v>
      </c>
      <c r="M96" s="17">
        <f t="shared" si="19"/>
        <v>94</v>
      </c>
      <c r="N96" s="17"/>
      <c r="O96" s="17">
        <f t="shared" si="16"/>
        <v>0.99953250728939125</v>
      </c>
      <c r="P96" s="17">
        <f t="shared" si="17"/>
        <v>0.98953910461536543</v>
      </c>
      <c r="Q96" s="17">
        <f t="shared" si="18"/>
        <v>0.99999181483300092</v>
      </c>
    </row>
    <row r="97" spans="1:17" x14ac:dyDescent="0.3">
      <c r="A97" s="18">
        <v>59.711727000000003</v>
      </c>
      <c r="B97" s="17">
        <f t="shared" si="14"/>
        <v>4.0895284332690895</v>
      </c>
      <c r="C97" s="17">
        <f t="shared" si="12"/>
        <v>1.8398817422448704E-3</v>
      </c>
      <c r="D97" s="17">
        <f t="shared" si="13"/>
        <v>0.98308223450590215</v>
      </c>
      <c r="M97" s="17">
        <f t="shared" si="19"/>
        <v>95</v>
      </c>
      <c r="N97" s="17"/>
      <c r="O97" s="17">
        <f t="shared" si="16"/>
        <v>0.99957668666168276</v>
      </c>
      <c r="P97" s="17">
        <f t="shared" si="17"/>
        <v>0.99028256504456691</v>
      </c>
      <c r="Q97" s="17">
        <f t="shared" si="18"/>
        <v>0.99999278069366404</v>
      </c>
    </row>
    <row r="98" spans="1:17" x14ac:dyDescent="0.3">
      <c r="A98" s="18">
        <v>30.034946999999999</v>
      </c>
      <c r="B98" s="17">
        <f t="shared" si="14"/>
        <v>3.4023616036926105</v>
      </c>
      <c r="C98" s="17">
        <f t="shared" si="12"/>
        <v>3.2980054339168216E-2</v>
      </c>
      <c r="D98" s="17">
        <f t="shared" si="13"/>
        <v>0.62700169641178771</v>
      </c>
      <c r="M98" s="17">
        <f t="shared" si="19"/>
        <v>96</v>
      </c>
      <c r="N98" s="17"/>
      <c r="O98" s="17">
        <f t="shared" si="16"/>
        <v>0.99961656415272859</v>
      </c>
      <c r="P98" s="17">
        <f t="shared" si="17"/>
        <v>0.9909723754301405</v>
      </c>
      <c r="Q98" s="17">
        <f t="shared" si="18"/>
        <v>0.99999362881619513</v>
      </c>
    </row>
    <row r="99" spans="1:17" x14ac:dyDescent="0.3">
      <c r="A99" s="18">
        <v>30.752227999999999</v>
      </c>
      <c r="B99" s="17">
        <f t="shared" si="14"/>
        <v>3.4259624469123224</v>
      </c>
      <c r="C99" s="17">
        <f t="shared" si="12"/>
        <v>3.1512711509357319E-2</v>
      </c>
      <c r="D99" s="17">
        <f t="shared" si="13"/>
        <v>0.6501327031786065</v>
      </c>
      <c r="M99" s="17">
        <f t="shared" si="19"/>
        <v>97</v>
      </c>
      <c r="N99" s="17"/>
      <c r="O99" s="17">
        <f t="shared" ref="O99:O130" si="20">_xlfn.LOGNORM.DIST(M99,$G$2,$G$3,TRUE)</f>
        <v>0.99965257017894549</v>
      </c>
      <c r="P99" s="17">
        <f t="shared" ref="P99:P130" si="21">_xlfn.LOGNORM.DIST(M99,$G$4,$G$3,TRUE)</f>
        <v>0.9916124285941752</v>
      </c>
      <c r="Q99" s="17">
        <f t="shared" ref="Q99:Q130" si="22">_xlfn.LOGNORM.DIST(M99,$G$5,$G$3,TRUE)</f>
        <v>0.99999437400522861</v>
      </c>
    </row>
    <row r="100" spans="1:17" x14ac:dyDescent="0.3">
      <c r="A100" s="18">
        <v>31.663309999999999</v>
      </c>
      <c r="B100" s="17">
        <f t="shared" si="14"/>
        <v>3.4551585973140342</v>
      </c>
      <c r="C100" s="17">
        <f t="shared" si="12"/>
        <v>2.9630722776803679E-2</v>
      </c>
      <c r="D100" s="17">
        <f t="shared" si="13"/>
        <v>0.6779866194342955</v>
      </c>
      <c r="M100" s="17">
        <f t="shared" si="19"/>
        <v>98</v>
      </c>
      <c r="N100" s="17"/>
      <c r="O100" s="17">
        <f t="shared" si="20"/>
        <v>0.99968509104499359</v>
      </c>
      <c r="P100" s="17">
        <f t="shared" si="21"/>
        <v>0.99220633751441334</v>
      </c>
      <c r="Q100" s="17">
        <f t="shared" si="22"/>
        <v>0.99999502914796645</v>
      </c>
    </row>
    <row r="101" spans="1:17" x14ac:dyDescent="0.3">
      <c r="A101" s="18">
        <v>45.357121999999997</v>
      </c>
      <c r="B101" s="17">
        <f t="shared" si="14"/>
        <v>3.8145672094348075</v>
      </c>
      <c r="C101" s="17">
        <f t="shared" si="12"/>
        <v>8.6072466482321995E-3</v>
      </c>
      <c r="D101" s="17">
        <f t="shared" si="13"/>
        <v>0.91962260976774557</v>
      </c>
      <c r="M101" s="17">
        <f t="shared" si="19"/>
        <v>99</v>
      </c>
      <c r="N101" s="17"/>
      <c r="O101" s="17">
        <f t="shared" si="20"/>
        <v>0.99971447355766396</v>
      </c>
      <c r="P101" s="17">
        <f t="shared" si="21"/>
        <v>0.99275745475389343</v>
      </c>
      <c r="Q101" s="17">
        <f t="shared" si="22"/>
        <v>0.99999560546959165</v>
      </c>
    </row>
    <row r="102" spans="1:17" x14ac:dyDescent="0.3">
      <c r="A102" s="18">
        <v>32.453243999999998</v>
      </c>
      <c r="B102" s="17">
        <f t="shared" si="14"/>
        <v>3.4798004073368722</v>
      </c>
      <c r="C102" s="17">
        <f t="shared" si="12"/>
        <v>2.8002574013062803E-2</v>
      </c>
      <c r="D102" s="17">
        <f t="shared" si="13"/>
        <v>0.70074905743697846</v>
      </c>
      <c r="M102" s="17">
        <f t="shared" si="19"/>
        <v>100</v>
      </c>
      <c r="N102" s="17"/>
      <c r="O102" s="17">
        <f t="shared" si="20"/>
        <v>0.99974102914944463</v>
      </c>
      <c r="P102" s="17">
        <f t="shared" si="21"/>
        <v>0.99326889065514368</v>
      </c>
      <c r="Q102" s="17">
        <f t="shared" si="22"/>
        <v>0.99999611275374334</v>
      </c>
    </row>
    <row r="103" spans="1:17" x14ac:dyDescent="0.3">
      <c r="A103" s="18">
        <v>10.624014000000001</v>
      </c>
      <c r="B103" s="17">
        <f t="shared" si="14"/>
        <v>2.3631169105042944</v>
      </c>
      <c r="C103" s="17">
        <f t="shared" si="12"/>
        <v>5.5761347114667075E-3</v>
      </c>
      <c r="D103" s="17">
        <f t="shared" si="13"/>
        <v>8.2997583480020169E-3</v>
      </c>
      <c r="M103" s="17">
        <f t="shared" si="19"/>
        <v>101</v>
      </c>
      <c r="N103" s="17"/>
      <c r="O103" s="17">
        <f t="shared" si="20"/>
        <v>0.99976503756439994</v>
      </c>
      <c r="P103" s="17">
        <f t="shared" si="21"/>
        <v>0.9937435303603902</v>
      </c>
      <c r="Q103" s="17">
        <f t="shared" si="22"/>
        <v>0.99999655953295141</v>
      </c>
    </row>
    <row r="104" spans="1:17" x14ac:dyDescent="0.3">
      <c r="A104" s="18">
        <v>27.340658999999999</v>
      </c>
      <c r="B104" s="17">
        <f t="shared" si="14"/>
        <v>3.308374934882413</v>
      </c>
      <c r="C104" s="17">
        <f t="shared" si="12"/>
        <v>3.8065618238077741E-2</v>
      </c>
      <c r="D104" s="17">
        <f t="shared" si="13"/>
        <v>0.53108140392304137</v>
      </c>
      <c r="M104" s="17">
        <f t="shared" si="19"/>
        <v>102</v>
      </c>
      <c r="N104" s="17"/>
      <c r="O104" s="17">
        <f t="shared" si="20"/>
        <v>0.99978675015333773</v>
      </c>
      <c r="P104" s="17">
        <f t="shared" si="21"/>
        <v>0.99418404971885188</v>
      </c>
      <c r="Q104" s="17">
        <f t="shared" si="22"/>
        <v>0.99999695325323024</v>
      </c>
    </row>
    <row r="105" spans="1:17" x14ac:dyDescent="0.3">
      <c r="A105" s="18">
        <v>14.9664</v>
      </c>
      <c r="B105" s="17">
        <f t="shared" si="14"/>
        <v>2.70580768854943</v>
      </c>
      <c r="C105" s="17">
        <f t="shared" si="12"/>
        <v>2.2687244398809037E-2</v>
      </c>
      <c r="D105" s="17">
        <f t="shared" si="13"/>
        <v>6.6970012907913684E-2</v>
      </c>
      <c r="M105" s="17">
        <f t="shared" si="19"/>
        <v>103</v>
      </c>
      <c r="N105" s="17"/>
      <c r="O105" s="17">
        <f t="shared" si="20"/>
        <v>0.9998063928201768</v>
      </c>
      <c r="P105" s="17">
        <f t="shared" si="21"/>
        <v>0.9945929301412828</v>
      </c>
      <c r="Q105" s="17">
        <f t="shared" si="22"/>
        <v>0.99999730041642731</v>
      </c>
    </row>
    <row r="106" spans="1:17" x14ac:dyDescent="0.3">
      <c r="A106" s="18">
        <v>27.103231999999998</v>
      </c>
      <c r="B106" s="17">
        <f t="shared" si="14"/>
        <v>3.299652982767129</v>
      </c>
      <c r="C106" s="17">
        <f t="shared" si="12"/>
        <v>3.8457467357979232E-2</v>
      </c>
      <c r="D106" s="17">
        <f t="shared" si="13"/>
        <v>0.52199683330369306</v>
      </c>
      <c r="M106" s="17">
        <f t="shared" si="19"/>
        <v>104</v>
      </c>
      <c r="N106" s="17"/>
      <c r="O106" s="17">
        <f t="shared" si="20"/>
        <v>0.99982416865691215</v>
      </c>
      <c r="P106" s="17">
        <f t="shared" si="21"/>
        <v>0.99497247246061005</v>
      </c>
      <c r="Q106" s="17">
        <f t="shared" si="22"/>
        <v>0.99999760670340998</v>
      </c>
    </row>
    <row r="107" spans="1:17" x14ac:dyDescent="0.3">
      <c r="A107" s="18">
        <v>31.566044999999999</v>
      </c>
      <c r="B107" s="17">
        <f t="shared" si="14"/>
        <v>3.4520820175601985</v>
      </c>
      <c r="C107" s="17">
        <f t="shared" si="12"/>
        <v>2.9831827326310074E-2</v>
      </c>
      <c r="D107" s="17">
        <f t="shared" si="13"/>
        <v>0.67509480738891847</v>
      </c>
      <c r="M107" s="17">
        <f t="shared" si="19"/>
        <v>105</v>
      </c>
      <c r="N107" s="17"/>
      <c r="O107" s="17">
        <f t="shared" si="20"/>
        <v>0.99984026030053996</v>
      </c>
      <c r="P107" s="17">
        <f t="shared" si="21"/>
        <v>0.99532480985587224</v>
      </c>
      <c r="Q107" s="17">
        <f t="shared" si="22"/>
        <v>0.99999787708073895</v>
      </c>
    </row>
    <row r="108" spans="1:17" x14ac:dyDescent="0.3">
      <c r="A108" s="18">
        <v>31.109511999999999</v>
      </c>
      <c r="B108" s="17">
        <f t="shared" si="14"/>
        <v>3.4375136245120048</v>
      </c>
      <c r="C108" s="17">
        <f t="shared" si="12"/>
        <v>3.0775704060568891E-2</v>
      </c>
      <c r="D108" s="17">
        <f t="shared" si="13"/>
        <v>0.66126010468985552</v>
      </c>
      <c r="M108" s="17">
        <f t="shared" si="19"/>
        <v>106</v>
      </c>
      <c r="N108" s="17"/>
      <c r="O108" s="17">
        <f t="shared" si="20"/>
        <v>0.99985483204170367</v>
      </c>
      <c r="P108" s="17">
        <f t="shared" si="21"/>
        <v>0.99565191989478441</v>
      </c>
      <c r="Q108" s="17">
        <f t="shared" si="22"/>
        <v>0.99999811589309695</v>
      </c>
    </row>
    <row r="109" spans="1:17" x14ac:dyDescent="0.3">
      <c r="A109" s="18">
        <v>25.354544000000001</v>
      </c>
      <c r="B109" s="17">
        <f t="shared" si="14"/>
        <v>3.2329579644668387</v>
      </c>
      <c r="C109" s="17">
        <f t="shared" si="12"/>
        <v>4.0880239294594563E-2</v>
      </c>
      <c r="D109" s="17">
        <f t="shared" si="13"/>
        <v>0.45249727754374658</v>
      </c>
      <c r="M109" s="17">
        <f t="shared" si="19"/>
        <v>107</v>
      </c>
      <c r="N109" s="17"/>
      <c r="O109" s="17">
        <f t="shared" si="20"/>
        <v>0.99986803171161032</v>
      </c>
      <c r="P109" s="17">
        <f t="shared" si="21"/>
        <v>0.99595563574819368</v>
      </c>
      <c r="Q109" s="17">
        <f t="shared" si="22"/>
        <v>0.99999832694342738</v>
      </c>
    </row>
    <row r="110" spans="1:17" x14ac:dyDescent="0.3">
      <c r="A110" s="18">
        <v>21.223222</v>
      </c>
      <c r="B110" s="17">
        <f t="shared" si="14"/>
        <v>3.0550959595484155</v>
      </c>
      <c r="C110" s="17">
        <f t="shared" si="12"/>
        <v>4.1457002908314312E-2</v>
      </c>
      <c r="D110" s="17">
        <f t="shared" si="13"/>
        <v>0.27935305623437473</v>
      </c>
      <c r="M110" s="17">
        <f t="shared" si="19"/>
        <v>108</v>
      </c>
      <c r="N110" s="17"/>
      <c r="O110" s="17">
        <f t="shared" si="20"/>
        <v>0.99987999237090264</v>
      </c>
      <c r="P110" s="17">
        <f t="shared" si="21"/>
        <v>0.99623765662750374</v>
      </c>
      <c r="Q110" s="17">
        <f t="shared" si="22"/>
        <v>0.99999851356245795</v>
      </c>
    </row>
    <row r="111" spans="1:17" x14ac:dyDescent="0.3">
      <c r="A111" s="18">
        <v>49.988799</v>
      </c>
      <c r="B111" s="17">
        <f t="shared" si="14"/>
        <v>3.9117989603319177</v>
      </c>
      <c r="C111" s="17">
        <f t="shared" si="12"/>
        <v>5.2918359033624881E-3</v>
      </c>
      <c r="D111" s="17">
        <f t="shared" si="13"/>
        <v>0.95123652913928058</v>
      </c>
      <c r="M111" s="17">
        <f t="shared" si="19"/>
        <v>109</v>
      </c>
      <c r="N111" s="17"/>
      <c r="O111" s="17">
        <f t="shared" si="20"/>
        <v>0.99989083382161215</v>
      </c>
      <c r="P111" s="17">
        <f t="shared" si="21"/>
        <v>0.99649955749388075</v>
      </c>
      <c r="Q111" s="17">
        <f t="shared" si="22"/>
        <v>0.9999986786690539</v>
      </c>
    </row>
    <row r="112" spans="1:17" x14ac:dyDescent="0.3">
      <c r="A112" s="18">
        <v>27.297087000000001</v>
      </c>
      <c r="B112" s="17">
        <f t="shared" si="14"/>
        <v>3.3067799932010091</v>
      </c>
      <c r="C112" s="17">
        <f t="shared" si="12"/>
        <v>3.8138458473162988E-2</v>
      </c>
      <c r="D112" s="17">
        <f t="shared" si="13"/>
        <v>0.52942122042552597</v>
      </c>
      <c r="M112" s="17">
        <f t="shared" si="19"/>
        <v>110</v>
      </c>
      <c r="N112" s="17"/>
      <c r="O112" s="17">
        <f t="shared" si="20"/>
        <v>0.99990066396104282</v>
      </c>
      <c r="P112" s="17">
        <f t="shared" si="21"/>
        <v>0.99674279808574573</v>
      </c>
      <c r="Q112" s="17">
        <f t="shared" si="22"/>
        <v>0.9999988248226418</v>
      </c>
    </row>
    <row r="113" spans="1:17" x14ac:dyDescent="0.3">
      <c r="A113" s="18">
        <v>33.555169999999997</v>
      </c>
      <c r="B113" s="17">
        <f t="shared" si="14"/>
        <v>3.5131909499064138</v>
      </c>
      <c r="C113" s="17">
        <f t="shared" si="12"/>
        <v>2.5766681396082267E-2</v>
      </c>
      <c r="D113" s="17">
        <f t="shared" si="13"/>
        <v>0.73036882766175448</v>
      </c>
      <c r="M113" s="17">
        <f t="shared" si="19"/>
        <v>111</v>
      </c>
      <c r="N113" s="17"/>
      <c r="O113" s="17">
        <f t="shared" si="20"/>
        <v>0.99990957999440211</v>
      </c>
      <c r="P113" s="17">
        <f t="shared" si="21"/>
        <v>0.99696873130873898</v>
      </c>
      <c r="Q113" s="17">
        <f t="shared" si="22"/>
        <v>0.9999989542687735</v>
      </c>
    </row>
    <row r="114" spans="1:17" x14ac:dyDescent="0.3">
      <c r="A114" s="18">
        <v>14.568887</v>
      </c>
      <c r="B114" s="17">
        <f t="shared" si="14"/>
        <v>2.6788882274471195</v>
      </c>
      <c r="C114" s="17">
        <f t="shared" si="12"/>
        <v>2.091925421003954E-2</v>
      </c>
      <c r="D114" s="17">
        <f t="shared" si="13"/>
        <v>5.8302530016186502E-2</v>
      </c>
      <c r="M114" s="17">
        <f t="shared" si="19"/>
        <v>112</v>
      </c>
      <c r="N114" s="17"/>
      <c r="O114" s="17">
        <f t="shared" si="20"/>
        <v>0.99991766952118188</v>
      </c>
      <c r="P114" s="17">
        <f t="shared" si="21"/>
        <v>0.99717861103003358</v>
      </c>
      <c r="Q114" s="17">
        <f t="shared" si="22"/>
        <v>0.99999906897875179</v>
      </c>
    </row>
    <row r="115" spans="1:17" x14ac:dyDescent="0.3">
      <c r="A115" s="18">
        <v>41.502260999999997</v>
      </c>
      <c r="B115" s="17">
        <f t="shared" si="14"/>
        <v>3.7257479076802769</v>
      </c>
      <c r="C115" s="17">
        <f t="shared" si="12"/>
        <v>1.2684534759685534E-2</v>
      </c>
      <c r="D115" s="17">
        <f t="shared" si="13"/>
        <v>0.87902463510464246</v>
      </c>
      <c r="M115" s="17">
        <f t="shared" si="19"/>
        <v>113</v>
      </c>
      <c r="N115" s="17"/>
      <c r="O115" s="17">
        <f t="shared" si="20"/>
        <v>0.99992501150867852</v>
      </c>
      <c r="P115" s="17">
        <f t="shared" si="21"/>
        <v>0.9973735993166063</v>
      </c>
      <c r="Q115" s="17">
        <f t="shared" si="22"/>
        <v>0.99999917068411337</v>
      </c>
    </row>
    <row r="116" spans="1:17" x14ac:dyDescent="0.3">
      <c r="A116" s="18">
        <v>21.644832000000001</v>
      </c>
      <c r="B116" s="17">
        <f t="shared" si="14"/>
        <v>3.0747667192560608</v>
      </c>
      <c r="C116" s="17">
        <f t="shared" si="12"/>
        <v>4.1836138946105592E-2</v>
      </c>
      <c r="D116" s="17">
        <f t="shared" si="13"/>
        <v>0.29691568489955644</v>
      </c>
      <c r="M116" s="17">
        <f t="shared" si="19"/>
        <v>114</v>
      </c>
      <c r="N116" s="17"/>
      <c r="O116" s="17">
        <f t="shared" si="20"/>
        <v>0.99993167716460152</v>
      </c>
      <c r="P116" s="17">
        <f t="shared" si="21"/>
        <v>0.99755477315484631</v>
      </c>
      <c r="Q116" s="17">
        <f t="shared" si="22"/>
        <v>0.99999926090665248</v>
      </c>
    </row>
    <row r="117" spans="1:17" x14ac:dyDescent="0.3">
      <c r="A117" s="18">
        <v>33.753211999999998</v>
      </c>
      <c r="B117" s="17">
        <f t="shared" si="14"/>
        <v>3.5190755831604967</v>
      </c>
      <c r="C117" s="17">
        <f t="shared" si="12"/>
        <v>2.537147749072953E-2</v>
      </c>
      <c r="D117" s="17">
        <f t="shared" si="13"/>
        <v>0.73543254015293658</v>
      </c>
      <c r="M117" s="17">
        <f t="shared" si="19"/>
        <v>115</v>
      </c>
      <c r="N117" s="17"/>
      <c r="O117" s="17">
        <f t="shared" si="20"/>
        <v>0.99993773071943282</v>
      </c>
      <c r="P117" s="17">
        <f t="shared" si="21"/>
        <v>0.99772313068672458</v>
      </c>
      <c r="Q117" s="17">
        <f t="shared" si="22"/>
        <v>0.99999934098457965</v>
      </c>
    </row>
    <row r="118" spans="1:17" x14ac:dyDescent="0.3">
      <c r="A118" s="18">
        <v>12.863089</v>
      </c>
      <c r="B118" s="17">
        <f t="shared" si="14"/>
        <v>2.5543618921428433</v>
      </c>
      <c r="C118" s="17">
        <f t="shared" si="12"/>
        <v>1.3474435912749466E-2</v>
      </c>
      <c r="D118" s="17">
        <f t="shared" si="13"/>
        <v>2.9044143455446474E-2</v>
      </c>
      <c r="M118" s="17">
        <f t="shared" si="19"/>
        <v>116</v>
      </c>
      <c r="N118" s="17"/>
      <c r="O118" s="17">
        <f t="shared" si="20"/>
        <v>0.99994323012805997</v>
      </c>
      <c r="P118" s="17">
        <f t="shared" si="21"/>
        <v>0.99787959699565443</v>
      </c>
      <c r="Q118" s="17">
        <f t="shared" si="22"/>
        <v>0.99999941209532495</v>
      </c>
    </row>
    <row r="119" spans="1:17" x14ac:dyDescent="0.3">
      <c r="A119" s="18">
        <v>30.868766999999998</v>
      </c>
      <c r="B119" s="17">
        <f t="shared" si="14"/>
        <v>3.4297448960254151</v>
      </c>
      <c r="C119" s="17">
        <f t="shared" si="12"/>
        <v>3.1272600113541306E-2</v>
      </c>
      <c r="D119" s="17">
        <f t="shared" si="13"/>
        <v>0.65379117510381313</v>
      </c>
      <c r="M119" s="17">
        <f t="shared" si="19"/>
        <v>117</v>
      </c>
      <c r="N119" s="17"/>
      <c r="O119" s="17">
        <f t="shared" si="20"/>
        <v>0.99994822769917913</v>
      </c>
      <c r="P119" s="17">
        <f t="shared" si="21"/>
        <v>0.99802502947316074</v>
      </c>
      <c r="Q119" s="17">
        <f t="shared" si="22"/>
        <v>0.99999947527542843</v>
      </c>
    </row>
    <row r="120" spans="1:17" x14ac:dyDescent="0.3">
      <c r="A120" s="18">
        <v>11.706860000000001</v>
      </c>
      <c r="B120" s="17">
        <f t="shared" si="14"/>
        <v>2.4601749947688165</v>
      </c>
      <c r="C120" s="17">
        <f t="shared" si="12"/>
        <v>9.0030614893266917E-3</v>
      </c>
      <c r="D120" s="17">
        <f t="shared" si="13"/>
        <v>1.6117307475069592E-2</v>
      </c>
      <c r="M120" s="17">
        <f t="shared" si="19"/>
        <v>118</v>
      </c>
      <c r="N120" s="17"/>
      <c r="O120" s="17">
        <f t="shared" si="20"/>
        <v>0.99995277066006083</v>
      </c>
      <c r="P120" s="17">
        <f t="shared" si="21"/>
        <v>0.99816022279554995</v>
      </c>
      <c r="Q120" s="17">
        <f t="shared" si="22"/>
        <v>0.99999953143790021</v>
      </c>
    </row>
    <row r="121" spans="1:17" x14ac:dyDescent="0.3">
      <c r="A121" s="18">
        <v>23.814720000000001</v>
      </c>
      <c r="B121" s="17">
        <f t="shared" si="14"/>
        <v>3.1703038768878842</v>
      </c>
      <c r="C121" s="17">
        <f t="shared" si="12"/>
        <v>4.2110366220299025E-2</v>
      </c>
      <c r="D121" s="17">
        <f t="shared" si="13"/>
        <v>0.38847310817080294</v>
      </c>
      <c r="M121" s="17">
        <f t="shared" si="19"/>
        <v>119</v>
      </c>
      <c r="N121" s="17"/>
      <c r="O121" s="17">
        <f t="shared" si="20"/>
        <v>0.99995690166345419</v>
      </c>
      <c r="P121" s="17">
        <f t="shared" si="21"/>
        <v>0.99828591353792595</v>
      </c>
      <c r="Q121" s="17">
        <f t="shared" si="22"/>
        <v>0.9999995813873801</v>
      </c>
    </row>
    <row r="122" spans="1:17" x14ac:dyDescent="0.3">
      <c r="A122" s="18">
        <v>24.345918999999999</v>
      </c>
      <c r="B122" s="17">
        <f t="shared" si="14"/>
        <v>3.1923642379466282</v>
      </c>
      <c r="C122" s="17">
        <f t="shared" si="12"/>
        <v>4.1801033686068925E-2</v>
      </c>
      <c r="D122" s="17">
        <f t="shared" si="13"/>
        <v>0.41076572056817251</v>
      </c>
      <c r="M122" s="17">
        <f t="shared" si="19"/>
        <v>120</v>
      </c>
      <c r="N122" s="17"/>
      <c r="O122" s="17">
        <f t="shared" si="20"/>
        <v>0.9999606592426864</v>
      </c>
      <c r="P122" s="17">
        <f t="shared" si="21"/>
        <v>0.99840278445114383</v>
      </c>
      <c r="Q122" s="17">
        <f t="shared" si="22"/>
        <v>0.99999962583338409</v>
      </c>
    </row>
    <row r="123" spans="1:17" x14ac:dyDescent="0.3">
      <c r="A123" s="18">
        <v>33.571406000000003</v>
      </c>
      <c r="B123" s="17">
        <f t="shared" si="14"/>
        <v>3.5136746927481943</v>
      </c>
      <c r="C123" s="17">
        <f t="shared" si="12"/>
        <v>2.5734193137635041E-2</v>
      </c>
      <c r="D123" s="17">
        <f t="shared" si="13"/>
        <v>0.73078691174032095</v>
      </c>
      <c r="M123" s="17">
        <f t="shared" si="19"/>
        <v>121</v>
      </c>
      <c r="N123" s="17"/>
      <c r="O123" s="17">
        <f t="shared" si="20"/>
        <v>0.99996407822036659</v>
      </c>
      <c r="P123" s="17">
        <f t="shared" si="21"/>
        <v>0.99851146842562666</v>
      </c>
      <c r="Q123" s="17">
        <f t="shared" si="22"/>
        <v>0.99999966540188501</v>
      </c>
    </row>
    <row r="124" spans="1:17" x14ac:dyDescent="0.3">
      <c r="A124" s="18">
        <v>39.996746999999999</v>
      </c>
      <c r="B124" s="17">
        <f t="shared" si="14"/>
        <v>3.6887981258068794</v>
      </c>
      <c r="C124" s="17">
        <f t="shared" si="12"/>
        <v>1.4669845989552972E-2</v>
      </c>
      <c r="D124" s="17">
        <f t="shared" si="13"/>
        <v>0.85846282820702513</v>
      </c>
      <c r="M124" s="17">
        <f t="shared" si="19"/>
        <v>122</v>
      </c>
      <c r="N124" s="17"/>
      <c r="O124" s="17">
        <f t="shared" si="20"/>
        <v>0.99996719007552792</v>
      </c>
      <c r="P124" s="17">
        <f t="shared" si="21"/>
        <v>0.99861255216438782</v>
      </c>
      <c r="Q124" s="17">
        <f t="shared" si="22"/>
        <v>0.99999970064544341</v>
      </c>
    </row>
    <row r="125" spans="1:17" x14ac:dyDescent="0.3">
      <c r="A125" s="18">
        <v>29.612449000000002</v>
      </c>
      <c r="B125" s="17">
        <f t="shared" si="14"/>
        <v>3.3881948472377474</v>
      </c>
      <c r="C125" s="17">
        <f t="shared" si="12"/>
        <v>3.3831436698247432E-2</v>
      </c>
      <c r="D125" s="17">
        <f t="shared" si="13"/>
        <v>0.61288740815614484</v>
      </c>
      <c r="M125" s="17">
        <f t="shared" si="19"/>
        <v>123</v>
      </c>
      <c r="N125" s="17"/>
      <c r="O125" s="17">
        <f t="shared" si="20"/>
        <v>0.99997002327352991</v>
      </c>
      <c r="P125" s="17">
        <f t="shared" si="21"/>
        <v>0.9987065795861132</v>
      </c>
      <c r="Q125" s="17">
        <f t="shared" si="22"/>
        <v>0.99999973205207437</v>
      </c>
    </row>
    <row r="126" spans="1:17" x14ac:dyDescent="0.3">
      <c r="A126" s="18">
        <v>44.176752</v>
      </c>
      <c r="B126" s="17">
        <f t="shared" si="14"/>
        <v>3.7881986778607319</v>
      </c>
      <c r="C126" s="17">
        <f t="shared" si="12"/>
        <v>9.7120303334515389E-3</v>
      </c>
      <c r="D126" s="17">
        <f t="shared" si="13"/>
        <v>0.90882254853160771</v>
      </c>
      <c r="M126" s="17">
        <f t="shared" si="19"/>
        <v>124</v>
      </c>
      <c r="N126" s="17"/>
      <c r="O126" s="17">
        <f t="shared" si="20"/>
        <v>0.99997260356258377</v>
      </c>
      <c r="P126" s="17">
        <f t="shared" si="21"/>
        <v>0.99879405497774176</v>
      </c>
      <c r="Q126" s="17">
        <f t="shared" si="22"/>
        <v>0.99999976005301261</v>
      </c>
    </row>
    <row r="127" spans="1:17" x14ac:dyDescent="0.3">
      <c r="A127" s="18">
        <v>31.749929999999999</v>
      </c>
      <c r="B127" s="17">
        <f t="shared" si="14"/>
        <v>3.4578905206118606</v>
      </c>
      <c r="C127" s="17">
        <f t="shared" si="12"/>
        <v>2.9451683783319194E-2</v>
      </c>
      <c r="D127" s="17">
        <f t="shared" si="13"/>
        <v>0.68054547799618004</v>
      </c>
      <c r="M127" s="17">
        <f t="shared" si="19"/>
        <v>125</v>
      </c>
      <c r="N127" s="17"/>
      <c r="O127" s="17">
        <f t="shared" si="20"/>
        <v>0.99997495424035443</v>
      </c>
      <c r="P127" s="17">
        <f t="shared" si="21"/>
        <v>0.99887544591466304</v>
      </c>
      <c r="Q127" s="17">
        <f t="shared" si="22"/>
        <v>0.99999978502951681</v>
      </c>
    </row>
    <row r="128" spans="1:17" x14ac:dyDescent="0.3">
      <c r="A128" s="18">
        <v>48.104211999999997</v>
      </c>
      <c r="B128" s="17">
        <f t="shared" si="14"/>
        <v>3.8733697408454675</v>
      </c>
      <c r="C128" s="17">
        <f t="shared" si="12"/>
        <v>6.4634193076669533E-3</v>
      </c>
      <c r="D128" s="17">
        <f t="shared" si="13"/>
        <v>0.94019416936430722</v>
      </c>
      <c r="M128" s="17">
        <f t="shared" si="19"/>
        <v>126</v>
      </c>
      <c r="N128" s="17"/>
      <c r="O128" s="17">
        <f t="shared" si="20"/>
        <v>0.99997709639373022</v>
      </c>
      <c r="P128" s="17">
        <f t="shared" si="21"/>
        <v>0.998951185965397</v>
      </c>
      <c r="Q128" s="17">
        <f t="shared" si="22"/>
        <v>0.99999980731883464</v>
      </c>
    </row>
    <row r="129" spans="1:17" x14ac:dyDescent="0.3">
      <c r="A129" s="18">
        <v>13.144962</v>
      </c>
      <c r="B129" s="17">
        <f t="shared" si="14"/>
        <v>2.5760385673446495</v>
      </c>
      <c r="C129" s="17">
        <f t="shared" si="12"/>
        <v>1.4658162069793628E-2</v>
      </c>
      <c r="D129" s="17">
        <f t="shared" si="13"/>
        <v>3.3008377550421394E-2</v>
      </c>
      <c r="M129" s="17">
        <f t="shared" si="19"/>
        <v>127</v>
      </c>
      <c r="N129" s="17"/>
      <c r="O129" s="17">
        <f t="shared" si="20"/>
        <v>0.9999790491145224</v>
      </c>
      <c r="P129" s="17">
        <f t="shared" si="21"/>
        <v>0.99902167719645207</v>
      </c>
      <c r="Q129" s="17">
        <f t="shared" si="22"/>
        <v>0.99999982721943625</v>
      </c>
    </row>
    <row r="130" spans="1:17" x14ac:dyDescent="0.3">
      <c r="A130" s="18">
        <v>18.307562000000001</v>
      </c>
      <c r="B130" s="17">
        <f t="shared" si="14"/>
        <v>2.9073141985375486</v>
      </c>
      <c r="C130" s="17">
        <f t="shared" ref="C130:C193" si="23">_xlfn.LOGNORM.DIST(A130,$G$2,$G$3,FALSE)</f>
        <v>3.5571416619182651E-2</v>
      </c>
      <c r="D130" s="17">
        <f t="shared" ref="D130:D193" si="24">_xlfn.LOGNORM.DIST(A130,$G$2,$G$3,TRUE)</f>
        <v>0.16565870157711815</v>
      </c>
      <c r="M130" s="17">
        <f t="shared" si="19"/>
        <v>128</v>
      </c>
      <c r="N130" s="17"/>
      <c r="O130" s="17">
        <f t="shared" si="20"/>
        <v>0.99998082969357005</v>
      </c>
      <c r="P130" s="17">
        <f t="shared" si="21"/>
        <v>0.99908729249195871</v>
      </c>
      <c r="Q130" s="17">
        <f t="shared" si="22"/>
        <v>0.99999984499560579</v>
      </c>
    </row>
    <row r="131" spans="1:17" x14ac:dyDescent="0.3">
      <c r="A131" s="18">
        <v>27.874880999999998</v>
      </c>
      <c r="B131" s="17">
        <f t="shared" ref="B131:B194" si="25">LN(A131)</f>
        <v>3.3277259607128742</v>
      </c>
      <c r="C131" s="17">
        <f t="shared" si="23"/>
        <v>3.7141296170527506E-2</v>
      </c>
      <c r="D131" s="17">
        <f t="shared" si="24"/>
        <v>0.55117248262350416</v>
      </c>
      <c r="M131" s="17">
        <f t="shared" si="19"/>
        <v>129</v>
      </c>
      <c r="N131" s="17"/>
      <c r="O131" s="17">
        <f t="shared" ref="O131:O162" si="26">_xlfn.LOGNORM.DIST(M131,$G$2,$G$3,TRUE)</f>
        <v>0.9999824537954628</v>
      </c>
      <c r="P131" s="17">
        <f t="shared" ref="P131:P162" si="27">_xlfn.LOGNORM.DIST(M131,$G$4,$G$3,TRUE)</f>
        <v>0.99914837770164788</v>
      </c>
      <c r="Q131" s="17">
        <f t="shared" ref="Q131:Q162" si="28">_xlfn.LOGNORM.DIST(M131,$G$5,$G$3,TRUE)</f>
        <v>0.99999986088147552</v>
      </c>
    </row>
    <row r="132" spans="1:17" x14ac:dyDescent="0.3">
      <c r="A132" s="18">
        <v>22.328592</v>
      </c>
      <c r="B132" s="17">
        <f t="shared" si="25"/>
        <v>3.1058680096768754</v>
      </c>
      <c r="C132" s="17">
        <f t="shared" si="23"/>
        <v>4.221384839825576E-2</v>
      </c>
      <c r="D132" s="17">
        <f t="shared" si="24"/>
        <v>0.32566703517083556</v>
      </c>
      <c r="M132" s="17">
        <f t="shared" ref="M132:M169" si="29">M131+1</f>
        <v>130</v>
      </c>
      <c r="N132" s="17"/>
      <c r="O132" s="17">
        <f t="shared" si="26"/>
        <v>0.99998393561586418</v>
      </c>
      <c r="P132" s="17">
        <f t="shared" si="27"/>
        <v>0.99920525362977819</v>
      </c>
      <c r="Q132" s="17">
        <f t="shared" si="28"/>
        <v>0.99999987508456856</v>
      </c>
    </row>
    <row r="133" spans="1:17" x14ac:dyDescent="0.3">
      <c r="A133" s="18">
        <v>28.780819999999999</v>
      </c>
      <c r="B133" s="17">
        <f t="shared" si="25"/>
        <v>3.3597091930616712</v>
      </c>
      <c r="C133" s="17">
        <f t="shared" si="23"/>
        <v>3.5462634863576613E-2</v>
      </c>
      <c r="D133" s="17">
        <f t="shared" si="24"/>
        <v>0.58406913126543492</v>
      </c>
      <c r="M133" s="17">
        <f t="shared" si="29"/>
        <v>131</v>
      </c>
      <c r="N133" s="17"/>
      <c r="O133" s="17">
        <f t="shared" si="26"/>
        <v>0.99998528802320918</v>
      </c>
      <c r="P133" s="17">
        <f t="shared" si="27"/>
        <v>0.9992582178767212</v>
      </c>
      <c r="Q133" s="17">
        <f t="shared" si="28"/>
        <v>0.99999988778891424</v>
      </c>
    </row>
    <row r="134" spans="1:17" x14ac:dyDescent="0.3">
      <c r="A134" s="18">
        <v>43.268377999999998</v>
      </c>
      <c r="B134" s="17">
        <f t="shared" si="25"/>
        <v>3.7674220679783801</v>
      </c>
      <c r="C134" s="17">
        <f t="shared" si="23"/>
        <v>1.0645777192725988E-2</v>
      </c>
      <c r="D134" s="17">
        <f t="shared" si="24"/>
        <v>0.89958197731097467</v>
      </c>
      <c r="M134" s="17">
        <f t="shared" si="29"/>
        <v>132</v>
      </c>
      <c r="N134" s="17"/>
      <c r="O134" s="17">
        <f t="shared" si="26"/>
        <v>0.99998652268636856</v>
      </c>
      <c r="P134" s="17">
        <f t="shared" si="27"/>
        <v>0.99930754654406995</v>
      </c>
      <c r="Q134" s="17">
        <f t="shared" si="28"/>
        <v>0.99999989915778786</v>
      </c>
    </row>
    <row r="135" spans="1:17" x14ac:dyDescent="0.3">
      <c r="A135" s="18">
        <v>24.843230999999999</v>
      </c>
      <c r="B135" s="17">
        <f t="shared" si="25"/>
        <v>3.2125853210703568</v>
      </c>
      <c r="C135" s="17">
        <f t="shared" si="23"/>
        <v>4.1398136402585134E-2</v>
      </c>
      <c r="D135" s="17">
        <f t="shared" si="24"/>
        <v>0.43145802131397487</v>
      </c>
      <c r="M135" s="17">
        <f t="shared" si="29"/>
        <v>133</v>
      </c>
      <c r="N135" s="17"/>
      <c r="O135" s="17">
        <f t="shared" si="26"/>
        <v>0.99998765018970137</v>
      </c>
      <c r="P135" s="17">
        <f t="shared" si="27"/>
        <v>0.99935349581335486</v>
      </c>
      <c r="Q135" s="17">
        <f t="shared" si="28"/>
        <v>0.9999999093361216</v>
      </c>
    </row>
    <row r="136" spans="1:17" x14ac:dyDescent="0.3">
      <c r="A136" s="18">
        <v>28.810628999999999</v>
      </c>
      <c r="B136" s="17">
        <f t="shared" si="25"/>
        <v>3.3607443815550875</v>
      </c>
      <c r="C136" s="17">
        <f t="shared" si="23"/>
        <v>3.540544547052462E-2</v>
      </c>
      <c r="D136" s="17">
        <f t="shared" si="24"/>
        <v>0.5851253848382757</v>
      </c>
      <c r="M136" s="17">
        <f t="shared" si="29"/>
        <v>134</v>
      </c>
      <c r="N136" s="17"/>
      <c r="O136" s="17">
        <f t="shared" si="26"/>
        <v>0.99998868013677433</v>
      </c>
      <c r="P136" s="17">
        <f t="shared" si="27"/>
        <v>0.99939630340772256</v>
      </c>
      <c r="Q136" s="17">
        <f t="shared" si="28"/>
        <v>0.99999991845262737</v>
      </c>
    </row>
    <row r="137" spans="1:17" x14ac:dyDescent="0.3">
      <c r="A137" s="18">
        <v>38.063361</v>
      </c>
      <c r="B137" s="17">
        <f t="shared" si="25"/>
        <v>3.639252165903927</v>
      </c>
      <c r="C137" s="17">
        <f t="shared" si="23"/>
        <v>1.7568429414420349E-2</v>
      </c>
      <c r="D137" s="17">
        <f t="shared" si="24"/>
        <v>0.82736206897821563</v>
      </c>
      <c r="M137" s="17">
        <f t="shared" si="29"/>
        <v>135</v>
      </c>
      <c r="N137" s="17"/>
      <c r="O137" s="17">
        <f t="shared" si="26"/>
        <v>0.99998962124389235</v>
      </c>
      <c r="P137" s="17">
        <f t="shared" si="27"/>
        <v>0.99943618994524941</v>
      </c>
      <c r="Q137" s="17">
        <f t="shared" si="28"/>
        <v>0.99999992662166681</v>
      </c>
    </row>
    <row r="138" spans="1:17" x14ac:dyDescent="0.3">
      <c r="A138" s="18">
        <v>45.782356</v>
      </c>
      <c r="B138" s="17">
        <f t="shared" si="25"/>
        <v>3.8238987767214074</v>
      </c>
      <c r="C138" s="17">
        <f t="shared" si="23"/>
        <v>8.2377551263659084E-3</v>
      </c>
      <c r="D138" s="17">
        <f t="shared" si="24"/>
        <v>0.92320362477823048</v>
      </c>
      <c r="M138" s="17">
        <f t="shared" si="29"/>
        <v>136</v>
      </c>
      <c r="N138" s="17"/>
      <c r="O138" s="17">
        <f t="shared" si="26"/>
        <v>0.99999048142446578</v>
      </c>
      <c r="P138" s="17">
        <f t="shared" si="27"/>
        <v>0.99947336019193367</v>
      </c>
      <c r="Q138" s="17">
        <f t="shared" si="28"/>
        <v>0.99999993394489939</v>
      </c>
    </row>
    <row r="139" spans="1:17" x14ac:dyDescent="0.3">
      <c r="A139" s="18">
        <v>23.522960000000001</v>
      </c>
      <c r="B139" s="17">
        <f t="shared" si="25"/>
        <v>3.1579769654520726</v>
      </c>
      <c r="C139" s="17">
        <f t="shared" si="23"/>
        <v>4.2222892896829171E-2</v>
      </c>
      <c r="D139" s="17">
        <f t="shared" si="24"/>
        <v>0.37616954664419944</v>
      </c>
      <c r="M139" s="17">
        <f t="shared" si="29"/>
        <v>137</v>
      </c>
      <c r="N139" s="17"/>
      <c r="O139" s="17">
        <f t="shared" si="26"/>
        <v>0.99999126786513504</v>
      </c>
      <c r="P139" s="17">
        <f t="shared" si="27"/>
        <v>0.99950800422181585</v>
      </c>
      <c r="Q139" s="17">
        <f t="shared" si="28"/>
        <v>0.99999994051273589</v>
      </c>
    </row>
    <row r="140" spans="1:17" x14ac:dyDescent="0.3">
      <c r="A140" s="18">
        <v>27.291405000000001</v>
      </c>
      <c r="B140" s="17">
        <f t="shared" si="25"/>
        <v>3.3065718174550836</v>
      </c>
      <c r="C140" s="17">
        <f t="shared" si="23"/>
        <v>3.8147927016210482E-2</v>
      </c>
      <c r="D140" s="17">
        <f t="shared" si="24"/>
        <v>0.5292044908010376</v>
      </c>
      <c r="M140" s="17">
        <f t="shared" si="29"/>
        <v>138</v>
      </c>
      <c r="N140" s="17"/>
      <c r="O140" s="17">
        <f t="shared" si="26"/>
        <v>0.9999919870944789</v>
      </c>
      <c r="P140" s="17">
        <f t="shared" si="27"/>
        <v>0.99954029849113557</v>
      </c>
      <c r="Q140" s="17">
        <f t="shared" si="28"/>
        <v>0.99999994640562073</v>
      </c>
    </row>
    <row r="141" spans="1:17" x14ac:dyDescent="0.3">
      <c r="A141" s="18">
        <v>27.457273000000001</v>
      </c>
      <c r="B141" s="17">
        <f t="shared" si="25"/>
        <v>3.3126310873239642</v>
      </c>
      <c r="C141" s="17">
        <f t="shared" si="23"/>
        <v>3.7868693283256545E-2</v>
      </c>
      <c r="D141" s="17">
        <f t="shared" si="24"/>
        <v>0.53550893351759044</v>
      </c>
      <c r="M141" s="17">
        <f t="shared" si="29"/>
        <v>139</v>
      </c>
      <c r="N141" s="17"/>
      <c r="O141" s="17">
        <f t="shared" si="26"/>
        <v>0.99999264504504781</v>
      </c>
      <c r="P141" s="17">
        <f t="shared" si="27"/>
        <v>0.99957040683292075</v>
      </c>
      <c r="Q141" s="17">
        <f t="shared" si="28"/>
        <v>0.99999995169516342</v>
      </c>
    </row>
    <row r="142" spans="1:17" x14ac:dyDescent="0.3">
      <c r="A142" s="18">
        <v>31.665610999999998</v>
      </c>
      <c r="B142" s="17">
        <f t="shared" si="25"/>
        <v>3.4552312655346409</v>
      </c>
      <c r="C142" s="17">
        <f t="shared" si="23"/>
        <v>2.9625965939781278E-2</v>
      </c>
      <c r="D142" s="17">
        <f t="shared" si="24"/>
        <v>0.67805479425465642</v>
      </c>
      <c r="M142" s="17">
        <f t="shared" si="29"/>
        <v>140</v>
      </c>
      <c r="N142" s="17"/>
      <c r="O142" s="17">
        <f t="shared" si="26"/>
        <v>0.9999932471093862</v>
      </c>
      <c r="P142" s="17">
        <f t="shared" si="27"/>
        <v>0.99959848137793361</v>
      </c>
      <c r="Q142" s="17">
        <f t="shared" si="28"/>
        <v>0.9999999564451385</v>
      </c>
    </row>
    <row r="143" spans="1:17" x14ac:dyDescent="0.3">
      <c r="A143" s="18">
        <v>34.104269000000002</v>
      </c>
      <c r="B143" s="17">
        <f t="shared" si="25"/>
        <v>3.5294225670696155</v>
      </c>
      <c r="C143" s="17">
        <f t="shared" si="23"/>
        <v>2.4677037475585042E-2</v>
      </c>
      <c r="D143" s="17">
        <f t="shared" si="24"/>
        <v>0.7442172435264548</v>
      </c>
      <c r="M143" s="17">
        <f t="shared" si="29"/>
        <v>141</v>
      </c>
      <c r="N143" s="17"/>
      <c r="O143" s="17">
        <f t="shared" si="26"/>
        <v>0.99999379819064282</v>
      </c>
      <c r="P143" s="17">
        <f t="shared" si="27"/>
        <v>0.9996246634074607</v>
      </c>
      <c r="Q143" s="17">
        <f t="shared" si="28"/>
        <v>0.99999996071236841</v>
      </c>
    </row>
    <row r="144" spans="1:17" x14ac:dyDescent="0.3">
      <c r="A144" s="18">
        <v>33.450623</v>
      </c>
      <c r="B144" s="17">
        <f t="shared" si="25"/>
        <v>3.5100704112139516</v>
      </c>
      <c r="C144" s="17">
        <f t="shared" si="23"/>
        <v>2.5976245035124263E-2</v>
      </c>
      <c r="D144" s="17">
        <f t="shared" si="24"/>
        <v>0.72766404925505113</v>
      </c>
      <c r="M144" s="17">
        <f t="shared" si="29"/>
        <v>142</v>
      </c>
      <c r="N144" s="17"/>
      <c r="O144" s="17">
        <f t="shared" si="26"/>
        <v>0.99999430274830525</v>
      </c>
      <c r="P144" s="17">
        <f t="shared" si="27"/>
        <v>0.99964908414302678</v>
      </c>
      <c r="Q144" s="17">
        <f t="shared" si="28"/>
        <v>0.99999996454750428</v>
      </c>
    </row>
    <row r="145" spans="1:17" x14ac:dyDescent="0.3">
      <c r="A145" s="18">
        <v>20.338287999999999</v>
      </c>
      <c r="B145" s="17">
        <f t="shared" si="25"/>
        <v>3.0125052179531173</v>
      </c>
      <c r="C145" s="17">
        <f t="shared" si="23"/>
        <v>4.028048917705164E-2</v>
      </c>
      <c r="D145" s="17">
        <f t="shared" si="24"/>
        <v>0.24314826150040825</v>
      </c>
      <c r="M145" s="17">
        <f t="shared" si="29"/>
        <v>143</v>
      </c>
      <c r="N145" s="17"/>
      <c r="O145" s="17">
        <f t="shared" si="26"/>
        <v>0.99999476483953975</v>
      </c>
      <c r="P145" s="17">
        <f t="shared" si="27"/>
        <v>0.9996718654777339</v>
      </c>
      <c r="Q145" s="17">
        <f t="shared" si="28"/>
        <v>0.99999996799571678</v>
      </c>
    </row>
    <row r="146" spans="1:17" x14ac:dyDescent="0.3">
      <c r="A146" s="18">
        <v>27.619593999999999</v>
      </c>
      <c r="B146" s="17">
        <f t="shared" si="25"/>
        <v>3.3185254483799866</v>
      </c>
      <c r="C146" s="17">
        <f t="shared" si="23"/>
        <v>3.7589952026421868E-2</v>
      </c>
      <c r="D146" s="17">
        <f t="shared" si="24"/>
        <v>0.5416332662293204</v>
      </c>
      <c r="M146" s="17">
        <f t="shared" si="29"/>
        <v>144</v>
      </c>
      <c r="N146" s="17"/>
      <c r="O146" s="17">
        <f t="shared" si="26"/>
        <v>0.99999518815657118</v>
      </c>
      <c r="P146" s="17">
        <f t="shared" si="27"/>
        <v>0.99969312065358029</v>
      </c>
      <c r="Q146" s="17">
        <f t="shared" si="28"/>
        <v>0.99999997109730632</v>
      </c>
    </row>
    <row r="147" spans="1:17" x14ac:dyDescent="0.3">
      <c r="A147" s="18">
        <v>35.715656000000003</v>
      </c>
      <c r="B147" s="17">
        <f t="shared" si="25"/>
        <v>3.5755891360709002</v>
      </c>
      <c r="C147" s="17">
        <f t="shared" si="23"/>
        <v>2.1609089832069325E-2</v>
      </c>
      <c r="D147" s="17">
        <f t="shared" si="24"/>
        <v>0.78148127763935382</v>
      </c>
      <c r="M147" s="17">
        <f t="shared" si="29"/>
        <v>145</v>
      </c>
      <c r="N147" s="17"/>
      <c r="O147" s="17">
        <f t="shared" si="26"/>
        <v>0.99999557606049139</v>
      </c>
      <c r="P147" s="17">
        <f t="shared" si="27"/>
        <v>0.99971295488878542</v>
      </c>
      <c r="Q147" s="17">
        <f t="shared" si="28"/>
        <v>0.9999999738882448</v>
      </c>
    </row>
    <row r="148" spans="1:17" x14ac:dyDescent="0.3">
      <c r="A148" s="18">
        <v>25.865987000000001</v>
      </c>
      <c r="B148" s="17">
        <f t="shared" si="25"/>
        <v>3.2529288624026536</v>
      </c>
      <c r="C148" s="17">
        <f t="shared" si="23"/>
        <v>4.0267619317422031E-2</v>
      </c>
      <c r="D148" s="17">
        <f t="shared" si="24"/>
        <v>0.47325233684050155</v>
      </c>
      <c r="M148" s="17">
        <f t="shared" si="29"/>
        <v>146</v>
      </c>
      <c r="N148" s="17"/>
      <c r="O148" s="17">
        <f t="shared" si="26"/>
        <v>0.99999593161184697</v>
      </c>
      <c r="P148" s="17">
        <f t="shared" si="27"/>
        <v>0.9997314659588511</v>
      </c>
      <c r="Q148" s="17">
        <f t="shared" si="28"/>
        <v>0.99999997640065397</v>
      </c>
    </row>
    <row r="149" spans="1:17" x14ac:dyDescent="0.3">
      <c r="A149" s="18">
        <v>36.628163000000001</v>
      </c>
      <c r="B149" s="17">
        <f t="shared" si="25"/>
        <v>3.6008174253830121</v>
      </c>
      <c r="C149" s="17">
        <f t="shared" si="23"/>
        <v>1.9973368961463577E-2</v>
      </c>
      <c r="D149" s="17">
        <f t="shared" si="24"/>
        <v>0.80044737912387687</v>
      </c>
      <c r="M149" s="17">
        <f t="shared" si="29"/>
        <v>147</v>
      </c>
      <c r="N149" s="17"/>
      <c r="O149" s="17">
        <f t="shared" si="26"/>
        <v>0.99999625759832145</v>
      </c>
      <c r="P149" s="17">
        <f t="shared" si="27"/>
        <v>0.99974874473480568</v>
      </c>
      <c r="Q149" s="17">
        <f t="shared" si="28"/>
        <v>0.99999997866323032</v>
      </c>
    </row>
    <row r="150" spans="1:17" x14ac:dyDescent="0.3">
      <c r="A150" s="18">
        <v>16.072402</v>
      </c>
      <c r="B150" s="17">
        <f t="shared" si="25"/>
        <v>2.7771036396438293</v>
      </c>
      <c r="C150" s="17">
        <f t="shared" si="23"/>
        <v>2.745943002285052E-2</v>
      </c>
      <c r="D150" s="17">
        <f t="shared" si="24"/>
        <v>9.4728927073199243E-2</v>
      </c>
      <c r="M150" s="17">
        <f t="shared" si="29"/>
        <v>148</v>
      </c>
      <c r="N150" s="17"/>
      <c r="O150" s="17">
        <f t="shared" si="26"/>
        <v>0.99999655655979414</v>
      </c>
      <c r="P150" s="17">
        <f t="shared" si="27"/>
        <v>0.99976487568182593</v>
      </c>
      <c r="Q150" s="17">
        <f t="shared" si="28"/>
        <v>0.99999998070162133</v>
      </c>
    </row>
    <row r="151" spans="1:17" x14ac:dyDescent="0.3">
      <c r="A151" s="18">
        <v>18.736143999999999</v>
      </c>
      <c r="B151" s="17">
        <f t="shared" si="25"/>
        <v>2.9304544925645111</v>
      </c>
      <c r="C151" s="17">
        <f t="shared" si="23"/>
        <v>3.6796105744183981E-2</v>
      </c>
      <c r="D151" s="17">
        <f t="shared" si="24"/>
        <v>0.18117068052337482</v>
      </c>
      <c r="M151" s="17">
        <f t="shared" si="29"/>
        <v>149</v>
      </c>
      <c r="N151" s="17"/>
      <c r="O151" s="17">
        <f t="shared" si="26"/>
        <v>0.99999683081103308</v>
      </c>
      <c r="P151" s="17">
        <f t="shared" si="27"/>
        <v>0.99977993732118686</v>
      </c>
      <c r="Q151" s="17">
        <f t="shared" si="28"/>
        <v>0.99999998253875899</v>
      </c>
    </row>
    <row r="152" spans="1:17" x14ac:dyDescent="0.3">
      <c r="A152" s="18">
        <v>26.348875</v>
      </c>
      <c r="B152" s="17">
        <f t="shared" si="25"/>
        <v>3.2714255795787817</v>
      </c>
      <c r="C152" s="17">
        <f t="shared" si="23"/>
        <v>3.9611803613336667E-2</v>
      </c>
      <c r="D152" s="17">
        <f t="shared" si="24"/>
        <v>0.49254158801469905</v>
      </c>
      <c r="M152" s="17">
        <f t="shared" si="29"/>
        <v>150</v>
      </c>
      <c r="N152" s="17"/>
      <c r="O152" s="17">
        <f t="shared" si="26"/>
        <v>0.99999708246224972</v>
      </c>
      <c r="P152" s="17">
        <f t="shared" si="27"/>
        <v>0.99979400265827256</v>
      </c>
      <c r="Q152" s="17">
        <f t="shared" si="28"/>
        <v>0.99999998419515634</v>
      </c>
    </row>
    <row r="153" spans="1:17" x14ac:dyDescent="0.3">
      <c r="A153" s="18">
        <v>19.627265999999999</v>
      </c>
      <c r="B153" s="17">
        <f t="shared" si="25"/>
        <v>2.9769197219710586</v>
      </c>
      <c r="C153" s="17">
        <f t="shared" si="23"/>
        <v>3.895039029640706E-2</v>
      </c>
      <c r="D153" s="17">
        <f t="shared" si="24"/>
        <v>0.21496029433539571</v>
      </c>
      <c r="M153" s="17">
        <f t="shared" si="29"/>
        <v>151</v>
      </c>
      <c r="N153" s="17"/>
      <c r="O153" s="17">
        <f t="shared" si="26"/>
        <v>0.99999731343772225</v>
      </c>
      <c r="P153" s="17">
        <f t="shared" si="27"/>
        <v>0.99980713957917577</v>
      </c>
      <c r="Q153" s="17">
        <f t="shared" si="28"/>
        <v>0.99999998568917015</v>
      </c>
    </row>
    <row r="154" spans="1:17" x14ac:dyDescent="0.3">
      <c r="A154" s="18">
        <v>23.625198999999999</v>
      </c>
      <c r="B154" s="17">
        <f t="shared" si="25"/>
        <v>3.1623138966247542</v>
      </c>
      <c r="C154" s="17">
        <f t="shared" si="23"/>
        <v>4.218827341167234E-2</v>
      </c>
      <c r="D154" s="17">
        <f t="shared" si="24"/>
        <v>0.38048464804950421</v>
      </c>
      <c r="M154" s="17">
        <f t="shared" si="29"/>
        <v>152</v>
      </c>
      <c r="N154" s="17"/>
      <c r="O154" s="17">
        <f t="shared" si="26"/>
        <v>0.99999752549267584</v>
      </c>
      <c r="P154" s="17">
        <f t="shared" si="27"/>
        <v>0.99981941121822171</v>
      </c>
      <c r="Q154" s="17">
        <f t="shared" si="28"/>
        <v>0.99999998703723436</v>
      </c>
    </row>
    <row r="155" spans="1:17" x14ac:dyDescent="0.3">
      <c r="A155" s="18">
        <v>37.342343</v>
      </c>
      <c r="B155" s="17">
        <f t="shared" si="25"/>
        <v>3.6201278838686415</v>
      </c>
      <c r="C155" s="17">
        <f t="shared" si="23"/>
        <v>1.8750215536055468E-2</v>
      </c>
      <c r="D155" s="17">
        <f t="shared" si="24"/>
        <v>0.8142721194496394</v>
      </c>
      <c r="M155" s="17">
        <f t="shared" si="29"/>
        <v>153</v>
      </c>
      <c r="N155" s="17"/>
      <c r="O155" s="17">
        <f t="shared" si="26"/>
        <v>0.99999772022858513</v>
      </c>
      <c r="P155" s="17">
        <f t="shared" si="27"/>
        <v>0.99983087629858192</v>
      </c>
      <c r="Q155" s="17">
        <f t="shared" si="28"/>
        <v>0.99999998825406788</v>
      </c>
    </row>
    <row r="156" spans="1:17" x14ac:dyDescent="0.3">
      <c r="A156" s="18">
        <v>37.879268000000003</v>
      </c>
      <c r="B156" s="17">
        <f t="shared" si="25"/>
        <v>3.634403943949537</v>
      </c>
      <c r="C156" s="17">
        <f t="shared" si="23"/>
        <v>1.7865017854537441E-2</v>
      </c>
      <c r="D156" s="17">
        <f t="shared" si="24"/>
        <v>0.82410059866227325</v>
      </c>
      <c r="M156" s="17">
        <f t="shared" si="29"/>
        <v>154</v>
      </c>
      <c r="N156" s="17"/>
      <c r="O156" s="17">
        <f t="shared" si="26"/>
        <v>0.99999789910705195</v>
      </c>
      <c r="P156" s="17">
        <f t="shared" si="27"/>
        <v>0.99984158944797574</v>
      </c>
      <c r="Q156" s="17">
        <f t="shared" si="28"/>
        <v>0.99999998935285861</v>
      </c>
    </row>
    <row r="157" spans="1:17" x14ac:dyDescent="0.3">
      <c r="A157" s="18">
        <v>8.9281919999999992</v>
      </c>
      <c r="B157" s="17">
        <f t="shared" si="25"/>
        <v>2.189213910784062</v>
      </c>
      <c r="C157" s="17">
        <f t="shared" si="23"/>
        <v>2.0113536618870127E-3</v>
      </c>
      <c r="D157" s="17">
        <f t="shared" si="24"/>
        <v>2.1824540624978002E-3</v>
      </c>
      <c r="M157" s="17">
        <f t="shared" si="29"/>
        <v>155</v>
      </c>
      <c r="N157" s="17"/>
      <c r="O157" s="17">
        <f t="shared" si="26"/>
        <v>0.99999806346239406</v>
      </c>
      <c r="P157" s="17">
        <f t="shared" si="27"/>
        <v>0.99985160149131103</v>
      </c>
      <c r="Q157" s="17">
        <f t="shared" si="28"/>
        <v>0.99999999034542786</v>
      </c>
    </row>
    <row r="158" spans="1:17" x14ac:dyDescent="0.3">
      <c r="A158" s="18">
        <v>23.099402000000001</v>
      </c>
      <c r="B158" s="17">
        <f t="shared" si="25"/>
        <v>3.1398067297467747</v>
      </c>
      <c r="C158" s="17">
        <f t="shared" si="23"/>
        <v>4.2308967709864559E-2</v>
      </c>
      <c r="D158" s="17">
        <f t="shared" si="24"/>
        <v>0.35826416230097602</v>
      </c>
      <c r="M158" s="17">
        <f t="shared" si="29"/>
        <v>156</v>
      </c>
      <c r="N158" s="17"/>
      <c r="O158" s="17">
        <f t="shared" si="26"/>
        <v>0.99999821451306747</v>
      </c>
      <c r="P158" s="17">
        <f t="shared" si="27"/>
        <v>0.99986095972197631</v>
      </c>
      <c r="Q158" s="17">
        <f t="shared" si="28"/>
        <v>0.99999999124237604</v>
      </c>
    </row>
    <row r="159" spans="1:17" x14ac:dyDescent="0.3">
      <c r="A159" s="18">
        <v>51.094841000000002</v>
      </c>
      <c r="B159" s="17">
        <f t="shared" si="25"/>
        <v>3.933683533208856</v>
      </c>
      <c r="C159" s="17">
        <f t="shared" si="23"/>
        <v>4.7009035278823899E-3</v>
      </c>
      <c r="D159" s="17">
        <f t="shared" si="24"/>
        <v>0.95675659247596834</v>
      </c>
      <c r="M159" s="17">
        <f t="shared" si="29"/>
        <v>157</v>
      </c>
      <c r="N159" s="17"/>
      <c r="O159" s="17">
        <f t="shared" si="26"/>
        <v>0.99999835337203524</v>
      </c>
      <c r="P159" s="17">
        <f t="shared" si="27"/>
        <v>0.99986970815336662</v>
      </c>
      <c r="Q159" s="17">
        <f t="shared" si="28"/>
        <v>0.99999999205321255</v>
      </c>
    </row>
    <row r="160" spans="1:17" x14ac:dyDescent="0.3">
      <c r="A160" s="18">
        <v>26.38832</v>
      </c>
      <c r="B160" s="17">
        <f t="shared" si="25"/>
        <v>3.2729214880113648</v>
      </c>
      <c r="C160" s="17">
        <f t="shared" si="23"/>
        <v>3.9555183990399992E-2</v>
      </c>
      <c r="D160" s="17">
        <f t="shared" si="24"/>
        <v>0.49410296037670082</v>
      </c>
      <c r="M160" s="17">
        <f t="shared" si="29"/>
        <v>158</v>
      </c>
      <c r="N160" s="17"/>
      <c r="O160" s="17">
        <f t="shared" si="26"/>
        <v>0.99999848105617917</v>
      </c>
      <c r="P160" s="17">
        <f t="shared" si="27"/>
        <v>0.99987788775210729</v>
      </c>
      <c r="Q160" s="17">
        <f t="shared" si="28"/>
        <v>0.99999999278647167</v>
      </c>
    </row>
    <row r="161" spans="1:17" x14ac:dyDescent="0.3">
      <c r="A161" s="18">
        <v>40.713647000000002</v>
      </c>
      <c r="B161" s="17">
        <f t="shared" si="25"/>
        <v>3.7065633433709855</v>
      </c>
      <c r="C161" s="17">
        <f t="shared" si="23"/>
        <v>1.3695241351238577E-2</v>
      </c>
      <c r="D161" s="17">
        <f t="shared" si="24"/>
        <v>0.86862708730016025</v>
      </c>
      <c r="M161" s="17">
        <f t="shared" si="29"/>
        <v>159</v>
      </c>
      <c r="N161" s="17"/>
      <c r="O161" s="17">
        <f t="shared" si="26"/>
        <v>0.99999859849484962</v>
      </c>
      <c r="P161" s="17">
        <f t="shared" si="27"/>
        <v>0.999885536654333</v>
      </c>
      <c r="Q161" s="17">
        <f t="shared" si="28"/>
        <v>0.99999999344981516</v>
      </c>
    </row>
    <row r="162" spans="1:17" x14ac:dyDescent="0.3">
      <c r="A162" s="18">
        <v>32.669460999999998</v>
      </c>
      <c r="B162" s="17">
        <f t="shared" si="25"/>
        <v>3.4864407271603817</v>
      </c>
      <c r="C162" s="17">
        <f t="shared" si="23"/>
        <v>2.7559736738664371E-2</v>
      </c>
      <c r="D162" s="17">
        <f t="shared" si="24"/>
        <v>0.70675578645979953</v>
      </c>
      <c r="M162" s="17">
        <f t="shared" si="29"/>
        <v>160</v>
      </c>
      <c r="N162" s="17"/>
      <c r="O162" s="17">
        <f t="shared" si="26"/>
        <v>0.99999870653763034</v>
      </c>
      <c r="P162" s="17">
        <f t="shared" si="27"/>
        <v>0.99989269036627182</v>
      </c>
      <c r="Q162" s="17">
        <f t="shared" si="28"/>
        <v>0.99999999405012485</v>
      </c>
    </row>
    <row r="163" spans="1:17" x14ac:dyDescent="0.3">
      <c r="A163" s="18">
        <v>20.55789</v>
      </c>
      <c r="B163" s="17">
        <f t="shared" si="25"/>
        <v>3.023244808861365</v>
      </c>
      <c r="C163" s="17">
        <f t="shared" si="23"/>
        <v>4.0621513731891871E-2</v>
      </c>
      <c r="D163" s="17">
        <f t="shared" si="24"/>
        <v>0.25203198136028548</v>
      </c>
      <c r="M163" s="17">
        <f t="shared" si="29"/>
        <v>161</v>
      </c>
      <c r="N163" s="17"/>
      <c r="O163" s="17">
        <f t="shared" ref="O163:O169" si="30">_xlfn.LOGNORM.DIST(M163,$G$2,$G$3,TRUE)</f>
        <v>0.99999880596139568</v>
      </c>
      <c r="P163" s="17">
        <f t="shared" ref="P163:P169" si="31">_xlfn.LOGNORM.DIST(M163,$G$4,$G$3,TRUE)</f>
        <v>0.99989938195029704</v>
      </c>
      <c r="Q163" s="17">
        <f t="shared" ref="Q163:Q169" si="32">_xlfn.LOGNORM.DIST(M163,$G$5,$G$3,TRUE)</f>
        <v>0.99999999459358357</v>
      </c>
    </row>
    <row r="164" spans="1:17" x14ac:dyDescent="0.3">
      <c r="A164" s="18">
        <v>16.576803000000002</v>
      </c>
      <c r="B164" s="17">
        <f t="shared" si="25"/>
        <v>2.8080043084365411</v>
      </c>
      <c r="C164" s="17">
        <f t="shared" si="23"/>
        <v>2.9507368089194463E-2</v>
      </c>
      <c r="D164" s="17">
        <f t="shared" si="24"/>
        <v>0.10910027732258204</v>
      </c>
      <c r="M164" s="17">
        <f t="shared" si="29"/>
        <v>162</v>
      </c>
      <c r="N164" s="17"/>
      <c r="O164" s="17">
        <f t="shared" si="30"/>
        <v>0.99999889747672399</v>
      </c>
      <c r="P164" s="17">
        <f t="shared" si="31"/>
        <v>0.99990564219751699</v>
      </c>
      <c r="Q164" s="17">
        <f t="shared" si="32"/>
        <v>0.99999999508574922</v>
      </c>
    </row>
    <row r="165" spans="1:17" x14ac:dyDescent="0.3">
      <c r="A165" s="18">
        <v>24.147587999999999</v>
      </c>
      <c r="B165" s="17">
        <f t="shared" si="25"/>
        <v>3.1841844993342665</v>
      </c>
      <c r="C165" s="17">
        <f t="shared" si="23"/>
        <v>4.1931760860336259E-2</v>
      </c>
      <c r="D165" s="17">
        <f t="shared" si="24"/>
        <v>0.40246202354428084</v>
      </c>
      <c r="M165" s="17">
        <f t="shared" si="29"/>
        <v>163</v>
      </c>
      <c r="N165" s="17"/>
      <c r="O165" s="17">
        <f t="shared" si="30"/>
        <v>0.99999898173372959</v>
      </c>
      <c r="P165" s="17">
        <f t="shared" si="31"/>
        <v>0.99991149978789662</v>
      </c>
      <c r="Q165" s="17">
        <f t="shared" si="32"/>
        <v>0.99999999553161889</v>
      </c>
    </row>
    <row r="166" spans="1:17" x14ac:dyDescent="0.3">
      <c r="A166" s="18">
        <v>44.488239999999998</v>
      </c>
      <c r="B166" s="17">
        <f t="shared" si="25"/>
        <v>3.7952248845838925</v>
      </c>
      <c r="C166" s="17">
        <f t="shared" si="23"/>
        <v>9.4088662740276843E-3</v>
      </c>
      <c r="D166" s="17">
        <f t="shared" si="24"/>
        <v>0.9118002924845886</v>
      </c>
      <c r="M166" s="17">
        <f t="shared" si="29"/>
        <v>164</v>
      </c>
      <c r="N166" s="17"/>
      <c r="O166" s="17">
        <f t="shared" si="30"/>
        <v>0.99999905932736599</v>
      </c>
      <c r="P166" s="17">
        <f t="shared" si="31"/>
        <v>0.99991698143882868</v>
      </c>
      <c r="Q166" s="17">
        <f t="shared" si="32"/>
        <v>0.99999999593568789</v>
      </c>
    </row>
    <row r="167" spans="1:17" x14ac:dyDescent="0.3">
      <c r="A167" s="18">
        <v>25.027336999999999</v>
      </c>
      <c r="B167" s="17">
        <f t="shared" si="25"/>
        <v>3.2199687074544125</v>
      </c>
      <c r="C167" s="17">
        <f t="shared" si="23"/>
        <v>4.1223220867608962E-2</v>
      </c>
      <c r="D167" s="17">
        <f t="shared" si="24"/>
        <v>0.43906377051463374</v>
      </c>
      <c r="M167" s="17">
        <f t="shared" si="29"/>
        <v>165</v>
      </c>
      <c r="N167" s="17"/>
      <c r="O167" s="17">
        <f t="shared" si="30"/>
        <v>0.99999913080225067</v>
      </c>
      <c r="P167" s="17">
        <f t="shared" si="31"/>
        <v>0.99992211204300385</v>
      </c>
      <c r="Q167" s="17">
        <f t="shared" si="32"/>
        <v>0.99999999630200154</v>
      </c>
    </row>
    <row r="168" spans="1:17" x14ac:dyDescent="0.3">
      <c r="A168" s="18">
        <v>30.756350000000001</v>
      </c>
      <c r="B168" s="17">
        <f t="shared" si="25"/>
        <v>3.4260964769985383</v>
      </c>
      <c r="C168" s="17">
        <f t="shared" si="23"/>
        <v>3.150422454389977E-2</v>
      </c>
      <c r="D168" s="17">
        <f t="shared" si="24"/>
        <v>0.65026258108396773</v>
      </c>
      <c r="M168" s="17">
        <f t="shared" si="29"/>
        <v>166</v>
      </c>
      <c r="N168" s="17"/>
      <c r="O168" s="17">
        <f t="shared" si="30"/>
        <v>0.99999919665705495</v>
      </c>
      <c r="P168" s="17">
        <f t="shared" si="31"/>
        <v>0.9999269147963662</v>
      </c>
      <c r="Q168" s="17">
        <f t="shared" si="32"/>
        <v>0.99999999663420125</v>
      </c>
    </row>
    <row r="169" spans="1:17" x14ac:dyDescent="0.3">
      <c r="A169" s="18">
        <v>12.680446999999999</v>
      </c>
      <c r="B169" s="17">
        <f t="shared" si="25"/>
        <v>2.5400612007536605</v>
      </c>
      <c r="C169" s="17">
        <f t="shared" si="23"/>
        <v>1.2723895889436673E-2</v>
      </c>
      <c r="D169" s="17">
        <f t="shared" si="24"/>
        <v>2.6651897789639865E-2</v>
      </c>
      <c r="M169" s="17">
        <f t="shared" si="29"/>
        <v>167</v>
      </c>
      <c r="N169" s="17"/>
      <c r="O169" s="17">
        <f t="shared" si="30"/>
        <v>0.99999925734850026</v>
      </c>
      <c r="P169" s="17">
        <f t="shared" si="31"/>
        <v>0.99993141131688112</v>
      </c>
      <c r="Q169" s="17">
        <f t="shared" si="32"/>
        <v>0.99999999693556629</v>
      </c>
    </row>
    <row r="170" spans="1:17" x14ac:dyDescent="0.3">
      <c r="A170" s="18">
        <v>29.331904000000002</v>
      </c>
      <c r="B170" s="17">
        <f t="shared" si="25"/>
        <v>3.3786757973501573</v>
      </c>
      <c r="C170" s="17">
        <f t="shared" si="23"/>
        <v>3.4389260804379873E-2</v>
      </c>
      <c r="D170" s="17">
        <f t="shared" si="24"/>
        <v>0.60331776301515228</v>
      </c>
    </row>
    <row r="171" spans="1:17" x14ac:dyDescent="0.3">
      <c r="A171" s="18">
        <v>65.959841999999995</v>
      </c>
      <c r="B171" s="17">
        <f t="shared" si="25"/>
        <v>4.1890461022973833</v>
      </c>
      <c r="C171" s="17">
        <f t="shared" si="23"/>
        <v>9.26526270468237E-4</v>
      </c>
      <c r="D171" s="17">
        <f t="shared" si="24"/>
        <v>0.9914006769971998</v>
      </c>
    </row>
    <row r="172" spans="1:17" x14ac:dyDescent="0.3">
      <c r="A172" s="18">
        <v>36.372075000000002</v>
      </c>
      <c r="B172" s="17">
        <f t="shared" si="25"/>
        <v>3.5938013098872745</v>
      </c>
      <c r="C172" s="17">
        <f t="shared" si="23"/>
        <v>2.0424356066216225E-2</v>
      </c>
      <c r="D172" s="17">
        <f t="shared" si="24"/>
        <v>0.7952748299558543</v>
      </c>
    </row>
    <row r="173" spans="1:17" x14ac:dyDescent="0.3">
      <c r="A173" s="18">
        <v>26.483654999999999</v>
      </c>
      <c r="B173" s="17">
        <f t="shared" si="25"/>
        <v>3.2765277502446293</v>
      </c>
      <c r="C173" s="17">
        <f t="shared" si="23"/>
        <v>3.9416537679824601E-2</v>
      </c>
      <c r="D173" s="17">
        <f t="shared" si="24"/>
        <v>0.49786736501354339</v>
      </c>
    </row>
    <row r="174" spans="1:17" x14ac:dyDescent="0.3">
      <c r="A174" s="18">
        <v>20.253837999999998</v>
      </c>
      <c r="B174" s="17">
        <f t="shared" si="25"/>
        <v>3.0083443064580404</v>
      </c>
      <c r="C174" s="17">
        <f t="shared" si="23"/>
        <v>4.014061348243303E-2</v>
      </c>
      <c r="D174" s="17">
        <f t="shared" si="24"/>
        <v>0.23975244622279562</v>
      </c>
    </row>
    <row r="175" spans="1:17" x14ac:dyDescent="0.3">
      <c r="A175" s="18">
        <v>43.722330999999997</v>
      </c>
      <c r="B175" s="17">
        <f t="shared" si="25"/>
        <v>3.7778589784469871</v>
      </c>
      <c r="C175" s="17">
        <f t="shared" si="23"/>
        <v>1.0169764218379977E-2</v>
      </c>
      <c r="D175" s="17">
        <f t="shared" si="24"/>
        <v>0.90430589800828254</v>
      </c>
    </row>
    <row r="176" spans="1:17" x14ac:dyDescent="0.3">
      <c r="A176" s="18">
        <v>38.857835000000001</v>
      </c>
      <c r="B176" s="17">
        <f t="shared" si="25"/>
        <v>3.6599097295820435</v>
      </c>
      <c r="C176" s="17">
        <f t="shared" si="23"/>
        <v>1.632942692860154E-2</v>
      </c>
      <c r="D176" s="17">
        <f t="shared" si="24"/>
        <v>0.8408231359092404</v>
      </c>
    </row>
    <row r="177" spans="1:4" x14ac:dyDescent="0.3">
      <c r="A177" s="18">
        <v>29.130763999999999</v>
      </c>
      <c r="B177" s="17">
        <f t="shared" si="25"/>
        <v>3.371794797884538</v>
      </c>
      <c r="C177" s="17">
        <f t="shared" si="23"/>
        <v>3.4784770260374562E-2</v>
      </c>
      <c r="D177" s="17">
        <f t="shared" si="24"/>
        <v>0.59636086418880552</v>
      </c>
    </row>
    <row r="178" spans="1:4" x14ac:dyDescent="0.3">
      <c r="A178" s="18">
        <v>33.657193999999997</v>
      </c>
      <c r="B178" s="17">
        <f t="shared" si="25"/>
        <v>3.5162268222455819</v>
      </c>
      <c r="C178" s="17">
        <f t="shared" si="23"/>
        <v>2.5562790504722703E-2</v>
      </c>
      <c r="D178" s="17">
        <f t="shared" si="24"/>
        <v>0.73298724141803728</v>
      </c>
    </row>
    <row r="179" spans="1:4" x14ac:dyDescent="0.3">
      <c r="A179" s="18">
        <v>22.234867000000001</v>
      </c>
      <c r="B179" s="17">
        <f t="shared" si="25"/>
        <v>3.1016616423841676</v>
      </c>
      <c r="C179" s="17">
        <f t="shared" si="23"/>
        <v>4.217889837315851E-2</v>
      </c>
      <c r="D179" s="17">
        <f t="shared" si="24"/>
        <v>0.32171213922569974</v>
      </c>
    </row>
    <row r="180" spans="1:4" x14ac:dyDescent="0.3">
      <c r="A180" s="18">
        <v>32.828063999999998</v>
      </c>
      <c r="B180" s="17">
        <f t="shared" si="25"/>
        <v>3.4912837593208224</v>
      </c>
      <c r="C180" s="17">
        <f t="shared" si="23"/>
        <v>2.7235995623784974E-2</v>
      </c>
      <c r="D180" s="17">
        <f t="shared" si="24"/>
        <v>0.71110115710086552</v>
      </c>
    </row>
    <row r="181" spans="1:4" x14ac:dyDescent="0.3">
      <c r="A181" s="18">
        <v>24.233466</v>
      </c>
      <c r="B181" s="17">
        <f t="shared" si="25"/>
        <v>3.1877345704093361</v>
      </c>
      <c r="C181" s="17">
        <f t="shared" si="23"/>
        <v>4.1877330386527606E-2</v>
      </c>
      <c r="D181" s="17">
        <f t="shared" si="24"/>
        <v>0.40606072610320426</v>
      </c>
    </row>
    <row r="182" spans="1:4" x14ac:dyDescent="0.3">
      <c r="A182" s="18">
        <v>31.856971999999999</v>
      </c>
      <c r="B182" s="17">
        <f t="shared" si="25"/>
        <v>3.4612562591617237</v>
      </c>
      <c r="C182" s="17">
        <f t="shared" si="23"/>
        <v>2.9230540001051183E-2</v>
      </c>
      <c r="D182" s="17">
        <f t="shared" si="24"/>
        <v>0.68368620808897496</v>
      </c>
    </row>
    <row r="183" spans="1:4" x14ac:dyDescent="0.3">
      <c r="A183" s="18">
        <v>25.623861999999999</v>
      </c>
      <c r="B183" s="17">
        <f t="shared" si="25"/>
        <v>3.2435240267163321</v>
      </c>
      <c r="C183" s="17">
        <f t="shared" si="23"/>
        <v>4.056876576358897E-2</v>
      </c>
      <c r="D183" s="17">
        <f t="shared" si="24"/>
        <v>0.46346569047654035</v>
      </c>
    </row>
    <row r="184" spans="1:4" x14ac:dyDescent="0.3">
      <c r="A184" s="18">
        <v>24.795867999999999</v>
      </c>
      <c r="B184" s="17">
        <f t="shared" si="25"/>
        <v>3.210677026386239</v>
      </c>
      <c r="C184" s="17">
        <f t="shared" si="23"/>
        <v>4.1440949589916926E-2</v>
      </c>
      <c r="D184" s="17">
        <f t="shared" si="24"/>
        <v>0.4294962639199339</v>
      </c>
    </row>
    <row r="185" spans="1:4" x14ac:dyDescent="0.3">
      <c r="A185" s="18">
        <v>16.616081000000001</v>
      </c>
      <c r="B185" s="17">
        <f t="shared" si="25"/>
        <v>2.8103709613813805</v>
      </c>
      <c r="C185" s="17">
        <f t="shared" si="23"/>
        <v>2.966237871553784E-2</v>
      </c>
      <c r="D185" s="17">
        <f t="shared" si="24"/>
        <v>0.11026231423619438</v>
      </c>
    </row>
    <row r="186" spans="1:4" x14ac:dyDescent="0.3">
      <c r="A186" s="18">
        <v>37.333773000000001</v>
      </c>
      <c r="B186" s="17">
        <f t="shared" si="25"/>
        <v>3.6198983593433534</v>
      </c>
      <c r="C186" s="17">
        <f t="shared" si="23"/>
        <v>1.8764586063014736E-2</v>
      </c>
      <c r="D186" s="17">
        <f t="shared" si="24"/>
        <v>0.81411136853017352</v>
      </c>
    </row>
    <row r="187" spans="1:4" x14ac:dyDescent="0.3">
      <c r="A187" s="18">
        <v>33.216445999999998</v>
      </c>
      <c r="B187" s="17">
        <f t="shared" si="25"/>
        <v>3.5030451147172474</v>
      </c>
      <c r="C187" s="17">
        <f t="shared" si="23"/>
        <v>2.6447841944498906E-2</v>
      </c>
      <c r="D187" s="17">
        <f t="shared" si="24"/>
        <v>0.72152584892519267</v>
      </c>
    </row>
    <row r="188" spans="1:4" x14ac:dyDescent="0.3">
      <c r="A188" s="18">
        <v>23.855857</v>
      </c>
      <c r="B188" s="17">
        <f t="shared" si="25"/>
        <v>3.1720297637052886</v>
      </c>
      <c r="C188" s="17">
        <f t="shared" si="23"/>
        <v>4.2091140254288152E-2</v>
      </c>
      <c r="D188" s="17">
        <f t="shared" si="24"/>
        <v>0.39020500965642668</v>
      </c>
    </row>
    <row r="189" spans="1:4" x14ac:dyDescent="0.3">
      <c r="A189" s="18">
        <v>23.321197000000002</v>
      </c>
      <c r="B189" s="17">
        <f t="shared" si="25"/>
        <v>3.1493626894960332</v>
      </c>
      <c r="C189" s="17">
        <f t="shared" si="23"/>
        <v>4.2275590338927402E-2</v>
      </c>
      <c r="D189" s="17">
        <f t="shared" si="24"/>
        <v>0.36764486070780544</v>
      </c>
    </row>
    <row r="190" spans="1:4" x14ac:dyDescent="0.3">
      <c r="A190" s="18">
        <v>22.968553</v>
      </c>
      <c r="B190" s="17">
        <f t="shared" si="25"/>
        <v>3.1341260195055805</v>
      </c>
      <c r="C190" s="17">
        <f t="shared" si="23"/>
        <v>4.2316280754465356E-2</v>
      </c>
      <c r="D190" s="17">
        <f t="shared" si="24"/>
        <v>0.3527274962526985</v>
      </c>
    </row>
    <row r="191" spans="1:4" x14ac:dyDescent="0.3">
      <c r="A191" s="18">
        <v>15.307342</v>
      </c>
      <c r="B191" s="17">
        <f t="shared" si="25"/>
        <v>2.7283325825789926</v>
      </c>
      <c r="C191" s="17">
        <f t="shared" si="23"/>
        <v>2.418851603981724E-2</v>
      </c>
      <c r="D191" s="17">
        <f t="shared" si="24"/>
        <v>7.4961511509100076E-2</v>
      </c>
    </row>
    <row r="192" spans="1:4" x14ac:dyDescent="0.3">
      <c r="A192" s="18">
        <v>22.620398999999999</v>
      </c>
      <c r="B192" s="17">
        <f t="shared" si="25"/>
        <v>3.1188521097896991</v>
      </c>
      <c r="C192" s="17">
        <f t="shared" si="23"/>
        <v>4.2289586315500928E-2</v>
      </c>
      <c r="D192" s="17">
        <f t="shared" si="24"/>
        <v>0.33799758874354113</v>
      </c>
    </row>
    <row r="193" spans="1:4" x14ac:dyDescent="0.3">
      <c r="A193" s="18">
        <v>41.628543999999998</v>
      </c>
      <c r="B193" s="17">
        <f t="shared" si="25"/>
        <v>3.7287860858174477</v>
      </c>
      <c r="C193" s="17">
        <f t="shared" si="23"/>
        <v>1.2528565452732714E-2</v>
      </c>
      <c r="D193" s="17">
        <f t="shared" si="24"/>
        <v>0.88061661116244339</v>
      </c>
    </row>
    <row r="194" spans="1:4" x14ac:dyDescent="0.3">
      <c r="A194" s="18">
        <v>24.902311999999998</v>
      </c>
      <c r="B194" s="17">
        <f t="shared" si="25"/>
        <v>3.2149606505658594</v>
      </c>
      <c r="C194" s="17">
        <f t="shared" ref="C194:C223" si="33">_xlfn.LOGNORM.DIST(A194,$G$2,$G$3,FALSE)</f>
        <v>4.1343466724783576E-2</v>
      </c>
      <c r="D194" s="17">
        <f t="shared" ref="D194:D223" si="34">_xlfn.LOGNORM.DIST(A194,$G$2,$G$3,TRUE)</f>
        <v>0.43390225651502529</v>
      </c>
    </row>
    <row r="195" spans="1:4" x14ac:dyDescent="0.3">
      <c r="A195" s="18">
        <v>35.081063999999998</v>
      </c>
      <c r="B195" s="17">
        <f t="shared" ref="B195:B223" si="35">LN(A195)</f>
        <v>3.5576614977167647</v>
      </c>
      <c r="C195" s="17">
        <f t="shared" si="33"/>
        <v>2.2791802614024748E-2</v>
      </c>
      <c r="D195" s="17">
        <f t="shared" si="34"/>
        <v>0.7673949229283199</v>
      </c>
    </row>
    <row r="196" spans="1:4" x14ac:dyDescent="0.3">
      <c r="A196" s="18">
        <v>22.069634000000001</v>
      </c>
      <c r="B196" s="17">
        <f t="shared" si="35"/>
        <v>3.0942026365334918</v>
      </c>
      <c r="C196" s="17">
        <f t="shared" si="33"/>
        <v>4.2104449509366107E-2</v>
      </c>
      <c r="D196" s="17">
        <f t="shared" si="34"/>
        <v>0.31474871712401697</v>
      </c>
    </row>
    <row r="197" spans="1:4" x14ac:dyDescent="0.3">
      <c r="A197" s="18">
        <v>38.804873999999998</v>
      </c>
      <c r="B197" s="17">
        <f t="shared" si="35"/>
        <v>3.6585458572965783</v>
      </c>
      <c r="C197" s="17">
        <f t="shared" si="33"/>
        <v>1.6409943553616625E-2</v>
      </c>
      <c r="D197" s="17">
        <f t="shared" si="34"/>
        <v>0.83995618232153402</v>
      </c>
    </row>
    <row r="198" spans="1:4" x14ac:dyDescent="0.3">
      <c r="A198" s="18">
        <v>37.013993999999997</v>
      </c>
      <c r="B198" s="17">
        <f t="shared" si="35"/>
        <v>3.6112960573547168</v>
      </c>
      <c r="C198" s="17">
        <f t="shared" si="33"/>
        <v>1.930617013607332E-2</v>
      </c>
      <c r="D198" s="17">
        <f t="shared" si="34"/>
        <v>0.80802453214545666</v>
      </c>
    </row>
    <row r="199" spans="1:4" x14ac:dyDescent="0.3">
      <c r="A199" s="18">
        <v>23.738935000000001</v>
      </c>
      <c r="B199" s="17">
        <f t="shared" si="35"/>
        <v>3.1671165271811348</v>
      </c>
      <c r="C199" s="17">
        <f t="shared" si="33"/>
        <v>4.2143636101390235E-2</v>
      </c>
      <c r="D199" s="17">
        <f t="shared" si="34"/>
        <v>0.38528049571679418</v>
      </c>
    </row>
    <row r="200" spans="1:4" x14ac:dyDescent="0.3">
      <c r="A200" s="18">
        <v>36.545178</v>
      </c>
      <c r="B200" s="17">
        <f t="shared" si="35"/>
        <v>3.5985492486278403</v>
      </c>
      <c r="C200" s="17">
        <f t="shared" si="33"/>
        <v>2.0118806233341436E-2</v>
      </c>
      <c r="D200" s="17">
        <f t="shared" si="34"/>
        <v>0.79878385923959438</v>
      </c>
    </row>
    <row r="201" spans="1:4" x14ac:dyDescent="0.3">
      <c r="A201" s="18">
        <v>35.028616</v>
      </c>
      <c r="B201" s="17">
        <f t="shared" si="35"/>
        <v>3.5561653274366023</v>
      </c>
      <c r="C201" s="17">
        <f t="shared" si="33"/>
        <v>2.2891108462988797E-2</v>
      </c>
      <c r="D201" s="17">
        <f t="shared" si="34"/>
        <v>0.76619693527446875</v>
      </c>
    </row>
    <row r="202" spans="1:4" x14ac:dyDescent="0.3">
      <c r="A202" s="18">
        <v>16.14396</v>
      </c>
      <c r="B202" s="17">
        <f t="shared" si="35"/>
        <v>2.7815459859074898</v>
      </c>
      <c r="C202" s="17">
        <f t="shared" si="33"/>
        <v>2.7756023995861606E-2</v>
      </c>
      <c r="D202" s="17">
        <f t="shared" si="34"/>
        <v>9.6704491903725834E-2</v>
      </c>
    </row>
    <row r="203" spans="1:4" x14ac:dyDescent="0.3">
      <c r="A203" s="18">
        <v>19.204688000000001</v>
      </c>
      <c r="B203" s="17">
        <f t="shared" si="35"/>
        <v>2.9551544158965735</v>
      </c>
      <c r="C203" s="17">
        <f t="shared" si="33"/>
        <v>3.7995875947984405E-2</v>
      </c>
      <c r="D203" s="17">
        <f t="shared" si="34"/>
        <v>0.19869810195501489</v>
      </c>
    </row>
    <row r="204" spans="1:4" x14ac:dyDescent="0.3">
      <c r="A204" s="18">
        <v>38.35351</v>
      </c>
      <c r="B204" s="17">
        <f t="shared" si="35"/>
        <v>3.6468460490487979</v>
      </c>
      <c r="C204" s="17">
        <f t="shared" si="33"/>
        <v>1.7108206264089577E-2</v>
      </c>
      <c r="D204" s="17">
        <f t="shared" si="34"/>
        <v>0.83239255019401315</v>
      </c>
    </row>
    <row r="205" spans="1:4" x14ac:dyDescent="0.3">
      <c r="A205" s="18">
        <v>14.182283</v>
      </c>
      <c r="B205" s="17">
        <f t="shared" si="35"/>
        <v>2.6519935095550826</v>
      </c>
      <c r="C205" s="17">
        <f t="shared" si="33"/>
        <v>1.9195133080730026E-2</v>
      </c>
      <c r="D205" s="17">
        <f t="shared" si="34"/>
        <v>5.0548422992814458E-2</v>
      </c>
    </row>
    <row r="206" spans="1:4" x14ac:dyDescent="0.3">
      <c r="A206" s="18">
        <v>21.964670999999999</v>
      </c>
      <c r="B206" s="17">
        <f t="shared" si="35"/>
        <v>3.0894352989408791</v>
      </c>
      <c r="C206" s="17">
        <f t="shared" si="33"/>
        <v>4.2048543681051806E-2</v>
      </c>
      <c r="D206" s="17">
        <f t="shared" si="34"/>
        <v>0.31033218285674324</v>
      </c>
    </row>
    <row r="207" spans="1:4" x14ac:dyDescent="0.3">
      <c r="A207" s="18">
        <v>29.652508999999998</v>
      </c>
      <c r="B207" s="17">
        <f t="shared" si="35"/>
        <v>3.3895467424369716</v>
      </c>
      <c r="C207" s="17">
        <f t="shared" si="33"/>
        <v>3.3751253552639249E-2</v>
      </c>
      <c r="D207" s="17">
        <f t="shared" si="34"/>
        <v>0.6142410898564743</v>
      </c>
    </row>
    <row r="208" spans="1:4" x14ac:dyDescent="0.3">
      <c r="A208" s="18">
        <v>26.087478000000001</v>
      </c>
      <c r="B208" s="17">
        <f t="shared" si="35"/>
        <v>3.2614554290871993</v>
      </c>
      <c r="C208" s="17">
        <f t="shared" si="33"/>
        <v>3.9975597743821305E-2</v>
      </c>
      <c r="D208" s="17">
        <f t="shared" si="34"/>
        <v>0.48213919549570611</v>
      </c>
    </row>
    <row r="209" spans="1:4" x14ac:dyDescent="0.3">
      <c r="A209" s="18">
        <v>34.153379000000001</v>
      </c>
      <c r="B209" s="17">
        <f t="shared" si="35"/>
        <v>3.5308615269492165</v>
      </c>
      <c r="C209" s="17">
        <f t="shared" si="33"/>
        <v>2.4580551627000739E-2</v>
      </c>
      <c r="D209" s="17">
        <f t="shared" si="34"/>
        <v>0.74542676294073562</v>
      </c>
    </row>
    <row r="210" spans="1:4" x14ac:dyDescent="0.3">
      <c r="A210" s="18">
        <v>16.014607000000002</v>
      </c>
      <c r="B210" s="17">
        <f t="shared" si="35"/>
        <v>2.7735012432657991</v>
      </c>
      <c r="C210" s="17">
        <f t="shared" si="33"/>
        <v>2.7218543489191518E-2</v>
      </c>
      <c r="D210" s="17">
        <f t="shared" si="34"/>
        <v>9.3148864676866144E-2</v>
      </c>
    </row>
    <row r="211" spans="1:4" x14ac:dyDescent="0.3">
      <c r="A211" s="18">
        <v>28.678609999999999</v>
      </c>
      <c r="B211" s="17">
        <f t="shared" si="35"/>
        <v>3.3561515487270666</v>
      </c>
      <c r="C211" s="17">
        <f t="shared" si="33"/>
        <v>3.5657888765159622E-2</v>
      </c>
      <c r="D211" s="17">
        <f t="shared" si="34"/>
        <v>0.58043450570495669</v>
      </c>
    </row>
    <row r="212" spans="1:4" x14ac:dyDescent="0.3">
      <c r="A212" s="18">
        <v>38.639882999999998</v>
      </c>
      <c r="B212" s="17">
        <f t="shared" si="35"/>
        <v>3.6542849813894223</v>
      </c>
      <c r="C212" s="17">
        <f t="shared" si="33"/>
        <v>1.6662684959682705E-2</v>
      </c>
      <c r="D212" s="17">
        <f t="shared" si="34"/>
        <v>0.83722787895281581</v>
      </c>
    </row>
    <row r="213" spans="1:4" x14ac:dyDescent="0.3">
      <c r="A213" s="18">
        <v>21.656282999999998</v>
      </c>
      <c r="B213" s="17">
        <f t="shared" si="35"/>
        <v>3.0752956201985393</v>
      </c>
      <c r="C213" s="17">
        <f t="shared" si="33"/>
        <v>4.1844850221912512E-2</v>
      </c>
      <c r="D213" s="17">
        <f t="shared" si="34"/>
        <v>0.29739480048217748</v>
      </c>
    </row>
    <row r="214" spans="1:4" x14ac:dyDescent="0.3">
      <c r="A214" s="18">
        <v>15.317987</v>
      </c>
      <c r="B214" s="17">
        <f t="shared" si="35"/>
        <v>2.72902775881228</v>
      </c>
      <c r="C214" s="17">
        <f t="shared" si="33"/>
        <v>2.4235057390566247E-2</v>
      </c>
      <c r="D214" s="17">
        <f t="shared" si="34"/>
        <v>7.5219245999091841E-2</v>
      </c>
    </row>
    <row r="215" spans="1:4" x14ac:dyDescent="0.3">
      <c r="A215" s="18">
        <v>28.364968999999999</v>
      </c>
      <c r="B215" s="17">
        <f t="shared" si="35"/>
        <v>3.3451548978817582</v>
      </c>
      <c r="C215" s="17">
        <f t="shared" si="33"/>
        <v>3.6248373207298783E-2</v>
      </c>
      <c r="D215" s="17">
        <f t="shared" si="34"/>
        <v>0.56915777487569619</v>
      </c>
    </row>
    <row r="216" spans="1:4" x14ac:dyDescent="0.3">
      <c r="A216" s="18">
        <v>36.280365000000003</v>
      </c>
      <c r="B216" s="17">
        <f t="shared" si="35"/>
        <v>3.591276685835799</v>
      </c>
      <c r="C216" s="17">
        <f t="shared" si="33"/>
        <v>2.0587417426094261E-2</v>
      </c>
      <c r="D216" s="17">
        <f t="shared" si="34"/>
        <v>0.79339424129896763</v>
      </c>
    </row>
    <row r="217" spans="1:4" x14ac:dyDescent="0.3">
      <c r="A217" s="18">
        <v>31.123885999999999</v>
      </c>
      <c r="B217" s="17">
        <f t="shared" si="35"/>
        <v>3.4379755629796942</v>
      </c>
      <c r="C217" s="17">
        <f t="shared" si="33"/>
        <v>3.0746007719181796E-2</v>
      </c>
      <c r="D217" s="17">
        <f t="shared" si="34"/>
        <v>0.66170226123548026</v>
      </c>
    </row>
    <row r="218" spans="1:4" x14ac:dyDescent="0.3">
      <c r="A218" s="18">
        <v>57.092722999999999</v>
      </c>
      <c r="B218" s="17">
        <f t="shared" si="35"/>
        <v>4.044676665458093</v>
      </c>
      <c r="C218" s="17">
        <f t="shared" si="33"/>
        <v>2.451533842845357E-3</v>
      </c>
      <c r="D218" s="17">
        <f t="shared" si="34"/>
        <v>0.9775004588646693</v>
      </c>
    </row>
    <row r="219" spans="1:4" x14ac:dyDescent="0.3">
      <c r="A219" s="18">
        <v>33.227274000000001</v>
      </c>
      <c r="B219" s="17">
        <f t="shared" si="35"/>
        <v>3.5033710446951556</v>
      </c>
      <c r="C219" s="17">
        <f t="shared" si="33"/>
        <v>2.6425972125277336E-2</v>
      </c>
      <c r="D219" s="17">
        <f t="shared" si="34"/>
        <v>0.72181210774916149</v>
      </c>
    </row>
    <row r="220" spans="1:4" x14ac:dyDescent="0.3">
      <c r="A220" s="18">
        <v>18.988734999999998</v>
      </c>
      <c r="B220" s="17">
        <f t="shared" si="35"/>
        <v>2.9438459085980107</v>
      </c>
      <c r="C220" s="17">
        <f t="shared" si="33"/>
        <v>3.7461215266337215E-2</v>
      </c>
      <c r="D220" s="17">
        <f t="shared" si="34"/>
        <v>0.19054994235859499</v>
      </c>
    </row>
    <row r="221" spans="1:4" x14ac:dyDescent="0.3">
      <c r="A221" s="18">
        <v>23.373093000000001</v>
      </c>
      <c r="B221" s="17">
        <f t="shared" si="35"/>
        <v>3.1515854889589856</v>
      </c>
      <c r="C221" s="17">
        <f t="shared" si="33"/>
        <v>4.2264041763881564E-2</v>
      </c>
      <c r="D221" s="17">
        <f t="shared" si="34"/>
        <v>0.3698385011412314</v>
      </c>
    </row>
    <row r="222" spans="1:4" x14ac:dyDescent="0.3">
      <c r="A222" s="18">
        <v>37.613441999999999</v>
      </c>
      <c r="B222" s="17">
        <f t="shared" si="35"/>
        <v>3.62736148650795</v>
      </c>
      <c r="C222" s="17">
        <f t="shared" si="33"/>
        <v>1.8299532554149116E-2</v>
      </c>
      <c r="D222" s="17">
        <f t="shared" si="34"/>
        <v>0.81929402284721342</v>
      </c>
    </row>
    <row r="223" spans="1:4" x14ac:dyDescent="0.3">
      <c r="A223" s="18">
        <v>18.797550999999999</v>
      </c>
      <c r="B223" s="17">
        <f t="shared" si="35"/>
        <v>2.93372659539311</v>
      </c>
      <c r="C223" s="17">
        <f t="shared" si="33"/>
        <v>3.6961712186196226E-2</v>
      </c>
      <c r="D223" s="17">
        <f t="shared" si="34"/>
        <v>0.18343531648848035</v>
      </c>
    </row>
  </sheetData>
  <mergeCells count="1"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Calculs</vt:lpstr>
      <vt:lpstr>Données</vt:lpstr>
      <vt:lpstr>Monte-Carlo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Bd</dc:creator>
  <cp:lastModifiedBy>ACILE SFEIR</cp:lastModifiedBy>
  <dcterms:created xsi:type="dcterms:W3CDTF">2015-06-05T18:19:34Z</dcterms:created>
  <dcterms:modified xsi:type="dcterms:W3CDTF">2024-03-24T00:12:06Z</dcterms:modified>
</cp:coreProperties>
</file>