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8" i="1" l="1"/>
  <c r="J87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J45" i="1"/>
  <c r="J44" i="1"/>
  <c r="J34" i="1"/>
  <c r="J33" i="1"/>
  <c r="J32" i="1"/>
  <c r="J20" i="1"/>
  <c r="J19" i="1"/>
  <c r="K6" i="1"/>
</calcChain>
</file>

<file path=xl/sharedStrings.xml><?xml version="1.0" encoding="utf-8"?>
<sst xmlns="http://schemas.openxmlformats.org/spreadsheetml/2006/main" count="87" uniqueCount="49">
  <si>
    <t xml:space="preserve"> = Spacing of the Pins ( cm )</t>
  </si>
  <si>
    <t>=</t>
  </si>
  <si>
    <t xml:space="preserve"> = Resistance Measured - shown on Instrument ( ohms )</t>
  </si>
  <si>
    <t xml:space="preserve"> = Resistivity of Measured Medium ( ohm-cm )</t>
  </si>
  <si>
    <t>Area of a Circle</t>
  </si>
  <si>
    <t xml:space="preserve"> = Diameter of Circle ( cm )</t>
  </si>
  <si>
    <t xml:space="preserve"> = Radius of Circle ( cm )</t>
  </si>
  <si>
    <t xml:space="preserve"> = Area of Circle ( cm² )</t>
  </si>
  <si>
    <t>Area of Pipe Cross-Section</t>
  </si>
  <si>
    <t xml:space="preserve"> = Outer Diameter of Circle ( cm )</t>
  </si>
  <si>
    <t xml:space="preserve"> = Inner Diameter of Circle ( cm )</t>
  </si>
  <si>
    <t xml:space="preserve"> = Outer Radius of Circle ( cm )</t>
  </si>
  <si>
    <t xml:space="preserve"> = Area of Pipe Cross-Section ( cm² ) </t>
  </si>
  <si>
    <t>Surface Area of Cylinder ( not including end caps )</t>
  </si>
  <si>
    <t xml:space="preserve"> = Diameter of Cylinder ( cm )</t>
  </si>
  <si>
    <t xml:space="preserve"> = Length of Cylinder ( cm )</t>
  </si>
  <si>
    <t xml:space="preserve"> = Surface Area of Cylinder ( cm² )</t>
  </si>
  <si>
    <t>which is</t>
  </si>
  <si>
    <t>Reference Electrode Conversions</t>
  </si>
  <si>
    <t>Relative Values of Typical Reference Electrodes to Copper-Copper Sulfate Reference Electrode</t>
  </si>
  <si>
    <t>Electrode ( Half - Cell )</t>
  </si>
  <si>
    <t>Name</t>
  </si>
  <si>
    <t>Potential ( Volts )</t>
  </si>
  <si>
    <t>Copper - Copper Sulfate ( Cu-Cu SO4 )</t>
  </si>
  <si>
    <t>CSE</t>
  </si>
  <si>
    <t>Silver - Silver Chloride ( Saturated )</t>
  </si>
  <si>
    <t>Ag-AgCl</t>
  </si>
  <si>
    <t>Saturated Calomel</t>
  </si>
  <si>
    <t>SCE</t>
  </si>
  <si>
    <t>Zinc ( Pure Zinc )</t>
  </si>
  <si>
    <t>Zn</t>
  </si>
  <si>
    <t>Convert a Reading of:</t>
  </si>
  <si>
    <t>to:</t>
  </si>
  <si>
    <t>Electrode Conversion Table</t>
  </si>
  <si>
    <t>Converted To Electrode:</t>
  </si>
  <si>
    <t>Reference Electrode</t>
  </si>
  <si>
    <t>Sacrificial Anode Efficiency and Utilization Factor</t>
  </si>
  <si>
    <t>Magnesium :</t>
  </si>
  <si>
    <t xml:space="preserve"> = Weight of Anode ( kg )</t>
  </si>
  <si>
    <t xml:space="preserve"> = Current Efficiency</t>
  </si>
  <si>
    <t xml:space="preserve"> = Utilization Factor</t>
  </si>
  <si>
    <t xml:space="preserve"> = Current ( amps )</t>
  </si>
  <si>
    <t xml:space="preserve"> = Life of Magnesium Anode ( yrs )</t>
  </si>
  <si>
    <t>Zinc :</t>
  </si>
  <si>
    <t>¹Anodes installed in suitable chemical backfill.</t>
  </si>
  <si>
    <t>²Current efficiency with current density.  The shown efficiency, and the resulting consumption rate,</t>
  </si>
  <si>
    <t>are at approximately 322.92 mA/m² of anode surface.  Efficiencies are higher at higher current densities</t>
  </si>
  <si>
    <t>and lower at lower current densities.</t>
  </si>
  <si>
    <t>³The Utilization Factor for all Galvanic Anodes is 85% ( 0.85 ).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</si>
</sst>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&quot; cm&quot;"/>
    <numFmt numFmtId="165" formatCode="0.00&quot; Ω&quot;"/>
    <numFmt numFmtId="166" formatCode="0.000&quot; Ω-cm&quot;"/>
    <numFmt numFmtId="167" formatCode="0.00&quot; cm²&quot;"/>
    <numFmt numFmtId="168" formatCode="0.0000&quot; m²&quot;"/>
    <numFmt numFmtId="169" formatCode="0.000"/>
    <numFmt numFmtId="170" formatCode="0.000&quot; V&quot;"/>
    <numFmt numFmtId="171" formatCode="#,##0.00&quot; kg&quot;"/>
    <numFmt numFmtId="172" formatCode="0.0&quot; A&quot;"/>
    <numFmt numFmtId="173" formatCode="0.00&quot; yrs&quot;"/>
    <numFmt numFmtId="174" formatCode="#,##0&quot; kg&quot;"/>
  </numFmts>
  <fonts count="5" x14ac:knownFonts="1">
    <font>
      <sz val="11"/>
      <color theme="1"/>
      <name val="Calibri"/>
      <family val="2"/>
      <scheme val="minor"/>
    </font>
    <font>
      <b/>
      <sz val="10"/>
      <color indexed="4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164" fontId="0" fillId="2" borderId="3" xfId="0" applyNumberFormat="1" applyFill="1" applyBorder="1" applyProtection="1">
      <protection hidden="1"/>
    </xf>
    <xf numFmtId="165" fontId="0" fillId="2" borderId="3" xfId="0" applyNumberFormat="1" applyFill="1" applyBorder="1" applyProtection="1">
      <protection hidden="1"/>
    </xf>
    <xf numFmtId="166" fontId="0" fillId="3" borderId="3" xfId="0" applyNumberFormat="1" applyFill="1" applyBorder="1" applyProtection="1">
      <protection hidden="1"/>
    </xf>
    <xf numFmtId="0" fontId="1" fillId="0" borderId="0" xfId="0" applyFont="1" applyBorder="1" applyProtection="1">
      <protection hidden="1"/>
    </xf>
    <xf numFmtId="164" fontId="0" fillId="3" borderId="3" xfId="0" applyNumberFormat="1" applyFill="1" applyBorder="1" applyProtection="1">
      <protection hidden="1"/>
    </xf>
    <xf numFmtId="167" fontId="0" fillId="3" borderId="3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167" fontId="0" fillId="0" borderId="0" xfId="0" applyNumberFormat="1" applyFill="1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8" fontId="0" fillId="3" borderId="3" xfId="0" applyNumberFormat="1" applyFill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2" fillId="0" borderId="6" xfId="0" applyFont="1" applyFill="1" applyBorder="1" applyAlignment="1" applyProtection="1">
      <alignment horizontal="center"/>
      <protection hidden="1"/>
    </xf>
    <xf numFmtId="0" fontId="2" fillId="0" borderId="7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0" fillId="0" borderId="11" xfId="0" applyFill="1" applyBorder="1" applyAlignment="1" applyProtection="1">
      <alignment horizontal="left"/>
      <protection hidden="1"/>
    </xf>
    <xf numFmtId="0" fontId="0" fillId="0" borderId="12" xfId="0" applyFill="1" applyBorder="1" applyAlignment="1" applyProtection="1">
      <alignment horizontal="left"/>
      <protection hidden="1"/>
    </xf>
    <xf numFmtId="0" fontId="0" fillId="0" borderId="13" xfId="0" applyFill="1" applyBorder="1" applyAlignment="1" applyProtection="1">
      <alignment horizontal="left"/>
      <protection hidden="1"/>
    </xf>
    <xf numFmtId="0" fontId="0" fillId="0" borderId="14" xfId="0" applyBorder="1" applyAlignment="1" applyProtection="1">
      <alignment horizontal="center"/>
      <protection hidden="1"/>
    </xf>
    <xf numFmtId="169" fontId="0" fillId="0" borderId="15" xfId="0" applyNumberFormat="1" applyBorder="1" applyAlignment="1" applyProtection="1">
      <alignment horizontal="center"/>
      <protection hidden="1"/>
    </xf>
    <xf numFmtId="169" fontId="0" fillId="0" borderId="16" xfId="0" applyNumberFormat="1" applyBorder="1" applyAlignment="1" applyProtection="1">
      <alignment horizontal="center"/>
      <protection hidden="1"/>
    </xf>
    <xf numFmtId="0" fontId="0" fillId="0" borderId="14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left"/>
      <protection hidden="1"/>
    </xf>
    <xf numFmtId="0" fontId="0" fillId="0" borderId="18" xfId="0" applyFill="1" applyBorder="1" applyAlignment="1" applyProtection="1">
      <alignment horizontal="left"/>
      <protection hidden="1"/>
    </xf>
    <xf numFmtId="0" fontId="0" fillId="0" borderId="19" xfId="0" applyFill="1" applyBorder="1" applyAlignment="1" applyProtection="1">
      <alignment horizontal="left"/>
      <protection hidden="1"/>
    </xf>
    <xf numFmtId="0" fontId="0" fillId="0" borderId="20" xfId="0" applyFill="1" applyBorder="1" applyAlignment="1" applyProtection="1">
      <alignment horizontal="center"/>
      <protection hidden="1"/>
    </xf>
    <xf numFmtId="169" fontId="0" fillId="0" borderId="21" xfId="0" applyNumberFormat="1" applyBorder="1" applyAlignment="1" applyProtection="1">
      <alignment horizontal="center"/>
      <protection hidden="1"/>
    </xf>
    <xf numFmtId="169" fontId="0" fillId="0" borderId="22" xfId="0" applyNumberForma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3" fillId="0" borderId="0" xfId="0" applyFont="1" applyBorder="1" applyProtection="1">
      <protection hidden="1"/>
    </xf>
    <xf numFmtId="170" fontId="3" fillId="2" borderId="3" xfId="0" applyNumberFormat="1" applyFont="1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170" fontId="0" fillId="0" borderId="0" xfId="0" applyNumberFormat="1" applyFill="1" applyBorder="1" applyProtection="1">
      <protection hidden="1"/>
    </xf>
    <xf numFmtId="170" fontId="3" fillId="0" borderId="0" xfId="0" applyNumberFormat="1" applyFont="1" applyFill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1" fillId="0" borderId="30" xfId="0" applyFont="1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1" fillId="0" borderId="31" xfId="0" applyFont="1" applyFill="1" applyBorder="1" applyAlignment="1" applyProtection="1">
      <alignment horizontal="center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33" xfId="0" applyFont="1" applyBorder="1" applyAlignment="1" applyProtection="1">
      <alignment horizontal="left"/>
      <protection hidden="1"/>
    </xf>
    <xf numFmtId="170" fontId="0" fillId="3" borderId="34" xfId="0" applyNumberFormat="1" applyFill="1" applyBorder="1" applyAlignment="1" applyProtection="1">
      <alignment horizontal="center"/>
      <protection hidden="1"/>
    </xf>
    <xf numFmtId="170" fontId="0" fillId="3" borderId="35" xfId="0" applyNumberFormat="1" applyFill="1" applyBorder="1" applyAlignment="1" applyProtection="1">
      <alignment horizontal="center"/>
      <protection hidden="1"/>
    </xf>
    <xf numFmtId="170" fontId="0" fillId="3" borderId="36" xfId="0" applyNumberFormat="1" applyFill="1" applyBorder="1" applyAlignment="1" applyProtection="1">
      <alignment horizontal="center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1" fillId="0" borderId="31" xfId="0" applyFont="1" applyBorder="1" applyAlignment="1" applyProtection="1">
      <alignment horizontal="left"/>
      <protection hidden="1"/>
    </xf>
    <xf numFmtId="170" fontId="0" fillId="3" borderId="38" xfId="0" applyNumberFormat="1" applyFill="1" applyBorder="1" applyAlignment="1" applyProtection="1">
      <alignment horizontal="center"/>
      <protection hidden="1"/>
    </xf>
    <xf numFmtId="170" fontId="0" fillId="3" borderId="14" xfId="0" applyNumberFormat="1" applyFill="1" applyBorder="1" applyAlignment="1" applyProtection="1">
      <alignment horizontal="center"/>
      <protection hidden="1"/>
    </xf>
    <xf numFmtId="170" fontId="0" fillId="3" borderId="39" xfId="0" applyNumberFormat="1" applyFill="1" applyBorder="1" applyAlignment="1" applyProtection="1">
      <alignment horizontal="center"/>
      <protection hidden="1"/>
    </xf>
    <xf numFmtId="0" fontId="1" fillId="0" borderId="31" xfId="0" applyFont="1" applyFill="1" applyBorder="1" applyAlignment="1" applyProtection="1">
      <alignment horizontal="left"/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170" fontId="0" fillId="3" borderId="41" xfId="0" applyNumberFormat="1" applyFill="1" applyBorder="1" applyAlignment="1" applyProtection="1">
      <alignment horizontal="center"/>
      <protection hidden="1"/>
    </xf>
    <xf numFmtId="170" fontId="0" fillId="3" borderId="42" xfId="0" applyNumberFormat="1" applyFill="1" applyBorder="1" applyAlignment="1" applyProtection="1">
      <alignment horizontal="center"/>
      <protection hidden="1"/>
    </xf>
    <xf numFmtId="170" fontId="0" fillId="3" borderId="43" xfId="0" applyNumberFormat="1" applyFill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171" fontId="0" fillId="2" borderId="3" xfId="0" applyNumberFormat="1" applyFill="1" applyBorder="1" applyAlignment="1" applyProtection="1">
      <alignment horizontal="right"/>
      <protection hidden="1"/>
    </xf>
    <xf numFmtId="2" fontId="0" fillId="2" borderId="3" xfId="0" applyNumberFormat="1" applyFill="1" applyBorder="1" applyAlignment="1" applyProtection="1">
      <alignment horizontal="right"/>
      <protection hidden="1"/>
    </xf>
    <xf numFmtId="172" fontId="0" fillId="2" borderId="3" xfId="0" applyNumberFormat="1" applyFill="1" applyBorder="1" applyAlignment="1" applyProtection="1">
      <alignment horizontal="right"/>
      <protection hidden="1"/>
    </xf>
    <xf numFmtId="173" fontId="3" fillId="3" borderId="3" xfId="0" applyNumberFormat="1" applyFont="1" applyFill="1" applyBorder="1" applyAlignment="1" applyProtection="1">
      <alignment horizontal="right"/>
      <protection hidden="1"/>
    </xf>
    <xf numFmtId="0" fontId="1" fillId="0" borderId="0" xfId="0" applyFont="1" applyFill="1" applyBorder="1" applyProtection="1">
      <protection hidden="1"/>
    </xf>
    <xf numFmtId="174" fontId="0" fillId="2" borderId="3" xfId="0" applyNumberFormat="1" applyFill="1" applyBorder="1" applyAlignment="1" applyProtection="1">
      <alignment horizontal="righ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85726</xdr:rowOff>
        </xdr:from>
        <xdr:to>
          <xdr:col>6</xdr:col>
          <xdr:colOff>133350</xdr:colOff>
          <xdr:row>1</xdr:row>
          <xdr:rowOff>180976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3</xdr:row>
          <xdr:rowOff>19050</xdr:rowOff>
        </xdr:from>
        <xdr:to>
          <xdr:col>1</xdr:col>
          <xdr:colOff>571500</xdr:colOff>
          <xdr:row>4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4</xdr:row>
          <xdr:rowOff>0</xdr:rowOff>
        </xdr:from>
        <xdr:to>
          <xdr:col>1</xdr:col>
          <xdr:colOff>590550</xdr:colOff>
          <xdr:row>5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5</xdr:row>
          <xdr:rowOff>19050</xdr:rowOff>
        </xdr:from>
        <xdr:to>
          <xdr:col>1</xdr:col>
          <xdr:colOff>571500</xdr:colOff>
          <xdr:row>6</xdr:row>
          <xdr:rowOff>19050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</xdr:row>
          <xdr:rowOff>19050</xdr:rowOff>
        </xdr:from>
        <xdr:to>
          <xdr:col>8</xdr:col>
          <xdr:colOff>571500</xdr:colOff>
          <xdr:row>4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438150</xdr:colOff>
          <xdr:row>4</xdr:row>
          <xdr:rowOff>0</xdr:rowOff>
        </xdr:from>
        <xdr:to>
          <xdr:col>8</xdr:col>
          <xdr:colOff>590550</xdr:colOff>
          <xdr:row>5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</xdr:row>
          <xdr:rowOff>19050</xdr:rowOff>
        </xdr:from>
        <xdr:to>
          <xdr:col>8</xdr:col>
          <xdr:colOff>571500</xdr:colOff>
          <xdr:row>6</xdr:row>
          <xdr:rowOff>19050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20</xdr:row>
      <xdr:rowOff>38100</xdr:rowOff>
    </xdr:to>
    <xdr:sp macro="" textlink="">
      <xdr:nvSpPr>
        <xdr:cNvPr id="45" name="Text Box 266"/>
        <xdr:cNvSpPr txBox="1">
          <a:spLocks noChangeArrowheads="1"/>
        </xdr:cNvSpPr>
      </xdr:nvSpPr>
      <xdr:spPr bwMode="auto">
        <a:xfrm>
          <a:off x="2000250" y="11344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12</xdr:row>
          <xdr:rowOff>57150</xdr:rowOff>
        </xdr:from>
        <xdr:to>
          <xdr:col>5</xdr:col>
          <xdr:colOff>314325</xdr:colOff>
          <xdr:row>16</xdr:row>
          <xdr:rowOff>28575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19</xdr:row>
          <xdr:rowOff>0</xdr:rowOff>
        </xdr:from>
        <xdr:to>
          <xdr:col>0</xdr:col>
          <xdr:colOff>571500</xdr:colOff>
          <xdr:row>20</xdr:row>
          <xdr:rowOff>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18</xdr:row>
          <xdr:rowOff>0</xdr:rowOff>
        </xdr:from>
        <xdr:to>
          <xdr:col>0</xdr:col>
          <xdr:colOff>571500</xdr:colOff>
          <xdr:row>19</xdr:row>
          <xdr:rowOff>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0</xdr:rowOff>
        </xdr:from>
        <xdr:to>
          <xdr:col>7</xdr:col>
          <xdr:colOff>571500</xdr:colOff>
          <xdr:row>20</xdr:row>
          <xdr:rowOff>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0</xdr:rowOff>
        </xdr:from>
        <xdr:to>
          <xdr:col>7</xdr:col>
          <xdr:colOff>571500</xdr:colOff>
          <xdr:row>19</xdr:row>
          <xdr:rowOff>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17</xdr:row>
      <xdr:rowOff>104775</xdr:rowOff>
    </xdr:from>
    <xdr:to>
      <xdr:col>3</xdr:col>
      <xdr:colOff>76200</xdr:colOff>
      <xdr:row>18</xdr:row>
      <xdr:rowOff>142875</xdr:rowOff>
    </xdr:to>
    <xdr:sp macro="" textlink="">
      <xdr:nvSpPr>
        <xdr:cNvPr id="51" name="Text Box 301"/>
        <xdr:cNvSpPr txBox="1">
          <a:spLocks noChangeArrowheads="1"/>
        </xdr:cNvSpPr>
      </xdr:nvSpPr>
      <xdr:spPr bwMode="auto">
        <a:xfrm>
          <a:off x="2000250" y="11125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16</xdr:row>
          <xdr:rowOff>152400</xdr:rowOff>
        </xdr:from>
        <xdr:to>
          <xdr:col>0</xdr:col>
          <xdr:colOff>581025</xdr:colOff>
          <xdr:row>17</xdr:row>
          <xdr:rowOff>152400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152400</xdr:rowOff>
        </xdr:from>
        <xdr:to>
          <xdr:col>7</xdr:col>
          <xdr:colOff>581025</xdr:colOff>
          <xdr:row>17</xdr:row>
          <xdr:rowOff>152400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23</xdr:row>
          <xdr:rowOff>152400</xdr:rowOff>
        </xdr:from>
        <xdr:to>
          <xdr:col>9</xdr:col>
          <xdr:colOff>76200</xdr:colOff>
          <xdr:row>27</xdr:row>
          <xdr:rowOff>133350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28</xdr:row>
          <xdr:rowOff>114300</xdr:rowOff>
        </xdr:from>
        <xdr:to>
          <xdr:col>1</xdr:col>
          <xdr:colOff>0</xdr:colOff>
          <xdr:row>30</xdr:row>
          <xdr:rowOff>19050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29</xdr:row>
          <xdr:rowOff>123825</xdr:rowOff>
        </xdr:from>
        <xdr:to>
          <xdr:col>0</xdr:col>
          <xdr:colOff>600075</xdr:colOff>
          <xdr:row>31</xdr:row>
          <xdr:rowOff>19050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30</xdr:row>
          <xdr:rowOff>133350</xdr:rowOff>
        </xdr:from>
        <xdr:to>
          <xdr:col>0</xdr:col>
          <xdr:colOff>600075</xdr:colOff>
          <xdr:row>32</xdr:row>
          <xdr:rowOff>38100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31</xdr:row>
          <xdr:rowOff>123825</xdr:rowOff>
        </xdr:from>
        <xdr:to>
          <xdr:col>0</xdr:col>
          <xdr:colOff>571500</xdr:colOff>
          <xdr:row>33</xdr:row>
          <xdr:rowOff>19050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33</xdr:row>
          <xdr:rowOff>0</xdr:rowOff>
        </xdr:from>
        <xdr:to>
          <xdr:col>0</xdr:col>
          <xdr:colOff>542925</xdr:colOff>
          <xdr:row>34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28</xdr:row>
          <xdr:rowOff>114300</xdr:rowOff>
        </xdr:from>
        <xdr:to>
          <xdr:col>8</xdr:col>
          <xdr:colOff>0</xdr:colOff>
          <xdr:row>30</xdr:row>
          <xdr:rowOff>19050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29</xdr:row>
          <xdr:rowOff>123825</xdr:rowOff>
        </xdr:from>
        <xdr:to>
          <xdr:col>7</xdr:col>
          <xdr:colOff>600075</xdr:colOff>
          <xdr:row>31</xdr:row>
          <xdr:rowOff>19050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30</xdr:row>
          <xdr:rowOff>133350</xdr:rowOff>
        </xdr:from>
        <xdr:to>
          <xdr:col>7</xdr:col>
          <xdr:colOff>600075</xdr:colOff>
          <xdr:row>32</xdr:row>
          <xdr:rowOff>38100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31</xdr:row>
          <xdr:rowOff>123825</xdr:rowOff>
        </xdr:from>
        <xdr:to>
          <xdr:col>7</xdr:col>
          <xdr:colOff>571500</xdr:colOff>
          <xdr:row>33</xdr:row>
          <xdr:rowOff>19050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33</xdr:row>
          <xdr:rowOff>0</xdr:rowOff>
        </xdr:from>
        <xdr:to>
          <xdr:col>7</xdr:col>
          <xdr:colOff>542925</xdr:colOff>
          <xdr:row>34</xdr:row>
          <xdr:rowOff>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24</xdr:row>
          <xdr:rowOff>66675</xdr:rowOff>
        </xdr:from>
        <xdr:to>
          <xdr:col>1</xdr:col>
          <xdr:colOff>38100</xdr:colOff>
          <xdr:row>27</xdr:row>
          <xdr:rowOff>104775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38</xdr:row>
          <xdr:rowOff>9525</xdr:rowOff>
        </xdr:from>
        <xdr:to>
          <xdr:col>4</xdr:col>
          <xdr:colOff>485775</xdr:colOff>
          <xdr:row>39</xdr:row>
          <xdr:rowOff>114300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42</xdr:row>
          <xdr:rowOff>152400</xdr:rowOff>
        </xdr:from>
        <xdr:to>
          <xdr:col>0</xdr:col>
          <xdr:colOff>581025</xdr:colOff>
          <xdr:row>44</xdr:row>
          <xdr:rowOff>9525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41</xdr:row>
          <xdr:rowOff>152400</xdr:rowOff>
        </xdr:from>
        <xdr:to>
          <xdr:col>0</xdr:col>
          <xdr:colOff>581025</xdr:colOff>
          <xdr:row>42</xdr:row>
          <xdr:rowOff>152400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40</xdr:row>
          <xdr:rowOff>152400</xdr:rowOff>
        </xdr:from>
        <xdr:to>
          <xdr:col>0</xdr:col>
          <xdr:colOff>600075</xdr:colOff>
          <xdr:row>41</xdr:row>
          <xdr:rowOff>152400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42</xdr:row>
          <xdr:rowOff>152400</xdr:rowOff>
        </xdr:from>
        <xdr:to>
          <xdr:col>7</xdr:col>
          <xdr:colOff>581025</xdr:colOff>
          <xdr:row>44</xdr:row>
          <xdr:rowOff>9525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41</xdr:row>
          <xdr:rowOff>152400</xdr:rowOff>
        </xdr:from>
        <xdr:to>
          <xdr:col>7</xdr:col>
          <xdr:colOff>581025</xdr:colOff>
          <xdr:row>42</xdr:row>
          <xdr:rowOff>152400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40</xdr:row>
          <xdr:rowOff>152400</xdr:rowOff>
        </xdr:from>
        <xdr:to>
          <xdr:col>7</xdr:col>
          <xdr:colOff>600075</xdr:colOff>
          <xdr:row>41</xdr:row>
          <xdr:rowOff>152400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44</xdr:row>
          <xdr:rowOff>0</xdr:rowOff>
        </xdr:from>
        <xdr:to>
          <xdr:col>7</xdr:col>
          <xdr:colOff>581025</xdr:colOff>
          <xdr:row>45</xdr:row>
          <xdr:rowOff>19050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82</xdr:row>
          <xdr:rowOff>0</xdr:rowOff>
        </xdr:from>
        <xdr:to>
          <xdr:col>0</xdr:col>
          <xdr:colOff>581025</xdr:colOff>
          <xdr:row>83</xdr:row>
          <xdr:rowOff>19050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82</xdr:row>
          <xdr:rowOff>152400</xdr:rowOff>
        </xdr:from>
        <xdr:to>
          <xdr:col>0</xdr:col>
          <xdr:colOff>552450</xdr:colOff>
          <xdr:row>83</xdr:row>
          <xdr:rowOff>152400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83</xdr:row>
          <xdr:rowOff>123825</xdr:rowOff>
        </xdr:from>
        <xdr:to>
          <xdr:col>1</xdr:col>
          <xdr:colOff>19050</xdr:colOff>
          <xdr:row>85</xdr:row>
          <xdr:rowOff>19050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84</xdr:row>
          <xdr:rowOff>152400</xdr:rowOff>
        </xdr:from>
        <xdr:to>
          <xdr:col>0</xdr:col>
          <xdr:colOff>523875</xdr:colOff>
          <xdr:row>85</xdr:row>
          <xdr:rowOff>152400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82</xdr:row>
          <xdr:rowOff>0</xdr:rowOff>
        </xdr:from>
        <xdr:to>
          <xdr:col>7</xdr:col>
          <xdr:colOff>581025</xdr:colOff>
          <xdr:row>83</xdr:row>
          <xdr:rowOff>19050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82</xdr:row>
          <xdr:rowOff>152400</xdr:rowOff>
        </xdr:from>
        <xdr:to>
          <xdr:col>7</xdr:col>
          <xdr:colOff>552450</xdr:colOff>
          <xdr:row>83</xdr:row>
          <xdr:rowOff>152400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83</xdr:row>
          <xdr:rowOff>123825</xdr:rowOff>
        </xdr:from>
        <xdr:to>
          <xdr:col>8</xdr:col>
          <xdr:colOff>0</xdr:colOff>
          <xdr:row>85</xdr:row>
          <xdr:rowOff>19050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84</xdr:row>
          <xdr:rowOff>152400</xdr:rowOff>
        </xdr:from>
        <xdr:to>
          <xdr:col>7</xdr:col>
          <xdr:colOff>523875</xdr:colOff>
          <xdr:row>85</xdr:row>
          <xdr:rowOff>152400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85</xdr:row>
          <xdr:rowOff>123825</xdr:rowOff>
        </xdr:from>
        <xdr:to>
          <xdr:col>1</xdr:col>
          <xdr:colOff>19050</xdr:colOff>
          <xdr:row>87</xdr:row>
          <xdr:rowOff>19050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85</xdr:row>
          <xdr:rowOff>123825</xdr:rowOff>
        </xdr:from>
        <xdr:to>
          <xdr:col>8</xdr:col>
          <xdr:colOff>0</xdr:colOff>
          <xdr:row>87</xdr:row>
          <xdr:rowOff>19050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93</xdr:row>
          <xdr:rowOff>0</xdr:rowOff>
        </xdr:from>
        <xdr:to>
          <xdr:col>0</xdr:col>
          <xdr:colOff>581025</xdr:colOff>
          <xdr:row>94</xdr:row>
          <xdr:rowOff>19050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93</xdr:row>
          <xdr:rowOff>152400</xdr:rowOff>
        </xdr:from>
        <xdr:to>
          <xdr:col>0</xdr:col>
          <xdr:colOff>552450</xdr:colOff>
          <xdr:row>94</xdr:row>
          <xdr:rowOff>152400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94</xdr:row>
          <xdr:rowOff>123825</xdr:rowOff>
        </xdr:from>
        <xdr:to>
          <xdr:col>1</xdr:col>
          <xdr:colOff>19050</xdr:colOff>
          <xdr:row>96</xdr:row>
          <xdr:rowOff>19050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95</xdr:row>
          <xdr:rowOff>152400</xdr:rowOff>
        </xdr:from>
        <xdr:to>
          <xdr:col>0</xdr:col>
          <xdr:colOff>523875</xdr:colOff>
          <xdr:row>96</xdr:row>
          <xdr:rowOff>152400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93</xdr:row>
          <xdr:rowOff>0</xdr:rowOff>
        </xdr:from>
        <xdr:to>
          <xdr:col>7</xdr:col>
          <xdr:colOff>581025</xdr:colOff>
          <xdr:row>94</xdr:row>
          <xdr:rowOff>19050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93</xdr:row>
          <xdr:rowOff>152400</xdr:rowOff>
        </xdr:from>
        <xdr:to>
          <xdr:col>7</xdr:col>
          <xdr:colOff>552450</xdr:colOff>
          <xdr:row>94</xdr:row>
          <xdr:rowOff>152400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94</xdr:row>
          <xdr:rowOff>123825</xdr:rowOff>
        </xdr:from>
        <xdr:to>
          <xdr:col>8</xdr:col>
          <xdr:colOff>0</xdr:colOff>
          <xdr:row>96</xdr:row>
          <xdr:rowOff>19050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95</xdr:row>
          <xdr:rowOff>152400</xdr:rowOff>
        </xdr:from>
        <xdr:to>
          <xdr:col>7</xdr:col>
          <xdr:colOff>523875</xdr:colOff>
          <xdr:row>96</xdr:row>
          <xdr:rowOff>152400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133350</xdr:rowOff>
        </xdr:from>
        <xdr:to>
          <xdr:col>6</xdr:col>
          <xdr:colOff>133350</xdr:colOff>
          <xdr:row>81</xdr:row>
          <xdr:rowOff>28575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88</xdr:row>
          <xdr:rowOff>152400</xdr:rowOff>
        </xdr:from>
        <xdr:to>
          <xdr:col>6</xdr:col>
          <xdr:colOff>161925</xdr:colOff>
          <xdr:row>92</xdr:row>
          <xdr:rowOff>38100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96</xdr:row>
          <xdr:rowOff>133350</xdr:rowOff>
        </xdr:from>
        <xdr:to>
          <xdr:col>0</xdr:col>
          <xdr:colOff>600075</xdr:colOff>
          <xdr:row>98</xdr:row>
          <xdr:rowOff>28575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96</xdr:row>
          <xdr:rowOff>133350</xdr:rowOff>
        </xdr:from>
        <xdr:to>
          <xdr:col>7</xdr:col>
          <xdr:colOff>600075</xdr:colOff>
          <xdr:row>98</xdr:row>
          <xdr:rowOff>28575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285750</xdr:colOff>
      <xdr:row>102</xdr:row>
      <xdr:rowOff>9525</xdr:rowOff>
    </xdr:from>
    <xdr:to>
      <xdr:col>10</xdr:col>
      <xdr:colOff>0</xdr:colOff>
      <xdr:row>108</xdr:row>
      <xdr:rowOff>76200</xdr:rowOff>
    </xdr:to>
    <xdr:sp macro="" textlink="">
      <xdr:nvSpPr>
        <xdr:cNvPr id="96" name="Text Box 117"/>
        <xdr:cNvSpPr txBox="1">
          <a:spLocks noChangeArrowheads="1"/>
        </xdr:cNvSpPr>
      </xdr:nvSpPr>
      <xdr:spPr bwMode="auto">
        <a:xfrm>
          <a:off x="457200" y="44757975"/>
          <a:ext cx="613410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u="none" strike="noStrike" baseline="0">
              <a:solidFill>
                <a:srgbClr val="3366FF"/>
              </a:solidFill>
              <a:latin typeface="Arial"/>
              <a:cs typeface="Arial"/>
            </a:rPr>
            <a:t>Anode Material¹                Consumption Rate²       Common Consumption      Current       Utilization </a:t>
          </a:r>
        </a:p>
        <a:p>
          <a:pPr algn="l" rtl="0">
            <a:defRPr sz="1000"/>
          </a:pPr>
          <a:r>
            <a:rPr lang="en-AU" sz="1000" b="1" i="0" u="none" strike="noStrike" baseline="0">
              <a:solidFill>
                <a:srgbClr val="3366FF"/>
              </a:solidFill>
              <a:latin typeface="Arial"/>
              <a:cs typeface="Arial"/>
            </a:rPr>
            <a:t>                                                                                       Rates Used²             Efficiency²       Factor³</a:t>
          </a:r>
        </a:p>
        <a:p>
          <a:pPr algn="l" rtl="0">
            <a:defRPr sz="1000"/>
          </a:pPr>
          <a:r>
            <a:rPr lang="en-AU" sz="1000" b="1" i="0" u="none" strike="noStrike" baseline="0">
              <a:solidFill>
                <a:srgbClr val="3366FF"/>
              </a:solidFill>
              <a:latin typeface="Arial"/>
              <a:cs typeface="Arial"/>
            </a:rPr>
            <a:t>                                              </a:t>
          </a: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 kg/amp-yr )                     ( kg/amp-yr )</a:t>
          </a:r>
          <a:endParaRPr lang="en-AU" sz="1000" b="1" i="0" u="none" strike="noStrike" baseline="0">
            <a:solidFill>
              <a:srgbClr val="3366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Magnesium (H-1 Alloy)              6.80 - 15.86                             11.34                       0.50             0.85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Magnesium (High Potential)        7.25 - 8.62                              7.71                        0.50             0.85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Zinc                                            10.75                                  10.75                        0.90             0.85</a:t>
          </a:r>
          <a:endParaRPr lang="en-A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4.bin"/><Relationship Id="rId21" Type="http://schemas.openxmlformats.org/officeDocument/2006/relationships/image" Target="../media/image8.emf"/><Relationship Id="rId42" Type="http://schemas.openxmlformats.org/officeDocument/2006/relationships/oleObject" Target="../embeddings/oleObject23.bin"/><Relationship Id="rId47" Type="http://schemas.openxmlformats.org/officeDocument/2006/relationships/oleObject" Target="../embeddings/oleObject27.bin"/><Relationship Id="rId63" Type="http://schemas.openxmlformats.org/officeDocument/2006/relationships/oleObject" Target="../embeddings/oleObject37.bin"/><Relationship Id="rId68" Type="http://schemas.openxmlformats.org/officeDocument/2006/relationships/image" Target="../media/image27.emf"/><Relationship Id="rId84" Type="http://schemas.openxmlformats.org/officeDocument/2006/relationships/oleObject" Target="../embeddings/oleObject52.bin"/><Relationship Id="rId89" Type="http://schemas.openxmlformats.org/officeDocument/2006/relationships/oleObject" Target="../embeddings/oleObject55.bin"/><Relationship Id="rId16" Type="http://schemas.openxmlformats.org/officeDocument/2006/relationships/oleObject" Target="../embeddings/oleObject9.bin"/><Relationship Id="rId11" Type="http://schemas.openxmlformats.org/officeDocument/2006/relationships/oleObject" Target="../embeddings/oleObject5.bin"/><Relationship Id="rId32" Type="http://schemas.openxmlformats.org/officeDocument/2006/relationships/oleObject" Target="../embeddings/oleObject17.bin"/><Relationship Id="rId37" Type="http://schemas.openxmlformats.org/officeDocument/2006/relationships/image" Target="../media/image16.emf"/><Relationship Id="rId53" Type="http://schemas.openxmlformats.org/officeDocument/2006/relationships/oleObject" Target="../embeddings/oleObject30.bin"/><Relationship Id="rId58" Type="http://schemas.openxmlformats.org/officeDocument/2006/relationships/oleObject" Target="../embeddings/oleObject34.bin"/><Relationship Id="rId74" Type="http://schemas.openxmlformats.org/officeDocument/2006/relationships/oleObject" Target="../embeddings/oleObject44.bin"/><Relationship Id="rId79" Type="http://schemas.openxmlformats.org/officeDocument/2006/relationships/oleObject" Target="../embeddings/oleObject47.bin"/><Relationship Id="rId5" Type="http://schemas.openxmlformats.org/officeDocument/2006/relationships/oleObject" Target="../embeddings/oleObject2.bin"/><Relationship Id="rId90" Type="http://schemas.openxmlformats.org/officeDocument/2006/relationships/image" Target="../media/image33.emf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1.emf"/><Relationship Id="rId30" Type="http://schemas.openxmlformats.org/officeDocument/2006/relationships/oleObject" Target="../embeddings/oleObject16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oleObject" Target="../embeddings/oleObject32.bin"/><Relationship Id="rId64" Type="http://schemas.openxmlformats.org/officeDocument/2006/relationships/image" Target="../media/image25.emf"/><Relationship Id="rId69" Type="http://schemas.openxmlformats.org/officeDocument/2006/relationships/oleObject" Target="../embeddings/oleObject40.bin"/><Relationship Id="rId77" Type="http://schemas.openxmlformats.org/officeDocument/2006/relationships/image" Target="../media/image30.emf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9.bin"/><Relationship Id="rId72" Type="http://schemas.openxmlformats.org/officeDocument/2006/relationships/oleObject" Target="../embeddings/oleObject43.bin"/><Relationship Id="rId80" Type="http://schemas.openxmlformats.org/officeDocument/2006/relationships/oleObject" Target="../embeddings/oleObject48.bin"/><Relationship Id="rId85" Type="http://schemas.openxmlformats.org/officeDocument/2006/relationships/oleObject" Target="../embeddings/oleObject53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6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image" Target="../media/image14.emf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oleObject" Target="../embeddings/oleObject35.bin"/><Relationship Id="rId67" Type="http://schemas.openxmlformats.org/officeDocument/2006/relationships/oleObject" Target="../embeddings/oleObject39.bin"/><Relationship Id="rId20" Type="http://schemas.openxmlformats.org/officeDocument/2006/relationships/oleObject" Target="../embeddings/oleObject11.bin"/><Relationship Id="rId41" Type="http://schemas.openxmlformats.org/officeDocument/2006/relationships/oleObject" Target="../embeddings/oleObject22.bin"/><Relationship Id="rId54" Type="http://schemas.openxmlformats.org/officeDocument/2006/relationships/image" Target="../media/image22.emf"/><Relationship Id="rId62" Type="http://schemas.openxmlformats.org/officeDocument/2006/relationships/image" Target="../media/image24.emf"/><Relationship Id="rId70" Type="http://schemas.openxmlformats.org/officeDocument/2006/relationships/oleObject" Target="../embeddings/oleObject41.bin"/><Relationship Id="rId75" Type="http://schemas.openxmlformats.org/officeDocument/2006/relationships/image" Target="../media/image29.emf"/><Relationship Id="rId83" Type="http://schemas.openxmlformats.org/officeDocument/2006/relationships/oleObject" Target="../embeddings/oleObject51.bin"/><Relationship Id="rId88" Type="http://schemas.openxmlformats.org/officeDocument/2006/relationships/image" Target="../media/image32.emf"/><Relationship Id="rId91" Type="http://schemas.openxmlformats.org/officeDocument/2006/relationships/oleObject" Target="../embeddings/oleObject56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8.bin"/><Relationship Id="rId57" Type="http://schemas.openxmlformats.org/officeDocument/2006/relationships/oleObject" Target="../embeddings/oleObject33.bin"/><Relationship Id="rId10" Type="http://schemas.openxmlformats.org/officeDocument/2006/relationships/image" Target="../media/image4.emf"/><Relationship Id="rId31" Type="http://schemas.openxmlformats.org/officeDocument/2006/relationships/image" Target="../media/image13.emf"/><Relationship Id="rId44" Type="http://schemas.openxmlformats.org/officeDocument/2006/relationships/oleObject" Target="../embeddings/oleObject25.bin"/><Relationship Id="rId52" Type="http://schemas.openxmlformats.org/officeDocument/2006/relationships/image" Target="../media/image21.emf"/><Relationship Id="rId60" Type="http://schemas.openxmlformats.org/officeDocument/2006/relationships/image" Target="../media/image23.emf"/><Relationship Id="rId65" Type="http://schemas.openxmlformats.org/officeDocument/2006/relationships/oleObject" Target="../embeddings/oleObject38.bin"/><Relationship Id="rId73" Type="http://schemas.openxmlformats.org/officeDocument/2006/relationships/image" Target="../media/image28.emf"/><Relationship Id="rId78" Type="http://schemas.openxmlformats.org/officeDocument/2006/relationships/oleObject" Target="../embeddings/oleObject46.bin"/><Relationship Id="rId81" Type="http://schemas.openxmlformats.org/officeDocument/2006/relationships/oleObject" Target="../embeddings/oleObject49.bin"/><Relationship Id="rId86" Type="http://schemas.openxmlformats.org/officeDocument/2006/relationships/image" Target="../media/image31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0.bin"/><Relationship Id="rId39" Type="http://schemas.openxmlformats.org/officeDocument/2006/relationships/image" Target="../media/image17.emf"/><Relationship Id="rId34" Type="http://schemas.openxmlformats.org/officeDocument/2006/relationships/oleObject" Target="../embeddings/oleObject18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1.bin"/><Relationship Id="rId76" Type="http://schemas.openxmlformats.org/officeDocument/2006/relationships/oleObject" Target="../embeddings/oleObject45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42.bin"/><Relationship Id="rId2" Type="http://schemas.openxmlformats.org/officeDocument/2006/relationships/vmlDrawing" Target="../drawings/vmlDrawing1.vml"/><Relationship Id="rId29" Type="http://schemas.openxmlformats.org/officeDocument/2006/relationships/image" Target="../media/image12.emf"/><Relationship Id="rId24" Type="http://schemas.openxmlformats.org/officeDocument/2006/relationships/oleObject" Target="../embeddings/oleObject13.bin"/><Relationship Id="rId40" Type="http://schemas.openxmlformats.org/officeDocument/2006/relationships/oleObject" Target="../embeddings/oleObject21.bin"/><Relationship Id="rId45" Type="http://schemas.openxmlformats.org/officeDocument/2006/relationships/oleObject" Target="../embeddings/oleObject26.bin"/><Relationship Id="rId66" Type="http://schemas.openxmlformats.org/officeDocument/2006/relationships/image" Target="../media/image26.emf"/><Relationship Id="rId87" Type="http://schemas.openxmlformats.org/officeDocument/2006/relationships/oleObject" Target="../embeddings/oleObject54.bin"/><Relationship Id="rId61" Type="http://schemas.openxmlformats.org/officeDocument/2006/relationships/oleObject" Target="../embeddings/oleObject36.bin"/><Relationship Id="rId82" Type="http://schemas.openxmlformats.org/officeDocument/2006/relationships/oleObject" Target="../embeddings/oleObject50.bin"/><Relationship Id="rId1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14"/>
  <sheetViews>
    <sheetView tabSelected="1" workbookViewId="0">
      <selection activeCell="A103" sqref="A103:K114"/>
    </sheetView>
  </sheetViews>
  <sheetFormatPr defaultRowHeight="15" x14ac:dyDescent="0.25"/>
  <cols>
    <col min="10" max="10" width="11.28515625" bestFit="1" customWidth="1"/>
    <col min="11" max="11" width="14.85546875" bestFit="1" customWidth="1"/>
  </cols>
  <sheetData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5">
      <c r="A4" s="1"/>
      <c r="B4" s="2"/>
      <c r="C4" s="2" t="s">
        <v>0</v>
      </c>
      <c r="D4" s="2"/>
      <c r="E4" s="2"/>
      <c r="F4" s="2"/>
      <c r="G4" s="2"/>
      <c r="H4" s="2"/>
      <c r="I4" s="2"/>
      <c r="J4" s="2" t="s">
        <v>1</v>
      </c>
      <c r="K4" s="4">
        <v>4</v>
      </c>
      <c r="L4" s="3"/>
    </row>
    <row r="5" spans="1:12" x14ac:dyDescent="0.25">
      <c r="A5" s="1"/>
      <c r="B5" s="2"/>
      <c r="C5" s="2" t="s">
        <v>2</v>
      </c>
      <c r="D5" s="2"/>
      <c r="E5" s="2"/>
      <c r="F5" s="2"/>
      <c r="G5" s="2"/>
      <c r="H5" s="2"/>
      <c r="I5" s="2"/>
      <c r="J5" s="2" t="s">
        <v>1</v>
      </c>
      <c r="K5" s="5">
        <v>450</v>
      </c>
      <c r="L5" s="3"/>
    </row>
    <row r="6" spans="1:12" x14ac:dyDescent="0.25">
      <c r="A6" s="1"/>
      <c r="B6" s="2"/>
      <c r="C6" s="2" t="s">
        <v>3</v>
      </c>
      <c r="D6" s="2"/>
      <c r="E6" s="2"/>
      <c r="F6" s="2"/>
      <c r="G6" s="2"/>
      <c r="H6" s="2"/>
      <c r="I6" s="2"/>
      <c r="J6" s="2" t="s">
        <v>1</v>
      </c>
      <c r="K6" s="6">
        <f>2*PI()*K4*K5</f>
        <v>11309.733552923255</v>
      </c>
      <c r="L6" s="3"/>
    </row>
    <row r="12" spans="1:12" x14ac:dyDescent="0.25">
      <c r="A12" s="2"/>
      <c r="B12" s="7" t="s">
        <v>4</v>
      </c>
      <c r="C12" s="2"/>
      <c r="D12" s="2"/>
      <c r="E12" s="2"/>
      <c r="F12" s="2"/>
      <c r="G12" s="2"/>
      <c r="H12" s="2"/>
      <c r="I12" s="2"/>
      <c r="J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 t="s">
        <v>5</v>
      </c>
      <c r="C18" s="2"/>
      <c r="D18" s="2"/>
      <c r="E18" s="2"/>
      <c r="F18" s="2"/>
      <c r="G18" s="2"/>
      <c r="H18" s="2"/>
      <c r="I18" s="2" t="s">
        <v>1</v>
      </c>
      <c r="J18" s="4">
        <v>10</v>
      </c>
    </row>
    <row r="19" spans="1:10" x14ac:dyDescent="0.25">
      <c r="A19" s="2"/>
      <c r="B19" s="2" t="s">
        <v>6</v>
      </c>
      <c r="C19" s="2"/>
      <c r="D19" s="2"/>
      <c r="E19" s="2"/>
      <c r="F19" s="2"/>
      <c r="G19" s="2"/>
      <c r="H19" s="2"/>
      <c r="I19" s="2" t="s">
        <v>1</v>
      </c>
      <c r="J19" s="8">
        <f>J18/2</f>
        <v>5</v>
      </c>
    </row>
    <row r="20" spans="1:10" x14ac:dyDescent="0.25">
      <c r="A20" s="2"/>
      <c r="B20" s="2" t="s">
        <v>7</v>
      </c>
      <c r="C20" s="2"/>
      <c r="D20" s="2"/>
      <c r="E20" s="2"/>
      <c r="F20" s="2"/>
      <c r="G20" s="2"/>
      <c r="H20" s="2"/>
      <c r="I20" s="2" t="s">
        <v>1</v>
      </c>
      <c r="J20" s="9">
        <f>(PI()*J18^2)/4</f>
        <v>78.539816339744831</v>
      </c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7" t="s">
        <v>8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7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 t="s">
        <v>9</v>
      </c>
      <c r="C30" s="2"/>
      <c r="D30" s="2"/>
      <c r="E30" s="2"/>
      <c r="F30" s="2"/>
      <c r="G30" s="2"/>
      <c r="H30" s="2"/>
      <c r="I30" s="2" t="s">
        <v>1</v>
      </c>
      <c r="J30" s="4">
        <v>10</v>
      </c>
    </row>
    <row r="31" spans="1:10" x14ac:dyDescent="0.25">
      <c r="A31" s="2"/>
      <c r="B31" s="2" t="s">
        <v>10</v>
      </c>
      <c r="C31" s="2"/>
      <c r="D31" s="2"/>
      <c r="E31" s="2"/>
      <c r="F31" s="2"/>
      <c r="G31" s="2"/>
      <c r="H31" s="2"/>
      <c r="I31" s="2" t="s">
        <v>1</v>
      </c>
      <c r="J31" s="4">
        <v>9.75</v>
      </c>
    </row>
    <row r="32" spans="1:10" x14ac:dyDescent="0.25">
      <c r="A32" s="2"/>
      <c r="B32" s="2" t="s">
        <v>11</v>
      </c>
      <c r="C32" s="2"/>
      <c r="D32" s="2"/>
      <c r="E32" s="2"/>
      <c r="F32" s="2"/>
      <c r="G32" s="2"/>
      <c r="H32" s="2"/>
      <c r="I32" s="2" t="s">
        <v>1</v>
      </c>
      <c r="J32" s="8">
        <f>J30/2</f>
        <v>5</v>
      </c>
    </row>
    <row r="33" spans="1:10" x14ac:dyDescent="0.25">
      <c r="A33" s="2"/>
      <c r="B33" s="10" t="s">
        <v>10</v>
      </c>
      <c r="C33" s="2"/>
      <c r="D33" s="2"/>
      <c r="E33" s="2"/>
      <c r="F33" s="2"/>
      <c r="G33" s="2"/>
      <c r="H33" s="2"/>
      <c r="I33" s="10" t="s">
        <v>1</v>
      </c>
      <c r="J33" s="8">
        <f>J31/2</f>
        <v>4.875</v>
      </c>
    </row>
    <row r="34" spans="1:10" x14ac:dyDescent="0.25">
      <c r="A34" s="2"/>
      <c r="B34" s="10" t="s">
        <v>12</v>
      </c>
      <c r="C34" s="2"/>
      <c r="D34" s="2"/>
      <c r="E34" s="2"/>
      <c r="F34" s="2"/>
      <c r="G34" s="2"/>
      <c r="H34" s="2"/>
      <c r="I34" s="10" t="s">
        <v>1</v>
      </c>
      <c r="J34" s="9">
        <f>PI()*(J30^2-J31^2)/4</f>
        <v>3.877903431774901</v>
      </c>
    </row>
    <row r="35" spans="1:10" x14ac:dyDescent="0.25">
      <c r="A35" s="2"/>
      <c r="B35" s="10"/>
      <c r="C35" s="2"/>
      <c r="D35" s="2"/>
      <c r="E35" s="2"/>
      <c r="F35" s="2"/>
      <c r="G35" s="2"/>
      <c r="H35" s="2"/>
      <c r="I35" s="10"/>
      <c r="J35" s="11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7" t="s">
        <v>13</v>
      </c>
      <c r="C37" s="2"/>
      <c r="D37" s="2"/>
      <c r="E37" s="7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 t="s">
        <v>14</v>
      </c>
      <c r="C42" s="2"/>
      <c r="D42" s="2"/>
      <c r="E42" s="2"/>
      <c r="F42" s="2"/>
      <c r="G42" s="2"/>
      <c r="H42" s="2"/>
      <c r="I42" s="2" t="s">
        <v>1</v>
      </c>
      <c r="J42" s="4">
        <v>10</v>
      </c>
    </row>
    <row r="43" spans="1:10" x14ac:dyDescent="0.25">
      <c r="A43" s="2"/>
      <c r="B43" s="2" t="s">
        <v>15</v>
      </c>
      <c r="C43" s="2"/>
      <c r="D43" s="2"/>
      <c r="E43" s="2"/>
      <c r="F43" s="2"/>
      <c r="G43" s="2"/>
      <c r="H43" s="2"/>
      <c r="I43" s="2" t="s">
        <v>1</v>
      </c>
      <c r="J43" s="4">
        <v>300</v>
      </c>
    </row>
    <row r="44" spans="1:10" x14ac:dyDescent="0.25">
      <c r="A44" s="2"/>
      <c r="B44" s="2" t="s">
        <v>16</v>
      </c>
      <c r="C44" s="2"/>
      <c r="D44" s="2"/>
      <c r="E44" s="2"/>
      <c r="F44" s="2"/>
      <c r="G44" s="2"/>
      <c r="H44" s="2"/>
      <c r="I44" s="2" t="s">
        <v>1</v>
      </c>
      <c r="J44" s="9">
        <f>PI()*J42*J43</f>
        <v>9424.7779607693792</v>
      </c>
    </row>
    <row r="45" spans="1:10" x14ac:dyDescent="0.25">
      <c r="A45" s="2"/>
      <c r="B45" s="2"/>
      <c r="C45" s="2"/>
      <c r="D45" s="2"/>
      <c r="E45" s="2"/>
      <c r="F45" s="2"/>
      <c r="G45" s="12" t="s">
        <v>17</v>
      </c>
      <c r="H45" s="2"/>
      <c r="I45" s="10" t="s">
        <v>1</v>
      </c>
      <c r="J45" s="13">
        <f>J44/10000</f>
        <v>0.94247779607693793</v>
      </c>
    </row>
    <row r="49" spans="1:11" ht="15.75" thickBot="1" x14ac:dyDescent="0.3"/>
    <row r="50" spans="1:11" x14ac:dyDescent="0.2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1"/>
      <c r="B51" s="2"/>
      <c r="C51" s="7" t="s">
        <v>18</v>
      </c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1"/>
      <c r="B52" s="2"/>
      <c r="C52" s="7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1"/>
      <c r="B53" s="2" t="s">
        <v>19</v>
      </c>
      <c r="C53" s="7"/>
      <c r="D53" s="2"/>
      <c r="E53" s="2"/>
      <c r="F53" s="2"/>
      <c r="G53" s="2"/>
      <c r="H53" s="2"/>
      <c r="I53" s="2"/>
      <c r="J53" s="2"/>
      <c r="K53" s="2"/>
    </row>
    <row r="54" spans="1:11" ht="15.75" thickBo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thickTop="1" x14ac:dyDescent="0.25">
      <c r="A55" s="1"/>
      <c r="B55" s="16" t="s">
        <v>20</v>
      </c>
      <c r="C55" s="17"/>
      <c r="D55" s="17"/>
      <c r="E55" s="17"/>
      <c r="F55" s="18"/>
      <c r="G55" s="19" t="s">
        <v>21</v>
      </c>
      <c r="H55" s="20" t="s">
        <v>22</v>
      </c>
      <c r="I55" s="21"/>
      <c r="J55" s="2"/>
      <c r="K55" s="2"/>
    </row>
    <row r="56" spans="1:11" x14ac:dyDescent="0.25">
      <c r="A56" s="1"/>
      <c r="B56" s="22" t="s">
        <v>23</v>
      </c>
      <c r="C56" s="23"/>
      <c r="D56" s="23"/>
      <c r="E56" s="23"/>
      <c r="F56" s="24"/>
      <c r="G56" s="25" t="s">
        <v>24</v>
      </c>
      <c r="H56" s="26">
        <v>0</v>
      </c>
      <c r="I56" s="27"/>
      <c r="J56" s="2"/>
      <c r="K56" s="2"/>
    </row>
    <row r="57" spans="1:11" x14ac:dyDescent="0.25">
      <c r="A57" s="1"/>
      <c r="B57" s="22" t="s">
        <v>25</v>
      </c>
      <c r="C57" s="23"/>
      <c r="D57" s="23"/>
      <c r="E57" s="23"/>
      <c r="F57" s="24"/>
      <c r="G57" s="25" t="s">
        <v>26</v>
      </c>
      <c r="H57" s="26">
        <v>-0.05</v>
      </c>
      <c r="I57" s="27"/>
      <c r="J57" s="2"/>
      <c r="K57" s="2"/>
    </row>
    <row r="58" spans="1:11" x14ac:dyDescent="0.25">
      <c r="A58" s="1"/>
      <c r="B58" s="22" t="s">
        <v>27</v>
      </c>
      <c r="C58" s="23"/>
      <c r="D58" s="23"/>
      <c r="E58" s="23"/>
      <c r="F58" s="24"/>
      <c r="G58" s="28" t="s">
        <v>28</v>
      </c>
      <c r="H58" s="26">
        <v>-7.0000000000000007E-2</v>
      </c>
      <c r="I58" s="27"/>
      <c r="J58" s="2"/>
      <c r="K58" s="2"/>
    </row>
    <row r="59" spans="1:11" ht="15.75" thickBot="1" x14ac:dyDescent="0.3">
      <c r="A59" s="1"/>
      <c r="B59" s="29" t="s">
        <v>29</v>
      </c>
      <c r="C59" s="30"/>
      <c r="D59" s="30"/>
      <c r="E59" s="30"/>
      <c r="F59" s="31"/>
      <c r="G59" s="32" t="s">
        <v>30</v>
      </c>
      <c r="H59" s="33">
        <v>-1.1000000000000001</v>
      </c>
      <c r="I59" s="34"/>
      <c r="J59" s="2"/>
      <c r="K59" s="2"/>
    </row>
    <row r="60" spans="1:11" ht="15.75" thickTop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1"/>
      <c r="B62" s="35" t="s">
        <v>31</v>
      </c>
      <c r="C62" s="36"/>
      <c r="D62" s="36"/>
      <c r="E62" s="37">
        <v>-0.7</v>
      </c>
      <c r="F62" s="2"/>
      <c r="G62" s="2"/>
      <c r="H62" s="38"/>
      <c r="I62" s="39"/>
      <c r="J62" s="2"/>
      <c r="K62" s="2"/>
    </row>
    <row r="63" spans="1:11" x14ac:dyDescent="0.25">
      <c r="A63" s="1"/>
      <c r="B63" s="35"/>
      <c r="C63" s="36"/>
      <c r="D63" s="36"/>
      <c r="E63" s="40"/>
      <c r="F63" s="2"/>
      <c r="G63" s="2"/>
      <c r="H63" s="38"/>
      <c r="I63" s="39"/>
      <c r="J63" s="2"/>
      <c r="K63" s="2"/>
    </row>
    <row r="64" spans="1:11" x14ac:dyDescent="0.25">
      <c r="A64" s="1"/>
      <c r="B64" s="35"/>
      <c r="C64" s="35" t="s">
        <v>32</v>
      </c>
      <c r="D64" s="36"/>
      <c r="E64" s="40"/>
      <c r="F64" s="2"/>
      <c r="G64" s="2"/>
      <c r="H64" s="38"/>
      <c r="I64" s="39"/>
      <c r="J64" s="2"/>
      <c r="K64" s="2"/>
    </row>
    <row r="65" spans="1:11" x14ac:dyDescent="0.25">
      <c r="A65" s="1"/>
      <c r="B65" s="2"/>
      <c r="C65" s="41" t="s">
        <v>33</v>
      </c>
      <c r="D65" s="41"/>
      <c r="E65" s="41"/>
      <c r="F65" s="41"/>
      <c r="G65" s="41"/>
      <c r="H65" s="41"/>
      <c r="I65" s="2"/>
      <c r="J65" s="2"/>
      <c r="K65" s="2"/>
    </row>
    <row r="66" spans="1:11" ht="15.75" thickBot="1" x14ac:dyDescent="0.3">
      <c r="A66" s="1"/>
      <c r="B66" s="2"/>
      <c r="C66" s="42"/>
      <c r="D66" s="42"/>
      <c r="E66" s="42"/>
      <c r="F66" s="42"/>
      <c r="G66" s="42"/>
      <c r="H66" s="42"/>
      <c r="I66" s="2"/>
      <c r="J66" s="2"/>
      <c r="K66" s="2"/>
    </row>
    <row r="67" spans="1:11" ht="16.5" thickTop="1" thickBot="1" x14ac:dyDescent="0.3">
      <c r="A67" s="1"/>
      <c r="B67" s="2"/>
      <c r="C67" s="43"/>
      <c r="D67" s="44"/>
      <c r="E67" s="45" t="s">
        <v>34</v>
      </c>
      <c r="F67" s="46"/>
      <c r="G67" s="46"/>
      <c r="H67" s="47"/>
      <c r="I67" s="2"/>
      <c r="J67" s="2"/>
      <c r="K67" s="2"/>
    </row>
    <row r="68" spans="1:11" ht="15.75" thickBot="1" x14ac:dyDescent="0.3">
      <c r="A68" s="1"/>
      <c r="B68" s="2"/>
      <c r="C68" s="48"/>
      <c r="D68" s="49"/>
      <c r="E68" s="50" t="s">
        <v>24</v>
      </c>
      <c r="F68" s="51" t="s">
        <v>26</v>
      </c>
      <c r="G68" s="51" t="s">
        <v>28</v>
      </c>
      <c r="H68" s="52" t="s">
        <v>30</v>
      </c>
      <c r="I68" s="2"/>
      <c r="J68" s="2"/>
      <c r="K68" s="2"/>
    </row>
    <row r="69" spans="1:11" ht="16.5" thickTop="1" thickBot="1" x14ac:dyDescent="0.3">
      <c r="A69" s="1"/>
      <c r="B69" s="2"/>
      <c r="C69" s="53" t="s">
        <v>35</v>
      </c>
      <c r="D69" s="54" t="s">
        <v>24</v>
      </c>
      <c r="E69" s="55">
        <f>$E$237-(0-0)</f>
        <v>0</v>
      </c>
      <c r="F69" s="56">
        <f>$E$237-(0-0.05)</f>
        <v>0.05</v>
      </c>
      <c r="G69" s="56">
        <f>$E$237-(0-0.07)</f>
        <v>7.0000000000000007E-2</v>
      </c>
      <c r="H69" s="57">
        <f>$E$237-(0-1.1)</f>
        <v>1.1000000000000001</v>
      </c>
      <c r="I69" s="2"/>
      <c r="J69" s="2"/>
      <c r="K69" s="2"/>
    </row>
    <row r="70" spans="1:11" ht="15.75" thickBot="1" x14ac:dyDescent="0.3">
      <c r="A70" s="1"/>
      <c r="B70" s="2"/>
      <c r="C70" s="58"/>
      <c r="D70" s="59" t="s">
        <v>26</v>
      </c>
      <c r="E70" s="60">
        <f>$E$237-(0.05-0)</f>
        <v>-0.05</v>
      </c>
      <c r="F70" s="61">
        <f>$E$237-(0.05-0.05)</f>
        <v>0</v>
      </c>
      <c r="G70" s="61">
        <f>$E$237-(0.05-0.07)</f>
        <v>2.0000000000000004E-2</v>
      </c>
      <c r="H70" s="62">
        <f>$E$237-(0.05-1.1)</f>
        <v>1.05</v>
      </c>
      <c r="I70" s="2"/>
      <c r="J70" s="2"/>
      <c r="K70" s="2"/>
    </row>
    <row r="71" spans="1:11" ht="15.75" thickBot="1" x14ac:dyDescent="0.3">
      <c r="A71" s="1"/>
      <c r="B71" s="2"/>
      <c r="C71" s="58"/>
      <c r="D71" s="63" t="s">
        <v>28</v>
      </c>
      <c r="E71" s="60">
        <f>$E$237-(0.07-0)</f>
        <v>-7.0000000000000007E-2</v>
      </c>
      <c r="F71" s="61">
        <f>$E$237-(0.07-0.05)</f>
        <v>-2.0000000000000004E-2</v>
      </c>
      <c r="G71" s="61">
        <f>$E$237-(0.07-0.07)</f>
        <v>0</v>
      </c>
      <c r="H71" s="62">
        <f>$E$237-(0.07-1.1)</f>
        <v>1.03</v>
      </c>
      <c r="I71" s="2"/>
      <c r="J71" s="2"/>
      <c r="K71" s="2"/>
    </row>
    <row r="72" spans="1:11" ht="15.75" thickBot="1" x14ac:dyDescent="0.3">
      <c r="A72" s="1"/>
      <c r="B72" s="2"/>
      <c r="C72" s="64"/>
      <c r="D72" s="63" t="s">
        <v>30</v>
      </c>
      <c r="E72" s="65">
        <f>$E$237-(1.1-0)</f>
        <v>-1.1000000000000001</v>
      </c>
      <c r="F72" s="66">
        <f>$E$237-(1.1-0.05)</f>
        <v>-1.05</v>
      </c>
      <c r="G72" s="66">
        <f>$E$237-(1.1-0.07)</f>
        <v>-1.03</v>
      </c>
      <c r="H72" s="67">
        <f>$E$237-(1.1-1.1)</f>
        <v>0</v>
      </c>
      <c r="I72" s="2"/>
      <c r="J72" s="2"/>
      <c r="K72" s="2"/>
    </row>
    <row r="73" spans="1:11" ht="16.5" thickTop="1" thickBot="1" x14ac:dyDescent="0.3">
      <c r="A73" s="68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5" spans="1:11" x14ac:dyDescent="0.25">
      <c r="A75" s="2"/>
      <c r="B75" s="7" t="s">
        <v>36</v>
      </c>
      <c r="C75" s="2"/>
      <c r="D75" s="2"/>
      <c r="E75" s="2"/>
      <c r="F75" s="2"/>
      <c r="G75" s="2"/>
      <c r="H75" s="2"/>
      <c r="I75" s="2"/>
      <c r="J75" s="2"/>
    </row>
    <row r="76" spans="1:11" x14ac:dyDescent="0.25">
      <c r="A76" s="2"/>
      <c r="B76" s="7"/>
      <c r="C76" s="2"/>
      <c r="D76" s="2"/>
      <c r="E76" s="2"/>
      <c r="F76" s="2"/>
      <c r="G76" s="2"/>
      <c r="H76" s="2"/>
      <c r="I76" s="2"/>
      <c r="J76" s="2"/>
    </row>
    <row r="77" spans="1:11" x14ac:dyDescent="0.25">
      <c r="A77" s="2"/>
      <c r="B77" s="7"/>
      <c r="C77" s="2"/>
      <c r="D77" s="2"/>
      <c r="E77" s="2"/>
      <c r="F77" s="2"/>
      <c r="G77" s="2"/>
      <c r="H77" s="2"/>
      <c r="I77" s="2"/>
      <c r="J77" s="2"/>
    </row>
    <row r="78" spans="1:11" x14ac:dyDescent="0.25">
      <c r="A78" s="2"/>
      <c r="B78" s="7" t="s">
        <v>37</v>
      </c>
      <c r="C78" s="2"/>
      <c r="D78" s="2"/>
      <c r="E78" s="2"/>
      <c r="F78" s="2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1" x14ac:dyDescent="0.25">
      <c r="A80" s="2"/>
      <c r="B80" s="7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7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10" t="s">
        <v>38</v>
      </c>
      <c r="C83" s="2"/>
      <c r="D83" s="2"/>
      <c r="E83" s="2"/>
      <c r="F83" s="2"/>
      <c r="G83" s="2"/>
      <c r="H83" s="2"/>
      <c r="I83" s="2" t="s">
        <v>1</v>
      </c>
      <c r="J83" s="70">
        <v>109</v>
      </c>
    </row>
    <row r="84" spans="1:10" x14ac:dyDescent="0.25">
      <c r="A84" s="2"/>
      <c r="B84" s="10" t="s">
        <v>39</v>
      </c>
      <c r="C84" s="2"/>
      <c r="D84" s="2"/>
      <c r="E84" s="2"/>
      <c r="F84" s="2"/>
      <c r="G84" s="2"/>
      <c r="H84" s="2"/>
      <c r="I84" s="2" t="s">
        <v>1</v>
      </c>
      <c r="J84" s="71">
        <v>0.5</v>
      </c>
    </row>
    <row r="85" spans="1:10" x14ac:dyDescent="0.25">
      <c r="A85" s="2"/>
      <c r="B85" s="10" t="s">
        <v>40</v>
      </c>
      <c r="C85" s="2"/>
      <c r="D85" s="2"/>
      <c r="E85" s="2"/>
      <c r="F85" s="2"/>
      <c r="G85" s="2"/>
      <c r="H85" s="2"/>
      <c r="I85" s="10" t="s">
        <v>1</v>
      </c>
      <c r="J85" s="71">
        <v>0.85</v>
      </c>
    </row>
    <row r="86" spans="1:10" x14ac:dyDescent="0.25">
      <c r="A86" s="2"/>
      <c r="B86" s="10" t="s">
        <v>41</v>
      </c>
      <c r="C86" s="2"/>
      <c r="D86" s="2"/>
      <c r="E86" s="2"/>
      <c r="F86" s="2"/>
      <c r="G86" s="2"/>
      <c r="H86" s="2"/>
      <c r="I86" s="10" t="s">
        <v>1</v>
      </c>
      <c r="J86" s="72">
        <v>2</v>
      </c>
    </row>
    <row r="87" spans="1:10" x14ac:dyDescent="0.25">
      <c r="A87" s="2"/>
      <c r="B87" s="2" t="s">
        <v>42</v>
      </c>
      <c r="C87" s="2"/>
      <c r="D87" s="2"/>
      <c r="E87" s="2"/>
      <c r="F87" s="2"/>
      <c r="G87" s="2"/>
      <c r="H87" s="2"/>
      <c r="I87" s="2" t="s">
        <v>1</v>
      </c>
      <c r="J87" s="73">
        <f>0.256*J83*J84*J85/J86</f>
        <v>5.9295999999999998</v>
      </c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74" t="s">
        <v>43</v>
      </c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74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74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10" t="s">
        <v>38</v>
      </c>
      <c r="C94" s="2"/>
      <c r="D94" s="2"/>
      <c r="E94" s="2"/>
      <c r="F94" s="2"/>
      <c r="G94" s="2"/>
      <c r="H94" s="2"/>
      <c r="I94" s="2" t="s">
        <v>1</v>
      </c>
      <c r="J94" s="75">
        <v>109</v>
      </c>
    </row>
    <row r="95" spans="1:10" x14ac:dyDescent="0.25">
      <c r="A95" s="2"/>
      <c r="B95" s="10" t="s">
        <v>39</v>
      </c>
      <c r="C95" s="2"/>
      <c r="D95" s="2"/>
      <c r="E95" s="2"/>
      <c r="F95" s="2"/>
      <c r="G95" s="2"/>
      <c r="H95" s="2"/>
      <c r="I95" s="2" t="s">
        <v>1</v>
      </c>
      <c r="J95" s="71">
        <v>0.9</v>
      </c>
    </row>
    <row r="96" spans="1:10" x14ac:dyDescent="0.25">
      <c r="A96" s="2"/>
      <c r="B96" s="10" t="s">
        <v>40</v>
      </c>
      <c r="C96" s="2"/>
      <c r="D96" s="2"/>
      <c r="E96" s="2"/>
      <c r="F96" s="2"/>
      <c r="G96" s="2"/>
      <c r="H96" s="2"/>
      <c r="I96" s="10" t="s">
        <v>1</v>
      </c>
      <c r="J96" s="71">
        <v>0.85</v>
      </c>
    </row>
    <row r="97" spans="1:11" x14ac:dyDescent="0.25">
      <c r="A97" s="2"/>
      <c r="B97" s="10" t="s">
        <v>41</v>
      </c>
      <c r="C97" s="2"/>
      <c r="D97" s="2"/>
      <c r="E97" s="2"/>
      <c r="F97" s="2"/>
      <c r="G97" s="2"/>
      <c r="H97" s="2"/>
      <c r="I97" s="10" t="s">
        <v>1</v>
      </c>
      <c r="J97" s="72">
        <v>2</v>
      </c>
    </row>
    <row r="98" spans="1:11" x14ac:dyDescent="0.25">
      <c r="A98" s="2"/>
      <c r="B98" s="2" t="s">
        <v>42</v>
      </c>
      <c r="C98" s="2"/>
      <c r="D98" s="2"/>
      <c r="E98" s="2"/>
      <c r="F98" s="2"/>
      <c r="G98" s="2"/>
      <c r="H98" s="2"/>
      <c r="I98" s="2" t="s">
        <v>1</v>
      </c>
      <c r="J98" s="73">
        <f>0.0935*J94*J95*J96/J97</f>
        <v>3.8982487499999996</v>
      </c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</row>
    <row r="110" spans="1:11" x14ac:dyDescent="0.25">
      <c r="A110" s="2"/>
      <c r="B110" s="2" t="s">
        <v>44</v>
      </c>
      <c r="C110" s="2"/>
      <c r="D110" s="2"/>
      <c r="E110" s="2"/>
      <c r="F110" s="2"/>
      <c r="G110" s="2"/>
      <c r="H110" s="2"/>
      <c r="I110" s="2"/>
      <c r="J110" s="2"/>
      <c r="K110" s="3"/>
    </row>
    <row r="111" spans="1:11" x14ac:dyDescent="0.25">
      <c r="A111" s="2"/>
      <c r="B111" s="2" t="s">
        <v>45</v>
      </c>
      <c r="C111" s="2"/>
      <c r="D111" s="2"/>
      <c r="E111" s="2"/>
      <c r="F111" s="2"/>
      <c r="G111" s="2"/>
      <c r="H111" s="2"/>
      <c r="I111" s="2"/>
      <c r="J111" s="2"/>
      <c r="K111" s="3"/>
    </row>
    <row r="112" spans="1:11" x14ac:dyDescent="0.25">
      <c r="A112" s="2"/>
      <c r="B112" s="2" t="s">
        <v>46</v>
      </c>
      <c r="C112" s="2"/>
      <c r="D112" s="2"/>
      <c r="E112" s="2"/>
      <c r="F112" s="2"/>
      <c r="G112" s="2"/>
      <c r="H112" s="2"/>
      <c r="I112" s="2"/>
      <c r="J112" s="2"/>
      <c r="K112" s="3"/>
    </row>
    <row r="113" spans="1:11" x14ac:dyDescent="0.25">
      <c r="A113" s="2"/>
      <c r="B113" s="2" t="s">
        <v>47</v>
      </c>
      <c r="C113" s="2"/>
      <c r="D113" s="2"/>
      <c r="E113" s="2"/>
      <c r="F113" s="2"/>
      <c r="G113" s="2"/>
      <c r="H113" s="2"/>
      <c r="I113" s="2"/>
      <c r="J113" s="2"/>
      <c r="K113" s="3"/>
    </row>
    <row r="114" spans="1:11" x14ac:dyDescent="0.25">
      <c r="A114" s="2"/>
      <c r="B114" s="2" t="s">
        <v>48</v>
      </c>
      <c r="C114" s="2"/>
      <c r="D114" s="2"/>
      <c r="E114" s="2"/>
      <c r="F114" s="2"/>
      <c r="G114" s="2"/>
      <c r="H114" s="2"/>
      <c r="I114" s="2"/>
      <c r="J114" s="2"/>
      <c r="K114" s="3"/>
    </row>
  </sheetData>
  <mergeCells count="14">
    <mergeCell ref="C69:C72"/>
    <mergeCell ref="B58:F58"/>
    <mergeCell ref="H58:I58"/>
    <mergeCell ref="B59:F59"/>
    <mergeCell ref="H59:I59"/>
    <mergeCell ref="C65:H65"/>
    <mergeCell ref="C67:D68"/>
    <mergeCell ref="E67:H67"/>
    <mergeCell ref="B55:F55"/>
    <mergeCell ref="H55:I55"/>
    <mergeCell ref="B56:F56"/>
    <mergeCell ref="H56:I56"/>
    <mergeCell ref="B57:F57"/>
    <mergeCell ref="H57:I5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32" r:id="rId3">
          <objectPr defaultSize="0" autoPict="0" r:id="rId4">
            <anchor moveWithCells="1">
              <from>
                <xdr:col>4</xdr:col>
                <xdr:colOff>485775</xdr:colOff>
                <xdr:row>0</xdr:row>
                <xdr:rowOff>85725</xdr:rowOff>
              </from>
              <to>
                <xdr:col>6</xdr:col>
                <xdr:colOff>133350</xdr:colOff>
                <xdr:row>1</xdr:row>
                <xdr:rowOff>180975</xdr:rowOff>
              </to>
            </anchor>
          </objectPr>
        </oleObject>
      </mc:Choice>
      <mc:Fallback>
        <oleObject progId="Equation.3" shapeId="1032" r:id="rId3"/>
      </mc:Fallback>
    </mc:AlternateContent>
    <mc:AlternateContent xmlns:mc="http://schemas.openxmlformats.org/markup-compatibility/2006">
      <mc:Choice Requires="x14">
        <oleObject progId="Equation.3" shapeId="1033" r:id="rId5">
          <objectPr defaultSize="0" autoPict="0" r:id="rId6">
            <anchor moveWithCells="1">
              <from>
                <xdr:col>1</xdr:col>
                <xdr:colOff>447675</xdr:colOff>
                <xdr:row>3</xdr:row>
                <xdr:rowOff>19050</xdr:rowOff>
              </from>
              <to>
                <xdr:col>1</xdr:col>
                <xdr:colOff>571500</xdr:colOff>
                <xdr:row>4</xdr:row>
                <xdr:rowOff>0</xdr:rowOff>
              </to>
            </anchor>
          </objectPr>
        </oleObject>
      </mc:Choice>
      <mc:Fallback>
        <oleObject progId="Equation.3" shapeId="1033" r:id="rId5"/>
      </mc:Fallback>
    </mc:AlternateContent>
    <mc:AlternateContent xmlns:mc="http://schemas.openxmlformats.org/markup-compatibility/2006">
      <mc:Choice Requires="x14">
        <oleObject progId="Equation.3" shapeId="1034" r:id="rId7">
          <objectPr defaultSize="0" autoPict="0" r:id="rId8">
            <anchor moveWithCells="1">
              <from>
                <xdr:col>1</xdr:col>
                <xdr:colOff>438150</xdr:colOff>
                <xdr:row>4</xdr:row>
                <xdr:rowOff>0</xdr:rowOff>
              </from>
              <to>
                <xdr:col>1</xdr:col>
                <xdr:colOff>590550</xdr:colOff>
                <xdr:row>5</xdr:row>
                <xdr:rowOff>0</xdr:rowOff>
              </to>
            </anchor>
          </objectPr>
        </oleObject>
      </mc:Choice>
      <mc:Fallback>
        <oleObject progId="Equation.3" shapeId="1034" r:id="rId7"/>
      </mc:Fallback>
    </mc:AlternateContent>
    <mc:AlternateContent xmlns:mc="http://schemas.openxmlformats.org/markup-compatibility/2006">
      <mc:Choice Requires="x14">
        <oleObject progId="Equation.3" shapeId="1035" r:id="rId9">
          <objectPr defaultSize="0" autoPict="0" r:id="rId10">
            <anchor moveWithCells="1">
              <from>
                <xdr:col>1</xdr:col>
                <xdr:colOff>419100</xdr:colOff>
                <xdr:row>5</xdr:row>
                <xdr:rowOff>19050</xdr:rowOff>
              </from>
              <to>
                <xdr:col>1</xdr:col>
                <xdr:colOff>571500</xdr:colOff>
                <xdr:row>6</xdr:row>
                <xdr:rowOff>19050</xdr:rowOff>
              </to>
            </anchor>
          </objectPr>
        </oleObject>
      </mc:Choice>
      <mc:Fallback>
        <oleObject progId="Equation.3" shapeId="1035" r:id="rId9"/>
      </mc:Fallback>
    </mc:AlternateContent>
    <mc:AlternateContent xmlns:mc="http://schemas.openxmlformats.org/markup-compatibility/2006">
      <mc:Choice Requires="x14">
        <oleObject progId="Equation.3" shapeId="1036" r:id="rId11">
          <objectPr defaultSize="0" autoPict="0" r:id="rId6">
            <anchor moveWithCells="1">
              <from>
                <xdr:col>8</xdr:col>
                <xdr:colOff>447675</xdr:colOff>
                <xdr:row>3</xdr:row>
                <xdr:rowOff>19050</xdr:rowOff>
              </from>
              <to>
                <xdr:col>8</xdr:col>
                <xdr:colOff>571500</xdr:colOff>
                <xdr:row>4</xdr:row>
                <xdr:rowOff>0</xdr:rowOff>
              </to>
            </anchor>
          </objectPr>
        </oleObject>
      </mc:Choice>
      <mc:Fallback>
        <oleObject progId="Equation.3" shapeId="1036" r:id="rId11"/>
      </mc:Fallback>
    </mc:AlternateContent>
    <mc:AlternateContent xmlns:mc="http://schemas.openxmlformats.org/markup-compatibility/2006">
      <mc:Choice Requires="x14">
        <oleObject progId="Equation.3" shapeId="1037" r:id="rId12">
          <objectPr defaultSize="0" autoPict="0" r:id="rId8">
            <anchor moveWithCells="1">
              <from>
                <xdr:col>8</xdr:col>
                <xdr:colOff>438150</xdr:colOff>
                <xdr:row>4</xdr:row>
                <xdr:rowOff>0</xdr:rowOff>
              </from>
              <to>
                <xdr:col>8</xdr:col>
                <xdr:colOff>590550</xdr:colOff>
                <xdr:row>5</xdr:row>
                <xdr:rowOff>0</xdr:rowOff>
              </to>
            </anchor>
          </objectPr>
        </oleObject>
      </mc:Choice>
      <mc:Fallback>
        <oleObject progId="Equation.3" shapeId="1037" r:id="rId12"/>
      </mc:Fallback>
    </mc:AlternateContent>
    <mc:AlternateContent xmlns:mc="http://schemas.openxmlformats.org/markup-compatibility/2006">
      <mc:Choice Requires="x14">
        <oleObject progId="Equation.3" shapeId="1038" r:id="rId13">
          <objectPr defaultSize="0" autoPict="0" r:id="rId10">
            <anchor moveWithCells="1">
              <from>
                <xdr:col>8</xdr:col>
                <xdr:colOff>419100</xdr:colOff>
                <xdr:row>5</xdr:row>
                <xdr:rowOff>19050</xdr:rowOff>
              </from>
              <to>
                <xdr:col>8</xdr:col>
                <xdr:colOff>571500</xdr:colOff>
                <xdr:row>6</xdr:row>
                <xdr:rowOff>19050</xdr:rowOff>
              </to>
            </anchor>
          </objectPr>
        </oleObject>
      </mc:Choice>
      <mc:Fallback>
        <oleObject progId="Equation.3" shapeId="1038" r:id="rId13"/>
      </mc:Fallback>
    </mc:AlternateContent>
    <mc:AlternateContent xmlns:mc="http://schemas.openxmlformats.org/markup-compatibility/2006">
      <mc:Choice Requires="x14">
        <oleObject progId="Equation.3" shapeId="1066" r:id="rId14">
          <objectPr defaultSize="0" autoPict="0" r:id="rId15">
            <anchor moveWithCells="1">
              <from>
                <xdr:col>2</xdr:col>
                <xdr:colOff>123825</xdr:colOff>
                <xdr:row>12</xdr:row>
                <xdr:rowOff>57150</xdr:rowOff>
              </from>
              <to>
                <xdr:col>5</xdr:col>
                <xdr:colOff>314325</xdr:colOff>
                <xdr:row>16</xdr:row>
                <xdr:rowOff>28575</xdr:rowOff>
              </to>
            </anchor>
          </objectPr>
        </oleObject>
      </mc:Choice>
      <mc:Fallback>
        <oleObject progId="Equation.3" shapeId="1066" r:id="rId14"/>
      </mc:Fallback>
    </mc:AlternateContent>
    <mc:AlternateContent xmlns:mc="http://schemas.openxmlformats.org/markup-compatibility/2006">
      <mc:Choice Requires="x14">
        <oleObject progId="Equation.3" shapeId="1067" r:id="rId16">
          <objectPr defaultSize="0" autoPict="0" r:id="rId17">
            <anchor moveWithCells="1">
              <from>
                <xdr:col>0</xdr:col>
                <xdr:colOff>419100</xdr:colOff>
                <xdr:row>19</xdr:row>
                <xdr:rowOff>0</xdr:rowOff>
              </from>
              <to>
                <xdr:col>0</xdr:col>
                <xdr:colOff>571500</xdr:colOff>
                <xdr:row>20</xdr:row>
                <xdr:rowOff>0</xdr:rowOff>
              </to>
            </anchor>
          </objectPr>
        </oleObject>
      </mc:Choice>
      <mc:Fallback>
        <oleObject progId="Equation.3" shapeId="1067" r:id="rId16"/>
      </mc:Fallback>
    </mc:AlternateContent>
    <mc:AlternateContent xmlns:mc="http://schemas.openxmlformats.org/markup-compatibility/2006">
      <mc:Choice Requires="x14">
        <oleObject progId="Equation.3" shapeId="1068" r:id="rId18">
          <objectPr defaultSize="0" autoPict="0" r:id="rId19">
            <anchor moveWithCells="1">
              <from>
                <xdr:col>0</xdr:col>
                <xdr:colOff>419100</xdr:colOff>
                <xdr:row>18</xdr:row>
                <xdr:rowOff>0</xdr:rowOff>
              </from>
              <to>
                <xdr:col>0</xdr:col>
                <xdr:colOff>571500</xdr:colOff>
                <xdr:row>19</xdr:row>
                <xdr:rowOff>0</xdr:rowOff>
              </to>
            </anchor>
          </objectPr>
        </oleObject>
      </mc:Choice>
      <mc:Fallback>
        <oleObject progId="Equation.3" shapeId="1068" r:id="rId18"/>
      </mc:Fallback>
    </mc:AlternateContent>
    <mc:AlternateContent xmlns:mc="http://schemas.openxmlformats.org/markup-compatibility/2006">
      <mc:Choice Requires="x14">
        <oleObject progId="Equation.3" shapeId="1069" r:id="rId20">
          <objectPr defaultSize="0" autoPict="0" r:id="rId21">
            <anchor moveWithCells="1">
              <from>
                <xdr:col>7</xdr:col>
                <xdr:colOff>419100</xdr:colOff>
                <xdr:row>19</xdr:row>
                <xdr:rowOff>0</xdr:rowOff>
              </from>
              <to>
                <xdr:col>7</xdr:col>
                <xdr:colOff>571500</xdr:colOff>
                <xdr:row>20</xdr:row>
                <xdr:rowOff>0</xdr:rowOff>
              </to>
            </anchor>
          </objectPr>
        </oleObject>
      </mc:Choice>
      <mc:Fallback>
        <oleObject progId="Equation.3" shapeId="1069" r:id="rId20"/>
      </mc:Fallback>
    </mc:AlternateContent>
    <mc:AlternateContent xmlns:mc="http://schemas.openxmlformats.org/markup-compatibility/2006">
      <mc:Choice Requires="x14">
        <oleObject progId="Equation.3" shapeId="1070" r:id="rId22">
          <objectPr defaultSize="0" autoPict="0" r:id="rId23">
            <anchor moveWithCells="1">
              <from>
                <xdr:col>7</xdr:col>
                <xdr:colOff>419100</xdr:colOff>
                <xdr:row>18</xdr:row>
                <xdr:rowOff>0</xdr:rowOff>
              </from>
              <to>
                <xdr:col>7</xdr:col>
                <xdr:colOff>571500</xdr:colOff>
                <xdr:row>19</xdr:row>
                <xdr:rowOff>0</xdr:rowOff>
              </to>
            </anchor>
          </objectPr>
        </oleObject>
      </mc:Choice>
      <mc:Fallback>
        <oleObject progId="Equation.3" shapeId="1070" r:id="rId22"/>
      </mc:Fallback>
    </mc:AlternateContent>
    <mc:AlternateContent xmlns:mc="http://schemas.openxmlformats.org/markup-compatibility/2006">
      <mc:Choice Requires="x14">
        <oleObject progId="Equation.3" shapeId="1071" r:id="rId24">
          <objectPr defaultSize="0" autoPict="0" r:id="rId25">
            <anchor moveWithCells="1">
              <from>
                <xdr:col>0</xdr:col>
                <xdr:colOff>419100</xdr:colOff>
                <xdr:row>16</xdr:row>
                <xdr:rowOff>152400</xdr:rowOff>
              </from>
              <to>
                <xdr:col>0</xdr:col>
                <xdr:colOff>581025</xdr:colOff>
                <xdr:row>17</xdr:row>
                <xdr:rowOff>152400</xdr:rowOff>
              </to>
            </anchor>
          </objectPr>
        </oleObject>
      </mc:Choice>
      <mc:Fallback>
        <oleObject progId="Equation.3" shapeId="1071" r:id="rId24"/>
      </mc:Fallback>
    </mc:AlternateContent>
    <mc:AlternateContent xmlns:mc="http://schemas.openxmlformats.org/markup-compatibility/2006">
      <mc:Choice Requires="x14">
        <oleObject progId="Equation.3" shapeId="1072" r:id="rId26">
          <objectPr defaultSize="0" autoPict="0" r:id="rId27">
            <anchor moveWithCells="1">
              <from>
                <xdr:col>7</xdr:col>
                <xdr:colOff>419100</xdr:colOff>
                <xdr:row>16</xdr:row>
                <xdr:rowOff>152400</xdr:rowOff>
              </from>
              <to>
                <xdr:col>7</xdr:col>
                <xdr:colOff>581025</xdr:colOff>
                <xdr:row>17</xdr:row>
                <xdr:rowOff>152400</xdr:rowOff>
              </to>
            </anchor>
          </objectPr>
        </oleObject>
      </mc:Choice>
      <mc:Fallback>
        <oleObject progId="Equation.3" shapeId="1072" r:id="rId26"/>
      </mc:Fallback>
    </mc:AlternateContent>
    <mc:AlternateContent xmlns:mc="http://schemas.openxmlformats.org/markup-compatibility/2006">
      <mc:Choice Requires="x14">
        <oleObject progId="Equation.3" shapeId="1073" r:id="rId28">
          <objectPr defaultSize="0" autoPict="0" r:id="rId29">
            <anchor moveWithCells="1">
              <from>
                <xdr:col>2</xdr:col>
                <xdr:colOff>66675</xdr:colOff>
                <xdr:row>23</xdr:row>
                <xdr:rowOff>152400</xdr:rowOff>
              </from>
              <to>
                <xdr:col>9</xdr:col>
                <xdr:colOff>76200</xdr:colOff>
                <xdr:row>27</xdr:row>
                <xdr:rowOff>133350</xdr:rowOff>
              </to>
            </anchor>
          </objectPr>
        </oleObject>
      </mc:Choice>
      <mc:Fallback>
        <oleObject progId="Equation.3" shapeId="1073" r:id="rId28"/>
      </mc:Fallback>
    </mc:AlternateContent>
    <mc:AlternateContent xmlns:mc="http://schemas.openxmlformats.org/markup-compatibility/2006">
      <mc:Choice Requires="x14">
        <oleObject progId="Equation.3" shapeId="1074" r:id="rId30">
          <objectPr defaultSize="0" autoPict="0" r:id="rId31">
            <anchor moveWithCells="1">
              <from>
                <xdr:col>0</xdr:col>
                <xdr:colOff>381000</xdr:colOff>
                <xdr:row>28</xdr:row>
                <xdr:rowOff>114300</xdr:rowOff>
              </from>
              <to>
                <xdr:col>1</xdr:col>
                <xdr:colOff>0</xdr:colOff>
                <xdr:row>30</xdr:row>
                <xdr:rowOff>19050</xdr:rowOff>
              </to>
            </anchor>
          </objectPr>
        </oleObject>
      </mc:Choice>
      <mc:Fallback>
        <oleObject progId="Equation.3" shapeId="1074" r:id="rId30"/>
      </mc:Fallback>
    </mc:AlternateContent>
    <mc:AlternateContent xmlns:mc="http://schemas.openxmlformats.org/markup-compatibility/2006">
      <mc:Choice Requires="x14">
        <oleObject progId="Equation.3" shapeId="1075" r:id="rId32">
          <objectPr defaultSize="0" autoPict="0" r:id="rId33">
            <anchor moveWithCells="1">
              <from>
                <xdr:col>0</xdr:col>
                <xdr:colOff>381000</xdr:colOff>
                <xdr:row>29</xdr:row>
                <xdr:rowOff>123825</xdr:rowOff>
              </from>
              <to>
                <xdr:col>0</xdr:col>
                <xdr:colOff>600075</xdr:colOff>
                <xdr:row>31</xdr:row>
                <xdr:rowOff>19050</xdr:rowOff>
              </to>
            </anchor>
          </objectPr>
        </oleObject>
      </mc:Choice>
      <mc:Fallback>
        <oleObject progId="Equation.3" shapeId="1075" r:id="rId32"/>
      </mc:Fallback>
    </mc:AlternateContent>
    <mc:AlternateContent xmlns:mc="http://schemas.openxmlformats.org/markup-compatibility/2006">
      <mc:Choice Requires="x14">
        <oleObject progId="Equation.3" shapeId="1076" r:id="rId34">
          <objectPr defaultSize="0" autoPict="0" r:id="rId35">
            <anchor moveWithCells="1">
              <from>
                <xdr:col>0</xdr:col>
                <xdr:colOff>381000</xdr:colOff>
                <xdr:row>30</xdr:row>
                <xdr:rowOff>133350</xdr:rowOff>
              </from>
              <to>
                <xdr:col>0</xdr:col>
                <xdr:colOff>600075</xdr:colOff>
                <xdr:row>32</xdr:row>
                <xdr:rowOff>38100</xdr:rowOff>
              </to>
            </anchor>
          </objectPr>
        </oleObject>
      </mc:Choice>
      <mc:Fallback>
        <oleObject progId="Equation.3" shapeId="1076" r:id="rId34"/>
      </mc:Fallback>
    </mc:AlternateContent>
    <mc:AlternateContent xmlns:mc="http://schemas.openxmlformats.org/markup-compatibility/2006">
      <mc:Choice Requires="x14">
        <oleObject progId="Equation.3" shapeId="1077" r:id="rId36">
          <objectPr defaultSize="0" autoPict="0" r:id="rId37">
            <anchor moveWithCells="1">
              <from>
                <xdr:col>0</xdr:col>
                <xdr:colOff>381000</xdr:colOff>
                <xdr:row>31</xdr:row>
                <xdr:rowOff>123825</xdr:rowOff>
              </from>
              <to>
                <xdr:col>0</xdr:col>
                <xdr:colOff>571500</xdr:colOff>
                <xdr:row>33</xdr:row>
                <xdr:rowOff>19050</xdr:rowOff>
              </to>
            </anchor>
          </objectPr>
        </oleObject>
      </mc:Choice>
      <mc:Fallback>
        <oleObject progId="Equation.3" shapeId="1077" r:id="rId36"/>
      </mc:Fallback>
    </mc:AlternateContent>
    <mc:AlternateContent xmlns:mc="http://schemas.openxmlformats.org/markup-compatibility/2006">
      <mc:Choice Requires="x14">
        <oleObject progId="Equation.3" shapeId="1078" r:id="rId38">
          <objectPr defaultSize="0" autoPict="0" r:id="rId39">
            <anchor moveWithCells="1">
              <from>
                <xdr:col>0</xdr:col>
                <xdr:colOff>390525</xdr:colOff>
                <xdr:row>33</xdr:row>
                <xdr:rowOff>0</xdr:rowOff>
              </from>
              <to>
                <xdr:col>0</xdr:col>
                <xdr:colOff>542925</xdr:colOff>
                <xdr:row>34</xdr:row>
                <xdr:rowOff>0</xdr:rowOff>
              </to>
            </anchor>
          </objectPr>
        </oleObject>
      </mc:Choice>
      <mc:Fallback>
        <oleObject progId="Equation.3" shapeId="1078" r:id="rId38"/>
      </mc:Fallback>
    </mc:AlternateContent>
    <mc:AlternateContent xmlns:mc="http://schemas.openxmlformats.org/markup-compatibility/2006">
      <mc:Choice Requires="x14">
        <oleObject progId="Equation.3" shapeId="1079" r:id="rId40">
          <objectPr defaultSize="0" autoPict="0" r:id="rId31">
            <anchor moveWithCells="1">
              <from>
                <xdr:col>7</xdr:col>
                <xdr:colOff>381000</xdr:colOff>
                <xdr:row>28</xdr:row>
                <xdr:rowOff>114300</xdr:rowOff>
              </from>
              <to>
                <xdr:col>8</xdr:col>
                <xdr:colOff>0</xdr:colOff>
                <xdr:row>30</xdr:row>
                <xdr:rowOff>19050</xdr:rowOff>
              </to>
            </anchor>
          </objectPr>
        </oleObject>
      </mc:Choice>
      <mc:Fallback>
        <oleObject progId="Equation.3" shapeId="1079" r:id="rId40"/>
      </mc:Fallback>
    </mc:AlternateContent>
    <mc:AlternateContent xmlns:mc="http://schemas.openxmlformats.org/markup-compatibility/2006">
      <mc:Choice Requires="x14">
        <oleObject progId="Equation.3" shapeId="1080" r:id="rId41">
          <objectPr defaultSize="0" autoPict="0" r:id="rId33">
            <anchor moveWithCells="1">
              <from>
                <xdr:col>7</xdr:col>
                <xdr:colOff>381000</xdr:colOff>
                <xdr:row>29</xdr:row>
                <xdr:rowOff>123825</xdr:rowOff>
              </from>
              <to>
                <xdr:col>7</xdr:col>
                <xdr:colOff>600075</xdr:colOff>
                <xdr:row>31</xdr:row>
                <xdr:rowOff>19050</xdr:rowOff>
              </to>
            </anchor>
          </objectPr>
        </oleObject>
      </mc:Choice>
      <mc:Fallback>
        <oleObject progId="Equation.3" shapeId="1080" r:id="rId41"/>
      </mc:Fallback>
    </mc:AlternateContent>
    <mc:AlternateContent xmlns:mc="http://schemas.openxmlformats.org/markup-compatibility/2006">
      <mc:Choice Requires="x14">
        <oleObject progId="Equation.3" shapeId="1081" r:id="rId42">
          <objectPr defaultSize="0" autoPict="0" r:id="rId35">
            <anchor moveWithCells="1">
              <from>
                <xdr:col>7</xdr:col>
                <xdr:colOff>381000</xdr:colOff>
                <xdr:row>30</xdr:row>
                <xdr:rowOff>133350</xdr:rowOff>
              </from>
              <to>
                <xdr:col>7</xdr:col>
                <xdr:colOff>600075</xdr:colOff>
                <xdr:row>32</xdr:row>
                <xdr:rowOff>38100</xdr:rowOff>
              </to>
            </anchor>
          </objectPr>
        </oleObject>
      </mc:Choice>
      <mc:Fallback>
        <oleObject progId="Equation.3" shapeId="1081" r:id="rId42"/>
      </mc:Fallback>
    </mc:AlternateContent>
    <mc:AlternateContent xmlns:mc="http://schemas.openxmlformats.org/markup-compatibility/2006">
      <mc:Choice Requires="x14">
        <oleObject progId="Equation.3" shapeId="1082" r:id="rId43">
          <objectPr defaultSize="0" autoPict="0" r:id="rId37">
            <anchor moveWithCells="1">
              <from>
                <xdr:col>7</xdr:col>
                <xdr:colOff>381000</xdr:colOff>
                <xdr:row>31</xdr:row>
                <xdr:rowOff>123825</xdr:rowOff>
              </from>
              <to>
                <xdr:col>7</xdr:col>
                <xdr:colOff>571500</xdr:colOff>
                <xdr:row>33</xdr:row>
                <xdr:rowOff>19050</xdr:rowOff>
              </to>
            </anchor>
          </objectPr>
        </oleObject>
      </mc:Choice>
      <mc:Fallback>
        <oleObject progId="Equation.3" shapeId="1082" r:id="rId43"/>
      </mc:Fallback>
    </mc:AlternateContent>
    <mc:AlternateContent xmlns:mc="http://schemas.openxmlformats.org/markup-compatibility/2006">
      <mc:Choice Requires="x14">
        <oleObject progId="Equation.3" shapeId="1083" r:id="rId44">
          <objectPr defaultSize="0" autoPict="0" r:id="rId39">
            <anchor moveWithCells="1">
              <from>
                <xdr:col>7</xdr:col>
                <xdr:colOff>390525</xdr:colOff>
                <xdr:row>33</xdr:row>
                <xdr:rowOff>0</xdr:rowOff>
              </from>
              <to>
                <xdr:col>7</xdr:col>
                <xdr:colOff>542925</xdr:colOff>
                <xdr:row>34</xdr:row>
                <xdr:rowOff>0</xdr:rowOff>
              </to>
            </anchor>
          </objectPr>
        </oleObject>
      </mc:Choice>
      <mc:Fallback>
        <oleObject progId="Equation.3" shapeId="1083" r:id="rId44"/>
      </mc:Fallback>
    </mc:AlternateContent>
    <mc:AlternateContent xmlns:mc="http://schemas.openxmlformats.org/markup-compatibility/2006">
      <mc:Choice Requires="x14">
        <oleObject progId="MSPhotoEd.3" shapeId="1084" r:id="rId45">
          <objectPr defaultSize="0" autoPict="0" r:id="rId46">
            <anchor moveWithCells="1">
              <from>
                <xdr:col>0</xdr:col>
                <xdr:colOff>95250</xdr:colOff>
                <xdr:row>24</xdr:row>
                <xdr:rowOff>66675</xdr:rowOff>
              </from>
              <to>
                <xdr:col>1</xdr:col>
                <xdr:colOff>38100</xdr:colOff>
                <xdr:row>27</xdr:row>
                <xdr:rowOff>104775</xdr:rowOff>
              </to>
            </anchor>
          </objectPr>
        </oleObject>
      </mc:Choice>
      <mc:Fallback>
        <oleObject progId="MSPhotoEd.3" shapeId="1084" r:id="rId45"/>
      </mc:Fallback>
    </mc:AlternateContent>
    <mc:AlternateContent xmlns:mc="http://schemas.openxmlformats.org/markup-compatibility/2006">
      <mc:Choice Requires="x14">
        <oleObject progId="Equation.3" shapeId="1085" r:id="rId47">
          <objectPr defaultSize="0" autoPict="0" r:id="rId48">
            <anchor moveWithCells="1">
              <from>
                <xdr:col>2</xdr:col>
                <xdr:colOff>95250</xdr:colOff>
                <xdr:row>38</xdr:row>
                <xdr:rowOff>9525</xdr:rowOff>
              </from>
              <to>
                <xdr:col>4</xdr:col>
                <xdr:colOff>485775</xdr:colOff>
                <xdr:row>39</xdr:row>
                <xdr:rowOff>114300</xdr:rowOff>
              </to>
            </anchor>
          </objectPr>
        </oleObject>
      </mc:Choice>
      <mc:Fallback>
        <oleObject progId="Equation.3" shapeId="1085" r:id="rId47"/>
      </mc:Fallback>
    </mc:AlternateContent>
    <mc:AlternateContent xmlns:mc="http://schemas.openxmlformats.org/markup-compatibility/2006">
      <mc:Choice Requires="x14">
        <oleObject progId="Equation.3" shapeId="1086" r:id="rId49">
          <objectPr defaultSize="0" autoPict="0" r:id="rId50">
            <anchor moveWithCells="1">
              <from>
                <xdr:col>0</xdr:col>
                <xdr:colOff>438150</xdr:colOff>
                <xdr:row>42</xdr:row>
                <xdr:rowOff>152400</xdr:rowOff>
              </from>
              <to>
                <xdr:col>0</xdr:col>
                <xdr:colOff>581025</xdr:colOff>
                <xdr:row>44</xdr:row>
                <xdr:rowOff>9525</xdr:rowOff>
              </to>
            </anchor>
          </objectPr>
        </oleObject>
      </mc:Choice>
      <mc:Fallback>
        <oleObject progId="Equation.3" shapeId="1086" r:id="rId49"/>
      </mc:Fallback>
    </mc:AlternateContent>
    <mc:AlternateContent xmlns:mc="http://schemas.openxmlformats.org/markup-compatibility/2006">
      <mc:Choice Requires="x14">
        <oleObject progId="Equation.3" shapeId="1087" r:id="rId51">
          <objectPr defaultSize="0" autoPict="0" r:id="rId52">
            <anchor moveWithCells="1">
              <from>
                <xdr:col>0</xdr:col>
                <xdr:colOff>438150</xdr:colOff>
                <xdr:row>41</xdr:row>
                <xdr:rowOff>152400</xdr:rowOff>
              </from>
              <to>
                <xdr:col>0</xdr:col>
                <xdr:colOff>581025</xdr:colOff>
                <xdr:row>42</xdr:row>
                <xdr:rowOff>152400</xdr:rowOff>
              </to>
            </anchor>
          </objectPr>
        </oleObject>
      </mc:Choice>
      <mc:Fallback>
        <oleObject progId="Equation.3" shapeId="1087" r:id="rId51"/>
      </mc:Fallback>
    </mc:AlternateContent>
    <mc:AlternateContent xmlns:mc="http://schemas.openxmlformats.org/markup-compatibility/2006">
      <mc:Choice Requires="x14">
        <oleObject progId="Equation.3" shapeId="1088" r:id="rId53">
          <objectPr defaultSize="0" autoPict="0" r:id="rId54">
            <anchor moveWithCells="1">
              <from>
                <xdr:col>0</xdr:col>
                <xdr:colOff>438150</xdr:colOff>
                <xdr:row>40</xdr:row>
                <xdr:rowOff>152400</xdr:rowOff>
              </from>
              <to>
                <xdr:col>0</xdr:col>
                <xdr:colOff>600075</xdr:colOff>
                <xdr:row>41</xdr:row>
                <xdr:rowOff>152400</xdr:rowOff>
              </to>
            </anchor>
          </objectPr>
        </oleObject>
      </mc:Choice>
      <mc:Fallback>
        <oleObject progId="Equation.3" shapeId="1088" r:id="rId53"/>
      </mc:Fallback>
    </mc:AlternateContent>
    <mc:AlternateContent xmlns:mc="http://schemas.openxmlformats.org/markup-compatibility/2006">
      <mc:Choice Requires="x14">
        <oleObject progId="Equation.3" shapeId="1089" r:id="rId55">
          <objectPr defaultSize="0" autoPict="0" r:id="rId50">
            <anchor moveWithCells="1">
              <from>
                <xdr:col>7</xdr:col>
                <xdr:colOff>438150</xdr:colOff>
                <xdr:row>42</xdr:row>
                <xdr:rowOff>152400</xdr:rowOff>
              </from>
              <to>
                <xdr:col>7</xdr:col>
                <xdr:colOff>581025</xdr:colOff>
                <xdr:row>44</xdr:row>
                <xdr:rowOff>9525</xdr:rowOff>
              </to>
            </anchor>
          </objectPr>
        </oleObject>
      </mc:Choice>
      <mc:Fallback>
        <oleObject progId="Equation.3" shapeId="1089" r:id="rId55"/>
      </mc:Fallback>
    </mc:AlternateContent>
    <mc:AlternateContent xmlns:mc="http://schemas.openxmlformats.org/markup-compatibility/2006">
      <mc:Choice Requires="x14">
        <oleObject progId="Equation.3" shapeId="1090" r:id="rId56">
          <objectPr defaultSize="0" autoPict="0" r:id="rId52">
            <anchor moveWithCells="1">
              <from>
                <xdr:col>7</xdr:col>
                <xdr:colOff>438150</xdr:colOff>
                <xdr:row>41</xdr:row>
                <xdr:rowOff>152400</xdr:rowOff>
              </from>
              <to>
                <xdr:col>7</xdr:col>
                <xdr:colOff>581025</xdr:colOff>
                <xdr:row>42</xdr:row>
                <xdr:rowOff>152400</xdr:rowOff>
              </to>
            </anchor>
          </objectPr>
        </oleObject>
      </mc:Choice>
      <mc:Fallback>
        <oleObject progId="Equation.3" shapeId="1090" r:id="rId56"/>
      </mc:Fallback>
    </mc:AlternateContent>
    <mc:AlternateContent xmlns:mc="http://schemas.openxmlformats.org/markup-compatibility/2006">
      <mc:Choice Requires="x14">
        <oleObject progId="Equation.3" shapeId="1091" r:id="rId57">
          <objectPr defaultSize="0" autoPict="0" r:id="rId54">
            <anchor moveWithCells="1">
              <from>
                <xdr:col>7</xdr:col>
                <xdr:colOff>438150</xdr:colOff>
                <xdr:row>40</xdr:row>
                <xdr:rowOff>152400</xdr:rowOff>
              </from>
              <to>
                <xdr:col>7</xdr:col>
                <xdr:colOff>600075</xdr:colOff>
                <xdr:row>41</xdr:row>
                <xdr:rowOff>152400</xdr:rowOff>
              </to>
            </anchor>
          </objectPr>
        </oleObject>
      </mc:Choice>
      <mc:Fallback>
        <oleObject progId="Equation.3" shapeId="1091" r:id="rId57"/>
      </mc:Fallback>
    </mc:AlternateContent>
    <mc:AlternateContent xmlns:mc="http://schemas.openxmlformats.org/markup-compatibility/2006">
      <mc:Choice Requires="x14">
        <oleObject progId="Equation.3" shapeId="1092" r:id="rId58">
          <objectPr defaultSize="0" autoPict="0" r:id="rId50">
            <anchor moveWithCells="1">
              <from>
                <xdr:col>7</xdr:col>
                <xdr:colOff>438150</xdr:colOff>
                <xdr:row>44</xdr:row>
                <xdr:rowOff>0</xdr:rowOff>
              </from>
              <to>
                <xdr:col>7</xdr:col>
                <xdr:colOff>581025</xdr:colOff>
                <xdr:row>45</xdr:row>
                <xdr:rowOff>19050</xdr:rowOff>
              </to>
            </anchor>
          </objectPr>
        </oleObject>
      </mc:Choice>
      <mc:Fallback>
        <oleObject progId="Equation.3" shapeId="1092" r:id="rId58"/>
      </mc:Fallback>
    </mc:AlternateContent>
    <mc:AlternateContent xmlns:mc="http://schemas.openxmlformats.org/markup-compatibility/2006">
      <mc:Choice Requires="x14">
        <oleObject progId="Equation.3" shapeId="1093" r:id="rId59">
          <objectPr defaultSize="0" autoPict="0" r:id="rId60">
            <anchor moveWithCells="1">
              <from>
                <xdr:col>0</xdr:col>
                <xdr:colOff>400050</xdr:colOff>
                <xdr:row>82</xdr:row>
                <xdr:rowOff>0</xdr:rowOff>
              </from>
              <to>
                <xdr:col>0</xdr:col>
                <xdr:colOff>581025</xdr:colOff>
                <xdr:row>83</xdr:row>
                <xdr:rowOff>19050</xdr:rowOff>
              </to>
            </anchor>
          </objectPr>
        </oleObject>
      </mc:Choice>
      <mc:Fallback>
        <oleObject progId="Equation.3" shapeId="1093" r:id="rId59"/>
      </mc:Fallback>
    </mc:AlternateContent>
    <mc:AlternateContent xmlns:mc="http://schemas.openxmlformats.org/markup-compatibility/2006">
      <mc:Choice Requires="x14">
        <oleObject progId="Equation.3" shapeId="1094" r:id="rId61">
          <objectPr defaultSize="0" autoPict="0" r:id="rId62">
            <anchor moveWithCells="1">
              <from>
                <xdr:col>0</xdr:col>
                <xdr:colOff>400050</xdr:colOff>
                <xdr:row>82</xdr:row>
                <xdr:rowOff>152400</xdr:rowOff>
              </from>
              <to>
                <xdr:col>0</xdr:col>
                <xdr:colOff>552450</xdr:colOff>
                <xdr:row>83</xdr:row>
                <xdr:rowOff>152400</xdr:rowOff>
              </to>
            </anchor>
          </objectPr>
        </oleObject>
      </mc:Choice>
      <mc:Fallback>
        <oleObject progId="Equation.3" shapeId="1094" r:id="rId61"/>
      </mc:Fallback>
    </mc:AlternateContent>
    <mc:AlternateContent xmlns:mc="http://schemas.openxmlformats.org/markup-compatibility/2006">
      <mc:Choice Requires="x14">
        <oleObject progId="Equation.3" shapeId="1095" r:id="rId63">
          <objectPr defaultSize="0" autoPict="0" r:id="rId64">
            <anchor moveWithCells="1">
              <from>
                <xdr:col>0</xdr:col>
                <xdr:colOff>400050</xdr:colOff>
                <xdr:row>83</xdr:row>
                <xdr:rowOff>123825</xdr:rowOff>
              </from>
              <to>
                <xdr:col>1</xdr:col>
                <xdr:colOff>19050</xdr:colOff>
                <xdr:row>85</xdr:row>
                <xdr:rowOff>19050</xdr:rowOff>
              </to>
            </anchor>
          </objectPr>
        </oleObject>
      </mc:Choice>
      <mc:Fallback>
        <oleObject progId="Equation.3" shapeId="1095" r:id="rId63"/>
      </mc:Fallback>
    </mc:AlternateContent>
    <mc:AlternateContent xmlns:mc="http://schemas.openxmlformats.org/markup-compatibility/2006">
      <mc:Choice Requires="x14">
        <oleObject progId="Equation.3" shapeId="1096" r:id="rId65">
          <objectPr defaultSize="0" autoPict="0" r:id="rId66">
            <anchor moveWithCells="1">
              <from>
                <xdr:col>0</xdr:col>
                <xdr:colOff>400050</xdr:colOff>
                <xdr:row>84</xdr:row>
                <xdr:rowOff>152400</xdr:rowOff>
              </from>
              <to>
                <xdr:col>0</xdr:col>
                <xdr:colOff>523875</xdr:colOff>
                <xdr:row>85</xdr:row>
                <xdr:rowOff>152400</xdr:rowOff>
              </to>
            </anchor>
          </objectPr>
        </oleObject>
      </mc:Choice>
      <mc:Fallback>
        <oleObject progId="Equation.3" shapeId="1096" r:id="rId65"/>
      </mc:Fallback>
    </mc:AlternateContent>
    <mc:AlternateContent xmlns:mc="http://schemas.openxmlformats.org/markup-compatibility/2006">
      <mc:Choice Requires="x14">
        <oleObject progId="Equation.3" shapeId="1097" r:id="rId67">
          <objectPr defaultSize="0" autoPict="0" r:id="rId68">
            <anchor moveWithCells="1">
              <from>
                <xdr:col>7</xdr:col>
                <xdr:colOff>400050</xdr:colOff>
                <xdr:row>82</xdr:row>
                <xdr:rowOff>0</xdr:rowOff>
              </from>
              <to>
                <xdr:col>7</xdr:col>
                <xdr:colOff>581025</xdr:colOff>
                <xdr:row>83</xdr:row>
                <xdr:rowOff>19050</xdr:rowOff>
              </to>
            </anchor>
          </objectPr>
        </oleObject>
      </mc:Choice>
      <mc:Fallback>
        <oleObject progId="Equation.3" shapeId="1097" r:id="rId67"/>
      </mc:Fallback>
    </mc:AlternateContent>
    <mc:AlternateContent xmlns:mc="http://schemas.openxmlformats.org/markup-compatibility/2006">
      <mc:Choice Requires="x14">
        <oleObject progId="Equation.3" shapeId="1098" r:id="rId69">
          <objectPr defaultSize="0" autoPict="0" r:id="rId62">
            <anchor moveWithCells="1">
              <from>
                <xdr:col>7</xdr:col>
                <xdr:colOff>400050</xdr:colOff>
                <xdr:row>82</xdr:row>
                <xdr:rowOff>152400</xdr:rowOff>
              </from>
              <to>
                <xdr:col>7</xdr:col>
                <xdr:colOff>552450</xdr:colOff>
                <xdr:row>83</xdr:row>
                <xdr:rowOff>152400</xdr:rowOff>
              </to>
            </anchor>
          </objectPr>
        </oleObject>
      </mc:Choice>
      <mc:Fallback>
        <oleObject progId="Equation.3" shapeId="1098" r:id="rId69"/>
      </mc:Fallback>
    </mc:AlternateContent>
    <mc:AlternateContent xmlns:mc="http://schemas.openxmlformats.org/markup-compatibility/2006">
      <mc:Choice Requires="x14">
        <oleObject progId="Equation.3" shapeId="1099" r:id="rId70">
          <objectPr defaultSize="0" autoPict="0" r:id="rId64">
            <anchor moveWithCells="1">
              <from>
                <xdr:col>7</xdr:col>
                <xdr:colOff>400050</xdr:colOff>
                <xdr:row>83</xdr:row>
                <xdr:rowOff>123825</xdr:rowOff>
              </from>
              <to>
                <xdr:col>8</xdr:col>
                <xdr:colOff>0</xdr:colOff>
                <xdr:row>85</xdr:row>
                <xdr:rowOff>19050</xdr:rowOff>
              </to>
            </anchor>
          </objectPr>
        </oleObject>
      </mc:Choice>
      <mc:Fallback>
        <oleObject progId="Equation.3" shapeId="1099" r:id="rId70"/>
      </mc:Fallback>
    </mc:AlternateContent>
    <mc:AlternateContent xmlns:mc="http://schemas.openxmlformats.org/markup-compatibility/2006">
      <mc:Choice Requires="x14">
        <oleObject progId="Equation.3" shapeId="1100" r:id="rId71">
          <objectPr defaultSize="0" autoPict="0" r:id="rId66">
            <anchor moveWithCells="1">
              <from>
                <xdr:col>7</xdr:col>
                <xdr:colOff>400050</xdr:colOff>
                <xdr:row>84</xdr:row>
                <xdr:rowOff>152400</xdr:rowOff>
              </from>
              <to>
                <xdr:col>7</xdr:col>
                <xdr:colOff>523875</xdr:colOff>
                <xdr:row>85</xdr:row>
                <xdr:rowOff>152400</xdr:rowOff>
              </to>
            </anchor>
          </objectPr>
        </oleObject>
      </mc:Choice>
      <mc:Fallback>
        <oleObject progId="Equation.3" shapeId="1100" r:id="rId71"/>
      </mc:Fallback>
    </mc:AlternateContent>
    <mc:AlternateContent xmlns:mc="http://schemas.openxmlformats.org/markup-compatibility/2006">
      <mc:Choice Requires="x14">
        <oleObject progId="Equation.3" shapeId="1101" r:id="rId72">
          <objectPr defaultSize="0" autoPict="0" r:id="rId73">
            <anchor moveWithCells="1">
              <from>
                <xdr:col>0</xdr:col>
                <xdr:colOff>400050</xdr:colOff>
                <xdr:row>85</xdr:row>
                <xdr:rowOff>123825</xdr:rowOff>
              </from>
              <to>
                <xdr:col>1</xdr:col>
                <xdr:colOff>19050</xdr:colOff>
                <xdr:row>87</xdr:row>
                <xdr:rowOff>19050</xdr:rowOff>
              </to>
            </anchor>
          </objectPr>
        </oleObject>
      </mc:Choice>
      <mc:Fallback>
        <oleObject progId="Equation.3" shapeId="1101" r:id="rId72"/>
      </mc:Fallback>
    </mc:AlternateContent>
    <mc:AlternateContent xmlns:mc="http://schemas.openxmlformats.org/markup-compatibility/2006">
      <mc:Choice Requires="x14">
        <oleObject progId="Equation.3" shapeId="1102" r:id="rId74">
          <objectPr defaultSize="0" autoPict="0" r:id="rId75">
            <anchor moveWithCells="1">
              <from>
                <xdr:col>7</xdr:col>
                <xdr:colOff>400050</xdr:colOff>
                <xdr:row>85</xdr:row>
                <xdr:rowOff>123825</xdr:rowOff>
              </from>
              <to>
                <xdr:col>8</xdr:col>
                <xdr:colOff>0</xdr:colOff>
                <xdr:row>87</xdr:row>
                <xdr:rowOff>19050</xdr:rowOff>
              </to>
            </anchor>
          </objectPr>
        </oleObject>
      </mc:Choice>
      <mc:Fallback>
        <oleObject progId="Equation.3" shapeId="1102" r:id="rId74"/>
      </mc:Fallback>
    </mc:AlternateContent>
    <mc:AlternateContent xmlns:mc="http://schemas.openxmlformats.org/markup-compatibility/2006">
      <mc:Choice Requires="x14">
        <oleObject progId="Equation.3" shapeId="1103" r:id="rId76">
          <objectPr defaultSize="0" autoPict="0" r:id="rId77">
            <anchor moveWithCells="1">
              <from>
                <xdr:col>0</xdr:col>
                <xdr:colOff>400050</xdr:colOff>
                <xdr:row>93</xdr:row>
                <xdr:rowOff>0</xdr:rowOff>
              </from>
              <to>
                <xdr:col>0</xdr:col>
                <xdr:colOff>581025</xdr:colOff>
                <xdr:row>94</xdr:row>
                <xdr:rowOff>19050</xdr:rowOff>
              </to>
            </anchor>
          </objectPr>
        </oleObject>
      </mc:Choice>
      <mc:Fallback>
        <oleObject progId="Equation.3" shapeId="1103" r:id="rId76"/>
      </mc:Fallback>
    </mc:AlternateContent>
    <mc:AlternateContent xmlns:mc="http://schemas.openxmlformats.org/markup-compatibility/2006">
      <mc:Choice Requires="x14">
        <oleObject progId="Equation.3" shapeId="1104" r:id="rId78">
          <objectPr defaultSize="0" autoPict="0" r:id="rId62">
            <anchor moveWithCells="1">
              <from>
                <xdr:col>0</xdr:col>
                <xdr:colOff>400050</xdr:colOff>
                <xdr:row>93</xdr:row>
                <xdr:rowOff>152400</xdr:rowOff>
              </from>
              <to>
                <xdr:col>0</xdr:col>
                <xdr:colOff>552450</xdr:colOff>
                <xdr:row>94</xdr:row>
                <xdr:rowOff>152400</xdr:rowOff>
              </to>
            </anchor>
          </objectPr>
        </oleObject>
      </mc:Choice>
      <mc:Fallback>
        <oleObject progId="Equation.3" shapeId="1104" r:id="rId78"/>
      </mc:Fallback>
    </mc:AlternateContent>
    <mc:AlternateContent xmlns:mc="http://schemas.openxmlformats.org/markup-compatibility/2006">
      <mc:Choice Requires="x14">
        <oleObject progId="Equation.3" shapeId="1105" r:id="rId79">
          <objectPr defaultSize="0" autoPict="0" r:id="rId64">
            <anchor moveWithCells="1">
              <from>
                <xdr:col>0</xdr:col>
                <xdr:colOff>400050</xdr:colOff>
                <xdr:row>94</xdr:row>
                <xdr:rowOff>123825</xdr:rowOff>
              </from>
              <to>
                <xdr:col>1</xdr:col>
                <xdr:colOff>19050</xdr:colOff>
                <xdr:row>96</xdr:row>
                <xdr:rowOff>19050</xdr:rowOff>
              </to>
            </anchor>
          </objectPr>
        </oleObject>
      </mc:Choice>
      <mc:Fallback>
        <oleObject progId="Equation.3" shapeId="1105" r:id="rId79"/>
      </mc:Fallback>
    </mc:AlternateContent>
    <mc:AlternateContent xmlns:mc="http://schemas.openxmlformats.org/markup-compatibility/2006">
      <mc:Choice Requires="x14">
        <oleObject progId="Equation.3" shapeId="1106" r:id="rId80">
          <objectPr defaultSize="0" autoPict="0" r:id="rId66">
            <anchor moveWithCells="1">
              <from>
                <xdr:col>0</xdr:col>
                <xdr:colOff>400050</xdr:colOff>
                <xdr:row>95</xdr:row>
                <xdr:rowOff>152400</xdr:rowOff>
              </from>
              <to>
                <xdr:col>0</xdr:col>
                <xdr:colOff>523875</xdr:colOff>
                <xdr:row>96</xdr:row>
                <xdr:rowOff>152400</xdr:rowOff>
              </to>
            </anchor>
          </objectPr>
        </oleObject>
      </mc:Choice>
      <mc:Fallback>
        <oleObject progId="Equation.3" shapeId="1106" r:id="rId80"/>
      </mc:Fallback>
    </mc:AlternateContent>
    <mc:AlternateContent xmlns:mc="http://schemas.openxmlformats.org/markup-compatibility/2006">
      <mc:Choice Requires="x14">
        <oleObject progId="Equation.3" shapeId="1107" r:id="rId81">
          <objectPr defaultSize="0" autoPict="0" r:id="rId68">
            <anchor moveWithCells="1">
              <from>
                <xdr:col>7</xdr:col>
                <xdr:colOff>400050</xdr:colOff>
                <xdr:row>93</xdr:row>
                <xdr:rowOff>0</xdr:rowOff>
              </from>
              <to>
                <xdr:col>7</xdr:col>
                <xdr:colOff>581025</xdr:colOff>
                <xdr:row>94</xdr:row>
                <xdr:rowOff>19050</xdr:rowOff>
              </to>
            </anchor>
          </objectPr>
        </oleObject>
      </mc:Choice>
      <mc:Fallback>
        <oleObject progId="Equation.3" shapeId="1107" r:id="rId81"/>
      </mc:Fallback>
    </mc:AlternateContent>
    <mc:AlternateContent xmlns:mc="http://schemas.openxmlformats.org/markup-compatibility/2006">
      <mc:Choice Requires="x14">
        <oleObject progId="Equation.3" shapeId="1108" r:id="rId82">
          <objectPr defaultSize="0" autoPict="0" r:id="rId62">
            <anchor moveWithCells="1">
              <from>
                <xdr:col>7</xdr:col>
                <xdr:colOff>400050</xdr:colOff>
                <xdr:row>93</xdr:row>
                <xdr:rowOff>152400</xdr:rowOff>
              </from>
              <to>
                <xdr:col>7</xdr:col>
                <xdr:colOff>552450</xdr:colOff>
                <xdr:row>94</xdr:row>
                <xdr:rowOff>152400</xdr:rowOff>
              </to>
            </anchor>
          </objectPr>
        </oleObject>
      </mc:Choice>
      <mc:Fallback>
        <oleObject progId="Equation.3" shapeId="1108" r:id="rId82"/>
      </mc:Fallback>
    </mc:AlternateContent>
    <mc:AlternateContent xmlns:mc="http://schemas.openxmlformats.org/markup-compatibility/2006">
      <mc:Choice Requires="x14">
        <oleObject progId="Equation.3" shapeId="1109" r:id="rId83">
          <objectPr defaultSize="0" autoPict="0" r:id="rId64">
            <anchor moveWithCells="1">
              <from>
                <xdr:col>7</xdr:col>
                <xdr:colOff>400050</xdr:colOff>
                <xdr:row>94</xdr:row>
                <xdr:rowOff>123825</xdr:rowOff>
              </from>
              <to>
                <xdr:col>8</xdr:col>
                <xdr:colOff>0</xdr:colOff>
                <xdr:row>96</xdr:row>
                <xdr:rowOff>19050</xdr:rowOff>
              </to>
            </anchor>
          </objectPr>
        </oleObject>
      </mc:Choice>
      <mc:Fallback>
        <oleObject progId="Equation.3" shapeId="1109" r:id="rId83"/>
      </mc:Fallback>
    </mc:AlternateContent>
    <mc:AlternateContent xmlns:mc="http://schemas.openxmlformats.org/markup-compatibility/2006">
      <mc:Choice Requires="x14">
        <oleObject progId="Equation.3" shapeId="1110" r:id="rId84">
          <objectPr defaultSize="0" autoPict="0" r:id="rId66">
            <anchor moveWithCells="1">
              <from>
                <xdr:col>7</xdr:col>
                <xdr:colOff>400050</xdr:colOff>
                <xdr:row>95</xdr:row>
                <xdr:rowOff>152400</xdr:rowOff>
              </from>
              <to>
                <xdr:col>7</xdr:col>
                <xdr:colOff>523875</xdr:colOff>
                <xdr:row>96</xdr:row>
                <xdr:rowOff>152400</xdr:rowOff>
              </to>
            </anchor>
          </objectPr>
        </oleObject>
      </mc:Choice>
      <mc:Fallback>
        <oleObject progId="Equation.3" shapeId="1110" r:id="rId84"/>
      </mc:Fallback>
    </mc:AlternateContent>
    <mc:AlternateContent xmlns:mc="http://schemas.openxmlformats.org/markup-compatibility/2006">
      <mc:Choice Requires="x14">
        <oleObject progId="Equation.3" shapeId="1111" r:id="rId85">
          <objectPr defaultSize="0" autoPict="0" r:id="rId86">
            <anchor moveWithCells="1">
              <from>
                <xdr:col>4</xdr:col>
                <xdr:colOff>0</xdr:colOff>
                <xdr:row>77</xdr:row>
                <xdr:rowOff>133350</xdr:rowOff>
              </from>
              <to>
                <xdr:col>6</xdr:col>
                <xdr:colOff>133350</xdr:colOff>
                <xdr:row>81</xdr:row>
                <xdr:rowOff>28575</xdr:rowOff>
              </to>
            </anchor>
          </objectPr>
        </oleObject>
      </mc:Choice>
      <mc:Fallback>
        <oleObject progId="Equation.3" shapeId="1111" r:id="rId85"/>
      </mc:Fallback>
    </mc:AlternateContent>
    <mc:AlternateContent xmlns:mc="http://schemas.openxmlformats.org/markup-compatibility/2006">
      <mc:Choice Requires="x14">
        <oleObject progId="Equation.3" shapeId="1112" r:id="rId87">
          <objectPr defaultSize="0" autoPict="0" r:id="rId88">
            <anchor moveWithCells="1">
              <from>
                <xdr:col>3</xdr:col>
                <xdr:colOff>561975</xdr:colOff>
                <xdr:row>88</xdr:row>
                <xdr:rowOff>152400</xdr:rowOff>
              </from>
              <to>
                <xdr:col>6</xdr:col>
                <xdr:colOff>161925</xdr:colOff>
                <xdr:row>92</xdr:row>
                <xdr:rowOff>38100</xdr:rowOff>
              </to>
            </anchor>
          </objectPr>
        </oleObject>
      </mc:Choice>
      <mc:Fallback>
        <oleObject progId="Equation.3" shapeId="1112" r:id="rId87"/>
      </mc:Fallback>
    </mc:AlternateContent>
    <mc:AlternateContent xmlns:mc="http://schemas.openxmlformats.org/markup-compatibility/2006">
      <mc:Choice Requires="x14">
        <oleObject progId="Equation.3" shapeId="1113" r:id="rId89">
          <objectPr defaultSize="0" autoPict="0" r:id="rId90">
            <anchor moveWithCells="1">
              <from>
                <xdr:col>0</xdr:col>
                <xdr:colOff>400050</xdr:colOff>
                <xdr:row>96</xdr:row>
                <xdr:rowOff>133350</xdr:rowOff>
              </from>
              <to>
                <xdr:col>0</xdr:col>
                <xdr:colOff>600075</xdr:colOff>
                <xdr:row>98</xdr:row>
                <xdr:rowOff>28575</xdr:rowOff>
              </to>
            </anchor>
          </objectPr>
        </oleObject>
      </mc:Choice>
      <mc:Fallback>
        <oleObject progId="Equation.3" shapeId="1113" r:id="rId89"/>
      </mc:Fallback>
    </mc:AlternateContent>
    <mc:AlternateContent xmlns:mc="http://schemas.openxmlformats.org/markup-compatibility/2006">
      <mc:Choice Requires="x14">
        <oleObject progId="Equation.3" shapeId="1114" r:id="rId91">
          <objectPr defaultSize="0" autoPict="0" r:id="rId90">
            <anchor moveWithCells="1">
              <from>
                <xdr:col>7</xdr:col>
                <xdr:colOff>400050</xdr:colOff>
                <xdr:row>96</xdr:row>
                <xdr:rowOff>133350</xdr:rowOff>
              </from>
              <to>
                <xdr:col>7</xdr:col>
                <xdr:colOff>600075</xdr:colOff>
                <xdr:row>98</xdr:row>
                <xdr:rowOff>28575</xdr:rowOff>
              </to>
            </anchor>
          </objectPr>
        </oleObject>
      </mc:Choice>
      <mc:Fallback>
        <oleObject progId="Equation.3" shapeId="1114" r:id="rId9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coimbatore</dc:creator>
  <cp:lastModifiedBy>venkat coimbatore</cp:lastModifiedBy>
  <dcterms:created xsi:type="dcterms:W3CDTF">2018-04-19T10:34:55Z</dcterms:created>
  <dcterms:modified xsi:type="dcterms:W3CDTF">2018-04-19T10:41:10Z</dcterms:modified>
</cp:coreProperties>
</file>