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User\OneDrive\Desktop\Data Analitics Courses\projects in excel\Resturent data file\"/>
    </mc:Choice>
  </mc:AlternateContent>
  <xr:revisionPtr revIDLastSave="0" documentId="13_ncr:1_{01E2FAA3-EB92-4A26-878C-8F4BD2468E6A}" xr6:coauthVersionLast="47" xr6:coauthVersionMax="47" xr10:uidLastSave="{00000000-0000-0000-0000-000000000000}"/>
  <bookViews>
    <workbookView xWindow="-108" yWindow="-108" windowWidth="23256" windowHeight="12456" xr2:uid="{CB8D4C34-0A66-4C63-8D80-2CB6610E2D1F}"/>
  </bookViews>
  <sheets>
    <sheet name="Dashboard" sheetId="4" r:id="rId1"/>
    <sheet name="Pivot_for_KPI's" sheetId="3" r:id="rId2"/>
    <sheet name="Pivot_for_Charts" sheetId="6" r:id="rId3"/>
    <sheet name="Restaurant_Data" sheetId="1" r:id="rId4"/>
    <sheet name="Icon" sheetId="2" r:id="rId5"/>
  </sheets>
  <definedNames>
    <definedName name="Slicer_City">#N/A</definedName>
    <definedName name="Slicer_Dining_Type">#N/A</definedName>
    <definedName name="Slicer_Month">#N/A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2" i="1" l="1"/>
  <c r="X2" i="1"/>
  <c r="Z490" i="1"/>
  <c r="Y490" i="1"/>
  <c r="X490" i="1"/>
  <c r="W490" i="1"/>
  <c r="Z489" i="1"/>
  <c r="Y489" i="1"/>
  <c r="X489" i="1"/>
  <c r="W489" i="1"/>
  <c r="Z488" i="1"/>
  <c r="X488" i="1"/>
  <c r="W488" i="1"/>
  <c r="Y488" i="1" s="1"/>
  <c r="Z487" i="1"/>
  <c r="Y487" i="1"/>
  <c r="X487" i="1"/>
  <c r="W487" i="1"/>
  <c r="Z486" i="1"/>
  <c r="Y486" i="1"/>
  <c r="X486" i="1"/>
  <c r="W486" i="1"/>
  <c r="Z485" i="1"/>
  <c r="Y485" i="1"/>
  <c r="X485" i="1"/>
  <c r="W485" i="1"/>
  <c r="Z484" i="1"/>
  <c r="Y484" i="1"/>
  <c r="X484" i="1"/>
  <c r="W484" i="1"/>
  <c r="Z483" i="1"/>
  <c r="Y483" i="1"/>
  <c r="X483" i="1"/>
  <c r="W483" i="1"/>
  <c r="Z482" i="1"/>
  <c r="Y482" i="1"/>
  <c r="X482" i="1"/>
  <c r="W482" i="1"/>
  <c r="Z481" i="1"/>
  <c r="Y481" i="1"/>
  <c r="X481" i="1"/>
  <c r="W481" i="1"/>
  <c r="Z480" i="1"/>
  <c r="Y480" i="1"/>
  <c r="X480" i="1"/>
  <c r="W480" i="1"/>
  <c r="Z479" i="1"/>
  <c r="Y479" i="1"/>
  <c r="X479" i="1"/>
  <c r="W479" i="1"/>
  <c r="Z478" i="1"/>
  <c r="Y478" i="1"/>
  <c r="X478" i="1"/>
  <c r="W478" i="1"/>
  <c r="Z477" i="1"/>
  <c r="Y477" i="1"/>
  <c r="X477" i="1"/>
  <c r="W477" i="1"/>
  <c r="Z476" i="1"/>
  <c r="Y476" i="1"/>
  <c r="X476" i="1"/>
  <c r="W476" i="1"/>
  <c r="Z475" i="1"/>
  <c r="Y475" i="1"/>
  <c r="X475" i="1"/>
  <c r="W475" i="1"/>
  <c r="Z474" i="1"/>
  <c r="Y474" i="1"/>
  <c r="X474" i="1"/>
  <c r="W474" i="1"/>
  <c r="Z473" i="1"/>
  <c r="Y473" i="1"/>
  <c r="X473" i="1"/>
  <c r="W473" i="1"/>
  <c r="Z472" i="1"/>
  <c r="Y472" i="1"/>
  <c r="X472" i="1"/>
  <c r="W472" i="1"/>
  <c r="Z471" i="1"/>
  <c r="Y471" i="1"/>
  <c r="X471" i="1"/>
  <c r="W471" i="1"/>
  <c r="Z470" i="1"/>
  <c r="Y470" i="1"/>
  <c r="X470" i="1"/>
  <c r="W470" i="1"/>
  <c r="Z469" i="1"/>
  <c r="Y469" i="1"/>
  <c r="X469" i="1"/>
  <c r="W469" i="1"/>
  <c r="Z468" i="1"/>
  <c r="Y468" i="1"/>
  <c r="X468" i="1"/>
  <c r="W468" i="1"/>
  <c r="Z467" i="1"/>
  <c r="Y467" i="1"/>
  <c r="X467" i="1"/>
  <c r="W467" i="1"/>
  <c r="Z466" i="1"/>
  <c r="Y466" i="1"/>
  <c r="X466" i="1"/>
  <c r="W466" i="1"/>
  <c r="Z465" i="1"/>
  <c r="Y465" i="1"/>
  <c r="X465" i="1"/>
  <c r="W465" i="1"/>
  <c r="Z464" i="1"/>
  <c r="Y464" i="1"/>
  <c r="X464" i="1"/>
  <c r="W464" i="1"/>
  <c r="Z463" i="1"/>
  <c r="Y463" i="1"/>
  <c r="X463" i="1"/>
  <c r="W463" i="1"/>
  <c r="Z462" i="1"/>
  <c r="Y462" i="1"/>
  <c r="X462" i="1"/>
  <c r="W462" i="1"/>
  <c r="Z461" i="1"/>
  <c r="Y461" i="1"/>
  <c r="X461" i="1"/>
  <c r="W461" i="1"/>
  <c r="Z460" i="1"/>
  <c r="Y460" i="1"/>
  <c r="X460" i="1"/>
  <c r="W460" i="1"/>
  <c r="Z459" i="1"/>
  <c r="Y459" i="1"/>
  <c r="X459" i="1"/>
  <c r="W459" i="1"/>
  <c r="Z458" i="1"/>
  <c r="Y458" i="1"/>
  <c r="X458" i="1"/>
  <c r="W458" i="1"/>
  <c r="Z457" i="1"/>
  <c r="X457" i="1"/>
  <c r="Y457" i="1" s="1"/>
  <c r="W457" i="1"/>
  <c r="Z456" i="1"/>
  <c r="Y456" i="1"/>
  <c r="X456" i="1"/>
  <c r="W456" i="1"/>
  <c r="Z455" i="1"/>
  <c r="Y455" i="1"/>
  <c r="X455" i="1"/>
  <c r="W455" i="1"/>
  <c r="Z454" i="1"/>
  <c r="Y454" i="1"/>
  <c r="X454" i="1"/>
  <c r="W454" i="1"/>
  <c r="Z453" i="1"/>
  <c r="Y453" i="1"/>
  <c r="X453" i="1"/>
  <c r="W453" i="1"/>
  <c r="Z452" i="1"/>
  <c r="Y452" i="1"/>
  <c r="X452" i="1"/>
  <c r="W452" i="1"/>
  <c r="Z451" i="1"/>
  <c r="Y451" i="1"/>
  <c r="X451" i="1"/>
  <c r="W451" i="1"/>
  <c r="Z450" i="1"/>
  <c r="Y450" i="1"/>
  <c r="X450" i="1"/>
  <c r="W450" i="1"/>
  <c r="Z449" i="1"/>
  <c r="Y449" i="1"/>
  <c r="X449" i="1"/>
  <c r="W449" i="1"/>
  <c r="Z448" i="1"/>
  <c r="Y448" i="1"/>
  <c r="X448" i="1"/>
  <c r="W448" i="1"/>
  <c r="Z447" i="1"/>
  <c r="Y447" i="1"/>
  <c r="X447" i="1"/>
  <c r="W447" i="1"/>
  <c r="Z446" i="1"/>
  <c r="Y446" i="1"/>
  <c r="X446" i="1"/>
  <c r="W446" i="1"/>
  <c r="Z445" i="1"/>
  <c r="Y445" i="1"/>
  <c r="X445" i="1"/>
  <c r="W445" i="1"/>
  <c r="Z444" i="1"/>
  <c r="Y444" i="1"/>
  <c r="X444" i="1"/>
  <c r="W444" i="1"/>
  <c r="Z443" i="1"/>
  <c r="Y443" i="1"/>
  <c r="X443" i="1"/>
  <c r="W443" i="1"/>
  <c r="Z442" i="1"/>
  <c r="Y442" i="1"/>
  <c r="X442" i="1"/>
  <c r="W442" i="1"/>
  <c r="Z441" i="1"/>
  <c r="Y441" i="1"/>
  <c r="X441" i="1"/>
  <c r="W441" i="1"/>
  <c r="Z440" i="1"/>
  <c r="Y440" i="1"/>
  <c r="X440" i="1"/>
  <c r="W440" i="1"/>
  <c r="Z439" i="1"/>
  <c r="Y439" i="1"/>
  <c r="X439" i="1"/>
  <c r="W439" i="1"/>
  <c r="Z438" i="1"/>
  <c r="Y438" i="1"/>
  <c r="X438" i="1"/>
  <c r="W438" i="1"/>
  <c r="Z437" i="1"/>
  <c r="Y437" i="1"/>
  <c r="X437" i="1"/>
  <c r="W437" i="1"/>
  <c r="Z436" i="1"/>
  <c r="Y436" i="1"/>
  <c r="X436" i="1"/>
  <c r="W436" i="1"/>
  <c r="Z435" i="1"/>
  <c r="Y435" i="1"/>
  <c r="X435" i="1"/>
  <c r="W435" i="1"/>
  <c r="Z434" i="1"/>
  <c r="Y434" i="1"/>
  <c r="X434" i="1"/>
  <c r="W434" i="1"/>
  <c r="Z433" i="1"/>
  <c r="Y433" i="1"/>
  <c r="X433" i="1"/>
  <c r="W433" i="1"/>
  <c r="Z432" i="1"/>
  <c r="Y432" i="1"/>
  <c r="X432" i="1"/>
  <c r="W432" i="1"/>
  <c r="Z431" i="1"/>
  <c r="Y431" i="1"/>
  <c r="X431" i="1"/>
  <c r="W431" i="1"/>
  <c r="Z430" i="1"/>
  <c r="Y430" i="1"/>
  <c r="X430" i="1"/>
  <c r="W430" i="1"/>
  <c r="Z429" i="1"/>
  <c r="Y429" i="1"/>
  <c r="X429" i="1"/>
  <c r="W429" i="1"/>
  <c r="Z428" i="1"/>
  <c r="Y428" i="1"/>
  <c r="X428" i="1"/>
  <c r="W428" i="1"/>
  <c r="Z427" i="1"/>
  <c r="Y427" i="1"/>
  <c r="X427" i="1"/>
  <c r="W427" i="1"/>
  <c r="Z426" i="1"/>
  <c r="Y426" i="1"/>
  <c r="X426" i="1"/>
  <c r="W426" i="1"/>
  <c r="Z425" i="1"/>
  <c r="Y425" i="1"/>
  <c r="X425" i="1"/>
  <c r="W425" i="1"/>
  <c r="Z424" i="1"/>
  <c r="Y424" i="1"/>
  <c r="X424" i="1"/>
  <c r="W424" i="1"/>
  <c r="Z423" i="1"/>
  <c r="Y423" i="1"/>
  <c r="X423" i="1"/>
  <c r="W423" i="1"/>
  <c r="Z422" i="1"/>
  <c r="Y422" i="1"/>
  <c r="X422" i="1"/>
  <c r="W422" i="1"/>
  <c r="Z421" i="1"/>
  <c r="Y421" i="1"/>
  <c r="X421" i="1"/>
  <c r="W421" i="1"/>
  <c r="Z420" i="1"/>
  <c r="Y420" i="1"/>
  <c r="X420" i="1"/>
  <c r="W420" i="1"/>
  <c r="Z419" i="1"/>
  <c r="Y419" i="1"/>
  <c r="X419" i="1"/>
  <c r="W419" i="1"/>
  <c r="Z418" i="1"/>
  <c r="Y418" i="1"/>
  <c r="X418" i="1"/>
  <c r="W418" i="1"/>
  <c r="Z417" i="1"/>
  <c r="Y417" i="1"/>
  <c r="X417" i="1"/>
  <c r="W417" i="1"/>
  <c r="Z416" i="1"/>
  <c r="Y416" i="1"/>
  <c r="X416" i="1"/>
  <c r="W416" i="1"/>
  <c r="Z415" i="1"/>
  <c r="Y415" i="1"/>
  <c r="X415" i="1"/>
  <c r="W415" i="1"/>
  <c r="Z414" i="1"/>
  <c r="Y414" i="1"/>
  <c r="X414" i="1"/>
  <c r="W414" i="1"/>
  <c r="Z413" i="1"/>
  <c r="Y413" i="1"/>
  <c r="X413" i="1"/>
  <c r="W413" i="1"/>
  <c r="Z412" i="1"/>
  <c r="Y412" i="1"/>
  <c r="X412" i="1"/>
  <c r="W412" i="1"/>
  <c r="Z411" i="1"/>
  <c r="Y411" i="1"/>
  <c r="X411" i="1"/>
  <c r="W411" i="1"/>
  <c r="Z410" i="1"/>
  <c r="Y410" i="1"/>
  <c r="X410" i="1"/>
  <c r="W410" i="1"/>
  <c r="Z409" i="1"/>
  <c r="Y409" i="1"/>
  <c r="X409" i="1"/>
  <c r="W409" i="1"/>
  <c r="Z408" i="1"/>
  <c r="Y408" i="1"/>
  <c r="X408" i="1"/>
  <c r="W408" i="1"/>
  <c r="Z407" i="1"/>
  <c r="Y407" i="1"/>
  <c r="X407" i="1"/>
  <c r="W407" i="1"/>
  <c r="Z406" i="1"/>
  <c r="Y406" i="1"/>
  <c r="X406" i="1"/>
  <c r="W406" i="1"/>
  <c r="Z405" i="1"/>
  <c r="Y405" i="1"/>
  <c r="X405" i="1"/>
  <c r="W405" i="1"/>
  <c r="Z404" i="1"/>
  <c r="Y404" i="1"/>
  <c r="X404" i="1"/>
  <c r="W404" i="1"/>
  <c r="Z403" i="1"/>
  <c r="Y403" i="1"/>
  <c r="X403" i="1"/>
  <c r="W403" i="1"/>
  <c r="Z402" i="1"/>
  <c r="Y402" i="1"/>
  <c r="X402" i="1"/>
  <c r="W402" i="1"/>
  <c r="Z401" i="1"/>
  <c r="Y401" i="1"/>
  <c r="X401" i="1"/>
  <c r="W401" i="1"/>
  <c r="Z400" i="1"/>
  <c r="Y400" i="1"/>
  <c r="X400" i="1"/>
  <c r="W400" i="1"/>
  <c r="Z399" i="1"/>
  <c r="Y399" i="1"/>
  <c r="X399" i="1"/>
  <c r="W399" i="1"/>
  <c r="Z398" i="1"/>
  <c r="Y398" i="1"/>
  <c r="X398" i="1"/>
  <c r="W398" i="1"/>
  <c r="Z397" i="1"/>
  <c r="Y397" i="1"/>
  <c r="X397" i="1"/>
  <c r="W397" i="1"/>
  <c r="Z396" i="1"/>
  <c r="Y396" i="1"/>
  <c r="X396" i="1"/>
  <c r="W396" i="1"/>
  <c r="Z395" i="1"/>
  <c r="Y395" i="1"/>
  <c r="X395" i="1"/>
  <c r="W395" i="1"/>
  <c r="Z394" i="1"/>
  <c r="Y394" i="1"/>
  <c r="X394" i="1"/>
  <c r="W394" i="1"/>
  <c r="Z393" i="1"/>
  <c r="Y393" i="1"/>
  <c r="X393" i="1"/>
  <c r="W393" i="1"/>
  <c r="Z392" i="1"/>
  <c r="Y392" i="1"/>
  <c r="X392" i="1"/>
  <c r="W392" i="1"/>
  <c r="Z391" i="1"/>
  <c r="Y391" i="1"/>
  <c r="X391" i="1"/>
  <c r="W391" i="1"/>
  <c r="Z390" i="1"/>
  <c r="Y390" i="1"/>
  <c r="X390" i="1"/>
  <c r="W390" i="1"/>
  <c r="Z389" i="1"/>
  <c r="Y389" i="1"/>
  <c r="X389" i="1"/>
  <c r="W389" i="1"/>
  <c r="Z388" i="1"/>
  <c r="Y388" i="1"/>
  <c r="X388" i="1"/>
  <c r="W388" i="1"/>
  <c r="Z387" i="1"/>
  <c r="Y387" i="1"/>
  <c r="X387" i="1"/>
  <c r="W387" i="1"/>
  <c r="Z386" i="1"/>
  <c r="Y386" i="1"/>
  <c r="X386" i="1"/>
  <c r="W386" i="1"/>
  <c r="Z385" i="1"/>
  <c r="Y385" i="1"/>
  <c r="X385" i="1"/>
  <c r="W385" i="1"/>
  <c r="Z384" i="1"/>
  <c r="Y384" i="1"/>
  <c r="X384" i="1"/>
  <c r="W384" i="1"/>
  <c r="Z383" i="1"/>
  <c r="Y383" i="1"/>
  <c r="X383" i="1"/>
  <c r="W383" i="1"/>
  <c r="Z382" i="1"/>
  <c r="Y382" i="1"/>
  <c r="X382" i="1"/>
  <c r="W382" i="1"/>
  <c r="Z381" i="1"/>
  <c r="Y381" i="1"/>
  <c r="X381" i="1"/>
  <c r="W381" i="1"/>
  <c r="Z380" i="1"/>
  <c r="Y380" i="1"/>
  <c r="X380" i="1"/>
  <c r="W380" i="1"/>
  <c r="Z379" i="1"/>
  <c r="Y379" i="1"/>
  <c r="X379" i="1"/>
  <c r="W379" i="1"/>
  <c r="Z378" i="1"/>
  <c r="Y378" i="1"/>
  <c r="X378" i="1"/>
  <c r="W378" i="1"/>
  <c r="Z377" i="1"/>
  <c r="Y377" i="1"/>
  <c r="X377" i="1"/>
  <c r="W377" i="1"/>
  <c r="Z376" i="1"/>
  <c r="Y376" i="1"/>
  <c r="X376" i="1"/>
  <c r="W376" i="1"/>
  <c r="Z375" i="1"/>
  <c r="Y375" i="1"/>
  <c r="X375" i="1"/>
  <c r="W375" i="1"/>
  <c r="Z374" i="1"/>
  <c r="Y374" i="1"/>
  <c r="X374" i="1"/>
  <c r="W374" i="1"/>
  <c r="Z373" i="1"/>
  <c r="Y373" i="1"/>
  <c r="X373" i="1"/>
  <c r="W373" i="1"/>
  <c r="Z372" i="1"/>
  <c r="Y372" i="1"/>
  <c r="X372" i="1"/>
  <c r="W372" i="1"/>
  <c r="Z371" i="1"/>
  <c r="Y371" i="1"/>
  <c r="X371" i="1"/>
  <c r="W371" i="1"/>
  <c r="Z370" i="1"/>
  <c r="Y370" i="1"/>
  <c r="X370" i="1"/>
  <c r="W370" i="1"/>
  <c r="Z369" i="1"/>
  <c r="Y369" i="1"/>
  <c r="X369" i="1"/>
  <c r="W369" i="1"/>
  <c r="Z368" i="1"/>
  <c r="Y368" i="1"/>
  <c r="X368" i="1"/>
  <c r="W368" i="1"/>
  <c r="Z367" i="1"/>
  <c r="Y367" i="1"/>
  <c r="X367" i="1"/>
  <c r="W367" i="1"/>
  <c r="Z366" i="1"/>
  <c r="Y366" i="1"/>
  <c r="X366" i="1"/>
  <c r="W366" i="1"/>
  <c r="Z365" i="1"/>
  <c r="Y365" i="1"/>
  <c r="X365" i="1"/>
  <c r="W365" i="1"/>
  <c r="Z364" i="1"/>
  <c r="Y364" i="1"/>
  <c r="X364" i="1"/>
  <c r="W364" i="1"/>
  <c r="Z363" i="1"/>
  <c r="Y363" i="1"/>
  <c r="X363" i="1"/>
  <c r="W363" i="1"/>
  <c r="Z362" i="1"/>
  <c r="Y362" i="1"/>
  <c r="X362" i="1"/>
  <c r="W362" i="1"/>
  <c r="Z361" i="1"/>
  <c r="Y361" i="1"/>
  <c r="X361" i="1"/>
  <c r="W361" i="1"/>
  <c r="Z360" i="1"/>
  <c r="Y360" i="1"/>
  <c r="X360" i="1"/>
  <c r="W360" i="1"/>
  <c r="Z359" i="1"/>
  <c r="Y359" i="1"/>
  <c r="X359" i="1"/>
  <c r="W359" i="1"/>
  <c r="Z358" i="1"/>
  <c r="Y358" i="1"/>
  <c r="X358" i="1"/>
  <c r="W358" i="1"/>
  <c r="Z357" i="1"/>
  <c r="Y357" i="1"/>
  <c r="X357" i="1"/>
  <c r="W357" i="1"/>
  <c r="Z356" i="1"/>
  <c r="Y356" i="1"/>
  <c r="X356" i="1"/>
  <c r="W356" i="1"/>
  <c r="Z355" i="1"/>
  <c r="Y355" i="1"/>
  <c r="X355" i="1"/>
  <c r="W355" i="1"/>
  <c r="Z354" i="1"/>
  <c r="Y354" i="1"/>
  <c r="X354" i="1"/>
  <c r="W354" i="1"/>
  <c r="Z353" i="1"/>
  <c r="Y353" i="1"/>
  <c r="X353" i="1"/>
  <c r="W353" i="1"/>
  <c r="Z352" i="1"/>
  <c r="Y352" i="1"/>
  <c r="X352" i="1"/>
  <c r="W352" i="1"/>
  <c r="Z351" i="1"/>
  <c r="Y351" i="1"/>
  <c r="X351" i="1"/>
  <c r="W351" i="1"/>
  <c r="Z350" i="1"/>
  <c r="Y350" i="1"/>
  <c r="X350" i="1"/>
  <c r="W350" i="1"/>
  <c r="Z349" i="1"/>
  <c r="Y349" i="1"/>
  <c r="X349" i="1"/>
  <c r="W349" i="1"/>
  <c r="Z348" i="1"/>
  <c r="Y348" i="1"/>
  <c r="X348" i="1"/>
  <c r="W348" i="1"/>
  <c r="Z347" i="1"/>
  <c r="Y347" i="1"/>
  <c r="X347" i="1"/>
  <c r="W347" i="1"/>
  <c r="Z346" i="1"/>
  <c r="Y346" i="1"/>
  <c r="X346" i="1"/>
  <c r="W346" i="1"/>
  <c r="Z345" i="1"/>
  <c r="Y345" i="1"/>
  <c r="X345" i="1"/>
  <c r="W345" i="1"/>
  <c r="Z344" i="1"/>
  <c r="Y344" i="1"/>
  <c r="X344" i="1"/>
  <c r="W344" i="1"/>
  <c r="Z343" i="1"/>
  <c r="Y343" i="1"/>
  <c r="X343" i="1"/>
  <c r="W343" i="1"/>
  <c r="Z342" i="1"/>
  <c r="Y342" i="1"/>
  <c r="X342" i="1"/>
  <c r="W342" i="1"/>
  <c r="Z341" i="1"/>
  <c r="Y341" i="1"/>
  <c r="X341" i="1"/>
  <c r="W341" i="1"/>
  <c r="Z340" i="1"/>
  <c r="Y340" i="1"/>
  <c r="X340" i="1"/>
  <c r="W340" i="1"/>
  <c r="Z339" i="1"/>
  <c r="Y339" i="1"/>
  <c r="X339" i="1"/>
  <c r="W339" i="1"/>
  <c r="Z338" i="1"/>
  <c r="Y338" i="1"/>
  <c r="X338" i="1"/>
  <c r="W338" i="1"/>
  <c r="Z337" i="1"/>
  <c r="Y337" i="1"/>
  <c r="X337" i="1"/>
  <c r="W337" i="1"/>
  <c r="Z336" i="1"/>
  <c r="Y336" i="1"/>
  <c r="X336" i="1"/>
  <c r="W336" i="1"/>
  <c r="Z335" i="1"/>
  <c r="Y335" i="1"/>
  <c r="X335" i="1"/>
  <c r="W335" i="1"/>
  <c r="Z334" i="1"/>
  <c r="Y334" i="1"/>
  <c r="X334" i="1"/>
  <c r="W334" i="1"/>
  <c r="Z333" i="1"/>
  <c r="Y333" i="1"/>
  <c r="X333" i="1"/>
  <c r="W333" i="1"/>
  <c r="Z332" i="1"/>
  <c r="Y332" i="1"/>
  <c r="X332" i="1"/>
  <c r="W332" i="1"/>
  <c r="Z331" i="1"/>
  <c r="Y331" i="1"/>
  <c r="X331" i="1"/>
  <c r="W331" i="1"/>
  <c r="Z330" i="1"/>
  <c r="Y330" i="1"/>
  <c r="X330" i="1"/>
  <c r="W330" i="1"/>
  <c r="Z329" i="1"/>
  <c r="Y329" i="1"/>
  <c r="X329" i="1"/>
  <c r="W329" i="1"/>
  <c r="Z328" i="1"/>
  <c r="Y328" i="1"/>
  <c r="X328" i="1"/>
  <c r="W328" i="1"/>
  <c r="Z327" i="1"/>
  <c r="Y327" i="1"/>
  <c r="X327" i="1"/>
  <c r="W327" i="1"/>
  <c r="Z326" i="1"/>
  <c r="Y326" i="1"/>
  <c r="X326" i="1"/>
  <c r="W326" i="1"/>
  <c r="Z325" i="1"/>
  <c r="Y325" i="1"/>
  <c r="X325" i="1"/>
  <c r="W325" i="1"/>
  <c r="Z324" i="1"/>
  <c r="Y324" i="1"/>
  <c r="X324" i="1"/>
  <c r="W324" i="1"/>
  <c r="Z323" i="1"/>
  <c r="Y323" i="1"/>
  <c r="X323" i="1"/>
  <c r="W323" i="1"/>
  <c r="Z322" i="1"/>
  <c r="Y322" i="1"/>
  <c r="X322" i="1"/>
  <c r="W322" i="1"/>
  <c r="Z321" i="1"/>
  <c r="Y321" i="1"/>
  <c r="X321" i="1"/>
  <c r="W321" i="1"/>
  <c r="Z320" i="1"/>
  <c r="Y320" i="1"/>
  <c r="X320" i="1"/>
  <c r="W320" i="1"/>
  <c r="Z319" i="1"/>
  <c r="Y319" i="1"/>
  <c r="X319" i="1"/>
  <c r="W319" i="1"/>
  <c r="Z318" i="1"/>
  <c r="Y318" i="1"/>
  <c r="X318" i="1"/>
  <c r="W318" i="1"/>
  <c r="Z317" i="1"/>
  <c r="Y317" i="1"/>
  <c r="X317" i="1"/>
  <c r="W317" i="1"/>
  <c r="Z316" i="1"/>
  <c r="Y316" i="1"/>
  <c r="X316" i="1"/>
  <c r="W316" i="1"/>
  <c r="Z315" i="1"/>
  <c r="Y315" i="1"/>
  <c r="X315" i="1"/>
  <c r="W315" i="1"/>
  <c r="Z314" i="1"/>
  <c r="Y314" i="1"/>
  <c r="X314" i="1"/>
  <c r="W314" i="1"/>
  <c r="Z313" i="1"/>
  <c r="Y313" i="1"/>
  <c r="X313" i="1"/>
  <c r="W313" i="1"/>
  <c r="Z312" i="1"/>
  <c r="Y312" i="1"/>
  <c r="X312" i="1"/>
  <c r="W312" i="1"/>
  <c r="Z311" i="1"/>
  <c r="Y311" i="1"/>
  <c r="X311" i="1"/>
  <c r="W311" i="1"/>
  <c r="Z310" i="1"/>
  <c r="Y310" i="1"/>
  <c r="X310" i="1"/>
  <c r="W310" i="1"/>
  <c r="Z309" i="1"/>
  <c r="Y309" i="1"/>
  <c r="X309" i="1"/>
  <c r="W309" i="1"/>
  <c r="Z308" i="1"/>
  <c r="Y308" i="1"/>
  <c r="X308" i="1"/>
  <c r="W308" i="1"/>
  <c r="Z307" i="1"/>
  <c r="Y307" i="1"/>
  <c r="X307" i="1"/>
  <c r="W307" i="1"/>
  <c r="Z306" i="1"/>
  <c r="Y306" i="1"/>
  <c r="X306" i="1"/>
  <c r="W306" i="1"/>
  <c r="Z305" i="1"/>
  <c r="Y305" i="1"/>
  <c r="X305" i="1"/>
  <c r="W305" i="1"/>
  <c r="Z304" i="1"/>
  <c r="Y304" i="1"/>
  <c r="X304" i="1"/>
  <c r="W304" i="1"/>
  <c r="Z303" i="1"/>
  <c r="Y303" i="1"/>
  <c r="X303" i="1"/>
  <c r="W303" i="1"/>
  <c r="Z302" i="1"/>
  <c r="Y302" i="1"/>
  <c r="X302" i="1"/>
  <c r="W302" i="1"/>
  <c r="Z301" i="1"/>
  <c r="Y301" i="1"/>
  <c r="X301" i="1"/>
  <c r="W301" i="1"/>
  <c r="Z300" i="1"/>
  <c r="Y300" i="1"/>
  <c r="X300" i="1"/>
  <c r="W300" i="1"/>
  <c r="Z299" i="1"/>
  <c r="Y299" i="1"/>
  <c r="X299" i="1"/>
  <c r="W299" i="1"/>
  <c r="Z298" i="1"/>
  <c r="Y298" i="1"/>
  <c r="X298" i="1"/>
  <c r="W298" i="1"/>
  <c r="Z297" i="1"/>
  <c r="Y297" i="1"/>
  <c r="X297" i="1"/>
  <c r="W297" i="1"/>
  <c r="Z296" i="1"/>
  <c r="Y296" i="1"/>
  <c r="X296" i="1"/>
  <c r="W296" i="1"/>
  <c r="Z295" i="1"/>
  <c r="Y295" i="1"/>
  <c r="X295" i="1"/>
  <c r="W295" i="1"/>
  <c r="Z294" i="1"/>
  <c r="Y294" i="1"/>
  <c r="X294" i="1"/>
  <c r="W294" i="1"/>
  <c r="Z293" i="1"/>
  <c r="Y293" i="1"/>
  <c r="X293" i="1"/>
  <c r="W293" i="1"/>
  <c r="Z292" i="1"/>
  <c r="Y292" i="1"/>
  <c r="X292" i="1"/>
  <c r="W292" i="1"/>
  <c r="Z291" i="1"/>
  <c r="Y291" i="1"/>
  <c r="X291" i="1"/>
  <c r="W291" i="1"/>
  <c r="Z290" i="1"/>
  <c r="Y290" i="1"/>
  <c r="X290" i="1"/>
  <c r="W290" i="1"/>
  <c r="Z289" i="1"/>
  <c r="Y289" i="1"/>
  <c r="X289" i="1"/>
  <c r="W289" i="1"/>
  <c r="Z288" i="1"/>
  <c r="Y288" i="1"/>
  <c r="X288" i="1"/>
  <c r="W288" i="1"/>
  <c r="Z287" i="1"/>
  <c r="Y287" i="1"/>
  <c r="X287" i="1"/>
  <c r="W287" i="1"/>
  <c r="Z286" i="1"/>
  <c r="Y286" i="1"/>
  <c r="X286" i="1"/>
  <c r="W286" i="1"/>
  <c r="Z285" i="1"/>
  <c r="Y285" i="1"/>
  <c r="X285" i="1"/>
  <c r="W285" i="1"/>
  <c r="Z284" i="1"/>
  <c r="Y284" i="1"/>
  <c r="X284" i="1"/>
  <c r="W284" i="1"/>
  <c r="Z283" i="1"/>
  <c r="Y283" i="1"/>
  <c r="X283" i="1"/>
  <c r="W283" i="1"/>
  <c r="Z282" i="1"/>
  <c r="Y282" i="1"/>
  <c r="X282" i="1"/>
  <c r="W282" i="1"/>
  <c r="Z281" i="1"/>
  <c r="Y281" i="1"/>
  <c r="X281" i="1"/>
  <c r="W281" i="1"/>
  <c r="Z280" i="1"/>
  <c r="Y280" i="1"/>
  <c r="X280" i="1"/>
  <c r="W280" i="1"/>
  <c r="Z279" i="1"/>
  <c r="Y279" i="1"/>
  <c r="X279" i="1"/>
  <c r="W279" i="1"/>
  <c r="Z278" i="1"/>
  <c r="Y278" i="1"/>
  <c r="X278" i="1"/>
  <c r="W278" i="1"/>
  <c r="Z277" i="1"/>
  <c r="Y277" i="1"/>
  <c r="X277" i="1"/>
  <c r="W277" i="1"/>
  <c r="Z276" i="1"/>
  <c r="Y276" i="1"/>
  <c r="X276" i="1"/>
  <c r="W276" i="1"/>
  <c r="Z275" i="1"/>
  <c r="Y275" i="1"/>
  <c r="X275" i="1"/>
  <c r="W275" i="1"/>
  <c r="Z274" i="1"/>
  <c r="Y274" i="1"/>
  <c r="X274" i="1"/>
  <c r="W274" i="1"/>
  <c r="Z273" i="1"/>
  <c r="Y273" i="1"/>
  <c r="X273" i="1"/>
  <c r="W273" i="1"/>
  <c r="Z272" i="1"/>
  <c r="Y272" i="1"/>
  <c r="X272" i="1"/>
  <c r="W272" i="1"/>
  <c r="Z271" i="1"/>
  <c r="Y271" i="1"/>
  <c r="X271" i="1"/>
  <c r="W271" i="1"/>
  <c r="Z270" i="1"/>
  <c r="Y270" i="1"/>
  <c r="X270" i="1"/>
  <c r="W270" i="1"/>
  <c r="Z269" i="1"/>
  <c r="Y269" i="1"/>
  <c r="X269" i="1"/>
  <c r="W269" i="1"/>
  <c r="Z268" i="1"/>
  <c r="Y268" i="1"/>
  <c r="X268" i="1"/>
  <c r="W268" i="1"/>
  <c r="Z267" i="1"/>
  <c r="Y267" i="1"/>
  <c r="X267" i="1"/>
  <c r="W267" i="1"/>
  <c r="Z266" i="1"/>
  <c r="Y266" i="1"/>
  <c r="X266" i="1"/>
  <c r="W266" i="1"/>
  <c r="Z265" i="1"/>
  <c r="Y265" i="1"/>
  <c r="X265" i="1"/>
  <c r="W265" i="1"/>
  <c r="Z264" i="1"/>
  <c r="Y264" i="1"/>
  <c r="X264" i="1"/>
  <c r="W264" i="1"/>
  <c r="Z263" i="1"/>
  <c r="Y263" i="1"/>
  <c r="X263" i="1"/>
  <c r="W263" i="1"/>
  <c r="Z262" i="1"/>
  <c r="Y262" i="1"/>
  <c r="X262" i="1"/>
  <c r="W262" i="1"/>
  <c r="Z261" i="1"/>
  <c r="Y261" i="1"/>
  <c r="X261" i="1"/>
  <c r="W261" i="1"/>
  <c r="Z260" i="1"/>
  <c r="Y260" i="1"/>
  <c r="X260" i="1"/>
  <c r="W260" i="1"/>
  <c r="Z259" i="1"/>
  <c r="Y259" i="1"/>
  <c r="X259" i="1"/>
  <c r="W259" i="1"/>
  <c r="Z258" i="1"/>
  <c r="Y258" i="1"/>
  <c r="X258" i="1"/>
  <c r="W258" i="1"/>
  <c r="Z257" i="1"/>
  <c r="Y257" i="1"/>
  <c r="X257" i="1"/>
  <c r="W257" i="1"/>
  <c r="Z256" i="1"/>
  <c r="Y256" i="1"/>
  <c r="X256" i="1"/>
  <c r="W256" i="1"/>
  <c r="Z255" i="1"/>
  <c r="Y255" i="1"/>
  <c r="X255" i="1"/>
  <c r="W255" i="1"/>
  <c r="Z254" i="1"/>
  <c r="Y254" i="1"/>
  <c r="X254" i="1"/>
  <c r="W254" i="1"/>
  <c r="Z253" i="1"/>
  <c r="Y253" i="1"/>
  <c r="X253" i="1"/>
  <c r="W253" i="1"/>
  <c r="Z252" i="1"/>
  <c r="Y252" i="1"/>
  <c r="X252" i="1"/>
  <c r="W252" i="1"/>
  <c r="Z251" i="1"/>
  <c r="Y251" i="1"/>
  <c r="X251" i="1"/>
  <c r="W251" i="1"/>
  <c r="Z250" i="1"/>
  <c r="Y250" i="1"/>
  <c r="X250" i="1"/>
  <c r="W250" i="1"/>
  <c r="Z249" i="1"/>
  <c r="Y249" i="1"/>
  <c r="X249" i="1"/>
  <c r="W249" i="1"/>
  <c r="Z248" i="1"/>
  <c r="Y248" i="1"/>
  <c r="X248" i="1"/>
  <c r="W248" i="1"/>
  <c r="Z247" i="1"/>
  <c r="Y247" i="1"/>
  <c r="X247" i="1"/>
  <c r="W247" i="1"/>
  <c r="Z246" i="1"/>
  <c r="Y246" i="1"/>
  <c r="X246" i="1"/>
  <c r="W246" i="1"/>
  <c r="Z245" i="1"/>
  <c r="Y245" i="1"/>
  <c r="X245" i="1"/>
  <c r="W245" i="1"/>
  <c r="Z244" i="1"/>
  <c r="Y244" i="1"/>
  <c r="X244" i="1"/>
  <c r="W244" i="1"/>
  <c r="Z243" i="1"/>
  <c r="Y243" i="1"/>
  <c r="X243" i="1"/>
  <c r="W243" i="1"/>
  <c r="Z242" i="1"/>
  <c r="Y242" i="1"/>
  <c r="X242" i="1"/>
  <c r="W242" i="1"/>
  <c r="Z241" i="1"/>
  <c r="Y241" i="1"/>
  <c r="X241" i="1"/>
  <c r="W241" i="1"/>
  <c r="Z240" i="1"/>
  <c r="Y240" i="1"/>
  <c r="X240" i="1"/>
  <c r="W240" i="1"/>
  <c r="Z239" i="1"/>
  <c r="Y239" i="1"/>
  <c r="X239" i="1"/>
  <c r="W239" i="1"/>
  <c r="Z238" i="1"/>
  <c r="Y238" i="1"/>
  <c r="X238" i="1"/>
  <c r="W238" i="1"/>
  <c r="Z237" i="1"/>
  <c r="Y237" i="1"/>
  <c r="X237" i="1"/>
  <c r="W237" i="1"/>
  <c r="Z236" i="1"/>
  <c r="Y236" i="1"/>
  <c r="X236" i="1"/>
  <c r="W236" i="1"/>
  <c r="Z235" i="1"/>
  <c r="Y235" i="1"/>
  <c r="X235" i="1"/>
  <c r="W235" i="1"/>
  <c r="Z234" i="1"/>
  <c r="Y234" i="1"/>
  <c r="X234" i="1"/>
  <c r="W234" i="1"/>
  <c r="Z233" i="1"/>
  <c r="Y233" i="1"/>
  <c r="X233" i="1"/>
  <c r="W233" i="1"/>
  <c r="Z232" i="1"/>
  <c r="Y232" i="1"/>
  <c r="X232" i="1"/>
  <c r="W232" i="1"/>
  <c r="Z231" i="1"/>
  <c r="Y231" i="1"/>
  <c r="X231" i="1"/>
  <c r="W231" i="1"/>
  <c r="Z230" i="1"/>
  <c r="Y230" i="1"/>
  <c r="X230" i="1"/>
  <c r="W230" i="1"/>
  <c r="Z229" i="1"/>
  <c r="Y229" i="1"/>
  <c r="X229" i="1"/>
  <c r="W229" i="1"/>
  <c r="Z228" i="1"/>
  <c r="Y228" i="1"/>
  <c r="X228" i="1"/>
  <c r="W228" i="1"/>
  <c r="Z227" i="1"/>
  <c r="Y227" i="1"/>
  <c r="X227" i="1"/>
  <c r="W227" i="1"/>
  <c r="Z226" i="1"/>
  <c r="Y226" i="1"/>
  <c r="X226" i="1"/>
  <c r="W226" i="1"/>
  <c r="Z225" i="1"/>
  <c r="Y225" i="1"/>
  <c r="X225" i="1"/>
  <c r="W225" i="1"/>
  <c r="Z224" i="1"/>
  <c r="Y224" i="1"/>
  <c r="X224" i="1"/>
  <c r="W224" i="1"/>
  <c r="Z223" i="1"/>
  <c r="X223" i="1"/>
  <c r="W223" i="1"/>
  <c r="Y223" i="1" s="1"/>
  <c r="Z222" i="1"/>
  <c r="Y222" i="1"/>
  <c r="X222" i="1"/>
  <c r="W222" i="1"/>
  <c r="Z221" i="1"/>
  <c r="Y221" i="1"/>
  <c r="X221" i="1"/>
  <c r="W221" i="1"/>
  <c r="Z220" i="1"/>
  <c r="X220" i="1"/>
  <c r="W220" i="1"/>
  <c r="Y220" i="1" s="1"/>
  <c r="Z219" i="1"/>
  <c r="Y219" i="1"/>
  <c r="X219" i="1"/>
  <c r="W219" i="1"/>
  <c r="Z218" i="1"/>
  <c r="Y218" i="1"/>
  <c r="X218" i="1"/>
  <c r="W218" i="1"/>
  <c r="Z217" i="1"/>
  <c r="X217" i="1"/>
  <c r="W217" i="1"/>
  <c r="Y217" i="1" s="1"/>
  <c r="Z216" i="1"/>
  <c r="Y216" i="1"/>
  <c r="X216" i="1"/>
  <c r="W216" i="1"/>
  <c r="Z215" i="1"/>
  <c r="Y215" i="1"/>
  <c r="X215" i="1"/>
  <c r="W215" i="1"/>
  <c r="Z214" i="1"/>
  <c r="X214" i="1"/>
  <c r="W214" i="1"/>
  <c r="Y214" i="1" s="1"/>
  <c r="Z213" i="1"/>
  <c r="Y213" i="1"/>
  <c r="X213" i="1"/>
  <c r="W213" i="1"/>
  <c r="Z212" i="1"/>
  <c r="Y212" i="1"/>
  <c r="X212" i="1"/>
  <c r="W212" i="1"/>
  <c r="Z211" i="1"/>
  <c r="X211" i="1"/>
  <c r="W211" i="1"/>
  <c r="Y211" i="1" s="1"/>
  <c r="Z210" i="1"/>
  <c r="Y210" i="1"/>
  <c r="X210" i="1"/>
  <c r="W210" i="1"/>
  <c r="Z209" i="1"/>
  <c r="Y209" i="1"/>
  <c r="X209" i="1"/>
  <c r="W209" i="1"/>
  <c r="Z208" i="1"/>
  <c r="X208" i="1"/>
  <c r="W208" i="1"/>
  <c r="Y208" i="1" s="1"/>
  <c r="Z207" i="1"/>
  <c r="Y207" i="1"/>
  <c r="X207" i="1"/>
  <c r="W207" i="1"/>
  <c r="Z206" i="1"/>
  <c r="Y206" i="1"/>
  <c r="X206" i="1"/>
  <c r="W206" i="1"/>
  <c r="Z205" i="1"/>
  <c r="X205" i="1"/>
  <c r="W205" i="1"/>
  <c r="Y205" i="1" s="1"/>
  <c r="Z204" i="1"/>
  <c r="Y204" i="1"/>
  <c r="X204" i="1"/>
  <c r="W204" i="1"/>
  <c r="Z203" i="1"/>
  <c r="Y203" i="1"/>
  <c r="X203" i="1"/>
  <c r="W203" i="1"/>
  <c r="Z202" i="1"/>
  <c r="X202" i="1"/>
  <c r="W202" i="1"/>
  <c r="Y202" i="1" s="1"/>
  <c r="Z201" i="1"/>
  <c r="Y201" i="1"/>
  <c r="X201" i="1"/>
  <c r="W201" i="1"/>
  <c r="Z200" i="1"/>
  <c r="Y200" i="1"/>
  <c r="X200" i="1"/>
  <c r="W200" i="1"/>
  <c r="Z199" i="1"/>
  <c r="X199" i="1"/>
  <c r="W199" i="1"/>
  <c r="Y199" i="1" s="1"/>
  <c r="Z198" i="1"/>
  <c r="X198" i="1"/>
  <c r="W198" i="1"/>
  <c r="Y198" i="1" s="1"/>
  <c r="Z197" i="1"/>
  <c r="Y197" i="1"/>
  <c r="X197" i="1"/>
  <c r="W197" i="1"/>
  <c r="Z196" i="1"/>
  <c r="X196" i="1"/>
  <c r="W196" i="1"/>
  <c r="Y196" i="1" s="1"/>
  <c r="Z195" i="1"/>
  <c r="Y195" i="1"/>
  <c r="X195" i="1"/>
  <c r="W195" i="1"/>
  <c r="Z194" i="1"/>
  <c r="Y194" i="1"/>
  <c r="X194" i="1"/>
  <c r="W194" i="1"/>
  <c r="Z193" i="1"/>
  <c r="X193" i="1"/>
  <c r="W193" i="1"/>
  <c r="Y193" i="1" s="1"/>
  <c r="Z192" i="1"/>
  <c r="Y192" i="1"/>
  <c r="X192" i="1"/>
  <c r="W192" i="1"/>
  <c r="Z191" i="1"/>
  <c r="Y191" i="1"/>
  <c r="X191" i="1"/>
  <c r="W191" i="1"/>
  <c r="Z190" i="1"/>
  <c r="X190" i="1"/>
  <c r="W190" i="1"/>
  <c r="Y190" i="1" s="1"/>
  <c r="Z189" i="1"/>
  <c r="Y189" i="1"/>
  <c r="X189" i="1"/>
  <c r="W189" i="1"/>
  <c r="Z188" i="1"/>
  <c r="Y188" i="1"/>
  <c r="X188" i="1"/>
  <c r="W188" i="1"/>
  <c r="Z187" i="1"/>
  <c r="X187" i="1"/>
  <c r="W187" i="1"/>
  <c r="Y187" i="1" s="1"/>
  <c r="Z186" i="1"/>
  <c r="X186" i="1"/>
  <c r="W186" i="1"/>
  <c r="Y186" i="1" s="1"/>
  <c r="Z185" i="1"/>
  <c r="Y185" i="1"/>
  <c r="X185" i="1"/>
  <c r="W185" i="1"/>
  <c r="Z184" i="1"/>
  <c r="X184" i="1"/>
  <c r="W184" i="1"/>
  <c r="Y184" i="1" s="1"/>
  <c r="Z183" i="1"/>
  <c r="X183" i="1"/>
  <c r="W183" i="1"/>
  <c r="Y183" i="1" s="1"/>
  <c r="Z182" i="1"/>
  <c r="Y182" i="1"/>
  <c r="X182" i="1"/>
  <c r="W182" i="1"/>
  <c r="Z181" i="1"/>
  <c r="X181" i="1"/>
  <c r="W181" i="1"/>
  <c r="Y181" i="1" s="1"/>
  <c r="Z180" i="1"/>
  <c r="X180" i="1"/>
  <c r="W180" i="1"/>
  <c r="Y180" i="1" s="1"/>
  <c r="Z179" i="1"/>
  <c r="Y179" i="1"/>
  <c r="X179" i="1"/>
  <c r="W179" i="1"/>
  <c r="Z178" i="1"/>
  <c r="X178" i="1"/>
  <c r="W178" i="1"/>
  <c r="Y178" i="1" s="1"/>
  <c r="Z177" i="1"/>
  <c r="X177" i="1"/>
  <c r="W177" i="1"/>
  <c r="Y177" i="1" s="1"/>
  <c r="Z176" i="1"/>
  <c r="Y176" i="1"/>
  <c r="X176" i="1"/>
  <c r="W176" i="1"/>
  <c r="Z175" i="1"/>
  <c r="X175" i="1"/>
  <c r="W175" i="1"/>
  <c r="Y175" i="1" s="1"/>
  <c r="Z174" i="1"/>
  <c r="X174" i="1"/>
  <c r="W174" i="1"/>
  <c r="Y174" i="1" s="1"/>
  <c r="Z173" i="1"/>
  <c r="Y173" i="1"/>
  <c r="X173" i="1"/>
  <c r="W173" i="1"/>
  <c r="Z172" i="1"/>
  <c r="X172" i="1"/>
  <c r="W172" i="1"/>
  <c r="Y172" i="1" s="1"/>
  <c r="Z171" i="1"/>
  <c r="X171" i="1"/>
  <c r="W171" i="1"/>
  <c r="Y171" i="1" s="1"/>
  <c r="Z170" i="1"/>
  <c r="Y170" i="1"/>
  <c r="X170" i="1"/>
  <c r="W170" i="1"/>
  <c r="Z169" i="1"/>
  <c r="X169" i="1"/>
  <c r="W169" i="1"/>
  <c r="Y169" i="1" s="1"/>
  <c r="Z168" i="1"/>
  <c r="X168" i="1"/>
  <c r="W168" i="1"/>
  <c r="Y168" i="1" s="1"/>
  <c r="Z167" i="1"/>
  <c r="Y167" i="1"/>
  <c r="X167" i="1"/>
  <c r="W167" i="1"/>
  <c r="Z166" i="1"/>
  <c r="X166" i="1"/>
  <c r="W166" i="1"/>
  <c r="Y166" i="1" s="1"/>
  <c r="Z165" i="1"/>
  <c r="X165" i="1"/>
  <c r="W165" i="1"/>
  <c r="Y165" i="1" s="1"/>
  <c r="Z164" i="1"/>
  <c r="Y164" i="1"/>
  <c r="X164" i="1"/>
  <c r="W164" i="1"/>
  <c r="Z163" i="1"/>
  <c r="X163" i="1"/>
  <c r="W163" i="1"/>
  <c r="Y163" i="1" s="1"/>
  <c r="Z162" i="1"/>
  <c r="X162" i="1"/>
  <c r="W162" i="1"/>
  <c r="Y162" i="1" s="1"/>
  <c r="Z161" i="1"/>
  <c r="Y161" i="1"/>
  <c r="X161" i="1"/>
  <c r="W161" i="1"/>
  <c r="Z160" i="1"/>
  <c r="X160" i="1"/>
  <c r="W160" i="1"/>
  <c r="Y160" i="1" s="1"/>
  <c r="Z159" i="1"/>
  <c r="X159" i="1"/>
  <c r="W159" i="1"/>
  <c r="Y159" i="1" s="1"/>
  <c r="Z158" i="1"/>
  <c r="Y158" i="1"/>
  <c r="X158" i="1"/>
  <c r="W158" i="1"/>
  <c r="Z157" i="1"/>
  <c r="X157" i="1"/>
  <c r="W157" i="1"/>
  <c r="Y157" i="1" s="1"/>
  <c r="Z156" i="1"/>
  <c r="X156" i="1"/>
  <c r="W156" i="1"/>
  <c r="Y156" i="1" s="1"/>
  <c r="Z155" i="1"/>
  <c r="Y155" i="1"/>
  <c r="X155" i="1"/>
  <c r="W155" i="1"/>
  <c r="Z154" i="1"/>
  <c r="X154" i="1"/>
  <c r="W154" i="1"/>
  <c r="Y154" i="1" s="1"/>
  <c r="Z153" i="1"/>
  <c r="X153" i="1"/>
  <c r="W153" i="1"/>
  <c r="Y153" i="1" s="1"/>
  <c r="Z152" i="1"/>
  <c r="Y152" i="1"/>
  <c r="X152" i="1"/>
  <c r="W152" i="1"/>
  <c r="Z151" i="1"/>
  <c r="X151" i="1"/>
  <c r="W151" i="1"/>
  <c r="Y151" i="1" s="1"/>
  <c r="Z150" i="1"/>
  <c r="X150" i="1"/>
  <c r="W150" i="1"/>
  <c r="Y150" i="1" s="1"/>
  <c r="Z149" i="1"/>
  <c r="Y149" i="1"/>
  <c r="X149" i="1"/>
  <c r="W149" i="1"/>
  <c r="Z148" i="1"/>
  <c r="X148" i="1"/>
  <c r="W148" i="1"/>
  <c r="Y148" i="1" s="1"/>
  <c r="Z147" i="1"/>
  <c r="X147" i="1"/>
  <c r="W147" i="1"/>
  <c r="Y147" i="1" s="1"/>
  <c r="Z146" i="1"/>
  <c r="Y146" i="1"/>
  <c r="X146" i="1"/>
  <c r="W146" i="1"/>
  <c r="Z145" i="1"/>
  <c r="X145" i="1"/>
  <c r="W145" i="1"/>
  <c r="Y145" i="1" s="1"/>
  <c r="Z144" i="1"/>
  <c r="X144" i="1"/>
  <c r="W144" i="1"/>
  <c r="Y144" i="1" s="1"/>
  <c r="Z143" i="1"/>
  <c r="Y143" i="1"/>
  <c r="X143" i="1"/>
  <c r="W143" i="1"/>
  <c r="Z142" i="1"/>
  <c r="X142" i="1"/>
  <c r="W142" i="1"/>
  <c r="Y142" i="1" s="1"/>
  <c r="Z141" i="1"/>
  <c r="X141" i="1"/>
  <c r="W141" i="1"/>
  <c r="Y141" i="1" s="1"/>
  <c r="Z140" i="1"/>
  <c r="Y140" i="1"/>
  <c r="X140" i="1"/>
  <c r="W140" i="1"/>
  <c r="Z139" i="1"/>
  <c r="X139" i="1"/>
  <c r="W139" i="1"/>
  <c r="Y139" i="1" s="1"/>
  <c r="Z138" i="1"/>
  <c r="X138" i="1"/>
  <c r="W138" i="1"/>
  <c r="Y138" i="1" s="1"/>
  <c r="Z137" i="1"/>
  <c r="X137" i="1"/>
  <c r="W137" i="1"/>
  <c r="Y137" i="1" s="1"/>
  <c r="Z136" i="1"/>
  <c r="X136" i="1"/>
  <c r="W136" i="1"/>
  <c r="Y136" i="1" s="1"/>
  <c r="Z135" i="1"/>
  <c r="X135" i="1"/>
  <c r="W135" i="1"/>
  <c r="Y135" i="1" s="1"/>
  <c r="Z134" i="1"/>
  <c r="X134" i="1"/>
  <c r="W134" i="1"/>
  <c r="Y134" i="1" s="1"/>
  <c r="Z133" i="1"/>
  <c r="X133" i="1"/>
  <c r="W133" i="1"/>
  <c r="Y133" i="1" s="1"/>
  <c r="Z132" i="1"/>
  <c r="X132" i="1"/>
  <c r="W132" i="1"/>
  <c r="Y132" i="1" s="1"/>
  <c r="Z131" i="1"/>
  <c r="X131" i="1"/>
  <c r="W131" i="1"/>
  <c r="Y131" i="1" s="1"/>
  <c r="Z130" i="1"/>
  <c r="X130" i="1"/>
  <c r="W130" i="1"/>
  <c r="Y130" i="1" s="1"/>
  <c r="Z129" i="1"/>
  <c r="X129" i="1"/>
  <c r="W129" i="1"/>
  <c r="Y129" i="1" s="1"/>
  <c r="Z128" i="1"/>
  <c r="X128" i="1"/>
  <c r="W128" i="1"/>
  <c r="Y128" i="1" s="1"/>
  <c r="Z127" i="1"/>
  <c r="X127" i="1"/>
  <c r="W127" i="1"/>
  <c r="Y127" i="1" s="1"/>
  <c r="Z126" i="1"/>
  <c r="X126" i="1"/>
  <c r="W126" i="1"/>
  <c r="Y126" i="1" s="1"/>
  <c r="Z125" i="1"/>
  <c r="Y125" i="1"/>
  <c r="X125" i="1"/>
  <c r="W125" i="1"/>
  <c r="Z124" i="1"/>
  <c r="X124" i="1"/>
  <c r="W124" i="1"/>
  <c r="Y124" i="1" s="1"/>
  <c r="Z123" i="1"/>
  <c r="X123" i="1"/>
  <c r="W123" i="1"/>
  <c r="Y123" i="1" s="1"/>
  <c r="Z122" i="1"/>
  <c r="Y122" i="1"/>
  <c r="X122" i="1"/>
  <c r="W122" i="1"/>
  <c r="Z121" i="1"/>
  <c r="X121" i="1"/>
  <c r="W121" i="1"/>
  <c r="Y121" i="1" s="1"/>
  <c r="Z120" i="1"/>
  <c r="X120" i="1"/>
  <c r="W120" i="1"/>
  <c r="Y120" i="1" s="1"/>
  <c r="Z119" i="1"/>
  <c r="Y119" i="1"/>
  <c r="X119" i="1"/>
  <c r="W119" i="1"/>
  <c r="Z118" i="1"/>
  <c r="X118" i="1"/>
  <c r="W118" i="1"/>
  <c r="Y118" i="1" s="1"/>
  <c r="Z117" i="1"/>
  <c r="X117" i="1"/>
  <c r="W117" i="1"/>
  <c r="Y117" i="1" s="1"/>
  <c r="Z116" i="1"/>
  <c r="Y116" i="1"/>
  <c r="X116" i="1"/>
  <c r="W116" i="1"/>
  <c r="Z115" i="1"/>
  <c r="X115" i="1"/>
  <c r="W115" i="1"/>
  <c r="Y115" i="1" s="1"/>
  <c r="Z114" i="1"/>
  <c r="X114" i="1"/>
  <c r="W114" i="1"/>
  <c r="Y114" i="1" s="1"/>
  <c r="Z113" i="1"/>
  <c r="Y113" i="1"/>
  <c r="X113" i="1"/>
  <c r="W113" i="1"/>
  <c r="Z112" i="1"/>
  <c r="X112" i="1"/>
  <c r="W112" i="1"/>
  <c r="Y112" i="1" s="1"/>
  <c r="Z111" i="1"/>
  <c r="X111" i="1"/>
  <c r="W111" i="1"/>
  <c r="Y111" i="1" s="1"/>
  <c r="Z110" i="1"/>
  <c r="Y110" i="1"/>
  <c r="X110" i="1"/>
  <c r="W110" i="1"/>
  <c r="Z109" i="1"/>
  <c r="X109" i="1"/>
  <c r="W109" i="1"/>
  <c r="Y109" i="1" s="1"/>
  <c r="Z108" i="1"/>
  <c r="X108" i="1"/>
  <c r="W108" i="1"/>
  <c r="Y108" i="1" s="1"/>
  <c r="Z107" i="1"/>
  <c r="Y107" i="1"/>
  <c r="X107" i="1"/>
  <c r="W107" i="1"/>
  <c r="Z106" i="1"/>
  <c r="X106" i="1"/>
  <c r="W106" i="1"/>
  <c r="Y106" i="1" s="1"/>
  <c r="Z105" i="1"/>
  <c r="X105" i="1"/>
  <c r="W105" i="1"/>
  <c r="Y105" i="1" s="1"/>
  <c r="Z104" i="1"/>
  <c r="Y104" i="1"/>
  <c r="X104" i="1"/>
  <c r="W104" i="1"/>
  <c r="Z103" i="1"/>
  <c r="X103" i="1"/>
  <c r="W103" i="1"/>
  <c r="Y103" i="1" s="1"/>
  <c r="Z102" i="1"/>
  <c r="X102" i="1"/>
  <c r="W102" i="1"/>
  <c r="Y102" i="1" s="1"/>
  <c r="Z101" i="1"/>
  <c r="Y101" i="1"/>
  <c r="X101" i="1"/>
  <c r="W101" i="1"/>
  <c r="Z100" i="1"/>
  <c r="X100" i="1"/>
  <c r="W100" i="1"/>
  <c r="Y100" i="1" s="1"/>
  <c r="Z99" i="1"/>
  <c r="X99" i="1"/>
  <c r="W99" i="1"/>
  <c r="Y99" i="1" s="1"/>
  <c r="Z98" i="1"/>
  <c r="Y98" i="1"/>
  <c r="X98" i="1"/>
  <c r="W98" i="1"/>
  <c r="Z97" i="1"/>
  <c r="X97" i="1"/>
  <c r="W97" i="1"/>
  <c r="Y97" i="1" s="1"/>
  <c r="Z96" i="1"/>
  <c r="X96" i="1"/>
  <c r="W96" i="1"/>
  <c r="Y96" i="1" s="1"/>
  <c r="Z95" i="1"/>
  <c r="Y95" i="1"/>
  <c r="X95" i="1"/>
  <c r="W95" i="1"/>
  <c r="Z94" i="1"/>
  <c r="X94" i="1"/>
  <c r="W94" i="1"/>
  <c r="Y94" i="1" s="1"/>
  <c r="Z93" i="1"/>
  <c r="X93" i="1"/>
  <c r="W93" i="1"/>
  <c r="Y93" i="1" s="1"/>
  <c r="Z92" i="1"/>
  <c r="Y92" i="1"/>
  <c r="X92" i="1"/>
  <c r="W92" i="1"/>
  <c r="Z91" i="1"/>
  <c r="X91" i="1"/>
  <c r="W91" i="1"/>
  <c r="Y91" i="1" s="1"/>
  <c r="Z90" i="1"/>
  <c r="X90" i="1"/>
  <c r="W90" i="1"/>
  <c r="Y90" i="1" s="1"/>
  <c r="Z89" i="1"/>
  <c r="Y89" i="1"/>
  <c r="X89" i="1"/>
  <c r="W89" i="1"/>
  <c r="Z88" i="1"/>
  <c r="X88" i="1"/>
  <c r="W88" i="1"/>
  <c r="Y88" i="1" s="1"/>
  <c r="Z87" i="1"/>
  <c r="X87" i="1"/>
  <c r="W87" i="1"/>
  <c r="Y87" i="1" s="1"/>
  <c r="Z86" i="1"/>
  <c r="Y86" i="1"/>
  <c r="X86" i="1"/>
  <c r="W86" i="1"/>
  <c r="Z85" i="1"/>
  <c r="X85" i="1"/>
  <c r="W85" i="1"/>
  <c r="Y85" i="1" s="1"/>
  <c r="Z84" i="1"/>
  <c r="X84" i="1"/>
  <c r="W84" i="1"/>
  <c r="Y84" i="1" s="1"/>
  <c r="Z83" i="1"/>
  <c r="Y83" i="1"/>
  <c r="X83" i="1"/>
  <c r="W83" i="1"/>
  <c r="Z82" i="1"/>
  <c r="X82" i="1"/>
  <c r="W82" i="1"/>
  <c r="Y82" i="1" s="1"/>
  <c r="Z81" i="1"/>
  <c r="X81" i="1"/>
  <c r="W81" i="1"/>
  <c r="Y81" i="1" s="1"/>
  <c r="Z80" i="1"/>
  <c r="Y80" i="1"/>
  <c r="X80" i="1"/>
  <c r="W80" i="1"/>
  <c r="Z79" i="1"/>
  <c r="X79" i="1"/>
  <c r="W79" i="1"/>
  <c r="Y79" i="1" s="1"/>
  <c r="Z78" i="1"/>
  <c r="X78" i="1"/>
  <c r="W78" i="1"/>
  <c r="Y78" i="1" s="1"/>
  <c r="Z77" i="1"/>
  <c r="Y77" i="1"/>
  <c r="X77" i="1"/>
  <c r="W77" i="1"/>
  <c r="Z76" i="1"/>
  <c r="X76" i="1"/>
  <c r="W76" i="1"/>
  <c r="Y76" i="1" s="1"/>
  <c r="Z75" i="1"/>
  <c r="X75" i="1"/>
  <c r="W75" i="1"/>
  <c r="Y75" i="1" s="1"/>
  <c r="Z74" i="1"/>
  <c r="Y74" i="1"/>
  <c r="X74" i="1"/>
  <c r="W74" i="1"/>
  <c r="Z73" i="1"/>
  <c r="X73" i="1"/>
  <c r="W73" i="1"/>
  <c r="Y73" i="1" s="1"/>
  <c r="Z72" i="1"/>
  <c r="X72" i="1"/>
  <c r="W72" i="1"/>
  <c r="Y72" i="1" s="1"/>
  <c r="Z71" i="1"/>
  <c r="Y71" i="1"/>
  <c r="X71" i="1"/>
  <c r="W71" i="1"/>
  <c r="Z70" i="1"/>
  <c r="X70" i="1"/>
  <c r="W70" i="1"/>
  <c r="Y70" i="1" s="1"/>
  <c r="Z69" i="1"/>
  <c r="X69" i="1"/>
  <c r="W69" i="1"/>
  <c r="Y69" i="1" s="1"/>
  <c r="Z68" i="1"/>
  <c r="Y68" i="1"/>
  <c r="X68" i="1"/>
  <c r="W68" i="1"/>
  <c r="Z67" i="1"/>
  <c r="X67" i="1"/>
  <c r="W67" i="1"/>
  <c r="Y67" i="1" s="1"/>
  <c r="Z66" i="1"/>
  <c r="X66" i="1"/>
  <c r="W66" i="1"/>
  <c r="Y66" i="1" s="1"/>
  <c r="Z65" i="1"/>
  <c r="Y65" i="1"/>
  <c r="X65" i="1"/>
  <c r="W65" i="1"/>
  <c r="Z64" i="1"/>
  <c r="X64" i="1"/>
  <c r="W64" i="1"/>
  <c r="Y64" i="1" s="1"/>
  <c r="Z63" i="1"/>
  <c r="X63" i="1"/>
  <c r="W63" i="1"/>
  <c r="Y63" i="1" s="1"/>
  <c r="Z62" i="1"/>
  <c r="Y62" i="1"/>
  <c r="X62" i="1"/>
  <c r="W62" i="1"/>
  <c r="Z61" i="1"/>
  <c r="X61" i="1"/>
  <c r="W61" i="1"/>
  <c r="Y61" i="1" s="1"/>
  <c r="Z60" i="1"/>
  <c r="X60" i="1"/>
  <c r="W60" i="1"/>
  <c r="Y60" i="1" s="1"/>
  <c r="Z59" i="1"/>
  <c r="Y59" i="1"/>
  <c r="X59" i="1"/>
  <c r="W59" i="1"/>
  <c r="Z58" i="1"/>
  <c r="X58" i="1"/>
  <c r="W58" i="1"/>
  <c r="Y58" i="1" s="1"/>
  <c r="Z57" i="1"/>
  <c r="X57" i="1"/>
  <c r="W57" i="1"/>
  <c r="Y57" i="1" s="1"/>
  <c r="Z56" i="1"/>
  <c r="X56" i="1"/>
  <c r="W56" i="1"/>
  <c r="Y56" i="1" s="1"/>
  <c r="Z55" i="1"/>
  <c r="X55" i="1"/>
  <c r="W55" i="1"/>
  <c r="Y55" i="1" s="1"/>
  <c r="Z54" i="1"/>
  <c r="X54" i="1"/>
  <c r="W54" i="1"/>
  <c r="Y54" i="1" s="1"/>
  <c r="Z53" i="1"/>
  <c r="X53" i="1"/>
  <c r="W53" i="1"/>
  <c r="Y53" i="1" s="1"/>
  <c r="Z52" i="1"/>
  <c r="X52" i="1"/>
  <c r="W52" i="1"/>
  <c r="Y52" i="1" s="1"/>
  <c r="Z51" i="1"/>
  <c r="X51" i="1"/>
  <c r="W51" i="1"/>
  <c r="Y51" i="1" s="1"/>
  <c r="Z50" i="1"/>
  <c r="X50" i="1"/>
  <c r="W50" i="1"/>
  <c r="Y50" i="1" s="1"/>
  <c r="Z49" i="1"/>
  <c r="X49" i="1"/>
  <c r="W49" i="1"/>
  <c r="Y49" i="1" s="1"/>
  <c r="Z48" i="1"/>
  <c r="X48" i="1"/>
  <c r="W48" i="1"/>
  <c r="Y48" i="1" s="1"/>
  <c r="Z47" i="1"/>
  <c r="X47" i="1"/>
  <c r="W47" i="1"/>
  <c r="Y47" i="1" s="1"/>
  <c r="Z46" i="1"/>
  <c r="X46" i="1"/>
  <c r="W46" i="1"/>
  <c r="Y46" i="1" s="1"/>
  <c r="Z45" i="1"/>
  <c r="X45" i="1"/>
  <c r="W45" i="1"/>
  <c r="Y45" i="1" s="1"/>
  <c r="Z44" i="1"/>
  <c r="X44" i="1"/>
  <c r="W44" i="1"/>
  <c r="Y44" i="1" s="1"/>
  <c r="Z43" i="1"/>
  <c r="X43" i="1"/>
  <c r="W43" i="1"/>
  <c r="Y43" i="1" s="1"/>
  <c r="Z42" i="1"/>
  <c r="X42" i="1"/>
  <c r="W42" i="1"/>
  <c r="Y42" i="1" s="1"/>
  <c r="Z41" i="1"/>
  <c r="X41" i="1"/>
  <c r="W41" i="1"/>
  <c r="Y41" i="1" s="1"/>
  <c r="Z40" i="1"/>
  <c r="X40" i="1"/>
  <c r="W40" i="1"/>
  <c r="Y40" i="1" s="1"/>
  <c r="Z39" i="1"/>
  <c r="X39" i="1"/>
  <c r="W39" i="1"/>
  <c r="Y39" i="1" s="1"/>
  <c r="Z38" i="1"/>
  <c r="X38" i="1"/>
  <c r="W38" i="1"/>
  <c r="Y38" i="1" s="1"/>
  <c r="Z37" i="1"/>
  <c r="X37" i="1"/>
  <c r="W37" i="1"/>
  <c r="Y37" i="1" s="1"/>
  <c r="Z36" i="1"/>
  <c r="X36" i="1"/>
  <c r="W36" i="1"/>
  <c r="Y36" i="1" s="1"/>
  <c r="Z35" i="1"/>
  <c r="X35" i="1"/>
  <c r="W35" i="1"/>
  <c r="Y35" i="1" s="1"/>
  <c r="Z34" i="1"/>
  <c r="X34" i="1"/>
  <c r="W34" i="1"/>
  <c r="Y34" i="1" s="1"/>
  <c r="Z33" i="1"/>
  <c r="X33" i="1"/>
  <c r="W33" i="1"/>
  <c r="Y33" i="1" s="1"/>
  <c r="Z32" i="1"/>
  <c r="X32" i="1"/>
  <c r="W32" i="1"/>
  <c r="Y32" i="1" s="1"/>
  <c r="Z31" i="1"/>
  <c r="X31" i="1"/>
  <c r="W31" i="1"/>
  <c r="Y31" i="1" s="1"/>
  <c r="Z30" i="1"/>
  <c r="X30" i="1"/>
  <c r="W30" i="1"/>
  <c r="Y30" i="1" s="1"/>
  <c r="Z29" i="1"/>
  <c r="X29" i="1"/>
  <c r="W29" i="1"/>
  <c r="Y29" i="1" s="1"/>
  <c r="Z28" i="1"/>
  <c r="X28" i="1"/>
  <c r="W28" i="1"/>
  <c r="Y28" i="1" s="1"/>
  <c r="Z27" i="1"/>
  <c r="X27" i="1"/>
  <c r="W27" i="1"/>
  <c r="Y27" i="1" s="1"/>
  <c r="Z26" i="1"/>
  <c r="X26" i="1"/>
  <c r="W26" i="1"/>
  <c r="Y26" i="1" s="1"/>
  <c r="Z25" i="1"/>
  <c r="X25" i="1"/>
  <c r="W25" i="1"/>
  <c r="Y25" i="1" s="1"/>
  <c r="Z24" i="1"/>
  <c r="X24" i="1"/>
  <c r="W24" i="1"/>
  <c r="Y24" i="1" s="1"/>
  <c r="Z23" i="1"/>
  <c r="X23" i="1"/>
  <c r="W23" i="1"/>
  <c r="Y23" i="1" s="1"/>
  <c r="Z22" i="1"/>
  <c r="X22" i="1"/>
  <c r="W22" i="1"/>
  <c r="Y22" i="1" s="1"/>
  <c r="Z21" i="1"/>
  <c r="X21" i="1"/>
  <c r="W21" i="1"/>
  <c r="Y21" i="1" s="1"/>
  <c r="Z20" i="1"/>
  <c r="X20" i="1"/>
  <c r="W20" i="1"/>
  <c r="Y20" i="1" s="1"/>
  <c r="Z19" i="1"/>
  <c r="X19" i="1"/>
  <c r="W19" i="1"/>
  <c r="Y19" i="1" s="1"/>
  <c r="Z18" i="1"/>
  <c r="X18" i="1"/>
  <c r="W18" i="1"/>
  <c r="Y18" i="1" s="1"/>
  <c r="Z17" i="1"/>
  <c r="X17" i="1"/>
  <c r="W17" i="1"/>
  <c r="Y17" i="1" s="1"/>
  <c r="Z16" i="1"/>
  <c r="X16" i="1"/>
  <c r="W16" i="1"/>
  <c r="Y16" i="1" s="1"/>
  <c r="Z15" i="1"/>
  <c r="X15" i="1"/>
  <c r="W15" i="1"/>
  <c r="Y15" i="1" s="1"/>
  <c r="Z14" i="1"/>
  <c r="X14" i="1"/>
  <c r="W14" i="1"/>
  <c r="Y14" i="1" s="1"/>
  <c r="Z13" i="1"/>
  <c r="X13" i="1"/>
  <c r="W13" i="1"/>
  <c r="Y13" i="1" s="1"/>
  <c r="Z12" i="1"/>
  <c r="X12" i="1"/>
  <c r="W12" i="1"/>
  <c r="Y12" i="1" s="1"/>
  <c r="Z11" i="1"/>
  <c r="X11" i="1"/>
  <c r="W11" i="1"/>
  <c r="Y11" i="1" s="1"/>
  <c r="Z10" i="1"/>
  <c r="X10" i="1"/>
  <c r="W10" i="1"/>
  <c r="Y10" i="1" s="1"/>
  <c r="Z9" i="1"/>
  <c r="X9" i="1"/>
  <c r="W9" i="1"/>
  <c r="Y9" i="1" s="1"/>
  <c r="Z8" i="1"/>
  <c r="X8" i="1"/>
  <c r="W8" i="1"/>
  <c r="Y8" i="1" s="1"/>
  <c r="Z7" i="1"/>
  <c r="X7" i="1"/>
  <c r="W7" i="1"/>
  <c r="Y7" i="1" s="1"/>
  <c r="Z6" i="1"/>
  <c r="X6" i="1"/>
  <c r="W6" i="1"/>
  <c r="Y6" i="1" s="1"/>
  <c r="Z5" i="1"/>
  <c r="X5" i="1"/>
  <c r="W5" i="1"/>
  <c r="Y5" i="1" s="1"/>
  <c r="Z4" i="1"/>
  <c r="X4" i="1"/>
  <c r="W4" i="1"/>
  <c r="Y4" i="1" s="1"/>
  <c r="Z3" i="1"/>
  <c r="X3" i="1"/>
  <c r="W3" i="1"/>
  <c r="Y3" i="1" s="1"/>
  <c r="W2" i="1"/>
  <c r="Y2" i="1" s="1"/>
  <c r="B15" i="3"/>
  <c r="B13" i="3"/>
  <c r="B12" i="3"/>
  <c r="B11" i="3"/>
  <c r="B10" i="3"/>
  <c r="B14" i="3" l="1"/>
</calcChain>
</file>

<file path=xl/sharedStrings.xml><?xml version="1.0" encoding="utf-8"?>
<sst xmlns="http://schemas.openxmlformats.org/spreadsheetml/2006/main" count="7476" uniqueCount="822">
  <si>
    <t>Order ID</t>
  </si>
  <si>
    <t>Order date</t>
  </si>
  <si>
    <t>Month</t>
  </si>
  <si>
    <t>Quarter</t>
  </si>
  <si>
    <t>Order Time</t>
  </si>
  <si>
    <t>Day</t>
  </si>
  <si>
    <t>Customer ID</t>
  </si>
  <si>
    <t>Customer Type</t>
  </si>
  <si>
    <t>Gender</t>
  </si>
  <si>
    <t>Age Group</t>
  </si>
  <si>
    <t>Waiter</t>
  </si>
  <si>
    <t>City</t>
  </si>
  <si>
    <t>Table No</t>
  </si>
  <si>
    <t>Dining Type</t>
  </si>
  <si>
    <t>Payment Method</t>
  </si>
  <si>
    <t>Food Category</t>
  </si>
  <si>
    <t>Item Name</t>
  </si>
  <si>
    <t>Quantity</t>
  </si>
  <si>
    <t>Unit Price</t>
  </si>
  <si>
    <t>Discount %</t>
  </si>
  <si>
    <t>Tax %</t>
  </si>
  <si>
    <t>Rating</t>
  </si>
  <si>
    <t>Total Sales</t>
  </si>
  <si>
    <t>Cost</t>
  </si>
  <si>
    <t>Profit</t>
  </si>
  <si>
    <t>Unique Customer</t>
  </si>
  <si>
    <t>ORD0010</t>
  </si>
  <si>
    <t>Jan</t>
  </si>
  <si>
    <t>Q1</t>
  </si>
  <si>
    <t>20:45</t>
  </si>
  <si>
    <t>Saturday</t>
  </si>
  <si>
    <t>C040</t>
  </si>
  <si>
    <t>Occasional</t>
  </si>
  <si>
    <t>Female</t>
  </si>
  <si>
    <t>18-25</t>
  </si>
  <si>
    <t>Lucas</t>
  </si>
  <si>
    <t>Singapore</t>
  </si>
  <si>
    <t>Delivery</t>
  </si>
  <si>
    <t>Wallet</t>
  </si>
  <si>
    <t>Seafood</t>
  </si>
  <si>
    <t>Fish Tacos</t>
  </si>
  <si>
    <t>ORD0013</t>
  </si>
  <si>
    <t>12:00</t>
  </si>
  <si>
    <t>C148</t>
  </si>
  <si>
    <t>New</t>
  </si>
  <si>
    <t>26-35</t>
  </si>
  <si>
    <t>Ethan</t>
  </si>
  <si>
    <t>Tokyo</t>
  </si>
  <si>
    <t>Dine-In</t>
  </si>
  <si>
    <t>Card</t>
  </si>
  <si>
    <t>Desserts</t>
  </si>
  <si>
    <t>Chocolate Lava Cake</t>
  </si>
  <si>
    <t>ORD0015</t>
  </si>
  <si>
    <t>11:00</t>
  </si>
  <si>
    <t>Sunday</t>
  </si>
  <si>
    <t>C007</t>
  </si>
  <si>
    <t>Paris</t>
  </si>
  <si>
    <t>Takeaway</t>
  </si>
  <si>
    <t>Pasta</t>
  </si>
  <si>
    <t>Chicken Alfredo</t>
  </si>
  <si>
    <t>ORD0019</t>
  </si>
  <si>
    <t>11:30</t>
  </si>
  <si>
    <t>C096</t>
  </si>
  <si>
    <t>Male</t>
  </si>
  <si>
    <t>William</t>
  </si>
  <si>
    <t>Cash</t>
  </si>
  <si>
    <t>Chocolate Brownie</t>
  </si>
  <si>
    <t>ORD0037</t>
  </si>
  <si>
    <t>21:15</t>
  </si>
  <si>
    <t>Tuesday</t>
  </si>
  <si>
    <t>C166</t>
  </si>
  <si>
    <t>Pizza</t>
  </si>
  <si>
    <t>BBQ Chicken Pizza</t>
  </si>
  <si>
    <t>ORD0038</t>
  </si>
  <si>
    <t>15:00</t>
  </si>
  <si>
    <t>Monday</t>
  </si>
  <si>
    <t>C087</t>
  </si>
  <si>
    <t>Burgers</t>
  </si>
  <si>
    <t>Bacon Cheeseburger</t>
  </si>
  <si>
    <t>ORD0061</t>
  </si>
  <si>
    <t>16:45</t>
  </si>
  <si>
    <t>Wednesday</t>
  </si>
  <si>
    <t>C051</t>
  </si>
  <si>
    <t>Spaghetti Carbonara</t>
  </si>
  <si>
    <t>ORD0068</t>
  </si>
  <si>
    <t>12:45</t>
  </si>
  <si>
    <t>Thursday</t>
  </si>
  <si>
    <t>C033</t>
  </si>
  <si>
    <t>Noah</t>
  </si>
  <si>
    <t>Ice Cream Sundae</t>
  </si>
  <si>
    <t>ORD0078</t>
  </si>
  <si>
    <t>15:30</t>
  </si>
  <si>
    <t>C196</t>
  </si>
  <si>
    <t>36-50</t>
  </si>
  <si>
    <t>Dubai</t>
  </si>
  <si>
    <t>UPI</t>
  </si>
  <si>
    <t>ORD0080</t>
  </si>
  <si>
    <t>C020</t>
  </si>
  <si>
    <t>Tiramisu</t>
  </si>
  <si>
    <t>ORD0082</t>
  </si>
  <si>
    <t>11:15</t>
  </si>
  <si>
    <t>C115</t>
  </si>
  <si>
    <t>50+</t>
  </si>
  <si>
    <t>Four Cheese Pizza</t>
  </si>
  <si>
    <t>ORD0086</t>
  </si>
  <si>
    <t>10:15</t>
  </si>
  <si>
    <t>C042</t>
  </si>
  <si>
    <t>Oliver</t>
  </si>
  <si>
    <t>ORD0088</t>
  </si>
  <si>
    <t>12:15</t>
  </si>
  <si>
    <t>C181</t>
  </si>
  <si>
    <t>Fish and Chips</t>
  </si>
  <si>
    <t>ORD0105</t>
  </si>
  <si>
    <t>C019</t>
  </si>
  <si>
    <t>Steak</t>
  </si>
  <si>
    <t>Sirloin Steak</t>
  </si>
  <si>
    <t>ORD0117</t>
  </si>
  <si>
    <t>19:45</t>
  </si>
  <si>
    <t>C057</t>
  </si>
  <si>
    <t>Grilled Salmon</t>
  </si>
  <si>
    <t>ORD0133</t>
  </si>
  <si>
    <t>22:30</t>
  </si>
  <si>
    <t>Friday</t>
  </si>
  <si>
    <t>C197</t>
  </si>
  <si>
    <t>Classic Cheeseburger</t>
  </si>
  <si>
    <t>ORD0138</t>
  </si>
  <si>
    <t>10:30</t>
  </si>
  <si>
    <t>C100</t>
  </si>
  <si>
    <t>Mushroom Swiss Burger</t>
  </si>
  <si>
    <t>ORD0146</t>
  </si>
  <si>
    <t>C192</t>
  </si>
  <si>
    <t>Garlic Butter Shrimp</t>
  </si>
  <si>
    <t>ORD0162</t>
  </si>
  <si>
    <t>C182</t>
  </si>
  <si>
    <t>ORD0177</t>
  </si>
  <si>
    <t>13:45</t>
  </si>
  <si>
    <t>C105</t>
  </si>
  <si>
    <t>Seafood Pasta</t>
  </si>
  <si>
    <t>ORD0182</t>
  </si>
  <si>
    <t>14:30</t>
  </si>
  <si>
    <t>C106</t>
  </si>
  <si>
    <t>New York Strip</t>
  </si>
  <si>
    <t>ORD0192</t>
  </si>
  <si>
    <t>18:30</t>
  </si>
  <si>
    <t>C124</t>
  </si>
  <si>
    <t>ORD0197</t>
  </si>
  <si>
    <t>17:15</t>
  </si>
  <si>
    <t>C183</t>
  </si>
  <si>
    <t>Meat Lovers Pizza</t>
  </si>
  <si>
    <t>ORD0198</t>
  </si>
  <si>
    <t>12:30</t>
  </si>
  <si>
    <t>C018</t>
  </si>
  <si>
    <t>ORD0236</t>
  </si>
  <si>
    <t>20:15</t>
  </si>
  <si>
    <t>C064</t>
  </si>
  <si>
    <t>ORD0258</t>
  </si>
  <si>
    <t>Feb</t>
  </si>
  <si>
    <t>C090</t>
  </si>
  <si>
    <t>Crispy Chicken Burger</t>
  </si>
  <si>
    <t>ORD0281</t>
  </si>
  <si>
    <t>19:30</t>
  </si>
  <si>
    <t>C013</t>
  </si>
  <si>
    <t>ORD0307</t>
  </si>
  <si>
    <t>C062</t>
  </si>
  <si>
    <t>ORD0308</t>
  </si>
  <si>
    <t>17:00</t>
  </si>
  <si>
    <t>C104</t>
  </si>
  <si>
    <t>ORD0313</t>
  </si>
  <si>
    <t>C083</t>
  </si>
  <si>
    <t>New York Cheesecake</t>
  </si>
  <si>
    <t>ORD0322</t>
  </si>
  <si>
    <t>18:45</t>
  </si>
  <si>
    <t>C188</t>
  </si>
  <si>
    <t>ORD0339</t>
  </si>
  <si>
    <t>20:30</t>
  </si>
  <si>
    <t>C045</t>
  </si>
  <si>
    <t>ORD0375</t>
  </si>
  <si>
    <t>C131</t>
  </si>
  <si>
    <t>T-Bone Steak</t>
  </si>
  <si>
    <t>ORD0379</t>
  </si>
  <si>
    <t>ORD0397</t>
  </si>
  <si>
    <t>C102</t>
  </si>
  <si>
    <t>ORD0407</t>
  </si>
  <si>
    <t>C089</t>
  </si>
  <si>
    <t>ORD0465</t>
  </si>
  <si>
    <t>C099</t>
  </si>
  <si>
    <t>Spaghetti Bolognese</t>
  </si>
  <si>
    <t>ORD0482</t>
  </si>
  <si>
    <t>C132</t>
  </si>
  <si>
    <t>Margherita Pizza</t>
  </si>
  <si>
    <t>ORD0483</t>
  </si>
  <si>
    <t>10:00</t>
  </si>
  <si>
    <t>ORD0029</t>
  </si>
  <si>
    <t>20:00</t>
  </si>
  <si>
    <t>ORD0042</t>
  </si>
  <si>
    <t>C023</t>
  </si>
  <si>
    <t>ORD0064</t>
  </si>
  <si>
    <t>18:00</t>
  </si>
  <si>
    <t>C066</t>
  </si>
  <si>
    <t>ORD0084</t>
  </si>
  <si>
    <t>13:00</t>
  </si>
  <si>
    <t>C088</t>
  </si>
  <si>
    <t>ORD0168</t>
  </si>
  <si>
    <t>Mar</t>
  </si>
  <si>
    <t>C001</t>
  </si>
  <si>
    <t>ORD0171</t>
  </si>
  <si>
    <t>21:45</t>
  </si>
  <si>
    <t>C185</t>
  </si>
  <si>
    <t>ORD0174</t>
  </si>
  <si>
    <t>C037</t>
  </si>
  <si>
    <t>Pepperoni Pizza</t>
  </si>
  <si>
    <t>ORD0266</t>
  </si>
  <si>
    <t>C093</t>
  </si>
  <si>
    <t>ORD0276</t>
  </si>
  <si>
    <t>ORD0303</t>
  </si>
  <si>
    <t>11:45</t>
  </si>
  <si>
    <t>C149</t>
  </si>
  <si>
    <t>ORD0326</t>
  </si>
  <si>
    <t>21:30</t>
  </si>
  <si>
    <t>C003</t>
  </si>
  <si>
    <t>ORD0345</t>
  </si>
  <si>
    <t>22:15</t>
  </si>
  <si>
    <t>C107</t>
  </si>
  <si>
    <t>ORD0359</t>
  </si>
  <si>
    <t>C047</t>
  </si>
  <si>
    <t>ORD0383</t>
  </si>
  <si>
    <t>C144</t>
  </si>
  <si>
    <t>ORD0386</t>
  </si>
  <si>
    <t>C060</t>
  </si>
  <si>
    <t>Filet Mignon</t>
  </si>
  <si>
    <t>ORD0396</t>
  </si>
  <si>
    <t>18:15</t>
  </si>
  <si>
    <t>Toronto</t>
  </si>
  <si>
    <t>ORD0410</t>
  </si>
  <si>
    <t>21:00</t>
  </si>
  <si>
    <t>ORD0416</t>
  </si>
  <si>
    <t>C193</t>
  </si>
  <si>
    <t>ORD0424</t>
  </si>
  <si>
    <t>C092</t>
  </si>
  <si>
    <t>ORD0448</t>
  </si>
  <si>
    <t>15:45</t>
  </si>
  <si>
    <t>C172</t>
  </si>
  <si>
    <t>ORD0450</t>
  </si>
  <si>
    <t>C026</t>
  </si>
  <si>
    <t>BBQ Chicken Burger</t>
  </si>
  <si>
    <t>ORD0453</t>
  </si>
  <si>
    <t>22:45</t>
  </si>
  <si>
    <t>ORD0457</t>
  </si>
  <si>
    <t>ORD0011</t>
  </si>
  <si>
    <t>ORD0022</t>
  </si>
  <si>
    <t>C043</t>
  </si>
  <si>
    <t>Lasagna</t>
  </si>
  <si>
    <t>ORD0052</t>
  </si>
  <si>
    <t>C021</t>
  </si>
  <si>
    <t>ORD0077</t>
  </si>
  <si>
    <t>C162</t>
  </si>
  <si>
    <t>ORD0190</t>
  </si>
  <si>
    <t>Apr</t>
  </si>
  <si>
    <t>C180</t>
  </si>
  <si>
    <t>ORD0191</t>
  </si>
  <si>
    <t>C029</t>
  </si>
  <si>
    <t>ORD0213</t>
  </si>
  <si>
    <t>C150</t>
  </si>
  <si>
    <t>ORD0218</t>
  </si>
  <si>
    <t>C015</t>
  </si>
  <si>
    <t>ORD0282</t>
  </si>
  <si>
    <t>C067</t>
  </si>
  <si>
    <t>ORD0291</t>
  </si>
  <si>
    <t>C032</t>
  </si>
  <si>
    <t>ORD0392</t>
  </si>
  <si>
    <t>C173</t>
  </si>
  <si>
    <t>ORD0431</t>
  </si>
  <si>
    <t>C084</t>
  </si>
  <si>
    <t>ORD0438</t>
  </si>
  <si>
    <t>C151</t>
  </si>
  <si>
    <t>ORD0459</t>
  </si>
  <si>
    <t>14:15</t>
  </si>
  <si>
    <t>C120</t>
  </si>
  <si>
    <t>ORD0461</t>
  </si>
  <si>
    <t>ORD0464</t>
  </si>
  <si>
    <t>C027</t>
  </si>
  <si>
    <t>ORD0273</t>
  </si>
  <si>
    <t>14:00</t>
  </si>
  <si>
    <t>C117</t>
  </si>
  <si>
    <t>ORD0499</t>
  </si>
  <si>
    <t>ORD0017</t>
  </si>
  <si>
    <t>C165</t>
  </si>
  <si>
    <t>ORD0023</t>
  </si>
  <si>
    <t>C078</t>
  </si>
  <si>
    <t>Sydney</t>
  </si>
  <si>
    <t>Ribeye Steak</t>
  </si>
  <si>
    <t>ORD0306</t>
  </si>
  <si>
    <t>ORD0228</t>
  </si>
  <si>
    <t>ORD0041</t>
  </si>
  <si>
    <t>C079</t>
  </si>
  <si>
    <t>ORD0043</t>
  </si>
  <si>
    <t>ORD0046</t>
  </si>
  <si>
    <t>ORD0429</t>
  </si>
  <si>
    <t>ORD0060</t>
  </si>
  <si>
    <t>ORD0062</t>
  </si>
  <si>
    <t>C077</t>
  </si>
  <si>
    <t>ORD0066</t>
  </si>
  <si>
    <t>14:45</t>
  </si>
  <si>
    <t>C098</t>
  </si>
  <si>
    <t>Regular</t>
  </si>
  <si>
    <t>ORD0458</t>
  </si>
  <si>
    <t>19:00</t>
  </si>
  <si>
    <t>ORD0085</t>
  </si>
  <si>
    <t>ORD0087</t>
  </si>
  <si>
    <t>C116</t>
  </si>
  <si>
    <t>ORD0089</t>
  </si>
  <si>
    <t>C152</t>
  </si>
  <si>
    <t>ORD0093</t>
  </si>
  <si>
    <t>C035</t>
  </si>
  <si>
    <t>ORD0102</t>
  </si>
  <si>
    <t>C010</t>
  </si>
  <si>
    <t>ORD0124</t>
  </si>
  <si>
    <t>ORD0126</t>
  </si>
  <si>
    <t>C143</t>
  </si>
  <si>
    <t>Lobster Tail</t>
  </si>
  <si>
    <t>ORD0136</t>
  </si>
  <si>
    <t>ORD0139</t>
  </si>
  <si>
    <t>C110</t>
  </si>
  <si>
    <t>ORD0140</t>
  </si>
  <si>
    <t>C049</t>
  </si>
  <si>
    <t>ORD0144</t>
  </si>
  <si>
    <t>17:30</t>
  </si>
  <si>
    <t>ORD0147</t>
  </si>
  <si>
    <t>C128</t>
  </si>
  <si>
    <t>ORD0153</t>
  </si>
  <si>
    <t>C145</t>
  </si>
  <si>
    <t>ORD0161</t>
  </si>
  <si>
    <t>ORD0164</t>
  </si>
  <si>
    <t>C108</t>
  </si>
  <si>
    <t>ORD0184</t>
  </si>
  <si>
    <t>ORD0186</t>
  </si>
  <si>
    <t>13:30</t>
  </si>
  <si>
    <t>C125</t>
  </si>
  <si>
    <t>ORD0212</t>
  </si>
  <si>
    <t>C050</t>
  </si>
  <si>
    <t>ORD0009</t>
  </si>
  <si>
    <t>16:30</t>
  </si>
  <si>
    <t>ORD0221</t>
  </si>
  <si>
    <t>C113</t>
  </si>
  <si>
    <t>ORD0237</t>
  </si>
  <si>
    <t>ORD0268</t>
  </si>
  <si>
    <t>C137</t>
  </si>
  <si>
    <t>ORD0269</t>
  </si>
  <si>
    <t>C082</t>
  </si>
  <si>
    <t>ORD0288</t>
  </si>
  <si>
    <t>C168</t>
  </si>
  <si>
    <t>ORD0284</t>
  </si>
  <si>
    <t>C075</t>
  </si>
  <si>
    <t>ORD0285</t>
  </si>
  <si>
    <t>C153</t>
  </si>
  <si>
    <t>ORD0295</t>
  </si>
  <si>
    <t>ORD0406</t>
  </si>
  <si>
    <t>C177</t>
  </si>
  <si>
    <t>ORD0320</t>
  </si>
  <si>
    <t>C046</t>
  </si>
  <si>
    <t>ORD0323</t>
  </si>
  <si>
    <t>ORD0348</t>
  </si>
  <si>
    <t>ORD0360</t>
  </si>
  <si>
    <t>ORD0361</t>
  </si>
  <si>
    <t>ORD0371</t>
  </si>
  <si>
    <t>C169</t>
  </si>
  <si>
    <t>ORD0400</t>
  </si>
  <si>
    <t>10:45</t>
  </si>
  <si>
    <t>ORD0415</t>
  </si>
  <si>
    <t>C178</t>
  </si>
  <si>
    <t>ORD0311</t>
  </si>
  <si>
    <t>C112</t>
  </si>
  <si>
    <t>ORD0422</t>
  </si>
  <si>
    <t>C005</t>
  </si>
  <si>
    <t>ORD0434</t>
  </si>
  <si>
    <t>C030</t>
  </si>
  <si>
    <t>ORD0445</t>
  </si>
  <si>
    <t>C101</t>
  </si>
  <si>
    <t>ORD0480</t>
  </si>
  <si>
    <t>C147</t>
  </si>
  <si>
    <t>ORD0481</t>
  </si>
  <si>
    <t>C006</t>
  </si>
  <si>
    <t>ORD0156</t>
  </si>
  <si>
    <t>ORD0004</t>
  </si>
  <si>
    <t>C129</t>
  </si>
  <si>
    <t>ORD0012</t>
  </si>
  <si>
    <t>C119</t>
  </si>
  <si>
    <t>ORD0056</t>
  </si>
  <si>
    <t>C174</t>
  </si>
  <si>
    <t>ORD0095</t>
  </si>
  <si>
    <t>C041</t>
  </si>
  <si>
    <t>ORD0230</t>
  </si>
  <si>
    <t>13:15</t>
  </si>
  <si>
    <t>C122</t>
  </si>
  <si>
    <t>ORD0366</t>
  </si>
  <si>
    <t>Q2</t>
  </si>
  <si>
    <t>C176</t>
  </si>
  <si>
    <t>ORD0106</t>
  </si>
  <si>
    <t>C127</t>
  </si>
  <si>
    <t>ORD0109</t>
  </si>
  <si>
    <t>ORD0121</t>
  </si>
  <si>
    <t>ORD0125</t>
  </si>
  <si>
    <t>ORD0130</t>
  </si>
  <si>
    <t>ORD0069</t>
  </si>
  <si>
    <t>C071</t>
  </si>
  <si>
    <t>ORD0209</t>
  </si>
  <si>
    <t>ORD0145</t>
  </si>
  <si>
    <t>C002</t>
  </si>
  <si>
    <t>ORD0157</t>
  </si>
  <si>
    <t>C195</t>
  </si>
  <si>
    <t>ORD0160</t>
  </si>
  <si>
    <t>ORD0175</t>
  </si>
  <si>
    <t>22:00</t>
  </si>
  <si>
    <t>ORD0178</t>
  </si>
  <si>
    <t>C054</t>
  </si>
  <si>
    <t>ORD0202</t>
  </si>
  <si>
    <t>ORD0208</t>
  </si>
  <si>
    <t>ORD0201</t>
  </si>
  <si>
    <t>C038</t>
  </si>
  <si>
    <t>ORD0242</t>
  </si>
  <si>
    <t>C004</t>
  </si>
  <si>
    <t>ORD0227</t>
  </si>
  <si>
    <t>ORD0231</t>
  </si>
  <si>
    <t>19:15</t>
  </si>
  <si>
    <t>ORD0110</t>
  </si>
  <si>
    <t>ORD0254</t>
  </si>
  <si>
    <t>C086</t>
  </si>
  <si>
    <t>ORD0277</t>
  </si>
  <si>
    <t>C081</t>
  </si>
  <si>
    <t>ORD0294</t>
  </si>
  <si>
    <t>ORD0036</t>
  </si>
  <si>
    <t>ORD0321</t>
  </si>
  <si>
    <t>C135</t>
  </si>
  <si>
    <t>ORD0362</t>
  </si>
  <si>
    <t>C028</t>
  </si>
  <si>
    <t>ORD0155</t>
  </si>
  <si>
    <t>C160</t>
  </si>
  <si>
    <t>ORD0229</t>
  </si>
  <si>
    <t>ORD0369</t>
  </si>
  <si>
    <t>16:15</t>
  </si>
  <si>
    <t>ORD0374</t>
  </si>
  <si>
    <t>ORD0074</t>
  </si>
  <si>
    <t>ORD0351</t>
  </si>
  <si>
    <t>ORD0405</t>
  </si>
  <si>
    <t>C069</t>
  </si>
  <si>
    <t>ORD0411</t>
  </si>
  <si>
    <t>ORD0005</t>
  </si>
  <si>
    <t>May</t>
  </si>
  <si>
    <t>ORD0440</t>
  </si>
  <si>
    <t>C186</t>
  </si>
  <si>
    <t>ORD0444</t>
  </si>
  <si>
    <t>C080</t>
  </si>
  <si>
    <t>ORD0446</t>
  </si>
  <si>
    <t>ORD0460</t>
  </si>
  <si>
    <t>C123</t>
  </si>
  <si>
    <t>ORD0467</t>
  </si>
  <si>
    <t>ORD0476</t>
  </si>
  <si>
    <t>16:00</t>
  </si>
  <si>
    <t>ORD0496</t>
  </si>
  <si>
    <t>C055</t>
  </si>
  <si>
    <t>ORD0163</t>
  </si>
  <si>
    <t>C163</t>
  </si>
  <si>
    <t>ORD0200</t>
  </si>
  <si>
    <t>ORD0057</t>
  </si>
  <si>
    <t>ORD0081</t>
  </si>
  <si>
    <t>ORD0158</t>
  </si>
  <si>
    <t>ORD0170</t>
  </si>
  <si>
    <t>C140</t>
  </si>
  <si>
    <t>ORD0173</t>
  </si>
  <si>
    <t>ORD0204</t>
  </si>
  <si>
    <t>C024</t>
  </si>
  <si>
    <t>ORD0265</t>
  </si>
  <si>
    <t>C156</t>
  </si>
  <si>
    <t>ORD0233</t>
  </si>
  <si>
    <t>ORD0246</t>
  </si>
  <si>
    <t>ORD0259</t>
  </si>
  <si>
    <t>ORD0289</t>
  </si>
  <si>
    <t>ORD0290</t>
  </si>
  <si>
    <t>ORD0211</t>
  </si>
  <si>
    <t>C138</t>
  </si>
  <si>
    <t>ORD0325</t>
  </si>
  <si>
    <t>ORD0338</t>
  </si>
  <si>
    <t>ORD0341</t>
  </si>
  <si>
    <t>ORD0350</t>
  </si>
  <si>
    <t>C091</t>
  </si>
  <si>
    <t>ORD0439</t>
  </si>
  <si>
    <t>ORD0356</t>
  </si>
  <si>
    <t>C198</t>
  </si>
  <si>
    <t>ORD0384</t>
  </si>
  <si>
    <t>C171</t>
  </si>
  <si>
    <t>ORD0390</t>
  </si>
  <si>
    <t>ORD0391</t>
  </si>
  <si>
    <t>ORD0394</t>
  </si>
  <si>
    <t>17:45</t>
  </si>
  <si>
    <t>ORD0399</t>
  </si>
  <si>
    <t>ORD0247</t>
  </si>
  <si>
    <t>ORD0427</t>
  </si>
  <si>
    <t>ORD0353</t>
  </si>
  <si>
    <t>ORD0466</t>
  </si>
  <si>
    <t>ORD0493</t>
  </si>
  <si>
    <t>15:15</t>
  </si>
  <si>
    <t>ORD0049</t>
  </si>
  <si>
    <t>Jun</t>
  </si>
  <si>
    <t>C073</t>
  </si>
  <si>
    <t>ORD0119</t>
  </si>
  <si>
    <t>C011</t>
  </si>
  <si>
    <t>ORD0120</t>
  </si>
  <si>
    <t>ORD0122</t>
  </si>
  <si>
    <t>ORD0150</t>
  </si>
  <si>
    <t>ORD0154</t>
  </si>
  <si>
    <t>ORD0176</t>
  </si>
  <si>
    <t>ORD0179</t>
  </si>
  <si>
    <t>C022</t>
  </si>
  <si>
    <t>ORD0194</t>
  </si>
  <si>
    <t>C072</t>
  </si>
  <si>
    <t>ORD0215</t>
  </si>
  <si>
    <t>ORD0217</t>
  </si>
  <si>
    <t>ORD0354</t>
  </si>
  <si>
    <t>ORD0251</t>
  </si>
  <si>
    <t>ORD0264</t>
  </si>
  <si>
    <t>ORD0376</t>
  </si>
  <si>
    <t>ORD0275</t>
  </si>
  <si>
    <t>ORD0280</t>
  </si>
  <si>
    <t>ORD0293</t>
  </si>
  <si>
    <t>C052</t>
  </si>
  <si>
    <t>ORD0298</t>
  </si>
  <si>
    <t>ORD0214</t>
  </si>
  <si>
    <t>C133</t>
  </si>
  <si>
    <t>ORD0312</t>
  </si>
  <si>
    <t>C048</t>
  </si>
  <si>
    <t>ORD0316</t>
  </si>
  <si>
    <t>C014</t>
  </si>
  <si>
    <t>ORD0318</t>
  </si>
  <si>
    <t>C094</t>
  </si>
  <si>
    <t>ORD0328</t>
  </si>
  <si>
    <t>C194</t>
  </si>
  <si>
    <t>ORD0449</t>
  </si>
  <si>
    <t>C025</t>
  </si>
  <si>
    <t>ORD0336</t>
  </si>
  <si>
    <t>C136</t>
  </si>
  <si>
    <t>ORD0491</t>
  </si>
  <si>
    <t>ORD0385</t>
  </si>
  <si>
    <t>ORD0389</t>
  </si>
  <si>
    <t>ORD0142</t>
  </si>
  <si>
    <t>ORD0401</t>
  </si>
  <si>
    <t>ORD0365</t>
  </si>
  <si>
    <t>ORD0426</t>
  </si>
  <si>
    <t>ORD0435</t>
  </si>
  <si>
    <t>ORD0437</t>
  </si>
  <si>
    <t>C179</t>
  </si>
  <si>
    <t>ORD0241</t>
  </si>
  <si>
    <t>ORD0462</t>
  </si>
  <si>
    <t>C146</t>
  </si>
  <si>
    <t>ORD0468</t>
  </si>
  <si>
    <t>ORD0469</t>
  </si>
  <si>
    <t>ORD0471</t>
  </si>
  <si>
    <t>ORD0116</t>
  </si>
  <si>
    <t>Jul</t>
  </si>
  <si>
    <t>Q3</t>
  </si>
  <si>
    <t>C191</t>
  </si>
  <si>
    <t>ORD0225</t>
  </si>
  <si>
    <t>ORD0021</t>
  </si>
  <si>
    <t>ORD0025</t>
  </si>
  <si>
    <t>ORD0026</t>
  </si>
  <si>
    <t>ORD0123</t>
  </si>
  <si>
    <t>ORD0033</t>
  </si>
  <si>
    <t>ORD0039</t>
  </si>
  <si>
    <t>ORD0055</t>
  </si>
  <si>
    <t>ORD0063</t>
  </si>
  <si>
    <t>C012</t>
  </si>
  <si>
    <t>ORD0090</t>
  </si>
  <si>
    <t>ORD0094</t>
  </si>
  <si>
    <t>ORD0051</t>
  </si>
  <si>
    <t>ORD0114</t>
  </si>
  <si>
    <t>ORD0472</t>
  </si>
  <si>
    <t>ORD0131</t>
  </si>
  <si>
    <t>ORD0148</t>
  </si>
  <si>
    <t>ORD0358</t>
  </si>
  <si>
    <t>ORD0165</t>
  </si>
  <si>
    <t>C154</t>
  </si>
  <si>
    <t>ORD0172</t>
  </si>
  <si>
    <t>ORD0100</t>
  </si>
  <si>
    <t>C044</t>
  </si>
  <si>
    <t>ORD0226</t>
  </si>
  <si>
    <t>ORD0257</t>
  </si>
  <si>
    <t>ORD0267</t>
  </si>
  <si>
    <t>ORD0271</t>
  </si>
  <si>
    <t>ORD0283</t>
  </si>
  <si>
    <t>ORD0297</t>
  </si>
  <si>
    <t>ORD0381</t>
  </si>
  <si>
    <t>Aug</t>
  </si>
  <si>
    <t>ORD0333</t>
  </si>
  <si>
    <t>ORD0342</t>
  </si>
  <si>
    <t>ORD0344</t>
  </si>
  <si>
    <t>C121</t>
  </si>
  <si>
    <t>ORD0357</t>
  </si>
  <si>
    <t>ORD0363</t>
  </si>
  <si>
    <t>ORD0349</t>
  </si>
  <si>
    <t>ORD0380</t>
  </si>
  <si>
    <t>ORD0134</t>
  </si>
  <si>
    <t>ORD0398</t>
  </si>
  <si>
    <t>ORD0418</t>
  </si>
  <si>
    <t>C155</t>
  </si>
  <si>
    <t>ORD0076</t>
  </si>
  <si>
    <t>ORD0151</t>
  </si>
  <si>
    <t>ORD0470</t>
  </si>
  <si>
    <t>C111</t>
  </si>
  <si>
    <t>ORD0475</t>
  </si>
  <si>
    <t>ORD0189</t>
  </si>
  <si>
    <t>ORD0487</t>
  </si>
  <si>
    <t>ORD0495</t>
  </si>
  <si>
    <t>C056</t>
  </si>
  <si>
    <t>ORD0500</t>
  </si>
  <si>
    <t>ORD0003</t>
  </si>
  <si>
    <t>ORD0027</t>
  </si>
  <si>
    <t>ORD0030</t>
  </si>
  <si>
    <t>ORD0032</t>
  </si>
  <si>
    <t>ORD0107</t>
  </si>
  <si>
    <t>ORD0054</t>
  </si>
  <si>
    <t>ORD0059</t>
  </si>
  <si>
    <t>ORD0073</t>
  </si>
  <si>
    <t>C126</t>
  </si>
  <si>
    <t>ORD0075</t>
  </si>
  <si>
    <t>ORD0079</t>
  </si>
  <si>
    <t>C085</t>
  </si>
  <si>
    <t>ORD0091</t>
  </si>
  <si>
    <t>ORD0099</t>
  </si>
  <si>
    <t>C016</t>
  </si>
  <si>
    <t>ORD0112</t>
  </si>
  <si>
    <t>ORD0118</t>
  </si>
  <si>
    <t>ORD0408</t>
  </si>
  <si>
    <t>ORD0141</t>
  </si>
  <si>
    <t>C161</t>
  </si>
  <si>
    <t>ORD0314</t>
  </si>
  <si>
    <t>ORD0167</t>
  </si>
  <si>
    <t>ORD0169</t>
  </si>
  <si>
    <t>ORD0180</t>
  </si>
  <si>
    <t>ORD0185</t>
  </si>
  <si>
    <t>ORD0206</t>
  </si>
  <si>
    <t>ORD0207</t>
  </si>
  <si>
    <t>Sep</t>
  </si>
  <si>
    <t>ORD0210</t>
  </si>
  <si>
    <t>ORD0216</t>
  </si>
  <si>
    <t>C139</t>
  </si>
  <si>
    <t>ORD0222</t>
  </si>
  <si>
    <t>ORD0234</t>
  </si>
  <si>
    <t>ORD0238</t>
  </si>
  <si>
    <t>ORD0245</t>
  </si>
  <si>
    <t>ORD0223</t>
  </si>
  <si>
    <t>ORD0034</t>
  </si>
  <si>
    <t>C200</t>
  </si>
  <si>
    <t>ORD0249</t>
  </si>
  <si>
    <t>ORD0250</t>
  </si>
  <si>
    <t>ORD0253</t>
  </si>
  <si>
    <t>ORD0484</t>
  </si>
  <si>
    <t>C164</t>
  </si>
  <si>
    <t>ORD0256</t>
  </si>
  <si>
    <t>ORD0260</t>
  </si>
  <si>
    <t>ORD0261</t>
  </si>
  <si>
    <t>C097</t>
  </si>
  <si>
    <t>ORD0263</t>
  </si>
  <si>
    <t>ORD0270</t>
  </si>
  <si>
    <t>ORD0272</t>
  </si>
  <si>
    <t>ORD0274</t>
  </si>
  <si>
    <t>ORD0278</t>
  </si>
  <si>
    <t>ORD0302</t>
  </si>
  <si>
    <t>C118</t>
  </si>
  <si>
    <t>ORD0364</t>
  </si>
  <si>
    <t>ORD0317</t>
  </si>
  <si>
    <t>ORD0331</t>
  </si>
  <si>
    <t>ORD0337</t>
  </si>
  <si>
    <t>ORD0340</t>
  </si>
  <si>
    <t>ORD0343</t>
  </si>
  <si>
    <t>ORD0159</t>
  </si>
  <si>
    <t>ORD0070</t>
  </si>
  <si>
    <t>ORD0372</t>
  </si>
  <si>
    <t>ORD0382</t>
  </si>
  <si>
    <t>ORD0402</t>
  </si>
  <si>
    <t>ORD0420</t>
  </si>
  <si>
    <t>ORD0220</t>
  </si>
  <si>
    <t>ORD0441</t>
  </si>
  <si>
    <t>ORD0486</t>
  </si>
  <si>
    <t>ORD0451</t>
  </si>
  <si>
    <t>ORD0452</t>
  </si>
  <si>
    <t>ORD0456</t>
  </si>
  <si>
    <t>ORD0474</t>
  </si>
  <si>
    <t>C199</t>
  </si>
  <si>
    <t>ORD0479</t>
  </si>
  <si>
    <t>ORD0485</t>
  </si>
  <si>
    <t>Oct</t>
  </si>
  <si>
    <t>Q4</t>
  </si>
  <si>
    <t>ORD0489</t>
  </si>
  <si>
    <t>ORD0494</t>
  </si>
  <si>
    <t>ORD0497</t>
  </si>
  <si>
    <t>ORD0006</t>
  </si>
  <si>
    <t>ORD0443</t>
  </si>
  <si>
    <t>ORD0477</t>
  </si>
  <si>
    <t>ORD0108</t>
  </si>
  <si>
    <t>ORD0454</t>
  </si>
  <si>
    <t>ORD0113</t>
  </si>
  <si>
    <t>ORD0149</t>
  </si>
  <si>
    <t>ORD0395</t>
  </si>
  <si>
    <t>ORD0183</t>
  </si>
  <si>
    <t>ORD0195</t>
  </si>
  <si>
    <t>ORD0028</t>
  </si>
  <si>
    <t>ORD0243</t>
  </si>
  <si>
    <t>ORD0417</t>
  </si>
  <si>
    <t>ORD0296</t>
  </si>
  <si>
    <t>ORD0255</t>
  </si>
  <si>
    <t>ORD0329</t>
  </si>
  <si>
    <t>C187</t>
  </si>
  <si>
    <t>ORD0219</t>
  </si>
  <si>
    <t>C008</t>
  </si>
  <si>
    <t>ORD0335</t>
  </si>
  <si>
    <t>C142</t>
  </si>
  <si>
    <t>ORD0368</t>
  </si>
  <si>
    <t>ORD0252</t>
  </si>
  <si>
    <t>C017</t>
  </si>
  <si>
    <t>ORD0409</t>
  </si>
  <si>
    <t>ORD0412</t>
  </si>
  <si>
    <t>ORD0428</t>
  </si>
  <si>
    <t>C141</t>
  </si>
  <si>
    <t>ORD0047</t>
  </si>
  <si>
    <t>ORD0224</t>
  </si>
  <si>
    <t>ORD0001</t>
  </si>
  <si>
    <t>ORD0355</t>
  </si>
  <si>
    <t>ORD0067</t>
  </si>
  <si>
    <t>ORD0092</t>
  </si>
  <si>
    <t>C095</t>
  </si>
  <si>
    <t>ORD0127</t>
  </si>
  <si>
    <t>ORD0128</t>
  </si>
  <si>
    <t>ORD0137</t>
  </si>
  <si>
    <t>ORD0152</t>
  </si>
  <si>
    <t>ORD0071</t>
  </si>
  <si>
    <t>ORD0166</t>
  </si>
  <si>
    <t>ORD0181</t>
  </si>
  <si>
    <t>ORD0187</t>
  </si>
  <si>
    <t>ORD0330</t>
  </si>
  <si>
    <t>ORD0240</t>
  </si>
  <si>
    <t>Nov</t>
  </si>
  <si>
    <t>ORD0244</t>
  </si>
  <si>
    <t>ORD0262</t>
  </si>
  <si>
    <t>C189</t>
  </si>
  <si>
    <t>ORD0287</t>
  </si>
  <si>
    <t>ORD0239</t>
  </si>
  <si>
    <t>ORD0319</t>
  </si>
  <si>
    <t>ORD0393</t>
  </si>
  <si>
    <t>ORD0370</t>
  </si>
  <si>
    <t>ORD0377</t>
  </si>
  <si>
    <t>C184</t>
  </si>
  <si>
    <t>ORD0425</t>
  </si>
  <si>
    <t>ORD0387</t>
  </si>
  <si>
    <t>ORD0455</t>
  </si>
  <si>
    <t>ORD0463</t>
  </si>
  <si>
    <t>ORD0488</t>
  </si>
  <si>
    <t>ORD0498</t>
  </si>
  <si>
    <t>ORD0035</t>
  </si>
  <si>
    <t>ORD0044</t>
  </si>
  <si>
    <t>ORD0058</t>
  </si>
  <si>
    <t>ORD0111</t>
  </si>
  <si>
    <t>ORD0072</t>
  </si>
  <si>
    <t>ORD0098</t>
  </si>
  <si>
    <t>ORD0115</t>
  </si>
  <si>
    <t>ORD0367</t>
  </si>
  <si>
    <t>ORD0248</t>
  </si>
  <si>
    <t>ORD0135</t>
  </si>
  <si>
    <t>ORD0143</t>
  </si>
  <si>
    <t>ORD0188</t>
  </si>
  <si>
    <t>ORD0352</t>
  </si>
  <si>
    <t>ORD0193</t>
  </si>
  <si>
    <t>ORD0199</t>
  </si>
  <si>
    <t>ORD0423</t>
  </si>
  <si>
    <t>ORD0203</t>
  </si>
  <si>
    <t>C074</t>
  </si>
  <si>
    <t>ORD0205</t>
  </si>
  <si>
    <t>ORD0419</t>
  </si>
  <si>
    <t>ORD0232</t>
  </si>
  <si>
    <t>C031</t>
  </si>
  <si>
    <t>ORD0235</t>
  </si>
  <si>
    <t>C076</t>
  </si>
  <si>
    <t>ORD0378</t>
  </si>
  <si>
    <t>C009</t>
  </si>
  <si>
    <t>ORD0292</t>
  </si>
  <si>
    <t>ORD0300</t>
  </si>
  <si>
    <t>ORD0309</t>
  </si>
  <si>
    <t>ORD0332</t>
  </si>
  <si>
    <t>Dec</t>
  </si>
  <si>
    <t>ORD0346</t>
  </si>
  <si>
    <t>ORD0414</t>
  </si>
  <si>
    <t>C070</t>
  </si>
  <si>
    <t>ORD0373</t>
  </si>
  <si>
    <t>ORD0403</t>
  </si>
  <si>
    <t>ORD0404</t>
  </si>
  <si>
    <t>ORD0421</t>
  </si>
  <si>
    <t>ORD0016</t>
  </si>
  <si>
    <t>ORD0473</t>
  </si>
  <si>
    <t>C109</t>
  </si>
  <si>
    <t>ORD0478</t>
  </si>
  <si>
    <t>C114</t>
  </si>
  <si>
    <t>Sum of Total Sales</t>
  </si>
  <si>
    <t>Count of Order ID</t>
  </si>
  <si>
    <t>Values</t>
  </si>
  <si>
    <t>Sum of Profit</t>
  </si>
  <si>
    <t>Sum of Unique Customer</t>
  </si>
  <si>
    <t>Average of Rating</t>
  </si>
  <si>
    <t>Total Orders</t>
  </si>
  <si>
    <t>Customers</t>
  </si>
  <si>
    <t>Avg Order Value</t>
  </si>
  <si>
    <t>Avg Rating</t>
  </si>
  <si>
    <t>KPI Section</t>
  </si>
  <si>
    <t>Monthly Sales</t>
  </si>
  <si>
    <t>Row Labels</t>
  </si>
  <si>
    <t>Grand Total</t>
  </si>
  <si>
    <t>Monthly Profit</t>
  </si>
  <si>
    <t>Category Sales</t>
  </si>
  <si>
    <t>Sum of Quantity</t>
  </si>
  <si>
    <t>CITY_WISE SALES</t>
  </si>
  <si>
    <t>TOP 5 SELLING ITEM</t>
  </si>
  <si>
    <t>WAITER PERFORMANCE</t>
  </si>
  <si>
    <t>PAYMENT METHOD</t>
  </si>
  <si>
    <t>CUSTOMER TYPE</t>
  </si>
  <si>
    <t>RATINGS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</si>
</sst>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409]* #,##0.0_ ;_-[$$-409]* \-#,##0.0\ ;_-[$$-409]* &quot;-&quot;??_ ;_-@_ "/>
    <numFmt numFmtId="165" formatCode="&quot;$&quot;#,##0.0,&quot;K&quot;"/>
    <numFmt numFmtId="166" formatCode="_([$$-409]* #,##0.00_);_([$$-409]* \(#,##0.00\);_([$$-409]* &quot;-&quot;??_);_(@_)"/>
    <numFmt numFmtId="167" formatCode="_(&quot;$&quot;* #,##0_);_(&quot;$&quot;* \(#,##0\);_(&quot;$&quot;* &quot;-&quot;??_);_(@_)"/>
  </numFmts>
  <fonts count="1" x14ac:knownFonts="1">
    <font>
      <sz val="11"/>
      <color theme="1"/>
      <name val="Calibri"/>
      <family val="2"/>
      <scheme val="minor"/>
    </font>
  </fonts>
  <fills count="4">
    <fill>
      <patternFill patternType="none"/>
    </fill>
    <fill>
      <patternFill patternType="gray125"/>
    </fill>
    <fill>
      <patternFill patternType="solid">
        <fgColor rgb="FFB86BFF"/>
        <bgColor indexed="64"/>
      </patternFill>
    </fill>
    <fill>
      <patternFill patternType="solid">
        <fgColor rgb="FF92D05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rgb="FFABABAB"/>
      </bottom>
      <diagonal/>
    </border>
  </borders>
  <cellStyleXfs count="1">
    <xf numFmtId="0" fontId="0" fillId="0" borderId="0"/>
  </cellStyleXfs>
  <cellXfs count="18">
    <xf numFmtId="0" fontId="0" fillId="0" borderId="0" xfId="0"/>
    <xf numFmtId="0" fontId="0" fillId="2" borderId="0" xfId="0" applyFill="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1" xfId="0" applyBorder="1" applyAlignment="1">
      <alignment horizontal="left"/>
    </xf>
    <xf numFmtId="165" fontId="0" fillId="0" borderId="1" xfId="0" applyNumberFormat="1" applyBorder="1"/>
    <xf numFmtId="2" fontId="0" fillId="0" borderId="1" xfId="0" applyNumberFormat="1" applyBorder="1"/>
    <xf numFmtId="166" fontId="0" fillId="0" borderId="1" xfId="0" applyNumberFormat="1" applyBorder="1"/>
    <xf numFmtId="1" fontId="0" fillId="0" borderId="1" xfId="0" applyNumberFormat="1" applyBorder="1"/>
    <xf numFmtId="165" fontId="0" fillId="0" borderId="0" xfId="0" applyNumberFormat="1"/>
    <xf numFmtId="0" fontId="0" fillId="0" borderId="2" xfId="0" applyBorder="1"/>
    <xf numFmtId="167" fontId="0" fillId="0" borderId="0" xfId="0" applyNumberFormat="1"/>
    <xf numFmtId="2" fontId="0" fillId="0" borderId="0" xfId="0" applyNumberFormat="1"/>
    <xf numFmtId="0" fontId="0" fillId="3" borderId="0" xfId="0" applyFill="1" applyAlignment="1">
      <alignment horizontal="center"/>
    </xf>
    <xf numFmtId="0" fontId="0" fillId="3" borderId="2" xfId="0" applyFill="1" applyBorder="1" applyAlignment="1">
      <alignment horizontal="center"/>
    </xf>
    <xf numFmtId="0" fontId="0" fillId="0" borderId="0" xfId="0" applyNumberFormat="1"/>
  </cellXfs>
  <cellStyles count="1">
    <cellStyle name="Normal" xfId="0" builtinId="0"/>
  </cellStyles>
  <dxfs count="154">
    <dxf>
      <numFmt numFmtId="164" formatCode="_-[$$-409]* #,##0.0_ ;_-[$$-409]* \-#,##0.0\ ;_-[$$-409]* &quot;-&quot;??_ ;_-@_ "/>
    </dxf>
    <dxf>
      <numFmt numFmtId="0" formatCode="General"/>
    </dxf>
    <dxf>
      <numFmt numFmtId="0" formatCode="General"/>
    </dxf>
    <dxf>
      <numFmt numFmtId="165" formatCode="&quot;$&quot;#,##0.0,&quot;K&quot;"/>
    </dxf>
    <dxf>
      <numFmt numFmtId="165" formatCode="&quot;$&quot;#,##0.0,&quot;K&quot;"/>
    </dxf>
    <dxf>
      <numFmt numFmtId="165" formatCode="&quot;$&quot;#,##0.0,&quot;K&quot;"/>
    </dxf>
    <dxf>
      <numFmt numFmtId="0" formatCode="General"/>
    </dxf>
    <dxf>
      <numFmt numFmtId="165" formatCode="&quot;$&quot;#,##0.0,&quot;K&quot;"/>
    </dxf>
    <dxf>
      <numFmt numFmtId="165" formatCode="&quot;$&quot;#,##0.0,&quot;K&quot;"/>
    </dxf>
    <dxf>
      <numFmt numFmtId="167" formatCode="_(&quot;$&quot;* #,##0_);_(&quot;$&quot;* \(#,##0\);_(&quot;$&quot;* &quot;-&quot;??_);_(@_)"/>
    </dxf>
    <dxf>
      <numFmt numFmtId="2" formatCode="0.00"/>
    </dxf>
    <dxf>
      <numFmt numFmtId="165" formatCode="&quot;$&quot;#,##0.0,&quot;K&quot;"/>
    </dxf>
    <dxf>
      <numFmt numFmtId="165" formatCode="&quot;$&quot;#,##0.0,&quot;K&quot;"/>
    </dxf>
    <dxf>
      <numFmt numFmtId="164" formatCode="_-[$$-409]* #,##0.0_ ;_-[$$-409]* \-#,##0.0\ ;_-[$$-409]* &quot;-&quot;??_ ;_-@_ "/>
    </dxf>
    <dxf>
      <numFmt numFmtId="0" formatCode="General"/>
    </dxf>
    <dxf>
      <numFmt numFmtId="0" formatCode="General"/>
    </dxf>
    <dxf>
      <numFmt numFmtId="165" formatCode="&quot;$&quot;#,##0.0,&quot;K&quot;"/>
    </dxf>
    <dxf>
      <numFmt numFmtId="165" formatCode="&quot;$&quot;#,##0.0,&quot;K&quot;"/>
    </dxf>
    <dxf>
      <numFmt numFmtId="165" formatCode="&quot;$&quot;#,##0.0,&quot;K&quot;"/>
    </dxf>
    <dxf>
      <numFmt numFmtId="0" formatCode="General"/>
    </dxf>
    <dxf>
      <numFmt numFmtId="165" formatCode="&quot;$&quot;#,##0.0,&quot;K&quot;"/>
    </dxf>
    <dxf>
      <numFmt numFmtId="165" formatCode="&quot;$&quot;#,##0.0,&quot;K&quot;"/>
    </dxf>
    <dxf>
      <numFmt numFmtId="167" formatCode="_(&quot;$&quot;* #,##0_);_(&quot;$&quot;* \(#,##0\);_(&quot;$&quot;* &quot;-&quot;??_);_(@_)"/>
    </dxf>
    <dxf>
      <numFmt numFmtId="2" formatCode="0.00"/>
    </dxf>
    <dxf>
      <numFmt numFmtId="165" formatCode="&quot;$&quot;#,##0.0,&quot;K&quot;"/>
    </dxf>
    <dxf>
      <numFmt numFmtId="165" formatCode="&quot;$&quot;#,##0.0,&quot;K&quot;"/>
    </dxf>
    <dxf>
      <numFmt numFmtId="164" formatCode="_-[$$-409]* #,##0.0_ ;_-[$$-409]* \-#,##0.0\ ;_-[$$-409]* &quot;-&quot;??_ ;_-@_ "/>
    </dxf>
    <dxf>
      <numFmt numFmtId="0" formatCode="General"/>
    </dxf>
    <dxf>
      <numFmt numFmtId="0" formatCode="General"/>
    </dxf>
    <dxf>
      <numFmt numFmtId="165" formatCode="&quot;$&quot;#,##0.0,&quot;K&quot;"/>
    </dxf>
    <dxf>
      <numFmt numFmtId="165" formatCode="&quot;$&quot;#,##0.0,&quot;K&quot;"/>
    </dxf>
    <dxf>
      <numFmt numFmtId="165" formatCode="&quot;$&quot;#,##0.0,&quot;K&quot;"/>
    </dxf>
    <dxf>
      <numFmt numFmtId="0" formatCode="General"/>
    </dxf>
    <dxf>
      <numFmt numFmtId="165" formatCode="&quot;$&quot;#,##0.0,&quot;K&quot;"/>
    </dxf>
    <dxf>
      <numFmt numFmtId="165" formatCode="&quot;$&quot;#,##0.0,&quot;K&quot;"/>
    </dxf>
    <dxf>
      <numFmt numFmtId="167" formatCode="_(&quot;$&quot;* #,##0_);_(&quot;$&quot;* \(#,##0\);_(&quot;$&quot;* &quot;-&quot;??_);_(@_)"/>
    </dxf>
    <dxf>
      <numFmt numFmtId="2" formatCode="0.00"/>
    </dxf>
    <dxf>
      <numFmt numFmtId="165" formatCode="&quot;$&quot;#,##0.0,&quot;K&quot;"/>
    </dxf>
    <dxf>
      <numFmt numFmtId="165" formatCode="&quot;$&quot;#,##0.0,&quot;K&quot;"/>
    </dxf>
    <dxf>
      <numFmt numFmtId="164" formatCode="_-[$$-409]* #,##0.0_ ;_-[$$-409]* \-#,##0.0\ ;_-[$$-409]* &quot;-&quot;??_ ;_-@_ "/>
    </dxf>
    <dxf>
      <numFmt numFmtId="0" formatCode="General"/>
    </dxf>
    <dxf>
      <numFmt numFmtId="0" formatCode="General"/>
    </dxf>
    <dxf>
      <numFmt numFmtId="165" formatCode="&quot;$&quot;#,##0.0,&quot;K&quot;"/>
    </dxf>
    <dxf>
      <numFmt numFmtId="165" formatCode="&quot;$&quot;#,##0.0,&quot;K&quot;"/>
    </dxf>
    <dxf>
      <numFmt numFmtId="165" formatCode="&quot;$&quot;#,##0.0,&quot;K&quot;"/>
    </dxf>
    <dxf>
      <numFmt numFmtId="0" formatCode="General"/>
    </dxf>
    <dxf>
      <numFmt numFmtId="165" formatCode="&quot;$&quot;#,##0.0,&quot;K&quot;"/>
    </dxf>
    <dxf>
      <numFmt numFmtId="165" formatCode="&quot;$&quot;#,##0.0,&quot;K&quot;"/>
    </dxf>
    <dxf>
      <numFmt numFmtId="167" formatCode="_(&quot;$&quot;* #,##0_);_(&quot;$&quot;* \(#,##0\);_(&quot;$&quot;* &quot;-&quot;??_);_(@_)"/>
    </dxf>
    <dxf>
      <numFmt numFmtId="2" formatCode="0.00"/>
    </dxf>
    <dxf>
      <numFmt numFmtId="165" formatCode="&quot;$&quot;#,##0.0,&quot;K&quot;"/>
    </dxf>
    <dxf>
      <numFmt numFmtId="165" formatCode="&quot;$&quot;#,##0.0,&quot;K&quot;"/>
    </dxf>
    <dxf>
      <numFmt numFmtId="164" formatCode="_-[$$-409]* #,##0.0_ ;_-[$$-409]* \-#,##0.0\ ;_-[$$-409]* &quot;-&quot;??_ ;_-@_ "/>
    </dxf>
    <dxf>
      <numFmt numFmtId="0" formatCode="General"/>
    </dxf>
    <dxf>
      <numFmt numFmtId="0" formatCode="General"/>
    </dxf>
    <dxf>
      <numFmt numFmtId="165" formatCode="&quot;$&quot;#,##0.0,&quot;K&quot;"/>
    </dxf>
    <dxf>
      <numFmt numFmtId="165" formatCode="&quot;$&quot;#,##0.0,&quot;K&quot;"/>
    </dxf>
    <dxf>
      <numFmt numFmtId="165" formatCode="&quot;$&quot;#,##0.0,&quot;K&quot;"/>
    </dxf>
    <dxf>
      <numFmt numFmtId="0" formatCode="General"/>
    </dxf>
    <dxf>
      <numFmt numFmtId="165" formatCode="&quot;$&quot;#,##0.0,&quot;K&quot;"/>
    </dxf>
    <dxf>
      <numFmt numFmtId="165" formatCode="&quot;$&quot;#,##0.0,&quot;K&quot;"/>
    </dxf>
    <dxf>
      <numFmt numFmtId="167" formatCode="_(&quot;$&quot;* #,##0_);_(&quot;$&quot;* \(#,##0\);_(&quot;$&quot;* &quot;-&quot;??_);_(@_)"/>
    </dxf>
    <dxf>
      <numFmt numFmtId="2" formatCode="0.00"/>
    </dxf>
    <dxf>
      <numFmt numFmtId="165" formatCode="&quot;$&quot;#,##0.0,&quot;K&quot;"/>
    </dxf>
    <dxf>
      <numFmt numFmtId="165" formatCode="&quot;$&quot;#,##0.0,&quot;K&quot;"/>
    </dxf>
    <dxf>
      <numFmt numFmtId="164" formatCode="_-[$$-409]* #,##0.0_ ;_-[$$-409]* \-#,##0.0\ ;_-[$$-409]* &quot;-&quot;??_ ;_-@_ "/>
    </dxf>
    <dxf>
      <numFmt numFmtId="0" formatCode="General"/>
    </dxf>
    <dxf>
      <numFmt numFmtId="0" formatCode="General"/>
    </dxf>
    <dxf>
      <numFmt numFmtId="165" formatCode="&quot;$&quot;#,##0.0,&quot;K&quot;"/>
    </dxf>
    <dxf>
      <numFmt numFmtId="165" formatCode="&quot;$&quot;#,##0.0,&quot;K&quot;"/>
    </dxf>
    <dxf>
      <numFmt numFmtId="165" formatCode="&quot;$&quot;#,##0.0,&quot;K&quot;"/>
    </dxf>
    <dxf>
      <numFmt numFmtId="0" formatCode="General"/>
    </dxf>
    <dxf>
      <numFmt numFmtId="165" formatCode="&quot;$&quot;#,##0.0,&quot;K&quot;"/>
    </dxf>
    <dxf>
      <numFmt numFmtId="165" formatCode="&quot;$&quot;#,##0.0,&quot;K&quot;"/>
    </dxf>
    <dxf>
      <numFmt numFmtId="167" formatCode="_(&quot;$&quot;* #,##0_);_(&quot;$&quot;* \(#,##0\);_(&quot;$&quot;* &quot;-&quot;??_);_(@_)"/>
    </dxf>
    <dxf>
      <numFmt numFmtId="2" formatCode="0.00"/>
    </dxf>
    <dxf>
      <numFmt numFmtId="165" formatCode="&quot;$&quot;#,##0.0,&quot;K&quot;"/>
    </dxf>
    <dxf>
      <numFmt numFmtId="165" formatCode="&quot;$&quot;#,##0.0,&quot;K&quot;"/>
    </dxf>
    <dxf>
      <numFmt numFmtId="164" formatCode="_-[$$-409]* #,##0.0_ ;_-[$$-409]* \-#,##0.0\ ;_-[$$-409]* &quot;-&quot;??_ ;_-@_ "/>
    </dxf>
    <dxf>
      <numFmt numFmtId="0" formatCode="General"/>
    </dxf>
    <dxf>
      <numFmt numFmtId="0" formatCode="General"/>
    </dxf>
    <dxf>
      <numFmt numFmtId="165" formatCode="&quot;$&quot;#,##0.0,&quot;K&quot;"/>
    </dxf>
    <dxf>
      <numFmt numFmtId="165" formatCode="&quot;$&quot;#,##0.0,&quot;K&quot;"/>
    </dxf>
    <dxf>
      <numFmt numFmtId="165" formatCode="&quot;$&quot;#,##0.0,&quot;K&quot;"/>
    </dxf>
    <dxf>
      <numFmt numFmtId="0" formatCode="General"/>
    </dxf>
    <dxf>
      <numFmt numFmtId="165" formatCode="&quot;$&quot;#,##0.0,&quot;K&quot;"/>
    </dxf>
    <dxf>
      <numFmt numFmtId="165" formatCode="&quot;$&quot;#,##0.0,&quot;K&quot;"/>
    </dxf>
    <dxf>
      <numFmt numFmtId="167" formatCode="_(&quot;$&quot;* #,##0_);_(&quot;$&quot;* \(#,##0\);_(&quot;$&quot;* &quot;-&quot;??_);_(@_)"/>
    </dxf>
    <dxf>
      <numFmt numFmtId="2" formatCode="0.00"/>
    </dxf>
    <dxf>
      <numFmt numFmtId="165" formatCode="&quot;$&quot;#,##0.0,&quot;K&quot;"/>
    </dxf>
    <dxf>
      <numFmt numFmtId="165" formatCode="&quot;$&quot;#,##0.0,&quot;K&quot;"/>
    </dxf>
    <dxf>
      <numFmt numFmtId="164" formatCode="_-[$$-409]* #,##0.0_ ;_-[$$-409]* \-#,##0.0\ ;_-[$$-409]* &quot;-&quot;??_ ;_-@_ "/>
    </dxf>
    <dxf>
      <numFmt numFmtId="0" formatCode="General"/>
    </dxf>
    <dxf>
      <numFmt numFmtId="0" formatCode="General"/>
    </dxf>
    <dxf>
      <numFmt numFmtId="165" formatCode="&quot;$&quot;#,##0.0,&quot;K&quot;"/>
    </dxf>
    <dxf>
      <numFmt numFmtId="165" formatCode="&quot;$&quot;#,##0.0,&quot;K&quot;"/>
    </dxf>
    <dxf>
      <numFmt numFmtId="165" formatCode="&quot;$&quot;#,##0.0,&quot;K&quot;"/>
    </dxf>
    <dxf>
      <numFmt numFmtId="0" formatCode="General"/>
    </dxf>
    <dxf>
      <numFmt numFmtId="165" formatCode="&quot;$&quot;#,##0.0,&quot;K&quot;"/>
    </dxf>
    <dxf>
      <numFmt numFmtId="165" formatCode="&quot;$&quot;#,##0.0,&quot;K&quot;"/>
    </dxf>
    <dxf>
      <numFmt numFmtId="167" formatCode="_(&quot;$&quot;* #,##0_);_(&quot;$&quot;* \(#,##0\);_(&quot;$&quot;* &quot;-&quot;??_);_(@_)"/>
    </dxf>
    <dxf>
      <numFmt numFmtId="2" formatCode="0.00"/>
    </dxf>
    <dxf>
      <numFmt numFmtId="165" formatCode="&quot;$&quot;#,##0.0,&quot;K&quot;"/>
    </dxf>
    <dxf>
      <numFmt numFmtId="165" formatCode="&quot;$&quot;#,##0.0,&quot;K&quot;"/>
    </dxf>
    <dxf>
      <numFmt numFmtId="164" formatCode="_-[$$-409]* #,##0.0_ ;_-[$$-409]* \-#,##0.0\ ;_-[$$-409]* &quot;-&quot;??_ ;_-@_ "/>
    </dxf>
    <dxf>
      <numFmt numFmtId="0" formatCode="General"/>
    </dxf>
    <dxf>
      <numFmt numFmtId="0" formatCode="General"/>
    </dxf>
    <dxf>
      <numFmt numFmtId="165" formatCode="&quot;$&quot;#,##0.0,&quot;K&quot;"/>
    </dxf>
    <dxf>
      <numFmt numFmtId="165" formatCode="&quot;$&quot;#,##0.0,&quot;K&quot;"/>
    </dxf>
    <dxf>
      <numFmt numFmtId="165" formatCode="&quot;$&quot;#,##0.0,&quot;K&quot;"/>
    </dxf>
    <dxf>
      <numFmt numFmtId="0" formatCode="General"/>
    </dxf>
    <dxf>
      <numFmt numFmtId="165" formatCode="&quot;$&quot;#,##0.0,&quot;K&quot;"/>
    </dxf>
    <dxf>
      <numFmt numFmtId="165" formatCode="&quot;$&quot;#,##0.0,&quot;K&quot;"/>
    </dxf>
    <dxf>
      <numFmt numFmtId="167" formatCode="_(&quot;$&quot;* #,##0_);_(&quot;$&quot;* \(#,##0\);_(&quot;$&quot;* &quot;-&quot;??_);_(@_)"/>
    </dxf>
    <dxf>
      <numFmt numFmtId="2" formatCode="0.00"/>
    </dxf>
    <dxf>
      <numFmt numFmtId="165" formatCode="&quot;$&quot;#,##0.0,&quot;K&quot;"/>
    </dxf>
    <dxf>
      <numFmt numFmtId="165" formatCode="&quot;$&quot;#,##0.0,&quot;K&quot;"/>
    </dxf>
    <dxf>
      <numFmt numFmtId="164" formatCode="_-[$$-409]* #,##0.0_ ;_-[$$-409]* \-#,##0.0\ ;_-[$$-409]* &quot;-&quot;??_ ;_-@_ "/>
    </dxf>
    <dxf>
      <numFmt numFmtId="0" formatCode="General"/>
    </dxf>
    <dxf>
      <numFmt numFmtId="0" formatCode="General"/>
    </dxf>
    <dxf>
      <numFmt numFmtId="165" formatCode="&quot;$&quot;#,##0.0,&quot;K&quot;"/>
    </dxf>
    <dxf>
      <numFmt numFmtId="165" formatCode="&quot;$&quot;#,##0.0,&quot;K&quot;"/>
    </dxf>
    <dxf>
      <numFmt numFmtId="165" formatCode="&quot;$&quot;#,##0.0,&quot;K&quot;"/>
    </dxf>
    <dxf>
      <numFmt numFmtId="0" formatCode="General"/>
    </dxf>
    <dxf>
      <numFmt numFmtId="165" formatCode="&quot;$&quot;#,##0.0,&quot;K&quot;"/>
    </dxf>
    <dxf>
      <numFmt numFmtId="165" formatCode="&quot;$&quot;#,##0.0,&quot;K&quot;"/>
    </dxf>
    <dxf>
      <numFmt numFmtId="167" formatCode="_(&quot;$&quot;* #,##0_);_(&quot;$&quot;* \(#,##0\);_(&quot;$&quot;* &quot;-&quot;??_);_(@_)"/>
    </dxf>
    <dxf>
      <numFmt numFmtId="2" formatCode="0.00"/>
    </dxf>
    <dxf>
      <numFmt numFmtId="165" formatCode="&quot;$&quot;#,##0.0,&quot;K&quot;"/>
    </dxf>
    <dxf>
      <numFmt numFmtId="165" formatCode="&quot;$&quot;#,##0.0,&quot;K&quot;"/>
    </dxf>
    <dxf>
      <numFmt numFmtId="165" formatCode="&quot;$&quot;#,##0.0,&quot;K&quot;"/>
    </dxf>
    <dxf>
      <numFmt numFmtId="0" formatCode="General"/>
    </dxf>
    <dxf>
      <numFmt numFmtId="2" formatCode="0.00"/>
    </dxf>
    <dxf>
      <numFmt numFmtId="165" formatCode="&quot;$&quot;#,##0.0,&quot;K&quot;"/>
    </dxf>
    <dxf>
      <numFmt numFmtId="165" formatCode="&quot;$&quot;#,##0.0,&quot;K&quot;"/>
    </dxf>
    <dxf>
      <numFmt numFmtId="165" formatCode="&quot;$&quot;#,##0.0,&quot;K&quot;"/>
    </dxf>
    <dxf>
      <numFmt numFmtId="165" formatCode="&quot;$&quot;#,##0.0,&quot;K&quot;"/>
    </dxf>
    <dxf>
      <numFmt numFmtId="167" formatCode="_(&quot;$&quot;* #,##0_);_(&quot;$&quot;* \(#,##0\);_(&quot;$&quot;* &quot;-&quot;??_);_(@_)"/>
    </dxf>
    <dxf>
      <numFmt numFmtId="165" formatCode="&quot;$&quot;#,##0.0,&quot;K&quot;"/>
    </dxf>
    <dxf>
      <numFmt numFmtId="165" formatCode="&quot;$&quot;#,##0.0,&quot;K&quot;"/>
    </dxf>
    <dxf>
      <numFmt numFmtId="0" formatCode="General"/>
    </dxf>
    <dxf>
      <numFmt numFmtId="0" formatCode="General"/>
    </dxf>
    <dxf>
      <numFmt numFmtId="164" formatCode="_-[$$-409]* #,##0.0_ ;_-[$$-409]* \-#,##0.0\ ;_-[$$-409]* &quot;-&quot;??_ ;_-@_ "/>
    </dxf>
    <dxf>
      <numFmt numFmtId="0" formatCode="General"/>
    </dxf>
    <dxf>
      <numFmt numFmtId="164" formatCode="_-[$$-409]* #,##0.0_ ;_-[$$-409]* \-#,##0.0\ ;_-[$$-409]* &quot;-&quot;??_ ;_-@_ "/>
    </dxf>
    <dxf>
      <numFmt numFmtId="0" formatCode="General"/>
    </dxf>
    <dxf>
      <numFmt numFmtId="164" formatCode="_-[$$-409]* #,##0.0_ ;_-[$$-409]* \-#,##0.0\ ;_-[$$-409]* &quot;-&quot;??_ ;_-@_ "/>
    </dxf>
    <dxf>
      <numFmt numFmtId="168" formatCode="dd/mm/yyyy"/>
    </dxf>
    <dxf>
      <font>
        <b/>
        <i val="0"/>
        <color theme="0"/>
      </font>
      <border>
        <bottom style="thin">
          <color theme="4"/>
        </bottom>
        <vertical/>
        <horizontal/>
      </border>
    </dxf>
    <dxf>
      <font>
        <color theme="1"/>
      </font>
      <fill>
        <patternFill patternType="solid">
          <fgColor rgb="FF336699"/>
          <bgColor rgb="FF002060"/>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fill>
        <gradientFill type="path">
          <stop position="0">
            <color theme="0"/>
          </stop>
          <stop position="1">
            <color theme="4"/>
          </stop>
        </gradientFill>
      </fill>
      <border>
        <left style="thin">
          <color theme="4"/>
        </left>
        <right style="thin">
          <color theme="4"/>
        </right>
        <top style="thin">
          <color theme="4"/>
        </top>
        <bottom style="thin">
          <color theme="4"/>
        </bottom>
        <vertical/>
        <horizontal/>
      </border>
    </dxf>
    <dxf>
      <font>
        <b/>
        <i val="0"/>
        <color theme="0"/>
      </font>
      <fill>
        <patternFill>
          <fgColor rgb="FF00245C"/>
        </patternFill>
      </fill>
    </dxf>
    <dxf>
      <fill>
        <patternFill>
          <fgColor rgb="FF00245C"/>
        </patternFill>
      </fill>
      <border>
        <left style="thin">
          <color auto="1"/>
        </left>
        <right style="thin">
          <color auto="1"/>
        </right>
        <top style="thin">
          <color auto="1"/>
        </top>
        <bottom style="thin">
          <color auto="1"/>
        </bottom>
      </border>
    </dxf>
  </dxfs>
  <tableStyles count="3" defaultTableStyle="TableStyleMedium2" defaultPivotStyle="PivotStyleLight16">
    <tableStyle name="Resturent Blue Slicer" pivot="0" table="0" count="6" xr9:uid="{B0109E7E-2DB3-4BE4-881B-8DAE15B24083}">
      <tableStyleElement type="wholeTable" dxfId="153"/>
      <tableStyleElement type="headerRow" dxfId="152"/>
    </tableStyle>
    <tableStyle name="SlicerStyleDark1 2" pivot="0" table="0" count="10" xr9:uid="{F1CC9C59-34F7-4695-907C-AA796016D99C}">
      <tableStyleElement type="wholeTable" dxfId="151"/>
      <tableStyleElement type="headerRow" dxfId="150"/>
    </tableStyle>
    <tableStyle name="SlicerStyleDark1 3" pivot="0" table="0" count="10" xr9:uid="{FE774527-1B00-4F9B-99B7-8C9AFA98E816}">
      <tableStyleElement type="wholeTable" dxfId="149"/>
      <tableStyleElement type="headerRow" dxfId="148"/>
    </tableStyle>
  </tableStyles>
  <colors>
    <mruColors>
      <color rgb="FF0A65C2"/>
      <color rgb="FF00245C"/>
      <color rgb="FF336699"/>
      <color rgb="FFFFFFFF"/>
      <color rgb="FF064FA3"/>
      <color rgb="FF00FF99"/>
      <color rgb="FF00CC00"/>
      <color rgb="FF17375E"/>
    </mruColors>
  </colors>
  <extLst>
    <ext xmlns:x14="http://schemas.microsoft.com/office/spreadsheetml/2009/9/main" uri="{46F421CA-312F-682f-3DD2-61675219B42D}">
      <x14:dxfs count="2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theme="0"/>
          </font>
          <fill>
            <patternFill>
              <fgColor rgb="FF064FA3"/>
            </patternFill>
          </fill>
        </dxf>
        <dxf>
          <font>
            <b/>
            <i val="0"/>
            <color theme="0"/>
          </font>
          <fill>
            <patternFill>
              <fgColor rgb="FF064FA3"/>
            </patternFill>
          </fill>
        </dxf>
        <dxf>
          <font>
            <color theme="0" tint="-4.9989318521683403E-2"/>
          </font>
          <fill>
            <patternFill>
              <fgColor rgb="FF00245C"/>
            </patternFill>
          </fill>
        </dxf>
        <dxf>
          <font>
            <color theme="0"/>
          </font>
          <fill>
            <patternFill>
              <fgColor rgb="FF00245C"/>
            </patternFill>
          </fill>
        </dxf>
      </x14:dxfs>
    </ext>
    <ext xmlns:x14="http://schemas.microsoft.com/office/spreadsheetml/2009/9/main" uri="{EB79DEF2-80B8-43e5-95BD-54CBDDF9020C}">
      <x14:slicerStyles defaultSlicerStyle="SlicerStyleLight1">
        <x14:slicerStyle name="Resturent Blue Slicer">
          <x14:slicerStyleElements>
            <x14:slicerStyleElement type="unselectedItemWithData" dxfId="19"/>
            <x14:slicerStyleElement type="unselectedItemWithNoData" dxfId="18"/>
            <x14:slicerStyleElement type="selectedItemWithData" dxfId="17"/>
            <x14:slicerStyleElement type="selectedItemWithNoData" dxfId="16"/>
          </x14:slicerStyleElements>
        </x14:slicerStyle>
        <x14:slicerStyle name="SlicerStyleDark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1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[RESTURENT SALES ANALYTICS DASHBOARD.xlsx]Pivot_for_Charts!PivotTable2</c:name>
    <c:fmtId val="6"/>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92D050"/>
            </a:solidFill>
            <a:round/>
          </a:ln>
          <a:effectLst/>
        </c:spPr>
        <c:marker>
          <c:symbol val="circle"/>
          <c:size val="7"/>
          <c:spPr>
            <a:solidFill>
              <a:srgbClr val="00B0F0"/>
            </a:solidFill>
            <a:ln w="22225">
              <a:solidFill>
                <a:schemeClr val="bg1">
                  <a:alpha val="72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Pivot_for_Charts!$B$3</c:f>
              <c:strCache>
                <c:ptCount val="1"/>
                <c:pt idx="0">
                  <c:v>Total</c:v>
                </c:pt>
              </c:strCache>
            </c:strRef>
          </c:tx>
          <c:spPr>
            <a:ln w="28575" cap="rnd">
              <a:solidFill>
                <a:srgbClr val="92D050"/>
              </a:solidFill>
              <a:round/>
            </a:ln>
            <a:effectLst/>
          </c:spPr>
          <c:marker>
            <c:symbol val="circle"/>
            <c:size val="7"/>
            <c:spPr>
              <a:solidFill>
                <a:srgbClr val="00B0F0"/>
              </a:solidFill>
              <a:ln w="22225">
                <a:solidFill>
                  <a:schemeClr val="bg1">
                    <a:alpha val="72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Pivot_for_Charts!$A$4:$A$16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Pivot_for_Charts!$B$4:$B$16</c:f>
              <c:numCache>
                <c:formatCode>"$"#,##0.0,"K"</c:formatCode>
                <c:ptCount val="12"/>
                <c:pt idx="0">
                  <c:v>934.97145</c:v>
                </c:pt>
                <c:pt idx="1">
                  <c:v>1146.81105</c:v>
                </c:pt>
                <c:pt idx="2">
                  <c:v>1067.887275</c:v>
                </c:pt>
                <c:pt idx="3">
                  <c:v>1356.1600500000004</c:v>
                </c:pt>
                <c:pt idx="4">
                  <c:v>1429.0951500000001</c:v>
                </c:pt>
                <c:pt idx="5">
                  <c:v>1571.4100500000004</c:v>
                </c:pt>
                <c:pt idx="6">
                  <c:v>1258.4795999999999</c:v>
                </c:pt>
                <c:pt idx="7">
                  <c:v>1851.4980750000007</c:v>
                </c:pt>
                <c:pt idx="8">
                  <c:v>2246.3364000000001</c:v>
                </c:pt>
                <c:pt idx="9">
                  <c:v>2144.5735500000001</c:v>
                </c:pt>
                <c:pt idx="10">
                  <c:v>2453.2073999999998</c:v>
                </c:pt>
                <c:pt idx="11">
                  <c:v>3234.0551249999999</c:v>
                </c:pt>
              </c:numCache>
            </c:numRef>
          </c:val>
          <c:smooth val="0"/>
          <c:extLst>
            <c:ext xmlns:c16="http://schemas.microsoft.com/office/drawing/2014/chart" uri="{C3380CC4-5D6E-409C-BE32-E72D297353CC}">
              <c16:uniqueId val="{00000000-B195-434F-A32E-274AF500C767}"/>
            </c:ext>
          </c:extLst>
        </c:ser>
        <c:dLbls>
          <c:dLblPos val="t"/>
          <c:showLegendKey val="0"/>
          <c:showVal val="1"/>
          <c:showCatName val="0"/>
          <c:showSerName val="0"/>
          <c:showPercent val="0"/>
          <c:showBubbleSize val="0"/>
        </c:dLbls>
        <c:marker val="1"/>
        <c:smooth val="0"/>
        <c:axId val="695761608"/>
        <c:axId val="773133112"/>
      </c:lineChart>
      <c:catAx>
        <c:axId val="695761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773133112"/>
        <c:crosses val="autoZero"/>
        <c:auto val="1"/>
        <c:lblAlgn val="ctr"/>
        <c:lblOffset val="100"/>
        <c:noMultiLvlLbl val="0"/>
      </c:catAx>
      <c:valAx>
        <c:axId val="773133112"/>
        <c:scaling>
          <c:orientation val="minMax"/>
        </c:scaling>
        <c:delete val="1"/>
        <c:axPos val="l"/>
        <c:numFmt formatCode="&quot;$&quot;#,##0.0,&quot;K&quot;" sourceLinked="1"/>
        <c:majorTickMark val="none"/>
        <c:minorTickMark val="none"/>
        <c:tickLblPos val="nextTo"/>
        <c:crossAx val="695761608"/>
        <c:crosses val="autoZero"/>
        <c:crossBetween val="between"/>
      </c:valAx>
      <c:spPr>
        <a:solidFill>
          <a:srgbClr val="17375E"/>
        </a:solid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[RESTURENT SALES ANALYTICS DASHBOARD.xlsx]Pivot_for_Charts!PivotTable3</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Pivot_for_Charts!$F$3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Pivot_for_Charts!$E$4:$E$16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Pivot_for_Charts!$F$4:$F$16</c:f>
              <c:numCache>
                <c:formatCode>_("$"* #,##0_);_("$"* \(#,##0\);_("$"* "-"??_);_(@_)</c:formatCode>
                <c:ptCount val="12"/>
                <c:pt idx="0">
                  <c:v>468.71645000000001</c:v>
                </c:pt>
                <c:pt idx="1">
                  <c:v>568.9760500000001</c:v>
                </c:pt>
                <c:pt idx="2">
                  <c:v>532.57727499999987</c:v>
                </c:pt>
                <c:pt idx="3">
                  <c:v>674.77005000000008</c:v>
                </c:pt>
                <c:pt idx="4">
                  <c:v>709.93515000000025</c:v>
                </c:pt>
                <c:pt idx="5">
                  <c:v>779.40505000000007</c:v>
                </c:pt>
                <c:pt idx="6">
                  <c:v>626.13460000000009</c:v>
                </c:pt>
                <c:pt idx="7">
                  <c:v>925.28307500000017</c:v>
                </c:pt>
                <c:pt idx="8">
                  <c:v>1118.6664000000001</c:v>
                </c:pt>
                <c:pt idx="9">
                  <c:v>1063.7635499999999</c:v>
                </c:pt>
                <c:pt idx="10">
                  <c:v>1232.8774000000003</c:v>
                </c:pt>
                <c:pt idx="11">
                  <c:v>1637.1651250000004</c:v>
                </c:pt>
              </c:numCache>
            </c:numRef>
          </c:val>
          <c:extLst>
            <c:ext xmlns:c16="http://schemas.microsoft.com/office/drawing/2014/chart" uri="{C3380CC4-5D6E-409C-BE32-E72D297353CC}">
              <c16:uniqueId val="{00000000-1B3C-4382-9B40-44034368ABD1}"/>
            </c:ext>
          </c:extLst>
        </c:ser>
        <c:dLbls>
          <c:showLegendKey val="0"/>
          <c:showVal val="0"/>
          <c:showCatName val="0"/>
          <c:showSerName val="0"/>
          <c:showPercent val="0"/>
          <c:showBubbleSize val="0"/>
        </c:dLbls>
        <c:gapWidth val="70"/>
        <c:overlap val="-27"/>
        <c:axId val="773125192"/>
        <c:axId val="773125552"/>
      </c:barChart>
      <c:catAx>
        <c:axId val="773125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773125552"/>
        <c:crosses val="autoZero"/>
        <c:auto val="1"/>
        <c:lblAlgn val="ctr"/>
        <c:lblOffset val="100"/>
        <c:noMultiLvlLbl val="0"/>
      </c:catAx>
      <c:valAx>
        <c:axId val="773125552"/>
        <c:scaling>
          <c:orientation val="minMax"/>
        </c:scaling>
        <c:delete val="1"/>
        <c:axPos val="l"/>
        <c:numFmt formatCode="_(&quot;$&quot;* #,##0_);_(&quot;$&quot;* \(#,##0\);_(&quot;$&quot;* &quot;-&quot;??_);_(@_)" sourceLinked="1"/>
        <c:majorTickMark val="none"/>
        <c:minorTickMark val="none"/>
        <c:tickLblPos val="nextTo"/>
        <c:crossAx val="773125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[RESTURENT SALES ANALYTICS DASHBOARD.xlsx]Pivot_for_Charts!PivotTable4</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noFill/>
          </a:ln>
          <a:effectLst/>
        </c:spPr>
      </c:pivotFmt>
      <c:pivotFmt>
        <c:idx val="10"/>
        <c:spPr>
          <a:solidFill>
            <a:schemeClr val="accent1"/>
          </a:solidFill>
          <a:ln w="19050">
            <a:noFill/>
          </a:ln>
          <a:effectLst/>
        </c:spPr>
      </c:pivotFmt>
      <c:pivotFmt>
        <c:idx val="11"/>
        <c:spPr>
          <a:solidFill>
            <a:schemeClr val="accent1"/>
          </a:solidFill>
          <a:ln w="19050">
            <a:noFill/>
          </a:ln>
          <a:effectLst/>
        </c:spPr>
      </c:pivotFmt>
      <c:pivotFmt>
        <c:idx val="12"/>
        <c:spPr>
          <a:solidFill>
            <a:schemeClr val="accent1"/>
          </a:solidFill>
          <a:ln w="19050">
            <a:noFill/>
          </a:ln>
          <a:effectLst/>
        </c:spPr>
      </c:pivotFmt>
      <c:pivotFmt>
        <c:idx val="13"/>
        <c:spPr>
          <a:solidFill>
            <a:schemeClr val="accent1"/>
          </a:solidFill>
          <a:ln w="19050">
            <a:noFill/>
          </a:ln>
          <a:effectLst/>
        </c:spPr>
      </c:pivotFmt>
      <c:pivotFmt>
        <c:idx val="14"/>
        <c:spPr>
          <a:solidFill>
            <a:schemeClr val="accent1"/>
          </a:solidFill>
          <a:ln w="19050">
            <a:noFill/>
          </a:ln>
          <a:effectLst/>
        </c:spPr>
      </c:pivotFmt>
    </c:pivotFmts>
    <c:plotArea>
      <c:layout>
        <c:manualLayout>
          <c:layoutTarget val="inner"/>
          <c:xMode val="edge"/>
          <c:yMode val="edge"/>
          <c:x val="0.16877102843217973"/>
          <c:y val="0.16072002571520411"/>
          <c:w val="0.33806699113886102"/>
          <c:h val="0.82642237222757964"/>
        </c:manualLayout>
      </c:layout>
      <c:doughnutChart>
        <c:varyColors val="1"/>
        <c:ser>
          <c:idx val="0"/>
          <c:order val="0"/>
          <c:tx>
            <c:strRef>
              <c:f>Pivot_for_Charts!$J$3</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21D3-4FFC-96E8-D5B52EE8D080}"/>
              </c:ext>
            </c:extLst>
          </c:dPt>
          <c:dPt>
            <c:idx val="1"/>
            <c:bubble3D val="0"/>
            <c:spPr>
              <a:solidFill>
                <a:schemeClr val="accent2"/>
              </a:solidFill>
              <a:ln w="19050">
                <a:noFill/>
              </a:ln>
              <a:effectLst/>
            </c:spPr>
            <c:extLst>
              <c:ext xmlns:c16="http://schemas.microsoft.com/office/drawing/2014/chart" uri="{C3380CC4-5D6E-409C-BE32-E72D297353CC}">
                <c16:uniqueId val="{00000003-21D3-4FFC-96E8-D5B52EE8D080}"/>
              </c:ext>
            </c:extLst>
          </c:dPt>
          <c:dPt>
            <c:idx val="2"/>
            <c:bubble3D val="0"/>
            <c:spPr>
              <a:solidFill>
                <a:schemeClr val="accent3"/>
              </a:solidFill>
              <a:ln w="19050">
                <a:noFill/>
              </a:ln>
              <a:effectLst/>
            </c:spPr>
            <c:extLst>
              <c:ext xmlns:c16="http://schemas.microsoft.com/office/drawing/2014/chart" uri="{C3380CC4-5D6E-409C-BE32-E72D297353CC}">
                <c16:uniqueId val="{00000005-21D3-4FFC-96E8-D5B52EE8D080}"/>
              </c:ext>
            </c:extLst>
          </c:dPt>
          <c:dPt>
            <c:idx val="3"/>
            <c:bubble3D val="0"/>
            <c:spPr>
              <a:solidFill>
                <a:schemeClr val="accent4"/>
              </a:solidFill>
              <a:ln w="19050">
                <a:noFill/>
              </a:ln>
              <a:effectLst/>
            </c:spPr>
            <c:extLst>
              <c:ext xmlns:c16="http://schemas.microsoft.com/office/drawing/2014/chart" uri="{C3380CC4-5D6E-409C-BE32-E72D297353CC}">
                <c16:uniqueId val="{00000007-21D3-4FFC-96E8-D5B52EE8D080}"/>
              </c:ext>
            </c:extLst>
          </c:dPt>
          <c:dPt>
            <c:idx val="4"/>
            <c:bubble3D val="0"/>
            <c:spPr>
              <a:solidFill>
                <a:schemeClr val="accent5"/>
              </a:solidFill>
              <a:ln w="19050">
                <a:noFill/>
              </a:ln>
              <a:effectLst/>
            </c:spPr>
            <c:extLst>
              <c:ext xmlns:c16="http://schemas.microsoft.com/office/drawing/2014/chart" uri="{C3380CC4-5D6E-409C-BE32-E72D297353CC}">
                <c16:uniqueId val="{00000009-21D3-4FFC-96E8-D5B52EE8D080}"/>
              </c:ext>
            </c:extLst>
          </c:dPt>
          <c:dPt>
            <c:idx val="5"/>
            <c:bubble3D val="0"/>
            <c:spPr>
              <a:solidFill>
                <a:schemeClr val="accent6"/>
              </a:solidFill>
              <a:ln w="19050">
                <a:noFill/>
              </a:ln>
              <a:effectLst/>
            </c:spPr>
            <c:extLst>
              <c:ext xmlns:c16="http://schemas.microsoft.com/office/drawing/2014/chart" uri="{C3380CC4-5D6E-409C-BE32-E72D297353CC}">
                <c16:uniqueId val="{0000000B-21D3-4FFC-96E8-D5B52EE8D08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Pivot_for_Charts!$I$4:$I$10</c:f>
              <c:strCache>
                <c:ptCount val="6"/>
                <c:pt idx="0">
                  <c:v>Burgers</c:v>
                </c:pt>
                <c:pt idx="1">
                  <c:v>Desserts</c:v>
                </c:pt>
                <c:pt idx="2">
                  <c:v>Pasta</c:v>
                </c:pt>
                <c:pt idx="3">
                  <c:v>Pizza</c:v>
                </c:pt>
                <c:pt idx="4">
                  <c:v>Seafood</c:v>
                </c:pt>
                <c:pt idx="5">
                  <c:v>Steak</c:v>
                </c:pt>
              </c:strCache>
            </c:strRef>
          </c:cat>
          <c:val>
            <c:numRef>
              <c:f>Pivot_for_Charts!$J$4:$J$10</c:f>
              <c:numCache>
                <c:formatCode>"$"#,##0.0,"K"</c:formatCode>
                <c:ptCount val="6"/>
                <c:pt idx="0">
                  <c:v>3242.7617249999998</c:v>
                </c:pt>
                <c:pt idx="1">
                  <c:v>3284.4152249999993</c:v>
                </c:pt>
                <c:pt idx="2">
                  <c:v>3759.2987249999996</c:v>
                </c:pt>
                <c:pt idx="3">
                  <c:v>3285.3344999999999</c:v>
                </c:pt>
                <c:pt idx="4">
                  <c:v>3490.1779499999993</c:v>
                </c:pt>
                <c:pt idx="5">
                  <c:v>3632.4970500000009</c:v>
                </c:pt>
              </c:numCache>
            </c:numRef>
          </c:val>
          <c:extLst>
            <c:ext xmlns:c16="http://schemas.microsoft.com/office/drawing/2014/chart" uri="{C3380CC4-5D6E-409C-BE32-E72D297353CC}">
              <c16:uniqueId val="{0000000C-21D3-4FFC-96E8-D5B52EE8D08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58475793800018883"/>
          <c:y val="7.2759347704487762E-2"/>
          <c:w val="0.39857545055305499"/>
          <c:h val="0.84805250356241635"/>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[RESTURENT SALES ANALYTICS DASHBOARD.xlsx]Pivot_for_Charts!PivotTable5</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306751522480981E-2"/>
          <c:y val="0.15563244134022466"/>
          <c:w val="0.94938649695503807"/>
          <c:h val="0.65870803482385287"/>
        </c:manualLayout>
      </c:layout>
      <c:barChart>
        <c:barDir val="col"/>
        <c:grouping val="clustered"/>
        <c:varyColors val="0"/>
        <c:ser>
          <c:idx val="0"/>
          <c:order val="0"/>
          <c:tx>
            <c:strRef>
              <c:f>Pivot_for_Charts!$N$3</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Pivot_for_Charts!$M$4:$M$10</c:f>
              <c:strCache>
                <c:ptCount val="6"/>
                <c:pt idx="0">
                  <c:v>Dubai</c:v>
                </c:pt>
                <c:pt idx="1">
                  <c:v>Singapore</c:v>
                </c:pt>
                <c:pt idx="2">
                  <c:v>Tokyo</c:v>
                </c:pt>
                <c:pt idx="3">
                  <c:v>Paris</c:v>
                </c:pt>
                <c:pt idx="4">
                  <c:v>Sydney</c:v>
                </c:pt>
                <c:pt idx="5">
                  <c:v>Toronto</c:v>
                </c:pt>
              </c:strCache>
            </c:strRef>
          </c:cat>
          <c:val>
            <c:numRef>
              <c:f>Pivot_for_Charts!$N$4:$N$10</c:f>
              <c:numCache>
                <c:formatCode>"$"#,##0.0,"K"</c:formatCode>
                <c:ptCount val="6"/>
                <c:pt idx="0">
                  <c:v>5403.7136999999993</c:v>
                </c:pt>
                <c:pt idx="1">
                  <c:v>4945.5614250000017</c:v>
                </c:pt>
                <c:pt idx="2">
                  <c:v>4855.6830000000009</c:v>
                </c:pt>
                <c:pt idx="3">
                  <c:v>3804.5511000000006</c:v>
                </c:pt>
                <c:pt idx="4">
                  <c:v>1006.8381749999999</c:v>
                </c:pt>
                <c:pt idx="5">
                  <c:v>678.13777499999992</c:v>
                </c:pt>
              </c:numCache>
            </c:numRef>
          </c:val>
          <c:extLst>
            <c:ext xmlns:c16="http://schemas.microsoft.com/office/drawing/2014/chart" uri="{C3380CC4-5D6E-409C-BE32-E72D297353CC}">
              <c16:uniqueId val="{00000000-774A-4B09-8E1F-EB7FC63AB7C8}"/>
            </c:ext>
          </c:extLst>
        </c:ser>
        <c:dLbls>
          <c:dLblPos val="outEnd"/>
          <c:showLegendKey val="0"/>
          <c:showVal val="1"/>
          <c:showCatName val="0"/>
          <c:showSerName val="0"/>
          <c:showPercent val="0"/>
          <c:showBubbleSize val="0"/>
        </c:dLbls>
        <c:gapWidth val="100"/>
        <c:overlap val="-27"/>
        <c:axId val="925634080"/>
        <c:axId val="925634440"/>
      </c:barChart>
      <c:catAx>
        <c:axId val="925634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925634440"/>
        <c:crosses val="autoZero"/>
        <c:auto val="1"/>
        <c:lblAlgn val="ctr"/>
        <c:lblOffset val="100"/>
        <c:noMultiLvlLbl val="0"/>
      </c:catAx>
      <c:valAx>
        <c:axId val="925634440"/>
        <c:scaling>
          <c:orientation val="minMax"/>
        </c:scaling>
        <c:delete val="1"/>
        <c:axPos val="l"/>
        <c:numFmt formatCode="&quot;$&quot;#,##0.0,&quot;K&quot;" sourceLinked="1"/>
        <c:majorTickMark val="none"/>
        <c:minorTickMark val="none"/>
        <c:tickLblPos val="nextTo"/>
        <c:crossAx val="92563408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[RESTURENT SALES ANALYTICS DASHBOARD.xlsx]Pivot_for_Charts!PivotTable6</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949873399934059"/>
          <c:y val="0.16428571428571428"/>
          <c:w val="0.74229613210097556"/>
          <c:h val="0.75714285714285712"/>
        </c:manualLayout>
      </c:layout>
      <c:barChart>
        <c:barDir val="bar"/>
        <c:grouping val="clustered"/>
        <c:varyColors val="0"/>
        <c:ser>
          <c:idx val="0"/>
          <c:order val="0"/>
          <c:tx>
            <c:strRef>
              <c:f>Pivot_for_Charts!$R$3</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Pivot_for_Charts!$Q$4:$Q$9</c:f>
              <c:strCache>
                <c:ptCount val="5"/>
                <c:pt idx="0">
                  <c:v>Lasagna</c:v>
                </c:pt>
                <c:pt idx="1">
                  <c:v>Tiramisu</c:v>
                </c:pt>
                <c:pt idx="2">
                  <c:v>Ribeye Steak</c:v>
                </c:pt>
                <c:pt idx="3">
                  <c:v>Grilled Salmon</c:v>
                </c:pt>
                <c:pt idx="4">
                  <c:v>BBQ Chicken Burger</c:v>
                </c:pt>
              </c:strCache>
            </c:strRef>
          </c:cat>
          <c:val>
            <c:numRef>
              <c:f>Pivot_for_Charts!$R$4:$R$9</c:f>
              <c:numCache>
                <c:formatCode>General</c:formatCode>
                <c:ptCount val="5"/>
                <c:pt idx="0">
                  <c:v>89</c:v>
                </c:pt>
                <c:pt idx="1">
                  <c:v>89</c:v>
                </c:pt>
                <c:pt idx="2">
                  <c:v>93</c:v>
                </c:pt>
                <c:pt idx="3">
                  <c:v>96</c:v>
                </c:pt>
                <c:pt idx="4">
                  <c:v>97</c:v>
                </c:pt>
              </c:numCache>
            </c:numRef>
          </c:val>
          <c:extLst>
            <c:ext xmlns:c16="http://schemas.microsoft.com/office/drawing/2014/chart" uri="{C3380CC4-5D6E-409C-BE32-E72D297353CC}">
              <c16:uniqueId val="{00000000-E79E-4E38-8273-9FAAA51FFDBB}"/>
            </c:ext>
          </c:extLst>
        </c:ser>
        <c:dLbls>
          <c:dLblPos val="outEnd"/>
          <c:showLegendKey val="0"/>
          <c:showVal val="1"/>
          <c:showCatName val="0"/>
          <c:showSerName val="0"/>
          <c:showPercent val="0"/>
          <c:showBubbleSize val="0"/>
        </c:dLbls>
        <c:gapWidth val="100"/>
        <c:axId val="922059168"/>
        <c:axId val="922062408"/>
      </c:barChart>
      <c:catAx>
        <c:axId val="922059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22062408"/>
        <c:crosses val="autoZero"/>
        <c:auto val="1"/>
        <c:lblAlgn val="ctr"/>
        <c:lblOffset val="100"/>
        <c:noMultiLvlLbl val="0"/>
      </c:catAx>
      <c:valAx>
        <c:axId val="922062408"/>
        <c:scaling>
          <c:orientation val="minMax"/>
        </c:scaling>
        <c:delete val="1"/>
        <c:axPos val="b"/>
        <c:numFmt formatCode="General" sourceLinked="1"/>
        <c:majorTickMark val="none"/>
        <c:minorTickMark val="none"/>
        <c:tickLblPos val="nextTo"/>
        <c:crossAx val="922059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[RESTURENT SALES ANALYTICS DASHBOARD.xlsx]Pivot_for_Charts!PivotTable7</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FF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950617283950615E-2"/>
          <c:y val="0.15217391304347827"/>
          <c:w val="0.9320987654320988"/>
          <c:h val="0.69527787287458642"/>
        </c:manualLayout>
      </c:layout>
      <c:barChart>
        <c:barDir val="col"/>
        <c:grouping val="clustered"/>
        <c:varyColors val="0"/>
        <c:ser>
          <c:idx val="0"/>
          <c:order val="0"/>
          <c:tx>
            <c:strRef>
              <c:f>Pivot_for_Charts!$V$3</c:f>
              <c:strCache>
                <c:ptCount val="1"/>
                <c:pt idx="0">
                  <c:v>Total</c:v>
                </c:pt>
              </c:strCache>
            </c:strRef>
          </c:tx>
          <c:spPr>
            <a:solidFill>
              <a:srgbClr val="00FF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Pivot_for_Charts!$U$4:$U$9</c:f>
              <c:strCache>
                <c:ptCount val="5"/>
                <c:pt idx="0">
                  <c:v>Noah</c:v>
                </c:pt>
                <c:pt idx="1">
                  <c:v>Lucas</c:v>
                </c:pt>
                <c:pt idx="2">
                  <c:v>Ethan</c:v>
                </c:pt>
                <c:pt idx="3">
                  <c:v>Oliver</c:v>
                </c:pt>
                <c:pt idx="4">
                  <c:v>William</c:v>
                </c:pt>
              </c:strCache>
            </c:strRef>
          </c:cat>
          <c:val>
            <c:numRef>
              <c:f>Pivot_for_Charts!$V$4:$V$9</c:f>
              <c:numCache>
                <c:formatCode>"$"#,##0.0,"K"</c:formatCode>
                <c:ptCount val="5"/>
                <c:pt idx="0">
                  <c:v>4503.5712750000012</c:v>
                </c:pt>
                <c:pt idx="1">
                  <c:v>4377.3324000000011</c:v>
                </c:pt>
                <c:pt idx="2">
                  <c:v>4106.567325</c:v>
                </c:pt>
                <c:pt idx="3">
                  <c:v>4037.6253750000001</c:v>
                </c:pt>
                <c:pt idx="4">
                  <c:v>3669.3887999999997</c:v>
                </c:pt>
              </c:numCache>
            </c:numRef>
          </c:val>
          <c:extLst>
            <c:ext xmlns:c16="http://schemas.microsoft.com/office/drawing/2014/chart" uri="{C3380CC4-5D6E-409C-BE32-E72D297353CC}">
              <c16:uniqueId val="{00000000-8D88-416F-9D61-F39BDFF2FC6E}"/>
            </c:ext>
          </c:extLst>
        </c:ser>
        <c:dLbls>
          <c:dLblPos val="outEnd"/>
          <c:showLegendKey val="0"/>
          <c:showVal val="1"/>
          <c:showCatName val="0"/>
          <c:showSerName val="0"/>
          <c:showPercent val="0"/>
          <c:showBubbleSize val="0"/>
        </c:dLbls>
        <c:gapWidth val="100"/>
        <c:overlap val="-27"/>
        <c:axId val="925619320"/>
        <c:axId val="925620040"/>
      </c:barChart>
      <c:catAx>
        <c:axId val="925619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925620040"/>
        <c:crosses val="autoZero"/>
        <c:auto val="1"/>
        <c:lblAlgn val="ctr"/>
        <c:lblOffset val="100"/>
        <c:noMultiLvlLbl val="0"/>
      </c:catAx>
      <c:valAx>
        <c:axId val="925620040"/>
        <c:scaling>
          <c:orientation val="minMax"/>
        </c:scaling>
        <c:delete val="1"/>
        <c:axPos val="l"/>
        <c:numFmt formatCode="&quot;$&quot;#,##0.0,&quot;K&quot;" sourceLinked="1"/>
        <c:majorTickMark val="none"/>
        <c:minorTickMark val="none"/>
        <c:tickLblPos val="nextTo"/>
        <c:crossAx val="925619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[RESTURENT SALES ANALYTICS DASHBOARD.xlsx]Pivot_for_Charts!PivotTable8</c:name>
    <c:fmtId val="3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70C0"/>
          </a:solidFill>
          <a:ln w="19050">
            <a:noFill/>
          </a:ln>
          <a:effectLst/>
        </c:spPr>
      </c:pivotFmt>
      <c:pivotFmt>
        <c:idx val="8"/>
        <c:spPr>
          <a:solidFill>
            <a:srgbClr val="7030A0"/>
          </a:solidFill>
          <a:ln w="19050">
            <a:noFill/>
          </a:ln>
          <a:effectLst/>
        </c:spPr>
      </c:pivotFmt>
      <c:pivotFmt>
        <c:idx val="9"/>
        <c:spPr>
          <a:solidFill>
            <a:srgbClr val="00FF99"/>
          </a:solidFill>
          <a:ln w="19050">
            <a:noFill/>
          </a:ln>
          <a:effectLst/>
        </c:spPr>
      </c:pivotFmt>
      <c:pivotFmt>
        <c:idx val="10"/>
        <c:spPr>
          <a:solidFill>
            <a:schemeClr val="accent1"/>
          </a:solidFill>
          <a:ln w="19050">
            <a:noFill/>
          </a:ln>
          <a:effectLst/>
        </c:spPr>
      </c:pivotFmt>
    </c:pivotFmts>
    <c:plotArea>
      <c:layout>
        <c:manualLayout>
          <c:layoutTarget val="inner"/>
          <c:xMode val="edge"/>
          <c:yMode val="edge"/>
          <c:x val="9.5709685726584573E-2"/>
          <c:y val="0.18161441390290381"/>
          <c:w val="0.48408457067094746"/>
          <c:h val="0.81838558609709622"/>
        </c:manualLayout>
      </c:layout>
      <c:doughnutChart>
        <c:varyColors val="1"/>
        <c:ser>
          <c:idx val="0"/>
          <c:order val="0"/>
          <c:tx>
            <c:strRef>
              <c:f>Pivot_for_Charts!$Z$3</c:f>
              <c:strCache>
                <c:ptCount val="1"/>
                <c:pt idx="0">
                  <c:v>Total</c:v>
                </c:pt>
              </c:strCache>
            </c:strRef>
          </c:tx>
          <c:spPr>
            <a:ln>
              <a:noFill/>
            </a:ln>
          </c:spPr>
          <c:dPt>
            <c:idx val="0"/>
            <c:bubble3D val="0"/>
            <c:spPr>
              <a:solidFill>
                <a:srgbClr val="0070C0"/>
              </a:solidFill>
              <a:ln w="19050">
                <a:noFill/>
              </a:ln>
              <a:effectLst/>
            </c:spPr>
            <c:extLst>
              <c:ext xmlns:c16="http://schemas.microsoft.com/office/drawing/2014/chart" uri="{C3380CC4-5D6E-409C-BE32-E72D297353CC}">
                <c16:uniqueId val="{00000001-CAC2-460C-97B3-328598CF9D8F}"/>
              </c:ext>
            </c:extLst>
          </c:dPt>
          <c:dPt>
            <c:idx val="1"/>
            <c:bubble3D val="0"/>
            <c:spPr>
              <a:solidFill>
                <a:srgbClr val="7030A0"/>
              </a:solidFill>
              <a:ln w="19050">
                <a:noFill/>
              </a:ln>
              <a:effectLst/>
            </c:spPr>
            <c:extLst>
              <c:ext xmlns:c16="http://schemas.microsoft.com/office/drawing/2014/chart" uri="{C3380CC4-5D6E-409C-BE32-E72D297353CC}">
                <c16:uniqueId val="{00000003-CAC2-460C-97B3-328598CF9D8F}"/>
              </c:ext>
            </c:extLst>
          </c:dPt>
          <c:dPt>
            <c:idx val="2"/>
            <c:bubble3D val="0"/>
            <c:spPr>
              <a:solidFill>
                <a:srgbClr val="00FF99"/>
              </a:solidFill>
              <a:ln w="19050">
                <a:noFill/>
              </a:ln>
              <a:effectLst/>
            </c:spPr>
            <c:extLst>
              <c:ext xmlns:c16="http://schemas.microsoft.com/office/drawing/2014/chart" uri="{C3380CC4-5D6E-409C-BE32-E72D297353CC}">
                <c16:uniqueId val="{00000005-CAC2-460C-97B3-328598CF9D8F}"/>
              </c:ext>
            </c:extLst>
          </c:dPt>
          <c:dPt>
            <c:idx val="3"/>
            <c:bubble3D val="0"/>
            <c:spPr>
              <a:solidFill>
                <a:schemeClr val="accent4"/>
              </a:solidFill>
              <a:ln w="19050">
                <a:noFill/>
              </a:ln>
              <a:effectLst/>
            </c:spPr>
            <c:extLst>
              <c:ext xmlns:c16="http://schemas.microsoft.com/office/drawing/2014/chart" uri="{C3380CC4-5D6E-409C-BE32-E72D297353CC}">
                <c16:uniqueId val="{00000007-CAC2-460C-97B3-328598CF9D8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Pivot_for_Charts!$Y$4:$Y$8</c:f>
              <c:strCache>
                <c:ptCount val="4"/>
                <c:pt idx="0">
                  <c:v>Card</c:v>
                </c:pt>
                <c:pt idx="1">
                  <c:v>Cash</c:v>
                </c:pt>
                <c:pt idx="2">
                  <c:v>UPI</c:v>
                </c:pt>
                <c:pt idx="3">
                  <c:v>Wallet</c:v>
                </c:pt>
              </c:strCache>
            </c:strRef>
          </c:cat>
          <c:val>
            <c:numRef>
              <c:f>Pivot_for_Charts!$Z$4:$Z$8</c:f>
              <c:numCache>
                <c:formatCode>"$"#,##0.0,"K"</c:formatCode>
                <c:ptCount val="4"/>
                <c:pt idx="0">
                  <c:v>6264.848100000002</c:v>
                </c:pt>
                <c:pt idx="1">
                  <c:v>5620.4583750000029</c:v>
                </c:pt>
                <c:pt idx="2">
                  <c:v>3842.2607999999996</c:v>
                </c:pt>
                <c:pt idx="3">
                  <c:v>4966.9179000000013</c:v>
                </c:pt>
              </c:numCache>
            </c:numRef>
          </c:val>
          <c:extLst>
            <c:ext xmlns:c16="http://schemas.microsoft.com/office/drawing/2014/chart" uri="{C3380CC4-5D6E-409C-BE32-E72D297353CC}">
              <c16:uniqueId val="{00000008-CAC2-460C-97B3-328598CF9D8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3969524432522729"/>
          <c:y val="0.27298039369386451"/>
          <c:w val="0.33643208161572269"/>
          <c:h val="0.45403921261227098"/>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[RESTURENT SALES ANALYTICS DASHBOARD.xlsx]Pivot_for_Charts!PivotTable9</c:name>
    <c:fmtId val="3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030A0"/>
          </a:solidFill>
          <a:ln w="19050">
            <a:noFill/>
          </a:ln>
          <a:effectLst/>
        </c:spPr>
      </c:pivotFmt>
      <c:pivotFmt>
        <c:idx val="7"/>
        <c:spPr>
          <a:solidFill>
            <a:srgbClr val="00B0F0"/>
          </a:solidFill>
          <a:ln w="19050">
            <a:noFill/>
          </a:ln>
          <a:effectLst/>
        </c:spPr>
      </c:pivotFmt>
      <c:pivotFmt>
        <c:idx val="8"/>
        <c:spPr>
          <a:solidFill>
            <a:srgbClr val="00CC00"/>
          </a:solidFill>
          <a:ln w="19050">
            <a:noFill/>
          </a:ln>
          <a:effectLst/>
        </c:spPr>
      </c:pivotFmt>
    </c:pivotFmts>
    <c:plotArea>
      <c:layout>
        <c:manualLayout>
          <c:layoutTarget val="inner"/>
          <c:xMode val="edge"/>
          <c:yMode val="edge"/>
          <c:x val="7.6045187946028714E-2"/>
          <c:y val="0.17567558221133103"/>
          <c:w val="0.48790338839745095"/>
          <c:h val="0.81756766462669472"/>
        </c:manualLayout>
      </c:layout>
      <c:doughnutChart>
        <c:varyColors val="1"/>
        <c:ser>
          <c:idx val="0"/>
          <c:order val="0"/>
          <c:tx>
            <c:strRef>
              <c:f>Pivot_for_Charts!$AD$3</c:f>
              <c:strCache>
                <c:ptCount val="1"/>
                <c:pt idx="0">
                  <c:v>Total</c:v>
                </c:pt>
              </c:strCache>
            </c:strRef>
          </c:tx>
          <c:spPr>
            <a:ln>
              <a:noFill/>
            </a:ln>
          </c:spPr>
          <c:dPt>
            <c:idx val="0"/>
            <c:bubble3D val="0"/>
            <c:spPr>
              <a:solidFill>
                <a:srgbClr val="7030A0"/>
              </a:solidFill>
              <a:ln w="19050">
                <a:noFill/>
              </a:ln>
              <a:effectLst/>
            </c:spPr>
            <c:extLst>
              <c:ext xmlns:c16="http://schemas.microsoft.com/office/drawing/2014/chart" uri="{C3380CC4-5D6E-409C-BE32-E72D297353CC}">
                <c16:uniqueId val="{00000001-D32F-46BE-8336-971AB01A38F7}"/>
              </c:ext>
            </c:extLst>
          </c:dPt>
          <c:dPt>
            <c:idx val="1"/>
            <c:bubble3D val="0"/>
            <c:spPr>
              <a:solidFill>
                <a:srgbClr val="00B0F0"/>
              </a:solidFill>
              <a:ln w="19050">
                <a:noFill/>
              </a:ln>
              <a:effectLst/>
            </c:spPr>
            <c:extLst>
              <c:ext xmlns:c16="http://schemas.microsoft.com/office/drawing/2014/chart" uri="{C3380CC4-5D6E-409C-BE32-E72D297353CC}">
                <c16:uniqueId val="{00000003-D32F-46BE-8336-971AB01A38F7}"/>
              </c:ext>
            </c:extLst>
          </c:dPt>
          <c:dPt>
            <c:idx val="2"/>
            <c:bubble3D val="0"/>
            <c:spPr>
              <a:solidFill>
                <a:srgbClr val="00CC00"/>
              </a:solidFill>
              <a:ln w="19050">
                <a:noFill/>
              </a:ln>
              <a:effectLst/>
            </c:spPr>
            <c:extLst>
              <c:ext xmlns:c16="http://schemas.microsoft.com/office/drawing/2014/chart" uri="{C3380CC4-5D6E-409C-BE32-E72D297353CC}">
                <c16:uniqueId val="{00000005-D32F-46BE-8336-971AB01A38F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Pivot_for_Charts!$AC$4:$AC$7</c:f>
              <c:strCache>
                <c:ptCount val="3"/>
                <c:pt idx="0">
                  <c:v>Delivery</c:v>
                </c:pt>
                <c:pt idx="1">
                  <c:v>Dine-In</c:v>
                </c:pt>
                <c:pt idx="2">
                  <c:v>Takeaway</c:v>
                </c:pt>
              </c:strCache>
            </c:strRef>
          </c:cat>
          <c:val>
            <c:numRef>
              <c:f>Pivot_for_Charts!$AD$4:$AD$7</c:f>
              <c:numCache>
                <c:formatCode>"$"#,##0.0,"K"</c:formatCode>
                <c:ptCount val="3"/>
                <c:pt idx="0">
                  <c:v>6606.050325000002</c:v>
                </c:pt>
                <c:pt idx="1">
                  <c:v>8333.0861250000016</c:v>
                </c:pt>
                <c:pt idx="2">
                  <c:v>5755.3487249999998</c:v>
                </c:pt>
              </c:numCache>
            </c:numRef>
          </c:val>
          <c:extLst>
            <c:ext xmlns:c16="http://schemas.microsoft.com/office/drawing/2014/chart" uri="{C3380CC4-5D6E-409C-BE32-E72D297353CC}">
              <c16:uniqueId val="{00000006-D32F-46BE-8336-971AB01A38F7}"/>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4315829211382647"/>
          <c:y val="0.32896822251105423"/>
          <c:w val="0.3326481671805413"/>
          <c:h val="0.4839548393515432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[RESTURENT SALES ANALYTICS DASHBOARD.xlsx]Pivot_for_Charts!PivotTable10</c:name>
    <c:fmtId val="4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00FF99"/>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F0"/>
          </a:solidFill>
          <a:ln w="19050">
            <a:noFill/>
          </a:ln>
          <a:effectLst/>
        </c:spPr>
      </c:pivotFmt>
      <c:pivotFmt>
        <c:idx val="7"/>
        <c:spPr>
          <a:solidFill>
            <a:srgbClr val="00FF99"/>
          </a:solidFill>
          <a:ln w="19050">
            <a:noFill/>
          </a:ln>
          <a:effectLst/>
        </c:spPr>
      </c:pivotFmt>
      <c:pivotFmt>
        <c:idx val="8"/>
        <c:spPr>
          <a:solidFill>
            <a:srgbClr val="FFFF00"/>
          </a:solidFill>
          <a:ln w="19050">
            <a:noFill/>
          </a:ln>
          <a:effectLst/>
        </c:spPr>
      </c:pivotFmt>
    </c:pivotFmts>
    <c:plotArea>
      <c:layout>
        <c:manualLayout>
          <c:layoutTarget val="inner"/>
          <c:xMode val="edge"/>
          <c:yMode val="edge"/>
          <c:x val="0.12850457700709883"/>
          <c:y val="0.14318179255873434"/>
          <c:w val="0.49602137638853949"/>
          <c:h val="0.85000002684323073"/>
        </c:manualLayout>
      </c:layout>
      <c:doughnutChart>
        <c:varyColors val="1"/>
        <c:ser>
          <c:idx val="0"/>
          <c:order val="0"/>
          <c:tx>
            <c:strRef>
              <c:f>Pivot_for_Charts!$AH$3</c:f>
              <c:strCache>
                <c:ptCount val="1"/>
                <c:pt idx="0">
                  <c:v>Total</c:v>
                </c:pt>
              </c:strCache>
            </c:strRef>
          </c:tx>
          <c:spPr>
            <a:solidFill>
              <a:srgbClr val="00FF99"/>
            </a:solidFill>
            <a:ln>
              <a:noFill/>
            </a:ln>
          </c:spPr>
          <c:dPt>
            <c:idx val="0"/>
            <c:bubble3D val="0"/>
            <c:spPr>
              <a:solidFill>
                <a:srgbClr val="00B0F0"/>
              </a:solidFill>
              <a:ln w="19050">
                <a:noFill/>
              </a:ln>
              <a:effectLst/>
            </c:spPr>
            <c:extLst>
              <c:ext xmlns:c16="http://schemas.microsoft.com/office/drawing/2014/chart" uri="{C3380CC4-5D6E-409C-BE32-E72D297353CC}">
                <c16:uniqueId val="{00000001-8DF3-4EA1-B166-214EF071FACF}"/>
              </c:ext>
            </c:extLst>
          </c:dPt>
          <c:dPt>
            <c:idx val="1"/>
            <c:bubble3D val="0"/>
            <c:spPr>
              <a:solidFill>
                <a:srgbClr val="00FF99"/>
              </a:solidFill>
              <a:ln w="19050">
                <a:noFill/>
              </a:ln>
              <a:effectLst/>
            </c:spPr>
            <c:extLst>
              <c:ext xmlns:c16="http://schemas.microsoft.com/office/drawing/2014/chart" uri="{C3380CC4-5D6E-409C-BE32-E72D297353CC}">
                <c16:uniqueId val="{00000003-8DF3-4EA1-B166-214EF071FACF}"/>
              </c:ext>
            </c:extLst>
          </c:dPt>
          <c:dPt>
            <c:idx val="2"/>
            <c:bubble3D val="0"/>
            <c:spPr>
              <a:solidFill>
                <a:srgbClr val="FFFF00"/>
              </a:solidFill>
              <a:ln w="19050">
                <a:noFill/>
              </a:ln>
              <a:effectLst/>
            </c:spPr>
            <c:extLst>
              <c:ext xmlns:c16="http://schemas.microsoft.com/office/drawing/2014/chart" uri="{C3380CC4-5D6E-409C-BE32-E72D297353CC}">
                <c16:uniqueId val="{00000005-8DF3-4EA1-B166-214EF071FAC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Pivot_for_Charts!$AG$4:$AG$7</c:f>
              <c:strCache>
                <c:ptCount val="3"/>
                <c:pt idx="0">
                  <c:v>New</c:v>
                </c:pt>
                <c:pt idx="1">
                  <c:v>Occasional</c:v>
                </c:pt>
                <c:pt idx="2">
                  <c:v>Regular</c:v>
                </c:pt>
              </c:strCache>
            </c:strRef>
          </c:cat>
          <c:val>
            <c:numRef>
              <c:f>Pivot_for_Charts!$AH$4:$AH$7</c:f>
              <c:numCache>
                <c:formatCode>"$"#,##0.0,"K"</c:formatCode>
                <c:ptCount val="3"/>
                <c:pt idx="0">
                  <c:v>11636.807699999999</c:v>
                </c:pt>
                <c:pt idx="1">
                  <c:v>857.11447499999997</c:v>
                </c:pt>
                <c:pt idx="2">
                  <c:v>8200.5630000000001</c:v>
                </c:pt>
              </c:numCache>
            </c:numRef>
          </c:val>
          <c:extLst>
            <c:ext xmlns:c16="http://schemas.microsoft.com/office/drawing/2014/chart" uri="{C3380CC4-5D6E-409C-BE32-E72D297353CC}">
              <c16:uniqueId val="{00000006-8DF3-4EA1-B166-214EF071FAC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6615853705301797"/>
          <c:y val="0.20468607646992187"/>
          <c:w val="0.30996877901945197"/>
          <c:h val="0.6247182131857170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[RESTURENT SALES ANALYTICS DASHBOARD.xlsx]Pivot_for_Charts!PivotTable11</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983224847143504E-2"/>
          <c:y val="0.1580894609912496"/>
          <c:w val="0.94003355030571301"/>
          <c:h val="0.68245829382449841"/>
        </c:manualLayout>
      </c:layout>
      <c:barChart>
        <c:barDir val="col"/>
        <c:grouping val="clustered"/>
        <c:varyColors val="0"/>
        <c:ser>
          <c:idx val="0"/>
          <c:order val="0"/>
          <c:tx>
            <c:strRef>
              <c:f>Pivot_for_Charts!$AL$3</c:f>
              <c:strCache>
                <c:ptCount val="1"/>
                <c:pt idx="0">
                  <c:v>Total</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Pivot_for_Charts!$AK$4:$AK$10</c:f>
              <c:strCache>
                <c:ptCount val="6"/>
                <c:pt idx="0">
                  <c:v>Burgers</c:v>
                </c:pt>
                <c:pt idx="1">
                  <c:v>Desserts</c:v>
                </c:pt>
                <c:pt idx="2">
                  <c:v>Pasta</c:v>
                </c:pt>
                <c:pt idx="3">
                  <c:v>Pizza</c:v>
                </c:pt>
                <c:pt idx="4">
                  <c:v>Seafood</c:v>
                </c:pt>
                <c:pt idx="5">
                  <c:v>Steak</c:v>
                </c:pt>
              </c:strCache>
            </c:strRef>
          </c:cat>
          <c:val>
            <c:numRef>
              <c:f>Pivot_for_Charts!$AL$4:$AL$10</c:f>
              <c:numCache>
                <c:formatCode>0.00</c:formatCode>
                <c:ptCount val="6"/>
                <c:pt idx="0">
                  <c:v>4.1277108433734941</c:v>
                </c:pt>
                <c:pt idx="1">
                  <c:v>4.0447368421052632</c:v>
                </c:pt>
                <c:pt idx="2">
                  <c:v>3.9517647058823533</c:v>
                </c:pt>
                <c:pt idx="3">
                  <c:v>3.9542168674698801</c:v>
                </c:pt>
                <c:pt idx="4">
                  <c:v>3.9597560975609762</c:v>
                </c:pt>
                <c:pt idx="5">
                  <c:v>3.9537500000000008</c:v>
                </c:pt>
              </c:numCache>
            </c:numRef>
          </c:val>
          <c:extLst>
            <c:ext xmlns:c16="http://schemas.microsoft.com/office/drawing/2014/chart" uri="{C3380CC4-5D6E-409C-BE32-E72D297353CC}">
              <c16:uniqueId val="{00000000-7AA3-4E21-8BC2-4C804C80D419}"/>
            </c:ext>
          </c:extLst>
        </c:ser>
        <c:dLbls>
          <c:showLegendKey val="0"/>
          <c:showVal val="0"/>
          <c:showCatName val="0"/>
          <c:showSerName val="0"/>
          <c:showPercent val="0"/>
          <c:showBubbleSize val="0"/>
        </c:dLbls>
        <c:gapWidth val="100"/>
        <c:overlap val="-27"/>
        <c:axId val="771151024"/>
        <c:axId val="771151744"/>
      </c:barChart>
      <c:catAx>
        <c:axId val="77115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71151744"/>
        <c:crosses val="autoZero"/>
        <c:auto val="1"/>
        <c:lblAlgn val="ctr"/>
        <c:lblOffset val="100"/>
        <c:noMultiLvlLbl val="0"/>
      </c:catAx>
      <c:valAx>
        <c:axId val="771151744"/>
        <c:scaling>
          <c:orientation val="minMax"/>
        </c:scaling>
        <c:delete val="1"/>
        <c:axPos val="l"/>
        <c:numFmt formatCode="0.00" sourceLinked="1"/>
        <c:majorTickMark val="none"/>
        <c:minorTickMark val="none"/>
        <c:tickLblPos val="nextTo"/>
        <c:crossAx val="771151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image" Target="../media/image11.svg"/><Relationship Id="rId18" Type="http://schemas.openxmlformats.org/officeDocument/2006/relationships/image" Target="../media/image18.png"/><Relationship Id="rId26" Type="http://schemas.openxmlformats.org/officeDocument/2006/relationships/image" Target="../media/image29.png"/><Relationship Id="rId3" Type="http://schemas.openxmlformats.org/officeDocument/2006/relationships/image" Target="../media/image3.png"/><Relationship Id="rId21" Type="http://schemas.openxmlformats.org/officeDocument/2006/relationships/chart" Target="../charts/chart8.xml"/><Relationship Id="rId7" Type="http://schemas.openxmlformats.org/officeDocument/2006/relationships/image" Target="../media/image7.png"/><Relationship Id="rId12" Type="http://schemas.openxmlformats.org/officeDocument/2006/relationships/image" Target="../media/image10.png"/><Relationship Id="rId17" Type="http://schemas.openxmlformats.org/officeDocument/2006/relationships/chart" Target="../charts/chart6.xml"/><Relationship Id="rId25" Type="http://schemas.openxmlformats.org/officeDocument/2006/relationships/image" Target="../media/image28.svg"/><Relationship Id="rId2" Type="http://schemas.openxmlformats.org/officeDocument/2006/relationships/image" Target="../media/image2.png"/><Relationship Id="rId16" Type="http://schemas.openxmlformats.org/officeDocument/2006/relationships/chart" Target="../charts/chart5.xml"/><Relationship Id="rId20" Type="http://schemas.openxmlformats.org/officeDocument/2006/relationships/chart" Target="../charts/chart7.xml"/><Relationship Id="rId29" Type="http://schemas.openxmlformats.org/officeDocument/2006/relationships/image" Target="../media/image32.sv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2.xml"/><Relationship Id="rId24" Type="http://schemas.openxmlformats.org/officeDocument/2006/relationships/image" Target="../media/image27.png"/><Relationship Id="rId5" Type="http://schemas.openxmlformats.org/officeDocument/2006/relationships/image" Target="../media/image5.png"/><Relationship Id="rId15" Type="http://schemas.openxmlformats.org/officeDocument/2006/relationships/chart" Target="../charts/chart4.xml"/><Relationship Id="rId23" Type="http://schemas.openxmlformats.org/officeDocument/2006/relationships/chart" Target="../charts/chart10.xml"/><Relationship Id="rId28" Type="http://schemas.openxmlformats.org/officeDocument/2006/relationships/image" Target="../media/image31.png"/><Relationship Id="rId10" Type="http://schemas.openxmlformats.org/officeDocument/2006/relationships/image" Target="../media/image9.svg"/><Relationship Id="rId19" Type="http://schemas.openxmlformats.org/officeDocument/2006/relationships/image" Target="../media/image19.svg"/><Relationship Id="rId4" Type="http://schemas.openxmlformats.org/officeDocument/2006/relationships/image" Target="../media/image4.png"/><Relationship Id="rId9" Type="http://schemas.openxmlformats.org/officeDocument/2006/relationships/image" Target="../media/image8.png"/><Relationship Id="rId14" Type="http://schemas.openxmlformats.org/officeDocument/2006/relationships/chart" Target="../charts/chart3.xml"/><Relationship Id="rId22" Type="http://schemas.openxmlformats.org/officeDocument/2006/relationships/chart" Target="../charts/chart9.xml"/><Relationship Id="rId27" Type="http://schemas.openxmlformats.org/officeDocument/2006/relationships/image" Target="../media/image30.svg"/></Relationships>
</file>

<file path=xl/drawings/_rels/drawing2.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svg"/><Relationship Id="rId1" Type="http://schemas.openxmlformats.org/officeDocument/2006/relationships/image" Target="../media/image12.png"/><Relationship Id="rId4" Type="http://schemas.openxmlformats.org/officeDocument/2006/relationships/image" Target="../media/image15.svg"/></Relationships>
</file>

<file path=xl/drawings/_rels/drawing3.xml.rels><?xml version="1.0" encoding="UTF-8" standalone="yes"?>
<Relationships xmlns="http://schemas.openxmlformats.org/package/2006/relationships"><Relationship Id="rId2" Type="http://schemas.openxmlformats.org/officeDocument/2006/relationships/image" Target="../media/image17.svg"/><Relationship Id="rId1" Type="http://schemas.openxmlformats.org/officeDocument/2006/relationships/image" Target="../media/image16.png"/></Relationships>
</file>

<file path=xl/drawings/_rels/drawing4.xml.rels><?xml version="1.0" encoding="UTF-8" standalone="yes"?>
<Relationships xmlns="http://schemas.openxmlformats.org/package/2006/relationships"><Relationship Id="rId2" Type="http://schemas.openxmlformats.org/officeDocument/2006/relationships/image" Target="../media/image13.svg"/><Relationship Id="rId1" Type="http://schemas.openxmlformats.org/officeDocument/2006/relationships/image" Target="../media/image12.png"/></Relationships>
</file>

<file path=xl/drawings/_rels/drawing5.xml.rels><?xml version="1.0" encoding="UTF-8" standalone="yes"?>
<Relationships xmlns="http://schemas.openxmlformats.org/package/2006/relationships"><Relationship Id="rId2" Type="http://schemas.openxmlformats.org/officeDocument/2006/relationships/image" Target="../media/image21.svg"/><Relationship Id="rId1" Type="http://schemas.openxmlformats.org/officeDocument/2006/relationships/image" Target="../media/image20.png"/></Relationships>
</file>

<file path=xl/drawings/_rels/drawing6.xml.rels><?xml version="1.0" encoding="UTF-8" standalone="yes"?>
<Relationships xmlns="http://schemas.openxmlformats.org/package/2006/relationships"><Relationship Id="rId3" Type="http://schemas.openxmlformats.org/officeDocument/2006/relationships/image" Target="../media/image24.svg"/><Relationship Id="rId2" Type="http://schemas.openxmlformats.org/officeDocument/2006/relationships/image" Target="../media/image23.png"/><Relationship Id="rId1" Type="http://schemas.openxmlformats.org/officeDocument/2006/relationships/image" Target="../media/image22.png"/></Relationships>
</file>

<file path=xl/drawings/_rels/drawing7.xml.rels><?xml version="1.0" encoding="UTF-8" standalone="yes"?>
<Relationships xmlns="http://schemas.openxmlformats.org/package/2006/relationships"><Relationship Id="rId2" Type="http://schemas.openxmlformats.org/officeDocument/2006/relationships/image" Target="../media/image26.svg"/><Relationship Id="rId1" Type="http://schemas.openxmlformats.org/officeDocument/2006/relationships/image" Target="../media/image25.png"/></Relationships>
</file>

<file path=xl/drawings/_rels/drawing8.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21.svg"/><Relationship Id="rId18" Type="http://schemas.openxmlformats.org/officeDocument/2006/relationships/image" Target="../media/image16.png"/><Relationship Id="rId3" Type="http://schemas.openxmlformats.org/officeDocument/2006/relationships/image" Target="../media/image34.png"/><Relationship Id="rId21" Type="http://schemas.openxmlformats.org/officeDocument/2006/relationships/image" Target="../media/image23.png"/><Relationship Id="rId7" Type="http://schemas.openxmlformats.org/officeDocument/2006/relationships/image" Target="../media/image6.png"/><Relationship Id="rId12" Type="http://schemas.openxmlformats.org/officeDocument/2006/relationships/image" Target="../media/image20.png"/><Relationship Id="rId17" Type="http://schemas.openxmlformats.org/officeDocument/2006/relationships/image" Target="../media/image28.svg"/><Relationship Id="rId2" Type="http://schemas.openxmlformats.org/officeDocument/2006/relationships/image" Target="../media/image33.png"/><Relationship Id="rId16" Type="http://schemas.openxmlformats.org/officeDocument/2006/relationships/image" Target="../media/image27.png"/><Relationship Id="rId20" Type="http://schemas.openxmlformats.org/officeDocument/2006/relationships/image" Target="../media/image22.png"/><Relationship Id="rId1" Type="http://schemas.openxmlformats.org/officeDocument/2006/relationships/image" Target="../media/image1.png"/><Relationship Id="rId6" Type="http://schemas.openxmlformats.org/officeDocument/2006/relationships/image" Target="../media/image35.png"/><Relationship Id="rId11" Type="http://schemas.openxmlformats.org/officeDocument/2006/relationships/image" Target="../media/image13.svg"/><Relationship Id="rId5" Type="http://schemas.openxmlformats.org/officeDocument/2006/relationships/image" Target="../media/image4.png"/><Relationship Id="rId15" Type="http://schemas.openxmlformats.org/officeDocument/2006/relationships/image" Target="../media/image26.svg"/><Relationship Id="rId10" Type="http://schemas.openxmlformats.org/officeDocument/2006/relationships/image" Target="../media/image12.png"/><Relationship Id="rId19" Type="http://schemas.openxmlformats.org/officeDocument/2006/relationships/image" Target="../media/image17.svg"/><Relationship Id="rId4" Type="http://schemas.openxmlformats.org/officeDocument/2006/relationships/image" Target="../media/image3.png"/><Relationship Id="rId9" Type="http://schemas.openxmlformats.org/officeDocument/2006/relationships/image" Target="../media/image11.svg"/><Relationship Id="rId14" Type="http://schemas.openxmlformats.org/officeDocument/2006/relationships/image" Target="../media/image25.png"/><Relationship Id="rId22" Type="http://schemas.openxmlformats.org/officeDocument/2006/relationships/image" Target="../media/image24.svg"/></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175260</xdr:rowOff>
    </xdr:from>
    <xdr:to>
      <xdr:col>62</xdr:col>
      <xdr:colOff>124968</xdr:colOff>
      <xdr:row>110</xdr:row>
      <xdr:rowOff>19812</xdr:rowOff>
    </xdr:to>
    <xdr:sp macro="" textlink="">
      <xdr:nvSpPr>
        <xdr:cNvPr id="2" name="Rectangle: Rounded Corners 1">
          <a:extLst>
            <a:ext uri="{FF2B5EF4-FFF2-40B4-BE49-F238E27FC236}">
              <a16:creationId xmlns:a16="http://schemas.microsoft.com/office/drawing/2014/main" id="{34C9DA35-999D-7E8A-DFEF-86382F88B2BF}"/>
            </a:ext>
          </a:extLst>
        </xdr:cNvPr>
        <xdr:cNvSpPr/>
      </xdr:nvSpPr>
      <xdr:spPr>
        <a:xfrm>
          <a:off x="0" y="175260"/>
          <a:ext cx="37920168" cy="19751802"/>
        </a:xfrm>
        <a:prstGeom prst="roundRect">
          <a:avLst>
            <a:gd name="adj" fmla="val 420"/>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243840</xdr:colOff>
      <xdr:row>1</xdr:row>
      <xdr:rowOff>68580</xdr:rowOff>
    </xdr:from>
    <xdr:to>
      <xdr:col>3</xdr:col>
      <xdr:colOff>480060</xdr:colOff>
      <xdr:row>9</xdr:row>
      <xdr:rowOff>160020</xdr:rowOff>
    </xdr:to>
    <xdr:sp macro="" textlink="">
      <xdr:nvSpPr>
        <xdr:cNvPr id="3" name="Rectangle: Rounded Corners 2">
          <a:extLst>
            <a:ext uri="{FF2B5EF4-FFF2-40B4-BE49-F238E27FC236}">
              <a16:creationId xmlns:a16="http://schemas.microsoft.com/office/drawing/2014/main" id="{7BF4F24B-B8C1-3A05-499B-CD1C7C830F84}"/>
            </a:ext>
          </a:extLst>
        </xdr:cNvPr>
        <xdr:cNvSpPr/>
      </xdr:nvSpPr>
      <xdr:spPr>
        <a:xfrm>
          <a:off x="243840" y="251460"/>
          <a:ext cx="2065020" cy="1554480"/>
        </a:xfrm>
        <a:prstGeom prst="roundRect">
          <a:avLst>
            <a:gd name="adj" fmla="val 7843"/>
          </a:avLst>
        </a:prstGeom>
        <a:solidFill>
          <a:srgbClr val="17375E"/>
        </a:solidFill>
        <a:ln>
          <a:solidFill>
            <a:schemeClr val="accent1">
              <a:lumMod val="60000"/>
              <a:lumOff val="40000"/>
            </a:schemeClr>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4</xdr:col>
      <xdr:colOff>22860</xdr:colOff>
      <xdr:row>1</xdr:row>
      <xdr:rowOff>106680</xdr:rowOff>
    </xdr:from>
    <xdr:to>
      <xdr:col>29</xdr:col>
      <xdr:colOff>171450</xdr:colOff>
      <xdr:row>10</xdr:row>
      <xdr:rowOff>15240</xdr:rowOff>
    </xdr:to>
    <xdr:sp macro="" textlink="">
      <xdr:nvSpPr>
        <xdr:cNvPr id="4" name="Rectangle: Rounded Corners 3">
          <a:extLst>
            <a:ext uri="{FF2B5EF4-FFF2-40B4-BE49-F238E27FC236}">
              <a16:creationId xmlns:a16="http://schemas.microsoft.com/office/drawing/2014/main" id="{0B1B74C9-9E9D-42FD-83D6-5771B8D2692A}"/>
            </a:ext>
          </a:extLst>
        </xdr:cNvPr>
        <xdr:cNvSpPr/>
      </xdr:nvSpPr>
      <xdr:spPr>
        <a:xfrm>
          <a:off x="2461260" y="287655"/>
          <a:ext cx="15388590" cy="1537335"/>
        </a:xfrm>
        <a:prstGeom prst="roundRect">
          <a:avLst>
            <a:gd name="adj" fmla="val 7843"/>
          </a:avLst>
        </a:prstGeom>
        <a:solidFill>
          <a:srgbClr val="17375E"/>
        </a:solidFill>
        <a:ln>
          <a:solidFill>
            <a:schemeClr val="accent1">
              <a:lumMod val="60000"/>
              <a:lumOff val="40000"/>
            </a:schemeClr>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236220</xdr:colOff>
      <xdr:row>10</xdr:row>
      <xdr:rowOff>76200</xdr:rowOff>
    </xdr:from>
    <xdr:to>
      <xdr:col>3</xdr:col>
      <xdr:colOff>495300</xdr:colOff>
      <xdr:row>51</xdr:row>
      <xdr:rowOff>114300</xdr:rowOff>
    </xdr:to>
    <xdr:sp macro="" textlink="">
      <xdr:nvSpPr>
        <xdr:cNvPr id="5" name="Rectangle: Rounded Corners 4">
          <a:extLst>
            <a:ext uri="{FF2B5EF4-FFF2-40B4-BE49-F238E27FC236}">
              <a16:creationId xmlns:a16="http://schemas.microsoft.com/office/drawing/2014/main" id="{F3D083EA-2BD0-4AEB-B771-8C852775CB57}"/>
            </a:ext>
          </a:extLst>
        </xdr:cNvPr>
        <xdr:cNvSpPr/>
      </xdr:nvSpPr>
      <xdr:spPr>
        <a:xfrm>
          <a:off x="236220" y="1905000"/>
          <a:ext cx="2087880" cy="7536180"/>
        </a:xfrm>
        <a:prstGeom prst="roundRect">
          <a:avLst>
            <a:gd name="adj" fmla="val 7843"/>
          </a:avLst>
        </a:prstGeom>
        <a:solidFill>
          <a:srgbClr val="17375E"/>
        </a:solidFill>
        <a:ln>
          <a:solidFill>
            <a:schemeClr val="accent1">
              <a:lumMod val="60000"/>
              <a:lumOff val="40000"/>
            </a:schemeClr>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4</xdr:col>
      <xdr:colOff>60960</xdr:colOff>
      <xdr:row>10</xdr:row>
      <xdr:rowOff>167640</xdr:rowOff>
    </xdr:from>
    <xdr:to>
      <xdr:col>8</xdr:col>
      <xdr:colOff>0</xdr:colOff>
      <xdr:row>17</xdr:row>
      <xdr:rowOff>76200</xdr:rowOff>
    </xdr:to>
    <xdr:sp macro="" textlink="">
      <xdr:nvSpPr>
        <xdr:cNvPr id="6" name="Rectangle: Rounded Corners 5">
          <a:extLst>
            <a:ext uri="{FF2B5EF4-FFF2-40B4-BE49-F238E27FC236}">
              <a16:creationId xmlns:a16="http://schemas.microsoft.com/office/drawing/2014/main" id="{1064877A-65AC-4DA3-B01F-F0ECFBCE180F}"/>
            </a:ext>
          </a:extLst>
        </xdr:cNvPr>
        <xdr:cNvSpPr/>
      </xdr:nvSpPr>
      <xdr:spPr>
        <a:xfrm>
          <a:off x="2499360" y="1996440"/>
          <a:ext cx="2377440" cy="1188720"/>
        </a:xfrm>
        <a:prstGeom prst="roundRect">
          <a:avLst>
            <a:gd name="adj" fmla="val 7843"/>
          </a:avLst>
        </a:prstGeom>
        <a:solidFill>
          <a:srgbClr val="17375E"/>
        </a:solidFill>
        <a:ln>
          <a:solidFill>
            <a:schemeClr val="accent1">
              <a:lumMod val="60000"/>
              <a:lumOff val="40000"/>
            </a:schemeClr>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8</xdr:col>
      <xdr:colOff>137160</xdr:colOff>
      <xdr:row>10</xdr:row>
      <xdr:rowOff>167640</xdr:rowOff>
    </xdr:from>
    <xdr:to>
      <xdr:col>12</xdr:col>
      <xdr:colOff>76200</xdr:colOff>
      <xdr:row>17</xdr:row>
      <xdr:rowOff>76200</xdr:rowOff>
    </xdr:to>
    <xdr:sp macro="" textlink="">
      <xdr:nvSpPr>
        <xdr:cNvPr id="7" name="Rectangle: Rounded Corners 6">
          <a:extLst>
            <a:ext uri="{FF2B5EF4-FFF2-40B4-BE49-F238E27FC236}">
              <a16:creationId xmlns:a16="http://schemas.microsoft.com/office/drawing/2014/main" id="{0AEF0767-A296-4657-B3C3-357CF25E373E}"/>
            </a:ext>
          </a:extLst>
        </xdr:cNvPr>
        <xdr:cNvSpPr/>
      </xdr:nvSpPr>
      <xdr:spPr>
        <a:xfrm>
          <a:off x="5013960" y="1996440"/>
          <a:ext cx="2377440" cy="1188720"/>
        </a:xfrm>
        <a:prstGeom prst="roundRect">
          <a:avLst>
            <a:gd name="adj" fmla="val 7843"/>
          </a:avLst>
        </a:prstGeom>
        <a:solidFill>
          <a:srgbClr val="17375E"/>
        </a:solidFill>
        <a:ln>
          <a:solidFill>
            <a:schemeClr val="accent1">
              <a:lumMod val="60000"/>
              <a:lumOff val="40000"/>
            </a:schemeClr>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12</xdr:col>
      <xdr:colOff>182880</xdr:colOff>
      <xdr:row>10</xdr:row>
      <xdr:rowOff>160020</xdr:rowOff>
    </xdr:from>
    <xdr:to>
      <xdr:col>16</xdr:col>
      <xdr:colOff>121920</xdr:colOff>
      <xdr:row>17</xdr:row>
      <xdr:rowOff>68580</xdr:rowOff>
    </xdr:to>
    <xdr:sp macro="" textlink="">
      <xdr:nvSpPr>
        <xdr:cNvPr id="8" name="Rectangle: Rounded Corners 7">
          <a:extLst>
            <a:ext uri="{FF2B5EF4-FFF2-40B4-BE49-F238E27FC236}">
              <a16:creationId xmlns:a16="http://schemas.microsoft.com/office/drawing/2014/main" id="{680AD1E3-E0B6-404E-B96A-F9C855659D59}"/>
            </a:ext>
          </a:extLst>
        </xdr:cNvPr>
        <xdr:cNvSpPr/>
      </xdr:nvSpPr>
      <xdr:spPr>
        <a:xfrm>
          <a:off x="7498080" y="1988820"/>
          <a:ext cx="2377440" cy="1188720"/>
        </a:xfrm>
        <a:prstGeom prst="roundRect">
          <a:avLst>
            <a:gd name="adj" fmla="val 7843"/>
          </a:avLst>
        </a:prstGeom>
        <a:solidFill>
          <a:srgbClr val="17375E"/>
        </a:solidFill>
        <a:ln>
          <a:solidFill>
            <a:schemeClr val="accent1">
              <a:lumMod val="60000"/>
              <a:lumOff val="40000"/>
            </a:schemeClr>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20</xdr:col>
      <xdr:colOff>274320</xdr:colOff>
      <xdr:row>10</xdr:row>
      <xdr:rowOff>152400</xdr:rowOff>
    </xdr:from>
    <xdr:to>
      <xdr:col>24</xdr:col>
      <xdr:colOff>213360</xdr:colOff>
      <xdr:row>17</xdr:row>
      <xdr:rowOff>60960</xdr:rowOff>
    </xdr:to>
    <xdr:sp macro="" textlink="">
      <xdr:nvSpPr>
        <xdr:cNvPr id="9" name="Rectangle: Rounded Corners 8">
          <a:extLst>
            <a:ext uri="{FF2B5EF4-FFF2-40B4-BE49-F238E27FC236}">
              <a16:creationId xmlns:a16="http://schemas.microsoft.com/office/drawing/2014/main" id="{06DF08ED-8168-4242-8E71-4620FB4F815C}"/>
            </a:ext>
          </a:extLst>
        </xdr:cNvPr>
        <xdr:cNvSpPr/>
      </xdr:nvSpPr>
      <xdr:spPr>
        <a:xfrm>
          <a:off x="12466320" y="1981200"/>
          <a:ext cx="2377440" cy="1188720"/>
        </a:xfrm>
        <a:prstGeom prst="roundRect">
          <a:avLst>
            <a:gd name="adj" fmla="val 7843"/>
          </a:avLst>
        </a:prstGeom>
        <a:solidFill>
          <a:srgbClr val="17375E"/>
        </a:solidFill>
        <a:ln>
          <a:solidFill>
            <a:schemeClr val="accent1">
              <a:lumMod val="60000"/>
              <a:lumOff val="40000"/>
            </a:schemeClr>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24</xdr:col>
      <xdr:colOff>350520</xdr:colOff>
      <xdr:row>10</xdr:row>
      <xdr:rowOff>152400</xdr:rowOff>
    </xdr:from>
    <xdr:to>
      <xdr:col>28</xdr:col>
      <xdr:colOff>289560</xdr:colOff>
      <xdr:row>17</xdr:row>
      <xdr:rowOff>60960</xdr:rowOff>
    </xdr:to>
    <xdr:sp macro="" textlink="">
      <xdr:nvSpPr>
        <xdr:cNvPr id="10" name="Rectangle: Rounded Corners 9">
          <a:extLst>
            <a:ext uri="{FF2B5EF4-FFF2-40B4-BE49-F238E27FC236}">
              <a16:creationId xmlns:a16="http://schemas.microsoft.com/office/drawing/2014/main" id="{FB4A17B1-F23C-4CC9-960F-AD6EFE9F51F9}"/>
            </a:ext>
          </a:extLst>
        </xdr:cNvPr>
        <xdr:cNvSpPr/>
      </xdr:nvSpPr>
      <xdr:spPr>
        <a:xfrm>
          <a:off x="14980920" y="1981200"/>
          <a:ext cx="2377440" cy="1188720"/>
        </a:xfrm>
        <a:prstGeom prst="roundRect">
          <a:avLst>
            <a:gd name="adj" fmla="val 7843"/>
          </a:avLst>
        </a:prstGeom>
        <a:solidFill>
          <a:srgbClr val="17375E"/>
        </a:solidFill>
        <a:ln>
          <a:solidFill>
            <a:schemeClr val="accent1">
              <a:lumMod val="60000"/>
              <a:lumOff val="40000"/>
            </a:schemeClr>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16</xdr:col>
      <xdr:colOff>236220</xdr:colOff>
      <xdr:row>10</xdr:row>
      <xdr:rowOff>137160</xdr:rowOff>
    </xdr:from>
    <xdr:to>
      <xdr:col>20</xdr:col>
      <xdr:colOff>175260</xdr:colOff>
      <xdr:row>17</xdr:row>
      <xdr:rowOff>45720</xdr:rowOff>
    </xdr:to>
    <xdr:sp macro="" textlink="">
      <xdr:nvSpPr>
        <xdr:cNvPr id="11" name="Rectangle: Rounded Corners 10">
          <a:extLst>
            <a:ext uri="{FF2B5EF4-FFF2-40B4-BE49-F238E27FC236}">
              <a16:creationId xmlns:a16="http://schemas.microsoft.com/office/drawing/2014/main" id="{B4350279-293B-4971-82EB-7B8E1CEFB2E4}"/>
            </a:ext>
          </a:extLst>
        </xdr:cNvPr>
        <xdr:cNvSpPr/>
      </xdr:nvSpPr>
      <xdr:spPr>
        <a:xfrm>
          <a:off x="9989820" y="1965960"/>
          <a:ext cx="2377440" cy="1188720"/>
        </a:xfrm>
        <a:prstGeom prst="roundRect">
          <a:avLst>
            <a:gd name="adj" fmla="val 7843"/>
          </a:avLst>
        </a:prstGeom>
        <a:solidFill>
          <a:srgbClr val="17375E"/>
        </a:solidFill>
        <a:ln>
          <a:solidFill>
            <a:schemeClr val="accent1">
              <a:lumMod val="60000"/>
              <a:lumOff val="40000"/>
            </a:schemeClr>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4</xdr:col>
      <xdr:colOff>228600</xdr:colOff>
      <xdr:row>3</xdr:row>
      <xdr:rowOff>106680</xdr:rowOff>
    </xdr:from>
    <xdr:to>
      <xdr:col>5</xdr:col>
      <xdr:colOff>514941</xdr:colOff>
      <xdr:row>8</xdr:row>
      <xdr:rowOff>25687</xdr:rowOff>
    </xdr:to>
    <xdr:pic>
      <xdr:nvPicPr>
        <xdr:cNvPr id="12" name="Picture 11">
          <a:extLst>
            <a:ext uri="{FF2B5EF4-FFF2-40B4-BE49-F238E27FC236}">
              <a16:creationId xmlns:a16="http://schemas.microsoft.com/office/drawing/2014/main" id="{AB0A0B91-7D43-4C1F-9707-E8F4D4598D8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803" t="13215" r="55140" b="17336"/>
        <a:stretch>
          <a:fillRect/>
        </a:stretch>
      </xdr:blipFill>
      <xdr:spPr>
        <a:xfrm>
          <a:off x="2667000" y="655320"/>
          <a:ext cx="895941" cy="833407"/>
        </a:xfrm>
        <a:prstGeom prst="rect">
          <a:avLst/>
        </a:prstGeom>
      </xdr:spPr>
    </xdr:pic>
    <xdr:clientData/>
  </xdr:twoCellAnchor>
  <xdr:twoCellAnchor editAs="absolute">
    <xdr:from>
      <xdr:col>5</xdr:col>
      <xdr:colOff>556260</xdr:colOff>
      <xdr:row>2</xdr:row>
      <xdr:rowOff>15240</xdr:rowOff>
    </xdr:from>
    <xdr:to>
      <xdr:col>22</xdr:col>
      <xdr:colOff>441960</xdr:colOff>
      <xdr:row>6</xdr:row>
      <xdr:rowOff>30480</xdr:rowOff>
    </xdr:to>
    <xdr:sp macro="" textlink="">
      <xdr:nvSpPr>
        <xdr:cNvPr id="13" name="TextBox 12">
          <a:extLst>
            <a:ext uri="{FF2B5EF4-FFF2-40B4-BE49-F238E27FC236}">
              <a16:creationId xmlns:a16="http://schemas.microsoft.com/office/drawing/2014/main" id="{D1F439D2-06A3-2A14-7775-134163C82673}"/>
            </a:ext>
          </a:extLst>
        </xdr:cNvPr>
        <xdr:cNvSpPr txBox="1"/>
      </xdr:nvSpPr>
      <xdr:spPr>
        <a:xfrm>
          <a:off x="3604260" y="381000"/>
          <a:ext cx="10248900" cy="746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4000" b="1">
              <a:solidFill>
                <a:schemeClr val="bg1"/>
              </a:solidFill>
            </a:rPr>
            <a:t>RESTURANT ANALYTICS DASHBOARD</a:t>
          </a:r>
        </a:p>
      </xdr:txBody>
    </xdr:sp>
    <xdr:clientData/>
  </xdr:twoCellAnchor>
  <xdr:twoCellAnchor editAs="absolute">
    <xdr:from>
      <xdr:col>5</xdr:col>
      <xdr:colOff>579120</xdr:colOff>
      <xdr:row>4</xdr:row>
      <xdr:rowOff>167640</xdr:rowOff>
    </xdr:from>
    <xdr:to>
      <xdr:col>22</xdr:col>
      <xdr:colOff>464820</xdr:colOff>
      <xdr:row>9</xdr:row>
      <xdr:rowOff>0</xdr:rowOff>
    </xdr:to>
    <xdr:sp macro="" textlink="">
      <xdr:nvSpPr>
        <xdr:cNvPr id="14" name="TextBox 13">
          <a:extLst>
            <a:ext uri="{FF2B5EF4-FFF2-40B4-BE49-F238E27FC236}">
              <a16:creationId xmlns:a16="http://schemas.microsoft.com/office/drawing/2014/main" id="{3E2E90CC-A8D3-4154-968E-01379AE4F0F3}"/>
            </a:ext>
          </a:extLst>
        </xdr:cNvPr>
        <xdr:cNvSpPr txBox="1"/>
      </xdr:nvSpPr>
      <xdr:spPr>
        <a:xfrm>
          <a:off x="3627120" y="899160"/>
          <a:ext cx="10248900" cy="746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000" b="1">
              <a:solidFill>
                <a:schemeClr val="bg1"/>
              </a:solidFill>
            </a:rPr>
            <a:t>Track</a:t>
          </a:r>
          <a:r>
            <a:rPr lang="en-US" sz="2000" b="1" baseline="0">
              <a:solidFill>
                <a:schemeClr val="bg1"/>
              </a:solidFill>
            </a:rPr>
            <a:t> Performance, analyze trends &amp; improve Customer Experience</a:t>
          </a:r>
          <a:endParaRPr lang="en-US" sz="2000" b="1">
            <a:solidFill>
              <a:schemeClr val="bg1"/>
            </a:solidFill>
          </a:endParaRPr>
        </a:p>
      </xdr:txBody>
    </xdr:sp>
    <xdr:clientData/>
  </xdr:twoCellAnchor>
  <xdr:twoCellAnchor editAs="absolute">
    <xdr:from>
      <xdr:col>4</xdr:col>
      <xdr:colOff>571500</xdr:colOff>
      <xdr:row>11</xdr:row>
      <xdr:rowOff>15240</xdr:rowOff>
    </xdr:from>
    <xdr:to>
      <xdr:col>7</xdr:col>
      <xdr:colOff>518160</xdr:colOff>
      <xdr:row>13</xdr:row>
      <xdr:rowOff>99060</xdr:rowOff>
    </xdr:to>
    <xdr:sp macro="" textlink="">
      <xdr:nvSpPr>
        <xdr:cNvPr id="15" name="TextBox 14">
          <a:extLst>
            <a:ext uri="{FF2B5EF4-FFF2-40B4-BE49-F238E27FC236}">
              <a16:creationId xmlns:a16="http://schemas.microsoft.com/office/drawing/2014/main" id="{E4B3BF04-F637-4E72-AE98-033019F5E4F2}"/>
            </a:ext>
          </a:extLst>
        </xdr:cNvPr>
        <xdr:cNvSpPr txBox="1"/>
      </xdr:nvSpPr>
      <xdr:spPr>
        <a:xfrm>
          <a:off x="3009900" y="2026920"/>
          <a:ext cx="177546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000" b="1">
              <a:solidFill>
                <a:schemeClr val="bg1"/>
              </a:solidFill>
            </a:rPr>
            <a:t>Total</a:t>
          </a:r>
          <a:r>
            <a:rPr lang="en-US" sz="2000" b="1" baseline="0">
              <a:solidFill>
                <a:schemeClr val="bg1"/>
              </a:solidFill>
            </a:rPr>
            <a:t> Sales</a:t>
          </a:r>
          <a:endParaRPr lang="en-US" sz="2000" b="1">
            <a:solidFill>
              <a:schemeClr val="bg1"/>
            </a:solidFill>
          </a:endParaRPr>
        </a:p>
      </xdr:txBody>
    </xdr:sp>
    <xdr:clientData/>
  </xdr:twoCellAnchor>
  <xdr:twoCellAnchor editAs="absolute">
    <xdr:from>
      <xdr:col>8</xdr:col>
      <xdr:colOff>533400</xdr:colOff>
      <xdr:row>11</xdr:row>
      <xdr:rowOff>7620</xdr:rowOff>
    </xdr:from>
    <xdr:to>
      <xdr:col>11</xdr:col>
      <xdr:colOff>502920</xdr:colOff>
      <xdr:row>13</xdr:row>
      <xdr:rowOff>76200</xdr:rowOff>
    </xdr:to>
    <xdr:sp macro="" textlink="">
      <xdr:nvSpPr>
        <xdr:cNvPr id="16" name="TextBox 15">
          <a:extLst>
            <a:ext uri="{FF2B5EF4-FFF2-40B4-BE49-F238E27FC236}">
              <a16:creationId xmlns:a16="http://schemas.microsoft.com/office/drawing/2014/main" id="{8CE1092C-21EA-4971-96A6-A4543FB36A6B}"/>
            </a:ext>
          </a:extLst>
        </xdr:cNvPr>
        <xdr:cNvSpPr txBox="1"/>
      </xdr:nvSpPr>
      <xdr:spPr>
        <a:xfrm>
          <a:off x="5410200" y="2019300"/>
          <a:ext cx="179832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000" b="1">
              <a:solidFill>
                <a:schemeClr val="bg1"/>
              </a:solidFill>
            </a:rPr>
            <a:t>Total</a:t>
          </a:r>
          <a:r>
            <a:rPr lang="en-US" sz="2000" b="1" baseline="0">
              <a:solidFill>
                <a:schemeClr val="bg1"/>
              </a:solidFill>
            </a:rPr>
            <a:t> Orders</a:t>
          </a:r>
          <a:endParaRPr lang="en-US" sz="2000" b="1">
            <a:solidFill>
              <a:schemeClr val="bg1"/>
            </a:solidFill>
          </a:endParaRPr>
        </a:p>
      </xdr:txBody>
    </xdr:sp>
    <xdr:clientData/>
  </xdr:twoCellAnchor>
  <xdr:twoCellAnchor editAs="absolute">
    <xdr:from>
      <xdr:col>13</xdr:col>
      <xdr:colOff>190500</xdr:colOff>
      <xdr:row>11</xdr:row>
      <xdr:rowOff>0</xdr:rowOff>
    </xdr:from>
    <xdr:to>
      <xdr:col>15</xdr:col>
      <xdr:colOff>411480</xdr:colOff>
      <xdr:row>13</xdr:row>
      <xdr:rowOff>30480</xdr:rowOff>
    </xdr:to>
    <xdr:sp macro="" textlink="">
      <xdr:nvSpPr>
        <xdr:cNvPr id="17" name="TextBox 16">
          <a:extLst>
            <a:ext uri="{FF2B5EF4-FFF2-40B4-BE49-F238E27FC236}">
              <a16:creationId xmlns:a16="http://schemas.microsoft.com/office/drawing/2014/main" id="{97F3641D-B946-4378-A65D-3398687EC7A0}"/>
            </a:ext>
          </a:extLst>
        </xdr:cNvPr>
        <xdr:cNvSpPr txBox="1"/>
      </xdr:nvSpPr>
      <xdr:spPr>
        <a:xfrm>
          <a:off x="8115300" y="2011680"/>
          <a:ext cx="144018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000" b="1">
              <a:solidFill>
                <a:schemeClr val="bg1"/>
              </a:solidFill>
            </a:rPr>
            <a:t>Profit</a:t>
          </a:r>
        </a:p>
      </xdr:txBody>
    </xdr:sp>
    <xdr:clientData/>
  </xdr:twoCellAnchor>
  <xdr:twoCellAnchor editAs="absolute">
    <xdr:from>
      <xdr:col>17</xdr:col>
      <xdr:colOff>30480</xdr:colOff>
      <xdr:row>10</xdr:row>
      <xdr:rowOff>160020</xdr:rowOff>
    </xdr:from>
    <xdr:to>
      <xdr:col>19</xdr:col>
      <xdr:colOff>502920</xdr:colOff>
      <xdr:row>13</xdr:row>
      <xdr:rowOff>53340</xdr:rowOff>
    </xdr:to>
    <xdr:sp macro="" textlink="">
      <xdr:nvSpPr>
        <xdr:cNvPr id="18" name="TextBox 17">
          <a:extLst>
            <a:ext uri="{FF2B5EF4-FFF2-40B4-BE49-F238E27FC236}">
              <a16:creationId xmlns:a16="http://schemas.microsoft.com/office/drawing/2014/main" id="{2A6DB5C3-7EB0-4D8F-8103-652B86466BDF}"/>
            </a:ext>
          </a:extLst>
        </xdr:cNvPr>
        <xdr:cNvSpPr txBox="1"/>
      </xdr:nvSpPr>
      <xdr:spPr>
        <a:xfrm>
          <a:off x="10393680" y="1988820"/>
          <a:ext cx="169164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000" b="1">
              <a:solidFill>
                <a:schemeClr val="bg1"/>
              </a:solidFill>
            </a:rPr>
            <a:t>Customers</a:t>
          </a:r>
        </a:p>
      </xdr:txBody>
    </xdr:sp>
    <xdr:clientData/>
  </xdr:twoCellAnchor>
  <xdr:twoCellAnchor editAs="absolute">
    <xdr:from>
      <xdr:col>20</xdr:col>
      <xdr:colOff>464820</xdr:colOff>
      <xdr:row>10</xdr:row>
      <xdr:rowOff>167640</xdr:rowOff>
    </xdr:from>
    <xdr:to>
      <xdr:col>23</xdr:col>
      <xdr:colOff>601980</xdr:colOff>
      <xdr:row>13</xdr:row>
      <xdr:rowOff>68580</xdr:rowOff>
    </xdr:to>
    <xdr:sp macro="" textlink="">
      <xdr:nvSpPr>
        <xdr:cNvPr id="19" name="TextBox 18">
          <a:extLst>
            <a:ext uri="{FF2B5EF4-FFF2-40B4-BE49-F238E27FC236}">
              <a16:creationId xmlns:a16="http://schemas.microsoft.com/office/drawing/2014/main" id="{2DDDB437-DA31-43E9-B05E-CBF75F280C8E}"/>
            </a:ext>
          </a:extLst>
        </xdr:cNvPr>
        <xdr:cNvSpPr txBox="1"/>
      </xdr:nvSpPr>
      <xdr:spPr>
        <a:xfrm>
          <a:off x="12656820" y="1996440"/>
          <a:ext cx="196596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000" b="1">
              <a:solidFill>
                <a:schemeClr val="bg1"/>
              </a:solidFill>
            </a:rPr>
            <a:t>Avg</a:t>
          </a:r>
          <a:r>
            <a:rPr lang="en-US" sz="2000" b="1" baseline="0">
              <a:solidFill>
                <a:schemeClr val="bg1"/>
              </a:solidFill>
            </a:rPr>
            <a:t> Order Value</a:t>
          </a:r>
          <a:endParaRPr lang="en-US" sz="2000" b="1">
            <a:solidFill>
              <a:schemeClr val="bg1"/>
            </a:solidFill>
          </a:endParaRPr>
        </a:p>
      </xdr:txBody>
    </xdr:sp>
    <xdr:clientData/>
  </xdr:twoCellAnchor>
  <xdr:twoCellAnchor editAs="absolute">
    <xdr:from>
      <xdr:col>25</xdr:col>
      <xdr:colOff>160020</xdr:colOff>
      <xdr:row>10</xdr:row>
      <xdr:rowOff>152400</xdr:rowOff>
    </xdr:from>
    <xdr:to>
      <xdr:col>28</xdr:col>
      <xdr:colOff>68580</xdr:colOff>
      <xdr:row>13</xdr:row>
      <xdr:rowOff>60960</xdr:rowOff>
    </xdr:to>
    <xdr:sp macro="" textlink="">
      <xdr:nvSpPr>
        <xdr:cNvPr id="20" name="TextBox 19">
          <a:extLst>
            <a:ext uri="{FF2B5EF4-FFF2-40B4-BE49-F238E27FC236}">
              <a16:creationId xmlns:a16="http://schemas.microsoft.com/office/drawing/2014/main" id="{8674CA53-FF8E-49D3-B2D1-11019A313035}"/>
            </a:ext>
          </a:extLst>
        </xdr:cNvPr>
        <xdr:cNvSpPr txBox="1"/>
      </xdr:nvSpPr>
      <xdr:spPr>
        <a:xfrm>
          <a:off x="15400020" y="1981200"/>
          <a:ext cx="173736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000" b="1">
              <a:solidFill>
                <a:schemeClr val="bg1"/>
              </a:solidFill>
            </a:rPr>
            <a:t>Avg</a:t>
          </a:r>
          <a:r>
            <a:rPr lang="en-US" sz="2000" b="1" baseline="0">
              <a:solidFill>
                <a:schemeClr val="bg1"/>
              </a:solidFill>
            </a:rPr>
            <a:t> Rating</a:t>
          </a:r>
          <a:endParaRPr lang="en-US" sz="2000" b="1">
            <a:solidFill>
              <a:schemeClr val="bg1"/>
            </a:solidFill>
          </a:endParaRPr>
        </a:p>
      </xdr:txBody>
    </xdr:sp>
    <xdr:clientData/>
  </xdr:twoCellAnchor>
  <xdr:twoCellAnchor editAs="absolute">
    <xdr:from>
      <xdr:col>4</xdr:col>
      <xdr:colOff>68580</xdr:colOff>
      <xdr:row>13</xdr:row>
      <xdr:rowOff>38100</xdr:rowOff>
    </xdr:from>
    <xdr:to>
      <xdr:col>5</xdr:col>
      <xdr:colOff>131775</xdr:colOff>
      <xdr:row>16</xdr:row>
      <xdr:rowOff>117055</xdr:rowOff>
    </xdr:to>
    <xdr:pic>
      <xdr:nvPicPr>
        <xdr:cNvPr id="21" name="Picture 20">
          <a:extLst>
            <a:ext uri="{FF2B5EF4-FFF2-40B4-BE49-F238E27FC236}">
              <a16:creationId xmlns:a16="http://schemas.microsoft.com/office/drawing/2014/main" id="{E590DBD1-84EB-4397-A279-BB16694AAE6D}"/>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4336" r="83122" b="43354"/>
        <a:stretch>
          <a:fillRect/>
        </a:stretch>
      </xdr:blipFill>
      <xdr:spPr>
        <a:xfrm>
          <a:off x="2506980" y="2415540"/>
          <a:ext cx="672795" cy="627595"/>
        </a:xfrm>
        <a:prstGeom prst="rect">
          <a:avLst/>
        </a:prstGeom>
      </xdr:spPr>
    </xdr:pic>
    <xdr:clientData/>
  </xdr:twoCellAnchor>
  <xdr:twoCellAnchor editAs="absolute">
    <xdr:from>
      <xdr:col>8</xdr:col>
      <xdr:colOff>167640</xdr:colOff>
      <xdr:row>13</xdr:row>
      <xdr:rowOff>152400</xdr:rowOff>
    </xdr:from>
    <xdr:to>
      <xdr:col>9</xdr:col>
      <xdr:colOff>179320</xdr:colOff>
      <xdr:row>17</xdr:row>
      <xdr:rowOff>25281</xdr:rowOff>
    </xdr:to>
    <xdr:pic>
      <xdr:nvPicPr>
        <xdr:cNvPr id="22" name="Picture 21">
          <a:extLst>
            <a:ext uri="{FF2B5EF4-FFF2-40B4-BE49-F238E27FC236}">
              <a16:creationId xmlns:a16="http://schemas.microsoft.com/office/drawing/2014/main" id="{D9DDAD0F-7520-42ED-9BD2-EBB9D83756AF}"/>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6854" t="23393" r="66759" b="28842"/>
        <a:stretch>
          <a:fillRect/>
        </a:stretch>
      </xdr:blipFill>
      <xdr:spPr>
        <a:xfrm>
          <a:off x="5044440" y="2529840"/>
          <a:ext cx="621280" cy="604401"/>
        </a:xfrm>
        <a:prstGeom prst="rect">
          <a:avLst/>
        </a:prstGeom>
      </xdr:spPr>
    </xdr:pic>
    <xdr:clientData/>
  </xdr:twoCellAnchor>
  <xdr:twoCellAnchor editAs="absolute">
    <xdr:from>
      <xdr:col>12</xdr:col>
      <xdr:colOff>236220</xdr:colOff>
      <xdr:row>13</xdr:row>
      <xdr:rowOff>83820</xdr:rowOff>
    </xdr:from>
    <xdr:to>
      <xdr:col>13</xdr:col>
      <xdr:colOff>298096</xdr:colOff>
      <xdr:row>16</xdr:row>
      <xdr:rowOff>176304</xdr:rowOff>
    </xdr:to>
    <xdr:pic>
      <xdr:nvPicPr>
        <xdr:cNvPr id="23" name="Picture 22">
          <a:extLst>
            <a:ext uri="{FF2B5EF4-FFF2-40B4-BE49-F238E27FC236}">
              <a16:creationId xmlns:a16="http://schemas.microsoft.com/office/drawing/2014/main" id="{A119A05F-18E9-4469-B436-4F7A3D2BAC7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3309" t="23198" r="50207" b="28248"/>
        <a:stretch>
          <a:fillRect/>
        </a:stretch>
      </xdr:blipFill>
      <xdr:spPr>
        <a:xfrm>
          <a:off x="7551420" y="2461260"/>
          <a:ext cx="671476" cy="641124"/>
        </a:xfrm>
        <a:prstGeom prst="rect">
          <a:avLst/>
        </a:prstGeom>
      </xdr:spPr>
    </xdr:pic>
    <xdr:clientData/>
  </xdr:twoCellAnchor>
  <xdr:twoCellAnchor editAs="absolute">
    <xdr:from>
      <xdr:col>16</xdr:col>
      <xdr:colOff>281940</xdr:colOff>
      <xdr:row>13</xdr:row>
      <xdr:rowOff>76200</xdr:rowOff>
    </xdr:from>
    <xdr:to>
      <xdr:col>17</xdr:col>
      <xdr:colOff>335739</xdr:colOff>
      <xdr:row>16</xdr:row>
      <xdr:rowOff>148424</xdr:rowOff>
    </xdr:to>
    <xdr:pic>
      <xdr:nvPicPr>
        <xdr:cNvPr id="24" name="Picture 23">
          <a:extLst>
            <a:ext uri="{FF2B5EF4-FFF2-40B4-BE49-F238E27FC236}">
              <a16:creationId xmlns:a16="http://schemas.microsoft.com/office/drawing/2014/main" id="{7AD3A554-23DD-414E-8A93-E04200650478}"/>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539" t="24396" r="83476" b="30046"/>
        <a:stretch>
          <a:fillRect/>
        </a:stretch>
      </xdr:blipFill>
      <xdr:spPr>
        <a:xfrm>
          <a:off x="10035540" y="2453640"/>
          <a:ext cx="663399" cy="620864"/>
        </a:xfrm>
        <a:prstGeom prst="rect">
          <a:avLst/>
        </a:prstGeom>
      </xdr:spPr>
    </xdr:pic>
    <xdr:clientData/>
  </xdr:twoCellAnchor>
  <xdr:twoCellAnchor editAs="absolute">
    <xdr:from>
      <xdr:col>20</xdr:col>
      <xdr:colOff>320040</xdr:colOff>
      <xdr:row>13</xdr:row>
      <xdr:rowOff>68580</xdr:rowOff>
    </xdr:from>
    <xdr:to>
      <xdr:col>21</xdr:col>
      <xdr:colOff>445281</xdr:colOff>
      <xdr:row>17</xdr:row>
      <xdr:rowOff>4941</xdr:rowOff>
    </xdr:to>
    <xdr:pic>
      <xdr:nvPicPr>
        <xdr:cNvPr id="25" name="Picture 24">
          <a:extLst>
            <a:ext uri="{FF2B5EF4-FFF2-40B4-BE49-F238E27FC236}">
              <a16:creationId xmlns:a16="http://schemas.microsoft.com/office/drawing/2014/main" id="{14B395DE-8B8E-4A30-A556-CB6B861A555D}"/>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66577" t="23797" r="17138" b="28848"/>
        <a:stretch>
          <a:fillRect/>
        </a:stretch>
      </xdr:blipFill>
      <xdr:spPr>
        <a:xfrm>
          <a:off x="12512040" y="2446020"/>
          <a:ext cx="734841" cy="667881"/>
        </a:xfrm>
        <a:prstGeom prst="rect">
          <a:avLst/>
        </a:prstGeom>
      </xdr:spPr>
    </xdr:pic>
    <xdr:clientData/>
  </xdr:twoCellAnchor>
  <xdr:twoCellAnchor editAs="absolute">
    <xdr:from>
      <xdr:col>24</xdr:col>
      <xdr:colOff>388620</xdr:colOff>
      <xdr:row>13</xdr:row>
      <xdr:rowOff>106680</xdr:rowOff>
    </xdr:from>
    <xdr:to>
      <xdr:col>25</xdr:col>
      <xdr:colOff>428662</xdr:colOff>
      <xdr:row>16</xdr:row>
      <xdr:rowOff>179266</xdr:rowOff>
    </xdr:to>
    <xdr:pic>
      <xdr:nvPicPr>
        <xdr:cNvPr id="26" name="Picture 25">
          <a:extLst>
            <a:ext uri="{FF2B5EF4-FFF2-40B4-BE49-F238E27FC236}">
              <a16:creationId xmlns:a16="http://schemas.microsoft.com/office/drawing/2014/main" id="{D3B6DDAA-CEEA-4869-B1F9-B6EC3D8711BE}"/>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83221" t="23977" r="994" b="29567"/>
        <a:stretch>
          <a:fillRect/>
        </a:stretch>
      </xdr:blipFill>
      <xdr:spPr>
        <a:xfrm>
          <a:off x="15019020" y="2484120"/>
          <a:ext cx="649642" cy="621226"/>
        </a:xfrm>
        <a:prstGeom prst="rect">
          <a:avLst/>
        </a:prstGeom>
      </xdr:spPr>
    </xdr:pic>
    <xdr:clientData/>
  </xdr:twoCellAnchor>
  <xdr:twoCellAnchor editAs="absolute">
    <xdr:from>
      <xdr:col>5</xdr:col>
      <xdr:colOff>129540</xdr:colOff>
      <xdr:row>13</xdr:row>
      <xdr:rowOff>129540</xdr:rowOff>
    </xdr:from>
    <xdr:to>
      <xdr:col>7</xdr:col>
      <xdr:colOff>480060</xdr:colOff>
      <xdr:row>16</xdr:row>
      <xdr:rowOff>30480</xdr:rowOff>
    </xdr:to>
    <xdr:sp macro="" textlink="'Pivot_for_KPI''s'!B10">
      <xdr:nvSpPr>
        <xdr:cNvPr id="27" name="TextBox 26">
          <a:extLst>
            <a:ext uri="{FF2B5EF4-FFF2-40B4-BE49-F238E27FC236}">
              <a16:creationId xmlns:a16="http://schemas.microsoft.com/office/drawing/2014/main" id="{7A9B01B8-99D4-43D5-B1F5-1064A12412A3}"/>
            </a:ext>
          </a:extLst>
        </xdr:cNvPr>
        <xdr:cNvSpPr txBox="1"/>
      </xdr:nvSpPr>
      <xdr:spPr>
        <a:xfrm>
          <a:off x="3177540" y="2506980"/>
          <a:ext cx="156972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2822446-2811-46B7-99AC-CD337012F35A}" type="TxLink">
            <a:rPr lang="en-US" sz="2800" b="1" i="0" u="none" strike="noStrike">
              <a:solidFill>
                <a:schemeClr val="bg1"/>
              </a:solidFill>
              <a:latin typeface="Calibri"/>
              <a:ea typeface="Calibri"/>
              <a:cs typeface="Calibri"/>
            </a:rPr>
            <a:pPr algn="l"/>
            <a:t>$20.7K</a:t>
          </a:fld>
          <a:endParaRPr lang="en-US" sz="2800" b="1">
            <a:solidFill>
              <a:schemeClr val="bg1"/>
            </a:solidFill>
          </a:endParaRPr>
        </a:p>
      </xdr:txBody>
    </xdr:sp>
    <xdr:clientData/>
  </xdr:twoCellAnchor>
  <xdr:twoCellAnchor editAs="absolute">
    <xdr:from>
      <xdr:col>9</xdr:col>
      <xdr:colOff>381000</xdr:colOff>
      <xdr:row>13</xdr:row>
      <xdr:rowOff>137160</xdr:rowOff>
    </xdr:from>
    <xdr:to>
      <xdr:col>11</xdr:col>
      <xdr:colOff>152400</xdr:colOff>
      <xdr:row>16</xdr:row>
      <xdr:rowOff>38100</xdr:rowOff>
    </xdr:to>
    <xdr:sp macro="" textlink="'Pivot_for_KPI''s'!B11">
      <xdr:nvSpPr>
        <xdr:cNvPr id="28" name="TextBox 27">
          <a:extLst>
            <a:ext uri="{FF2B5EF4-FFF2-40B4-BE49-F238E27FC236}">
              <a16:creationId xmlns:a16="http://schemas.microsoft.com/office/drawing/2014/main" id="{895904DB-C462-450C-A0E5-382EF8494908}"/>
            </a:ext>
          </a:extLst>
        </xdr:cNvPr>
        <xdr:cNvSpPr txBox="1"/>
      </xdr:nvSpPr>
      <xdr:spPr>
        <a:xfrm>
          <a:off x="5867400" y="2514600"/>
          <a:ext cx="99060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C642749-F0B7-4ECD-9FBA-641341714695}" type="TxLink">
            <a:rPr lang="en-US" sz="2800" b="1" i="0" u="none" strike="noStrike">
              <a:solidFill>
                <a:schemeClr val="bg1"/>
              </a:solidFill>
              <a:latin typeface="Calibri"/>
              <a:ea typeface="Calibri"/>
              <a:cs typeface="Calibri"/>
            </a:rPr>
            <a:pPr marL="0" indent="0" algn="l"/>
            <a:t>489</a:t>
          </a:fld>
          <a:endParaRPr lang="en-US" sz="2800" b="1" i="0" u="none" strike="noStrike">
            <a:solidFill>
              <a:schemeClr val="bg1"/>
            </a:solidFill>
            <a:latin typeface="Calibri"/>
            <a:ea typeface="Calibri"/>
            <a:cs typeface="Calibri"/>
          </a:endParaRPr>
        </a:p>
      </xdr:txBody>
    </xdr:sp>
    <xdr:clientData/>
  </xdr:twoCellAnchor>
  <xdr:twoCellAnchor editAs="absolute">
    <xdr:from>
      <xdr:col>13</xdr:col>
      <xdr:colOff>312420</xdr:colOff>
      <xdr:row>13</xdr:row>
      <xdr:rowOff>137160</xdr:rowOff>
    </xdr:from>
    <xdr:to>
      <xdr:col>16</xdr:col>
      <xdr:colOff>53340</xdr:colOff>
      <xdr:row>16</xdr:row>
      <xdr:rowOff>38100</xdr:rowOff>
    </xdr:to>
    <xdr:sp macro="" textlink="'Pivot_for_KPI''s'!B12">
      <xdr:nvSpPr>
        <xdr:cNvPr id="29" name="TextBox 28">
          <a:extLst>
            <a:ext uri="{FF2B5EF4-FFF2-40B4-BE49-F238E27FC236}">
              <a16:creationId xmlns:a16="http://schemas.microsoft.com/office/drawing/2014/main" id="{2245AE06-BED9-4DA2-B000-12A15E91B050}"/>
            </a:ext>
          </a:extLst>
        </xdr:cNvPr>
        <xdr:cNvSpPr txBox="1"/>
      </xdr:nvSpPr>
      <xdr:spPr>
        <a:xfrm>
          <a:off x="8237220" y="2514600"/>
          <a:ext cx="156972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1D5882B-A9ED-4A6D-8803-5C135A34FCD6}" type="TxLink">
            <a:rPr lang="en-US" sz="2800" b="1" i="0" u="none" strike="noStrike">
              <a:solidFill>
                <a:schemeClr val="bg1"/>
              </a:solidFill>
              <a:latin typeface="Calibri"/>
              <a:ea typeface="Calibri"/>
              <a:cs typeface="Calibri"/>
            </a:rPr>
            <a:pPr marL="0" indent="0" algn="l"/>
            <a:t>$10.3K</a:t>
          </a:fld>
          <a:endParaRPr lang="en-US" sz="2800" b="1" i="0" u="none" strike="noStrike">
            <a:solidFill>
              <a:schemeClr val="bg1"/>
            </a:solidFill>
            <a:latin typeface="Calibri"/>
            <a:ea typeface="Calibri"/>
            <a:cs typeface="Calibri"/>
          </a:endParaRPr>
        </a:p>
      </xdr:txBody>
    </xdr:sp>
    <xdr:clientData/>
  </xdr:twoCellAnchor>
  <xdr:twoCellAnchor editAs="absolute">
    <xdr:from>
      <xdr:col>17</xdr:col>
      <xdr:colOff>403860</xdr:colOff>
      <xdr:row>13</xdr:row>
      <xdr:rowOff>99060</xdr:rowOff>
    </xdr:from>
    <xdr:to>
      <xdr:col>20</xdr:col>
      <xdr:colOff>114300</xdr:colOff>
      <xdr:row>16</xdr:row>
      <xdr:rowOff>0</xdr:rowOff>
    </xdr:to>
    <xdr:sp macro="" textlink="'Pivot_for_KPI''s'!B13">
      <xdr:nvSpPr>
        <xdr:cNvPr id="30" name="TextBox 29">
          <a:extLst>
            <a:ext uri="{FF2B5EF4-FFF2-40B4-BE49-F238E27FC236}">
              <a16:creationId xmlns:a16="http://schemas.microsoft.com/office/drawing/2014/main" id="{5C8C2270-E86E-4918-ADC2-DC76308C6A00}"/>
            </a:ext>
          </a:extLst>
        </xdr:cNvPr>
        <xdr:cNvSpPr txBox="1"/>
      </xdr:nvSpPr>
      <xdr:spPr>
        <a:xfrm>
          <a:off x="10767060" y="2476500"/>
          <a:ext cx="153924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60B0676-54B1-48F7-BBBB-40410A6D3290}" type="TxLink">
            <a:rPr lang="en-US" sz="2800" b="1" i="0" u="none" strike="noStrike">
              <a:solidFill>
                <a:schemeClr val="bg1"/>
              </a:solidFill>
              <a:latin typeface="Calibri"/>
              <a:ea typeface="Calibri"/>
              <a:cs typeface="Calibri"/>
            </a:rPr>
            <a:pPr marL="0" indent="0" algn="l"/>
            <a:t>180.00</a:t>
          </a:fld>
          <a:endParaRPr lang="en-US" sz="2800" b="1" i="0" u="none" strike="noStrike">
            <a:solidFill>
              <a:schemeClr val="bg1"/>
            </a:solidFill>
            <a:latin typeface="Calibri"/>
            <a:ea typeface="Calibri"/>
            <a:cs typeface="Calibri"/>
          </a:endParaRPr>
        </a:p>
      </xdr:txBody>
    </xdr:sp>
    <xdr:clientData/>
  </xdr:twoCellAnchor>
  <xdr:twoCellAnchor editAs="absolute">
    <xdr:from>
      <xdr:col>21</xdr:col>
      <xdr:colOff>434340</xdr:colOff>
      <xdr:row>13</xdr:row>
      <xdr:rowOff>99060</xdr:rowOff>
    </xdr:from>
    <xdr:to>
      <xdr:col>24</xdr:col>
      <xdr:colOff>121920</xdr:colOff>
      <xdr:row>16</xdr:row>
      <xdr:rowOff>0</xdr:rowOff>
    </xdr:to>
    <xdr:sp macro="" textlink="'Pivot_for_KPI''s'!B14">
      <xdr:nvSpPr>
        <xdr:cNvPr id="31" name="TextBox 30">
          <a:extLst>
            <a:ext uri="{FF2B5EF4-FFF2-40B4-BE49-F238E27FC236}">
              <a16:creationId xmlns:a16="http://schemas.microsoft.com/office/drawing/2014/main" id="{A8477EFF-6CEE-4255-9E4C-61EB10DBE2A4}"/>
            </a:ext>
          </a:extLst>
        </xdr:cNvPr>
        <xdr:cNvSpPr txBox="1"/>
      </xdr:nvSpPr>
      <xdr:spPr>
        <a:xfrm>
          <a:off x="13235940" y="2476500"/>
          <a:ext cx="151638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79D414B-4FB7-4111-87F1-086336818DBC}" type="TxLink">
            <a:rPr lang="en-US" sz="2800" b="1" i="0" u="none" strike="noStrike">
              <a:solidFill>
                <a:schemeClr val="bg1"/>
              </a:solidFill>
              <a:latin typeface="Calibri"/>
              <a:ea typeface="Calibri"/>
              <a:cs typeface="Calibri"/>
            </a:rPr>
            <a:pPr marL="0" indent="0" algn="l"/>
            <a:t> $42.32 </a:t>
          </a:fld>
          <a:endParaRPr lang="en-US" sz="2800" b="1" i="0" u="none" strike="noStrike">
            <a:solidFill>
              <a:schemeClr val="bg1"/>
            </a:solidFill>
            <a:latin typeface="Calibri"/>
            <a:ea typeface="Calibri"/>
            <a:cs typeface="Calibri"/>
          </a:endParaRPr>
        </a:p>
      </xdr:txBody>
    </xdr:sp>
    <xdr:clientData/>
  </xdr:twoCellAnchor>
  <xdr:twoCellAnchor editAs="absolute">
    <xdr:from>
      <xdr:col>25</xdr:col>
      <xdr:colOff>495300</xdr:colOff>
      <xdr:row>13</xdr:row>
      <xdr:rowOff>83820</xdr:rowOff>
    </xdr:from>
    <xdr:to>
      <xdr:col>27</xdr:col>
      <xdr:colOff>571500</xdr:colOff>
      <xdr:row>15</xdr:row>
      <xdr:rowOff>167640</xdr:rowOff>
    </xdr:to>
    <xdr:sp macro="" textlink="'Pivot_for_KPI''s'!B15">
      <xdr:nvSpPr>
        <xdr:cNvPr id="32" name="TextBox 31">
          <a:extLst>
            <a:ext uri="{FF2B5EF4-FFF2-40B4-BE49-F238E27FC236}">
              <a16:creationId xmlns:a16="http://schemas.microsoft.com/office/drawing/2014/main" id="{0216F658-555E-43C6-937C-4DDF5ED63C60}"/>
            </a:ext>
          </a:extLst>
        </xdr:cNvPr>
        <xdr:cNvSpPr txBox="1"/>
      </xdr:nvSpPr>
      <xdr:spPr>
        <a:xfrm>
          <a:off x="15735300" y="2461260"/>
          <a:ext cx="129540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9386FE1-AB7B-47BE-A8F1-07B6934C653F}" type="TxLink">
            <a:rPr lang="en-US" sz="2800" b="1" i="0" u="none" strike="noStrike">
              <a:solidFill>
                <a:schemeClr val="bg1"/>
              </a:solidFill>
              <a:latin typeface="Calibri"/>
              <a:ea typeface="Calibri"/>
              <a:cs typeface="Calibri"/>
            </a:rPr>
            <a:pPr marL="0" indent="0" algn="l"/>
            <a:t>4.00</a:t>
          </a:fld>
          <a:endParaRPr lang="en-US" sz="2800" b="1" i="0" u="none" strike="noStrike">
            <a:solidFill>
              <a:schemeClr val="bg1"/>
            </a:solidFill>
            <a:latin typeface="Calibri"/>
            <a:ea typeface="Calibri"/>
            <a:cs typeface="Calibri"/>
          </a:endParaRPr>
        </a:p>
      </xdr:txBody>
    </xdr:sp>
    <xdr:clientData/>
  </xdr:twoCellAnchor>
  <xdr:twoCellAnchor editAs="absolute">
    <xdr:from>
      <xdr:col>4</xdr:col>
      <xdr:colOff>53340</xdr:colOff>
      <xdr:row>18</xdr:row>
      <xdr:rowOff>22860</xdr:rowOff>
    </xdr:from>
    <xdr:to>
      <xdr:col>12</xdr:col>
      <xdr:colOff>129540</xdr:colOff>
      <xdr:row>29</xdr:row>
      <xdr:rowOff>114300</xdr:rowOff>
    </xdr:to>
    <xdr:sp macro="" textlink="">
      <xdr:nvSpPr>
        <xdr:cNvPr id="33" name="Rectangle: Rounded Corners 32">
          <a:extLst>
            <a:ext uri="{FF2B5EF4-FFF2-40B4-BE49-F238E27FC236}">
              <a16:creationId xmlns:a16="http://schemas.microsoft.com/office/drawing/2014/main" id="{70F4717A-66EA-4080-8F41-A68AD1BAB49C}"/>
            </a:ext>
          </a:extLst>
        </xdr:cNvPr>
        <xdr:cNvSpPr/>
      </xdr:nvSpPr>
      <xdr:spPr>
        <a:xfrm>
          <a:off x="2491740" y="3314700"/>
          <a:ext cx="4953000" cy="2103120"/>
        </a:xfrm>
        <a:prstGeom prst="roundRect">
          <a:avLst>
            <a:gd name="adj" fmla="val 7843"/>
          </a:avLst>
        </a:prstGeom>
        <a:solidFill>
          <a:srgbClr val="17375E"/>
        </a:solidFill>
        <a:ln>
          <a:solidFill>
            <a:schemeClr val="accent1">
              <a:lumMod val="60000"/>
              <a:lumOff val="40000"/>
            </a:schemeClr>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12</xdr:col>
      <xdr:colOff>213360</xdr:colOff>
      <xdr:row>18</xdr:row>
      <xdr:rowOff>0</xdr:rowOff>
    </xdr:from>
    <xdr:to>
      <xdr:col>20</xdr:col>
      <xdr:colOff>289560</xdr:colOff>
      <xdr:row>29</xdr:row>
      <xdr:rowOff>91440</xdr:rowOff>
    </xdr:to>
    <xdr:sp macro="" textlink="">
      <xdr:nvSpPr>
        <xdr:cNvPr id="34" name="Rectangle: Rounded Corners 33">
          <a:extLst>
            <a:ext uri="{FF2B5EF4-FFF2-40B4-BE49-F238E27FC236}">
              <a16:creationId xmlns:a16="http://schemas.microsoft.com/office/drawing/2014/main" id="{83370F8B-7790-485F-8947-6F5B62A3827C}"/>
            </a:ext>
          </a:extLst>
        </xdr:cNvPr>
        <xdr:cNvSpPr/>
      </xdr:nvSpPr>
      <xdr:spPr>
        <a:xfrm>
          <a:off x="7528560" y="3291840"/>
          <a:ext cx="4953000" cy="2103120"/>
        </a:xfrm>
        <a:prstGeom prst="roundRect">
          <a:avLst>
            <a:gd name="adj" fmla="val 7843"/>
          </a:avLst>
        </a:prstGeom>
        <a:solidFill>
          <a:srgbClr val="17375E"/>
        </a:solidFill>
        <a:ln>
          <a:solidFill>
            <a:schemeClr val="accent1">
              <a:lumMod val="60000"/>
              <a:lumOff val="40000"/>
            </a:schemeClr>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20</xdr:col>
      <xdr:colOff>381000</xdr:colOff>
      <xdr:row>18</xdr:row>
      <xdr:rowOff>0</xdr:rowOff>
    </xdr:from>
    <xdr:to>
      <xdr:col>28</xdr:col>
      <xdr:colOff>457200</xdr:colOff>
      <xdr:row>29</xdr:row>
      <xdr:rowOff>91440</xdr:rowOff>
    </xdr:to>
    <xdr:sp macro="" textlink="">
      <xdr:nvSpPr>
        <xdr:cNvPr id="35" name="Rectangle: Rounded Corners 34">
          <a:extLst>
            <a:ext uri="{FF2B5EF4-FFF2-40B4-BE49-F238E27FC236}">
              <a16:creationId xmlns:a16="http://schemas.microsoft.com/office/drawing/2014/main" id="{88B15DA4-E33D-4D84-835F-06FF53DF508C}"/>
            </a:ext>
          </a:extLst>
        </xdr:cNvPr>
        <xdr:cNvSpPr/>
      </xdr:nvSpPr>
      <xdr:spPr>
        <a:xfrm>
          <a:off x="12573000" y="3291840"/>
          <a:ext cx="4953000" cy="2103120"/>
        </a:xfrm>
        <a:prstGeom prst="roundRect">
          <a:avLst>
            <a:gd name="adj" fmla="val 7843"/>
          </a:avLst>
        </a:prstGeom>
        <a:solidFill>
          <a:srgbClr val="17375E"/>
        </a:solidFill>
        <a:ln>
          <a:solidFill>
            <a:schemeClr val="accent1">
              <a:lumMod val="60000"/>
              <a:lumOff val="40000"/>
            </a:schemeClr>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579120</xdr:colOff>
      <xdr:row>30</xdr:row>
      <xdr:rowOff>30480</xdr:rowOff>
    </xdr:from>
    <xdr:to>
      <xdr:col>13</xdr:col>
      <xdr:colOff>152400</xdr:colOff>
      <xdr:row>39</xdr:row>
      <xdr:rowOff>175260</xdr:rowOff>
    </xdr:to>
    <xdr:sp macro="" textlink="">
      <xdr:nvSpPr>
        <xdr:cNvPr id="36" name="Rectangle: Rounded Corners 35">
          <a:extLst>
            <a:ext uri="{FF2B5EF4-FFF2-40B4-BE49-F238E27FC236}">
              <a16:creationId xmlns:a16="http://schemas.microsoft.com/office/drawing/2014/main" id="{03163AD6-4F43-4D75-A183-B341B6B323A7}"/>
            </a:ext>
          </a:extLst>
        </xdr:cNvPr>
        <xdr:cNvSpPr/>
      </xdr:nvSpPr>
      <xdr:spPr>
        <a:xfrm>
          <a:off x="2407920" y="5516880"/>
          <a:ext cx="5669280" cy="1790700"/>
        </a:xfrm>
        <a:prstGeom prst="roundRect">
          <a:avLst>
            <a:gd name="adj" fmla="val 7843"/>
          </a:avLst>
        </a:prstGeom>
        <a:solidFill>
          <a:srgbClr val="17375E"/>
        </a:solidFill>
        <a:ln>
          <a:solidFill>
            <a:schemeClr val="accent1">
              <a:lumMod val="60000"/>
              <a:lumOff val="40000"/>
            </a:schemeClr>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13</xdr:col>
      <xdr:colOff>236219</xdr:colOff>
      <xdr:row>30</xdr:row>
      <xdr:rowOff>15240</xdr:rowOff>
    </xdr:from>
    <xdr:to>
      <xdr:col>21</xdr:col>
      <xdr:colOff>440266</xdr:colOff>
      <xdr:row>39</xdr:row>
      <xdr:rowOff>160020</xdr:rowOff>
    </xdr:to>
    <xdr:sp macro="" textlink="">
      <xdr:nvSpPr>
        <xdr:cNvPr id="37" name="Rectangle: Rounded Corners 36">
          <a:extLst>
            <a:ext uri="{FF2B5EF4-FFF2-40B4-BE49-F238E27FC236}">
              <a16:creationId xmlns:a16="http://schemas.microsoft.com/office/drawing/2014/main" id="{B415D10B-A31B-474B-83A5-1EE3616CE817}"/>
            </a:ext>
          </a:extLst>
        </xdr:cNvPr>
        <xdr:cNvSpPr/>
      </xdr:nvSpPr>
      <xdr:spPr>
        <a:xfrm>
          <a:off x="8161019" y="5603240"/>
          <a:ext cx="5080847" cy="1821180"/>
        </a:xfrm>
        <a:prstGeom prst="roundRect">
          <a:avLst>
            <a:gd name="adj" fmla="val 7843"/>
          </a:avLst>
        </a:prstGeom>
        <a:solidFill>
          <a:srgbClr val="17375E"/>
        </a:solidFill>
        <a:ln>
          <a:solidFill>
            <a:schemeClr val="accent1">
              <a:lumMod val="60000"/>
              <a:lumOff val="40000"/>
            </a:schemeClr>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21</xdr:col>
      <xdr:colOff>533400</xdr:colOff>
      <xdr:row>30</xdr:row>
      <xdr:rowOff>15240</xdr:rowOff>
    </xdr:from>
    <xdr:to>
      <xdr:col>28</xdr:col>
      <xdr:colOff>472440</xdr:colOff>
      <xdr:row>39</xdr:row>
      <xdr:rowOff>160020</xdr:rowOff>
    </xdr:to>
    <xdr:sp macro="" textlink="">
      <xdr:nvSpPr>
        <xdr:cNvPr id="38" name="Rectangle: Rounded Corners 37">
          <a:extLst>
            <a:ext uri="{FF2B5EF4-FFF2-40B4-BE49-F238E27FC236}">
              <a16:creationId xmlns:a16="http://schemas.microsoft.com/office/drawing/2014/main" id="{0F0D30C5-8313-4BBC-9A1C-4B27EA986B78}"/>
            </a:ext>
          </a:extLst>
        </xdr:cNvPr>
        <xdr:cNvSpPr/>
      </xdr:nvSpPr>
      <xdr:spPr>
        <a:xfrm>
          <a:off x="13335000" y="5603240"/>
          <a:ext cx="4206240" cy="1821180"/>
        </a:xfrm>
        <a:prstGeom prst="roundRect">
          <a:avLst>
            <a:gd name="adj" fmla="val 7843"/>
          </a:avLst>
        </a:prstGeom>
        <a:solidFill>
          <a:srgbClr val="17375E"/>
        </a:solidFill>
        <a:ln>
          <a:solidFill>
            <a:schemeClr val="accent1">
              <a:lumMod val="60000"/>
              <a:lumOff val="40000"/>
            </a:schemeClr>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4</xdr:col>
      <xdr:colOff>0</xdr:colOff>
      <xdr:row>40</xdr:row>
      <xdr:rowOff>152400</xdr:rowOff>
    </xdr:from>
    <xdr:to>
      <xdr:col>9</xdr:col>
      <xdr:colOff>236220</xdr:colOff>
      <xdr:row>51</xdr:row>
      <xdr:rowOff>60960</xdr:rowOff>
    </xdr:to>
    <xdr:sp macro="" textlink="">
      <xdr:nvSpPr>
        <xdr:cNvPr id="39" name="Rectangle: Rounded Corners 38">
          <a:extLst>
            <a:ext uri="{FF2B5EF4-FFF2-40B4-BE49-F238E27FC236}">
              <a16:creationId xmlns:a16="http://schemas.microsoft.com/office/drawing/2014/main" id="{7E24BA79-F1B5-4F7D-8DC4-FFC8EC0956F6}"/>
            </a:ext>
          </a:extLst>
        </xdr:cNvPr>
        <xdr:cNvSpPr/>
      </xdr:nvSpPr>
      <xdr:spPr>
        <a:xfrm>
          <a:off x="2438400" y="7467600"/>
          <a:ext cx="3284220" cy="1920240"/>
        </a:xfrm>
        <a:prstGeom prst="roundRect">
          <a:avLst>
            <a:gd name="adj" fmla="val 7843"/>
          </a:avLst>
        </a:prstGeom>
        <a:solidFill>
          <a:srgbClr val="17375E"/>
        </a:solidFill>
        <a:ln>
          <a:solidFill>
            <a:schemeClr val="accent1">
              <a:lumMod val="60000"/>
              <a:lumOff val="40000"/>
            </a:schemeClr>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9</xdr:col>
      <xdr:colOff>342900</xdr:colOff>
      <xdr:row>40</xdr:row>
      <xdr:rowOff>137160</xdr:rowOff>
    </xdr:from>
    <xdr:to>
      <xdr:col>14</xdr:col>
      <xdr:colOff>579120</xdr:colOff>
      <xdr:row>51</xdr:row>
      <xdr:rowOff>45720</xdr:rowOff>
    </xdr:to>
    <xdr:sp macro="" textlink="">
      <xdr:nvSpPr>
        <xdr:cNvPr id="40" name="Rectangle: Rounded Corners 39">
          <a:extLst>
            <a:ext uri="{FF2B5EF4-FFF2-40B4-BE49-F238E27FC236}">
              <a16:creationId xmlns:a16="http://schemas.microsoft.com/office/drawing/2014/main" id="{07DF1466-0DA2-4A10-9E04-F85D9EADF598}"/>
            </a:ext>
          </a:extLst>
        </xdr:cNvPr>
        <xdr:cNvSpPr/>
      </xdr:nvSpPr>
      <xdr:spPr>
        <a:xfrm>
          <a:off x="5829300" y="7452360"/>
          <a:ext cx="3284220" cy="1920240"/>
        </a:xfrm>
        <a:prstGeom prst="roundRect">
          <a:avLst>
            <a:gd name="adj" fmla="val 7843"/>
          </a:avLst>
        </a:prstGeom>
        <a:solidFill>
          <a:srgbClr val="17375E"/>
        </a:solidFill>
        <a:ln>
          <a:solidFill>
            <a:schemeClr val="accent1">
              <a:lumMod val="60000"/>
              <a:lumOff val="40000"/>
            </a:schemeClr>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15</xdr:col>
      <xdr:colOff>76199</xdr:colOff>
      <xdr:row>40</xdr:row>
      <xdr:rowOff>137160</xdr:rowOff>
    </xdr:from>
    <xdr:to>
      <xdr:col>20</xdr:col>
      <xdr:colOff>389466</xdr:colOff>
      <xdr:row>51</xdr:row>
      <xdr:rowOff>45720</xdr:rowOff>
    </xdr:to>
    <xdr:sp macro="" textlink="">
      <xdr:nvSpPr>
        <xdr:cNvPr id="41" name="Rectangle: Rounded Corners 40">
          <a:extLst>
            <a:ext uri="{FF2B5EF4-FFF2-40B4-BE49-F238E27FC236}">
              <a16:creationId xmlns:a16="http://schemas.microsoft.com/office/drawing/2014/main" id="{61BF3F79-F2BA-4238-BD9F-175694BE83FB}"/>
            </a:ext>
          </a:extLst>
        </xdr:cNvPr>
        <xdr:cNvSpPr/>
      </xdr:nvSpPr>
      <xdr:spPr>
        <a:xfrm>
          <a:off x="9220199" y="7587827"/>
          <a:ext cx="3361267" cy="1957493"/>
        </a:xfrm>
        <a:prstGeom prst="roundRect">
          <a:avLst>
            <a:gd name="adj" fmla="val 7843"/>
          </a:avLst>
        </a:prstGeom>
        <a:solidFill>
          <a:srgbClr val="17375E"/>
        </a:solidFill>
        <a:ln>
          <a:solidFill>
            <a:schemeClr val="accent1">
              <a:lumMod val="60000"/>
              <a:lumOff val="40000"/>
            </a:schemeClr>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20</xdr:col>
      <xdr:colOff>480060</xdr:colOff>
      <xdr:row>40</xdr:row>
      <xdr:rowOff>137160</xdr:rowOff>
    </xdr:from>
    <xdr:to>
      <xdr:col>28</xdr:col>
      <xdr:colOff>457200</xdr:colOff>
      <xdr:row>51</xdr:row>
      <xdr:rowOff>45720</xdr:rowOff>
    </xdr:to>
    <xdr:sp macro="" textlink="">
      <xdr:nvSpPr>
        <xdr:cNvPr id="42" name="Rectangle: Rounded Corners 41">
          <a:extLst>
            <a:ext uri="{FF2B5EF4-FFF2-40B4-BE49-F238E27FC236}">
              <a16:creationId xmlns:a16="http://schemas.microsoft.com/office/drawing/2014/main" id="{39EE59D1-70FF-424F-9626-2060E2A39B36}"/>
            </a:ext>
          </a:extLst>
        </xdr:cNvPr>
        <xdr:cNvSpPr/>
      </xdr:nvSpPr>
      <xdr:spPr>
        <a:xfrm>
          <a:off x="12672060" y="7452360"/>
          <a:ext cx="4853940" cy="1920240"/>
        </a:xfrm>
        <a:prstGeom prst="roundRect">
          <a:avLst>
            <a:gd name="adj" fmla="val 7843"/>
          </a:avLst>
        </a:prstGeom>
        <a:solidFill>
          <a:srgbClr val="17375E"/>
        </a:solidFill>
        <a:ln>
          <a:solidFill>
            <a:schemeClr val="accent1">
              <a:lumMod val="60000"/>
              <a:lumOff val="40000"/>
            </a:schemeClr>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4</xdr:col>
      <xdr:colOff>133350</xdr:colOff>
      <xdr:row>18</xdr:row>
      <xdr:rowOff>114299</xdr:rowOff>
    </xdr:from>
    <xdr:to>
      <xdr:col>12</xdr:col>
      <xdr:colOff>47625</xdr:colOff>
      <xdr:row>29</xdr:row>
      <xdr:rowOff>76199</xdr:rowOff>
    </xdr:to>
    <xdr:graphicFrame macro="">
      <xdr:nvGraphicFramePr>
        <xdr:cNvPr id="43" name="Chart 42">
          <a:extLst>
            <a:ext uri="{FF2B5EF4-FFF2-40B4-BE49-F238E27FC236}">
              <a16:creationId xmlns:a16="http://schemas.microsoft.com/office/drawing/2014/main" id="{86A9E300-E694-4D20-B10F-5C83667143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5</xdr:col>
      <xdr:colOff>28574</xdr:colOff>
      <xdr:row>18</xdr:row>
      <xdr:rowOff>55245</xdr:rowOff>
    </xdr:from>
    <xdr:to>
      <xdr:col>9</xdr:col>
      <xdr:colOff>457199</xdr:colOff>
      <xdr:row>20</xdr:row>
      <xdr:rowOff>95250</xdr:rowOff>
    </xdr:to>
    <xdr:sp macro="" textlink="">
      <xdr:nvSpPr>
        <xdr:cNvPr id="45" name="TextBox 44">
          <a:extLst>
            <a:ext uri="{FF2B5EF4-FFF2-40B4-BE49-F238E27FC236}">
              <a16:creationId xmlns:a16="http://schemas.microsoft.com/office/drawing/2014/main" id="{90F5509A-5CCC-45BD-BC1D-AB098FE6DADC}"/>
            </a:ext>
          </a:extLst>
        </xdr:cNvPr>
        <xdr:cNvSpPr txBox="1"/>
      </xdr:nvSpPr>
      <xdr:spPr>
        <a:xfrm>
          <a:off x="3076574" y="3312795"/>
          <a:ext cx="2867025" cy="401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000" b="1">
              <a:solidFill>
                <a:schemeClr val="bg1"/>
              </a:solidFill>
            </a:rPr>
            <a:t>MONTHLY</a:t>
          </a:r>
          <a:r>
            <a:rPr lang="en-US" sz="2000" b="1" baseline="0">
              <a:solidFill>
                <a:schemeClr val="bg1"/>
              </a:solidFill>
            </a:rPr>
            <a:t> SALES TREND</a:t>
          </a:r>
          <a:endParaRPr lang="en-US" sz="2000" b="1">
            <a:solidFill>
              <a:schemeClr val="bg1"/>
            </a:solidFill>
          </a:endParaRPr>
        </a:p>
      </xdr:txBody>
    </xdr:sp>
    <xdr:clientData/>
  </xdr:twoCellAnchor>
  <xdr:twoCellAnchor editAs="absolute">
    <xdr:from>
      <xdr:col>4</xdr:col>
      <xdr:colOff>114299</xdr:colOff>
      <xdr:row>18</xdr:row>
      <xdr:rowOff>76200</xdr:rowOff>
    </xdr:from>
    <xdr:to>
      <xdr:col>5</xdr:col>
      <xdr:colOff>66674</xdr:colOff>
      <xdr:row>21</xdr:row>
      <xdr:rowOff>19051</xdr:rowOff>
    </xdr:to>
    <xdr:pic>
      <xdr:nvPicPr>
        <xdr:cNvPr id="47" name="Graphic 46" descr="Bar graph with upward trend with solid fill">
          <a:extLst>
            <a:ext uri="{FF2B5EF4-FFF2-40B4-BE49-F238E27FC236}">
              <a16:creationId xmlns:a16="http://schemas.microsoft.com/office/drawing/2014/main" id="{E65E79DB-0A34-EE98-F425-34B43123C62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552699" y="3333750"/>
          <a:ext cx="561975" cy="485776"/>
        </a:xfrm>
        <a:prstGeom prst="rect">
          <a:avLst/>
        </a:prstGeom>
      </xdr:spPr>
    </xdr:pic>
    <xdr:clientData/>
  </xdr:twoCellAnchor>
  <xdr:twoCellAnchor editAs="absolute">
    <xdr:from>
      <xdr:col>12</xdr:col>
      <xdr:colOff>276225</xdr:colOff>
      <xdr:row>18</xdr:row>
      <xdr:rowOff>34290</xdr:rowOff>
    </xdr:from>
    <xdr:to>
      <xdr:col>20</xdr:col>
      <xdr:colOff>219074</xdr:colOff>
      <xdr:row>29</xdr:row>
      <xdr:rowOff>38100</xdr:rowOff>
    </xdr:to>
    <xdr:graphicFrame macro="">
      <xdr:nvGraphicFramePr>
        <xdr:cNvPr id="48" name="Chart 47">
          <a:extLst>
            <a:ext uri="{FF2B5EF4-FFF2-40B4-BE49-F238E27FC236}">
              <a16:creationId xmlns:a16="http://schemas.microsoft.com/office/drawing/2014/main" id="{120CB58A-C32E-4DC6-8AFD-031B636010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13</xdr:col>
      <xdr:colOff>76199</xdr:colOff>
      <xdr:row>17</xdr:row>
      <xdr:rowOff>169545</xdr:rowOff>
    </xdr:from>
    <xdr:to>
      <xdr:col>17</xdr:col>
      <xdr:colOff>504824</xdr:colOff>
      <xdr:row>20</xdr:row>
      <xdr:rowOff>28575</xdr:rowOff>
    </xdr:to>
    <xdr:sp macro="" textlink="">
      <xdr:nvSpPr>
        <xdr:cNvPr id="49" name="TextBox 48">
          <a:extLst>
            <a:ext uri="{FF2B5EF4-FFF2-40B4-BE49-F238E27FC236}">
              <a16:creationId xmlns:a16="http://schemas.microsoft.com/office/drawing/2014/main" id="{DBFEA00F-513B-4221-8DC4-DB99EE432586}"/>
            </a:ext>
          </a:extLst>
        </xdr:cNvPr>
        <xdr:cNvSpPr txBox="1"/>
      </xdr:nvSpPr>
      <xdr:spPr>
        <a:xfrm>
          <a:off x="8000999" y="3246120"/>
          <a:ext cx="2867025" cy="401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000" b="1">
              <a:solidFill>
                <a:schemeClr val="bg1"/>
              </a:solidFill>
            </a:rPr>
            <a:t>MONTHLY</a:t>
          </a:r>
          <a:r>
            <a:rPr lang="en-US" sz="2000" b="1" baseline="0">
              <a:solidFill>
                <a:schemeClr val="bg1"/>
              </a:solidFill>
            </a:rPr>
            <a:t> PROFIT TREND</a:t>
          </a:r>
          <a:endParaRPr lang="en-US" sz="2000" b="1">
            <a:solidFill>
              <a:schemeClr val="bg1"/>
            </a:solidFill>
          </a:endParaRPr>
        </a:p>
      </xdr:txBody>
    </xdr:sp>
    <xdr:clientData/>
  </xdr:twoCellAnchor>
  <xdr:twoCellAnchor editAs="absolute">
    <xdr:from>
      <xdr:col>12</xdr:col>
      <xdr:colOff>361950</xdr:colOff>
      <xdr:row>18</xdr:row>
      <xdr:rowOff>34290</xdr:rowOff>
    </xdr:from>
    <xdr:to>
      <xdr:col>13</xdr:col>
      <xdr:colOff>70062</xdr:colOff>
      <xdr:row>20</xdr:row>
      <xdr:rowOff>28575</xdr:rowOff>
    </xdr:to>
    <xdr:pic>
      <xdr:nvPicPr>
        <xdr:cNvPr id="50" name="Graphic 63" descr="Coins with solid fill">
          <a:extLst>
            <a:ext uri="{FF2B5EF4-FFF2-40B4-BE49-F238E27FC236}">
              <a16:creationId xmlns:a16="http://schemas.microsoft.com/office/drawing/2014/main" id="{1E6ACB21-C48C-4AF9-9D28-4974E85EB89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677150" y="3291840"/>
          <a:ext cx="317712" cy="356235"/>
        </a:xfrm>
        <a:prstGeom prst="rect">
          <a:avLst/>
        </a:prstGeom>
      </xdr:spPr>
    </xdr:pic>
    <xdr:clientData/>
  </xdr:twoCellAnchor>
  <xdr:twoCellAnchor editAs="absolute">
    <xdr:from>
      <xdr:col>20</xdr:col>
      <xdr:colOff>428624</xdr:colOff>
      <xdr:row>18</xdr:row>
      <xdr:rowOff>34290</xdr:rowOff>
    </xdr:from>
    <xdr:to>
      <xdr:col>28</xdr:col>
      <xdr:colOff>381000</xdr:colOff>
      <xdr:row>29</xdr:row>
      <xdr:rowOff>19050</xdr:rowOff>
    </xdr:to>
    <xdr:graphicFrame macro="">
      <xdr:nvGraphicFramePr>
        <xdr:cNvPr id="51" name="Chart 50">
          <a:extLst>
            <a:ext uri="{FF2B5EF4-FFF2-40B4-BE49-F238E27FC236}">
              <a16:creationId xmlns:a16="http://schemas.microsoft.com/office/drawing/2014/main" id="{27274A9C-F355-40C5-B853-90F4558D59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21</xdr:col>
      <xdr:colOff>266699</xdr:colOff>
      <xdr:row>18</xdr:row>
      <xdr:rowOff>17145</xdr:rowOff>
    </xdr:from>
    <xdr:to>
      <xdr:col>26</xdr:col>
      <xdr:colOff>85724</xdr:colOff>
      <xdr:row>19</xdr:row>
      <xdr:rowOff>161925</xdr:rowOff>
    </xdr:to>
    <xdr:sp macro="" textlink="">
      <xdr:nvSpPr>
        <xdr:cNvPr id="52" name="TextBox 51">
          <a:extLst>
            <a:ext uri="{FF2B5EF4-FFF2-40B4-BE49-F238E27FC236}">
              <a16:creationId xmlns:a16="http://schemas.microsoft.com/office/drawing/2014/main" id="{F73C604A-E031-40C5-8094-65F3E566738D}"/>
            </a:ext>
          </a:extLst>
        </xdr:cNvPr>
        <xdr:cNvSpPr txBox="1"/>
      </xdr:nvSpPr>
      <xdr:spPr>
        <a:xfrm>
          <a:off x="13068299" y="3274695"/>
          <a:ext cx="2867025" cy="325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000" b="1">
              <a:solidFill>
                <a:schemeClr val="bg1"/>
              </a:solidFill>
            </a:rPr>
            <a:t>SALES</a:t>
          </a:r>
          <a:r>
            <a:rPr lang="en-US" sz="2000" b="1" baseline="0">
              <a:solidFill>
                <a:schemeClr val="bg1"/>
              </a:solidFill>
            </a:rPr>
            <a:t> BY CATEGORY</a:t>
          </a:r>
          <a:endParaRPr lang="en-US" sz="2000" b="1">
            <a:solidFill>
              <a:schemeClr val="bg1"/>
            </a:solidFill>
          </a:endParaRPr>
        </a:p>
      </xdr:txBody>
    </xdr:sp>
    <xdr:clientData/>
  </xdr:twoCellAnchor>
  <xdr:twoCellAnchor editAs="absolute">
    <xdr:from>
      <xdr:col>4</xdr:col>
      <xdr:colOff>25401</xdr:colOff>
      <xdr:row>30</xdr:row>
      <xdr:rowOff>89747</xdr:rowOff>
    </xdr:from>
    <xdr:to>
      <xdr:col>13</xdr:col>
      <xdr:colOff>59267</xdr:colOff>
      <xdr:row>39</xdr:row>
      <xdr:rowOff>127000</xdr:rowOff>
    </xdr:to>
    <xdr:graphicFrame macro="">
      <xdr:nvGraphicFramePr>
        <xdr:cNvPr id="53" name="Chart 52">
          <a:extLst>
            <a:ext uri="{FF2B5EF4-FFF2-40B4-BE49-F238E27FC236}">
              <a16:creationId xmlns:a16="http://schemas.microsoft.com/office/drawing/2014/main" id="{6F3705C6-111A-407B-B732-C0C3441E3D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4</xdr:col>
      <xdr:colOff>287021</xdr:colOff>
      <xdr:row>30</xdr:row>
      <xdr:rowOff>32174</xdr:rowOff>
    </xdr:from>
    <xdr:to>
      <xdr:col>8</xdr:col>
      <xdr:colOff>76201</xdr:colOff>
      <xdr:row>31</xdr:row>
      <xdr:rowOff>135466</xdr:rowOff>
    </xdr:to>
    <xdr:sp macro="" textlink="">
      <xdr:nvSpPr>
        <xdr:cNvPr id="56" name="TextBox 55">
          <a:extLst>
            <a:ext uri="{FF2B5EF4-FFF2-40B4-BE49-F238E27FC236}">
              <a16:creationId xmlns:a16="http://schemas.microsoft.com/office/drawing/2014/main" id="{43D8C935-A5A2-47E4-8087-E2419345C238}"/>
            </a:ext>
          </a:extLst>
        </xdr:cNvPr>
        <xdr:cNvSpPr txBox="1"/>
      </xdr:nvSpPr>
      <xdr:spPr>
        <a:xfrm>
          <a:off x="2725421" y="5620174"/>
          <a:ext cx="2227580" cy="289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b="1">
              <a:solidFill>
                <a:schemeClr val="bg1"/>
              </a:solidFill>
            </a:rPr>
            <a:t>CITY_WISE</a:t>
          </a:r>
          <a:r>
            <a:rPr lang="en-US" sz="1800" b="1" baseline="0">
              <a:solidFill>
                <a:schemeClr val="bg1"/>
              </a:solidFill>
            </a:rPr>
            <a:t> SALES</a:t>
          </a:r>
          <a:endParaRPr lang="en-US" sz="1800" b="1">
            <a:solidFill>
              <a:schemeClr val="bg1"/>
            </a:solidFill>
          </a:endParaRPr>
        </a:p>
      </xdr:txBody>
    </xdr:sp>
    <xdr:clientData/>
  </xdr:twoCellAnchor>
  <xdr:twoCellAnchor editAs="absolute">
    <xdr:from>
      <xdr:col>13</xdr:col>
      <xdr:colOff>270934</xdr:colOff>
      <xdr:row>30</xdr:row>
      <xdr:rowOff>42333</xdr:rowOff>
    </xdr:from>
    <xdr:to>
      <xdr:col>21</xdr:col>
      <xdr:colOff>347133</xdr:colOff>
      <xdr:row>39</xdr:row>
      <xdr:rowOff>143933</xdr:rowOff>
    </xdr:to>
    <xdr:graphicFrame macro="">
      <xdr:nvGraphicFramePr>
        <xdr:cNvPr id="57" name="Chart 56">
          <a:extLst>
            <a:ext uri="{FF2B5EF4-FFF2-40B4-BE49-F238E27FC236}">
              <a16:creationId xmlns:a16="http://schemas.microsoft.com/office/drawing/2014/main" id="{ED464FBE-4D3B-450C-92C1-B33A10F5E5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14</xdr:col>
      <xdr:colOff>117687</xdr:colOff>
      <xdr:row>30</xdr:row>
      <xdr:rowOff>67733</xdr:rowOff>
    </xdr:from>
    <xdr:to>
      <xdr:col>19</xdr:col>
      <xdr:colOff>321733</xdr:colOff>
      <xdr:row>31</xdr:row>
      <xdr:rowOff>110066</xdr:rowOff>
    </xdr:to>
    <xdr:sp macro="" textlink="">
      <xdr:nvSpPr>
        <xdr:cNvPr id="58" name="TextBox 57">
          <a:extLst>
            <a:ext uri="{FF2B5EF4-FFF2-40B4-BE49-F238E27FC236}">
              <a16:creationId xmlns:a16="http://schemas.microsoft.com/office/drawing/2014/main" id="{FE26ECB3-6C6E-4A49-B8E1-23FD234E5C52}"/>
            </a:ext>
          </a:extLst>
        </xdr:cNvPr>
        <xdr:cNvSpPr txBox="1"/>
      </xdr:nvSpPr>
      <xdr:spPr>
        <a:xfrm>
          <a:off x="8652087" y="5655733"/>
          <a:ext cx="3252046"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b="1">
              <a:solidFill>
                <a:schemeClr val="bg1"/>
              </a:solidFill>
            </a:rPr>
            <a:t>TOP</a:t>
          </a:r>
          <a:r>
            <a:rPr lang="en-US" sz="1800" b="1" baseline="0">
              <a:solidFill>
                <a:schemeClr val="bg1"/>
              </a:solidFill>
            </a:rPr>
            <a:t> 5 QTY SELLING MENU ITEM</a:t>
          </a:r>
          <a:endParaRPr lang="en-US" sz="1800" b="1">
            <a:solidFill>
              <a:schemeClr val="bg1"/>
            </a:solidFill>
          </a:endParaRPr>
        </a:p>
      </xdr:txBody>
    </xdr:sp>
    <xdr:clientData/>
  </xdr:twoCellAnchor>
  <xdr:twoCellAnchor editAs="absolute">
    <xdr:from>
      <xdr:col>21</xdr:col>
      <xdr:colOff>592667</xdr:colOff>
      <xdr:row>30</xdr:row>
      <xdr:rowOff>59267</xdr:rowOff>
    </xdr:from>
    <xdr:to>
      <xdr:col>28</xdr:col>
      <xdr:colOff>440267</xdr:colOff>
      <xdr:row>39</xdr:row>
      <xdr:rowOff>135467</xdr:rowOff>
    </xdr:to>
    <xdr:graphicFrame macro="">
      <xdr:nvGraphicFramePr>
        <xdr:cNvPr id="59" name="Chart 58">
          <a:extLst>
            <a:ext uri="{FF2B5EF4-FFF2-40B4-BE49-F238E27FC236}">
              <a16:creationId xmlns:a16="http://schemas.microsoft.com/office/drawing/2014/main" id="{E773CC6E-D7C3-494C-A787-1ADF2541A8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22</xdr:col>
      <xdr:colOff>193887</xdr:colOff>
      <xdr:row>30</xdr:row>
      <xdr:rowOff>42333</xdr:rowOff>
    </xdr:from>
    <xdr:to>
      <xdr:col>27</xdr:col>
      <xdr:colOff>397933</xdr:colOff>
      <xdr:row>31</xdr:row>
      <xdr:rowOff>84666</xdr:rowOff>
    </xdr:to>
    <xdr:sp macro="" textlink="">
      <xdr:nvSpPr>
        <xdr:cNvPr id="60" name="TextBox 59">
          <a:extLst>
            <a:ext uri="{FF2B5EF4-FFF2-40B4-BE49-F238E27FC236}">
              <a16:creationId xmlns:a16="http://schemas.microsoft.com/office/drawing/2014/main" id="{EFBA3BA0-A9FE-4FE4-BD1E-371E6AFC908F}"/>
            </a:ext>
          </a:extLst>
        </xdr:cNvPr>
        <xdr:cNvSpPr txBox="1"/>
      </xdr:nvSpPr>
      <xdr:spPr>
        <a:xfrm>
          <a:off x="13605087" y="5630333"/>
          <a:ext cx="3252046"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b="1">
              <a:solidFill>
                <a:schemeClr val="bg1"/>
              </a:solidFill>
            </a:rPr>
            <a:t>TOP</a:t>
          </a:r>
          <a:r>
            <a:rPr lang="en-US" sz="1800" b="1" baseline="0">
              <a:solidFill>
                <a:schemeClr val="bg1"/>
              </a:solidFill>
            </a:rPr>
            <a:t> WAITERS BY SALES</a:t>
          </a:r>
          <a:endParaRPr lang="en-US" sz="1800" b="1">
            <a:solidFill>
              <a:schemeClr val="bg1"/>
            </a:solidFill>
          </a:endParaRPr>
        </a:p>
      </xdr:txBody>
    </xdr:sp>
    <xdr:clientData/>
  </xdr:twoCellAnchor>
  <xdr:twoCellAnchor editAs="absolute">
    <xdr:from>
      <xdr:col>21</xdr:col>
      <xdr:colOff>516468</xdr:colOff>
      <xdr:row>30</xdr:row>
      <xdr:rowOff>25400</xdr:rowOff>
    </xdr:from>
    <xdr:to>
      <xdr:col>22</xdr:col>
      <xdr:colOff>296333</xdr:colOff>
      <xdr:row>32</xdr:row>
      <xdr:rowOff>0</xdr:rowOff>
    </xdr:to>
    <xdr:pic>
      <xdr:nvPicPr>
        <xdr:cNvPr id="62" name="Graphic 61" descr="User with solid fill">
          <a:extLst>
            <a:ext uri="{FF2B5EF4-FFF2-40B4-BE49-F238E27FC236}">
              <a16:creationId xmlns:a16="http://schemas.microsoft.com/office/drawing/2014/main" id="{82CDF07F-3D0C-962F-45BF-77C4B04F5D74}"/>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3318068" y="5613400"/>
          <a:ext cx="389465" cy="347133"/>
        </a:xfrm>
        <a:prstGeom prst="rect">
          <a:avLst/>
        </a:prstGeom>
      </xdr:spPr>
    </xdr:pic>
    <xdr:clientData/>
  </xdr:twoCellAnchor>
  <xdr:twoCellAnchor editAs="absolute">
    <xdr:from>
      <xdr:col>4</xdr:col>
      <xdr:colOff>42333</xdr:colOff>
      <xdr:row>41</xdr:row>
      <xdr:rowOff>16934</xdr:rowOff>
    </xdr:from>
    <xdr:to>
      <xdr:col>9</xdr:col>
      <xdr:colOff>186267</xdr:colOff>
      <xdr:row>51</xdr:row>
      <xdr:rowOff>42333</xdr:rowOff>
    </xdr:to>
    <xdr:graphicFrame macro="">
      <xdr:nvGraphicFramePr>
        <xdr:cNvPr id="64" name="Chart 63">
          <a:extLst>
            <a:ext uri="{FF2B5EF4-FFF2-40B4-BE49-F238E27FC236}">
              <a16:creationId xmlns:a16="http://schemas.microsoft.com/office/drawing/2014/main" id="{22F39EE4-71A8-42F8-B945-9C1ACAFC9A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absolute">
    <xdr:from>
      <xdr:col>4</xdr:col>
      <xdr:colOff>388620</xdr:colOff>
      <xdr:row>41</xdr:row>
      <xdr:rowOff>32173</xdr:rowOff>
    </xdr:from>
    <xdr:to>
      <xdr:col>9</xdr:col>
      <xdr:colOff>152399</xdr:colOff>
      <xdr:row>42</xdr:row>
      <xdr:rowOff>135465</xdr:rowOff>
    </xdr:to>
    <xdr:sp macro="" textlink="">
      <xdr:nvSpPr>
        <xdr:cNvPr id="65" name="TextBox 64">
          <a:extLst>
            <a:ext uri="{FF2B5EF4-FFF2-40B4-BE49-F238E27FC236}">
              <a16:creationId xmlns:a16="http://schemas.microsoft.com/office/drawing/2014/main" id="{2F11791A-759B-4384-807A-DB4F9F664156}"/>
            </a:ext>
          </a:extLst>
        </xdr:cNvPr>
        <xdr:cNvSpPr txBox="1"/>
      </xdr:nvSpPr>
      <xdr:spPr>
        <a:xfrm>
          <a:off x="2827020" y="7669106"/>
          <a:ext cx="2811779" cy="289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a:solidFill>
                <a:schemeClr val="bg1"/>
              </a:solidFill>
            </a:rPr>
            <a:t>PAYMENT</a:t>
          </a:r>
          <a:r>
            <a:rPr lang="en-US" sz="1400" b="1" baseline="0">
              <a:solidFill>
                <a:schemeClr val="bg1"/>
              </a:solidFill>
            </a:rPr>
            <a:t> METHOD DISTRIBUTION</a:t>
          </a:r>
          <a:endParaRPr lang="en-US" sz="1400" b="1">
            <a:solidFill>
              <a:schemeClr val="bg1"/>
            </a:solidFill>
          </a:endParaRPr>
        </a:p>
      </xdr:txBody>
    </xdr:sp>
    <xdr:clientData/>
  </xdr:twoCellAnchor>
  <xdr:twoCellAnchor editAs="absolute">
    <xdr:from>
      <xdr:col>9</xdr:col>
      <xdr:colOff>397932</xdr:colOff>
      <xdr:row>40</xdr:row>
      <xdr:rowOff>177799</xdr:rowOff>
    </xdr:from>
    <xdr:to>
      <xdr:col>14</xdr:col>
      <xdr:colOff>499533</xdr:colOff>
      <xdr:row>51</xdr:row>
      <xdr:rowOff>8467</xdr:rowOff>
    </xdr:to>
    <xdr:graphicFrame macro="">
      <xdr:nvGraphicFramePr>
        <xdr:cNvPr id="66" name="Chart 65">
          <a:extLst>
            <a:ext uri="{FF2B5EF4-FFF2-40B4-BE49-F238E27FC236}">
              <a16:creationId xmlns:a16="http://schemas.microsoft.com/office/drawing/2014/main" id="{1B19A4F0-07B6-408C-BF83-A055DE9A84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absolute">
    <xdr:from>
      <xdr:col>10</xdr:col>
      <xdr:colOff>7620</xdr:colOff>
      <xdr:row>41</xdr:row>
      <xdr:rowOff>15240</xdr:rowOff>
    </xdr:from>
    <xdr:to>
      <xdr:col>14</xdr:col>
      <xdr:colOff>380999</xdr:colOff>
      <xdr:row>42</xdr:row>
      <xdr:rowOff>118532</xdr:rowOff>
    </xdr:to>
    <xdr:sp macro="" textlink="">
      <xdr:nvSpPr>
        <xdr:cNvPr id="67" name="TextBox 66">
          <a:extLst>
            <a:ext uri="{FF2B5EF4-FFF2-40B4-BE49-F238E27FC236}">
              <a16:creationId xmlns:a16="http://schemas.microsoft.com/office/drawing/2014/main" id="{6D4BEFAE-AC85-49DF-A206-8796AE8D04B8}"/>
            </a:ext>
          </a:extLst>
        </xdr:cNvPr>
        <xdr:cNvSpPr txBox="1"/>
      </xdr:nvSpPr>
      <xdr:spPr>
        <a:xfrm>
          <a:off x="6103620" y="7652173"/>
          <a:ext cx="2811779" cy="289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baseline="0">
              <a:solidFill>
                <a:schemeClr val="bg1"/>
              </a:solidFill>
            </a:rPr>
            <a:t>DINING TYPE DISTRIBUTION</a:t>
          </a:r>
          <a:endParaRPr lang="en-US" sz="1400" b="1">
            <a:solidFill>
              <a:schemeClr val="bg1"/>
            </a:solidFill>
          </a:endParaRPr>
        </a:p>
      </xdr:txBody>
    </xdr:sp>
    <xdr:clientData/>
  </xdr:twoCellAnchor>
  <xdr:twoCellAnchor editAs="absolute">
    <xdr:from>
      <xdr:col>15</xdr:col>
      <xdr:colOff>101600</xdr:colOff>
      <xdr:row>41</xdr:row>
      <xdr:rowOff>8467</xdr:rowOff>
    </xdr:from>
    <xdr:to>
      <xdr:col>20</xdr:col>
      <xdr:colOff>313267</xdr:colOff>
      <xdr:row>51</xdr:row>
      <xdr:rowOff>8467</xdr:rowOff>
    </xdr:to>
    <xdr:graphicFrame macro="">
      <xdr:nvGraphicFramePr>
        <xdr:cNvPr id="68" name="Chart 67">
          <a:extLst>
            <a:ext uri="{FF2B5EF4-FFF2-40B4-BE49-F238E27FC236}">
              <a16:creationId xmlns:a16="http://schemas.microsoft.com/office/drawing/2014/main" id="{CB51010A-280D-4B94-8EE7-DC10A69731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absolute">
    <xdr:from>
      <xdr:col>15</xdr:col>
      <xdr:colOff>430953</xdr:colOff>
      <xdr:row>40</xdr:row>
      <xdr:rowOff>159173</xdr:rowOff>
    </xdr:from>
    <xdr:to>
      <xdr:col>20</xdr:col>
      <xdr:colOff>194732</xdr:colOff>
      <xdr:row>42</xdr:row>
      <xdr:rowOff>76199</xdr:rowOff>
    </xdr:to>
    <xdr:sp macro="" textlink="">
      <xdr:nvSpPr>
        <xdr:cNvPr id="69" name="TextBox 68">
          <a:extLst>
            <a:ext uri="{FF2B5EF4-FFF2-40B4-BE49-F238E27FC236}">
              <a16:creationId xmlns:a16="http://schemas.microsoft.com/office/drawing/2014/main" id="{D3D6DFF4-31A6-4D5A-BD5C-779929D2DC23}"/>
            </a:ext>
          </a:extLst>
        </xdr:cNvPr>
        <xdr:cNvSpPr txBox="1"/>
      </xdr:nvSpPr>
      <xdr:spPr>
        <a:xfrm>
          <a:off x="9574953" y="7609840"/>
          <a:ext cx="2811779" cy="289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baseline="0">
              <a:solidFill>
                <a:schemeClr val="bg1"/>
              </a:solidFill>
            </a:rPr>
            <a:t>CUSTOMER TYPE SALES</a:t>
          </a:r>
          <a:endParaRPr lang="en-US" sz="1400" b="1">
            <a:solidFill>
              <a:schemeClr val="bg1"/>
            </a:solidFill>
          </a:endParaRPr>
        </a:p>
      </xdr:txBody>
    </xdr:sp>
    <xdr:clientData/>
  </xdr:twoCellAnchor>
  <xdr:twoCellAnchor editAs="absolute">
    <xdr:from>
      <xdr:col>20</xdr:col>
      <xdr:colOff>558800</xdr:colOff>
      <xdr:row>41</xdr:row>
      <xdr:rowOff>16933</xdr:rowOff>
    </xdr:from>
    <xdr:to>
      <xdr:col>28</xdr:col>
      <xdr:colOff>372533</xdr:colOff>
      <xdr:row>51</xdr:row>
      <xdr:rowOff>8467</xdr:rowOff>
    </xdr:to>
    <xdr:graphicFrame macro="">
      <xdr:nvGraphicFramePr>
        <xdr:cNvPr id="70" name="Chart 69">
          <a:extLst>
            <a:ext uri="{FF2B5EF4-FFF2-40B4-BE49-F238E27FC236}">
              <a16:creationId xmlns:a16="http://schemas.microsoft.com/office/drawing/2014/main" id="{3264FAC0-38C4-4CB9-B20B-004E2ED6CE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absolute">
    <xdr:from>
      <xdr:col>21</xdr:col>
      <xdr:colOff>294184</xdr:colOff>
      <xdr:row>40</xdr:row>
      <xdr:rowOff>136379</xdr:rowOff>
    </xdr:from>
    <xdr:to>
      <xdr:col>26</xdr:col>
      <xdr:colOff>57962</xdr:colOff>
      <xdr:row>42</xdr:row>
      <xdr:rowOff>53405</xdr:rowOff>
    </xdr:to>
    <xdr:sp macro="" textlink="">
      <xdr:nvSpPr>
        <xdr:cNvPr id="71" name="TextBox 70">
          <a:extLst>
            <a:ext uri="{FF2B5EF4-FFF2-40B4-BE49-F238E27FC236}">
              <a16:creationId xmlns:a16="http://schemas.microsoft.com/office/drawing/2014/main" id="{BEACA1DF-EF04-4A5F-BF27-7DAC2D118B3E}"/>
            </a:ext>
          </a:extLst>
        </xdr:cNvPr>
        <xdr:cNvSpPr txBox="1"/>
      </xdr:nvSpPr>
      <xdr:spPr>
        <a:xfrm>
          <a:off x="13013722" y="7560994"/>
          <a:ext cx="2792240" cy="288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baseline="0">
              <a:solidFill>
                <a:schemeClr val="bg1"/>
              </a:solidFill>
            </a:rPr>
            <a:t>AVG RATING BY CATEGORY</a:t>
          </a:r>
          <a:endParaRPr lang="en-US" sz="1400" b="1">
            <a:solidFill>
              <a:schemeClr val="bg1"/>
            </a:solidFill>
          </a:endParaRPr>
        </a:p>
      </xdr:txBody>
    </xdr:sp>
    <xdr:clientData/>
  </xdr:twoCellAnchor>
  <xdr:twoCellAnchor editAs="absolute">
    <xdr:from>
      <xdr:col>20</xdr:col>
      <xdr:colOff>576384</xdr:colOff>
      <xdr:row>40</xdr:row>
      <xdr:rowOff>175847</xdr:rowOff>
    </xdr:from>
    <xdr:to>
      <xdr:col>21</xdr:col>
      <xdr:colOff>254001</xdr:colOff>
      <xdr:row>42</xdr:row>
      <xdr:rowOff>117232</xdr:rowOff>
    </xdr:to>
    <xdr:pic>
      <xdr:nvPicPr>
        <xdr:cNvPr id="73" name="Graphic 72" descr="Star with solid fill">
          <a:extLst>
            <a:ext uri="{FF2B5EF4-FFF2-40B4-BE49-F238E27FC236}">
              <a16:creationId xmlns:a16="http://schemas.microsoft.com/office/drawing/2014/main" id="{C38DE8C9-CFC2-2DE5-E477-99AED061AF15}"/>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12690230" y="7600462"/>
          <a:ext cx="283309" cy="312616"/>
        </a:xfrm>
        <a:prstGeom prst="rect">
          <a:avLst/>
        </a:prstGeom>
      </xdr:spPr>
    </xdr:pic>
    <xdr:clientData/>
  </xdr:twoCellAnchor>
  <xdr:twoCellAnchor editAs="absolute">
    <xdr:from>
      <xdr:col>0</xdr:col>
      <xdr:colOff>363221</xdr:colOff>
      <xdr:row>33</xdr:row>
      <xdr:rowOff>39077</xdr:rowOff>
    </xdr:from>
    <xdr:to>
      <xdr:col>3</xdr:col>
      <xdr:colOff>374944</xdr:colOff>
      <xdr:row>51</xdr:row>
      <xdr:rowOff>0</xdr:rowOff>
    </xdr:to>
    <mc:AlternateContent xmlns:mc="http://schemas.openxmlformats.org/markup-compatibility/2006" xmlns:a14="http://schemas.microsoft.com/office/drawing/2010/main">
      <mc:Choice Requires="a14">
        <xdr:graphicFrame macro="">
          <xdr:nvGraphicFramePr>
            <xdr:cNvPr id="74" name="Month">
              <a:extLst>
                <a:ext uri="{FF2B5EF4-FFF2-40B4-BE49-F238E27FC236}">
                  <a16:creationId xmlns:a16="http://schemas.microsoft.com/office/drawing/2014/main" id="{F1E8B812-9602-4361-A500-DA05D76C45B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63221" y="6145963"/>
              <a:ext cx="1840523" cy="32919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364589</xdr:colOff>
      <xdr:row>11</xdr:row>
      <xdr:rowOff>1368</xdr:rowOff>
    </xdr:from>
    <xdr:to>
      <xdr:col>3</xdr:col>
      <xdr:colOff>376312</xdr:colOff>
      <xdr:row>24</xdr:row>
      <xdr:rowOff>55343</xdr:rowOff>
    </xdr:to>
    <mc:AlternateContent xmlns:mc="http://schemas.openxmlformats.org/markup-compatibility/2006" xmlns:a14="http://schemas.microsoft.com/office/drawing/2010/main">
      <mc:Choice Requires="a14">
        <xdr:graphicFrame macro="">
          <xdr:nvGraphicFramePr>
            <xdr:cNvPr id="75" name="City">
              <a:extLst>
                <a:ext uri="{FF2B5EF4-FFF2-40B4-BE49-F238E27FC236}">
                  <a16:creationId xmlns:a16="http://schemas.microsoft.com/office/drawing/2014/main" id="{D1EDD368-2445-400C-A114-880F5E1D24A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64589" y="2036997"/>
              <a:ext cx="1840523" cy="24597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365957</xdr:colOff>
      <xdr:row>24</xdr:row>
      <xdr:rowOff>149275</xdr:rowOff>
    </xdr:from>
    <xdr:to>
      <xdr:col>3</xdr:col>
      <xdr:colOff>377680</xdr:colOff>
      <xdr:row>32</xdr:row>
      <xdr:rowOff>166077</xdr:rowOff>
    </xdr:to>
    <mc:AlternateContent xmlns:mc="http://schemas.openxmlformats.org/markup-compatibility/2006" xmlns:a14="http://schemas.microsoft.com/office/drawing/2010/main">
      <mc:Choice Requires="a14">
        <xdr:graphicFrame macro="">
          <xdr:nvGraphicFramePr>
            <xdr:cNvPr id="76" name="Dining Type">
              <a:extLst>
                <a:ext uri="{FF2B5EF4-FFF2-40B4-BE49-F238E27FC236}">
                  <a16:creationId xmlns:a16="http://schemas.microsoft.com/office/drawing/2014/main" id="{2F9E85D4-ECB5-4F27-8537-3B109955A1BA}"/>
                </a:ext>
              </a:extLst>
            </xdr:cNvPr>
            <xdr:cNvGraphicFramePr/>
          </xdr:nvGraphicFramePr>
          <xdr:xfrm>
            <a:off x="0" y="0"/>
            <a:ext cx="0" cy="0"/>
          </xdr:xfrm>
          <a:graphic>
            <a:graphicData uri="http://schemas.microsoft.com/office/drawing/2010/slicer">
              <sle:slicer xmlns:sle="http://schemas.microsoft.com/office/drawing/2010/slicer" name="Dining Type"/>
            </a:graphicData>
          </a:graphic>
        </xdr:graphicFrame>
      </mc:Choice>
      <mc:Fallback xmlns="">
        <xdr:sp macro="" textlink="">
          <xdr:nvSpPr>
            <xdr:cNvPr id="0" name=""/>
            <xdr:cNvSpPr>
              <a:spLocks noTextEdit="1"/>
            </xdr:cNvSpPr>
          </xdr:nvSpPr>
          <xdr:spPr>
            <a:xfrm>
              <a:off x="365957" y="4590646"/>
              <a:ext cx="1840523" cy="1497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xdr:col>
      <xdr:colOff>35858</xdr:colOff>
      <xdr:row>2</xdr:row>
      <xdr:rowOff>125507</xdr:rowOff>
    </xdr:from>
    <xdr:to>
      <xdr:col>2</xdr:col>
      <xdr:colOff>529986</xdr:colOff>
      <xdr:row>8</xdr:row>
      <xdr:rowOff>35859</xdr:rowOff>
    </xdr:to>
    <xdr:pic>
      <xdr:nvPicPr>
        <xdr:cNvPr id="78" name="Graphic 77" descr="Burger and drink with solid fill">
          <a:extLst>
            <a:ext uri="{FF2B5EF4-FFF2-40B4-BE49-F238E27FC236}">
              <a16:creationId xmlns:a16="http://schemas.microsoft.com/office/drawing/2014/main" id="{7869521B-618A-9A07-665A-59757EFFCE48}"/>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645458" y="484095"/>
          <a:ext cx="1103728" cy="986117"/>
        </a:xfrm>
        <a:prstGeom prst="rect">
          <a:avLst/>
        </a:prstGeom>
        <a:effectLst>
          <a:glow rad="63500">
            <a:schemeClr val="accent1">
              <a:satMod val="175000"/>
              <a:alpha val="40000"/>
            </a:schemeClr>
          </a:glow>
        </a:effectLst>
      </xdr:spPr>
    </xdr:pic>
    <xdr:clientData/>
  </xdr:twoCellAnchor>
  <xdr:twoCellAnchor editAs="absolute">
    <xdr:from>
      <xdr:col>19</xdr:col>
      <xdr:colOff>295835</xdr:colOff>
      <xdr:row>3</xdr:row>
      <xdr:rowOff>0</xdr:rowOff>
    </xdr:from>
    <xdr:to>
      <xdr:col>20</xdr:col>
      <xdr:colOff>600635</xdr:colOff>
      <xdr:row>8</xdr:row>
      <xdr:rowOff>17929</xdr:rowOff>
    </xdr:to>
    <xdr:pic macro="[0]!Graphic79_Click">
      <xdr:nvPicPr>
        <xdr:cNvPr id="80" name="Graphic 79" descr="Arrow circle with solid fill">
          <a:extLst>
            <a:ext uri="{FF2B5EF4-FFF2-40B4-BE49-F238E27FC236}">
              <a16:creationId xmlns:a16="http://schemas.microsoft.com/office/drawing/2014/main" id="{29289AB0-647C-23BB-6D7D-6E9AD9CF278E}"/>
            </a:ext>
          </a:extLst>
        </xdr:cNvPr>
        <xdr:cNvPicPr>
          <a:picLocks noChangeAspect="1"/>
        </xdr:cNvPicPr>
      </xdr:nvPicPr>
      <xdr:blipFill>
        <a:blip xmlns:r="http://schemas.openxmlformats.org/officeDocument/2006/relationships" r:embed="rId28">
          <a:extLst>
            <a:ext uri="{96DAC541-7B7A-43D3-8B79-37D633B846F1}">
              <asvg:svgBlip xmlns:asvg="http://schemas.microsoft.com/office/drawing/2016/SVG/main" r:embed="rId29"/>
            </a:ext>
          </a:extLst>
        </a:blip>
        <a:stretch>
          <a:fillRect/>
        </a:stretch>
      </xdr:blipFill>
      <xdr:spPr>
        <a:xfrm>
          <a:off x="11878235" y="537882"/>
          <a:ext cx="914400" cy="914400"/>
        </a:xfrm>
        <a:prstGeom prst="rect">
          <a:avLst/>
        </a:prstGeom>
        <a:effectLst>
          <a:glow rad="63500">
            <a:schemeClr val="accent1">
              <a:satMod val="175000"/>
              <a:alpha val="40000"/>
            </a:schemeClr>
          </a:glow>
        </a:effectLst>
      </xdr:spPr>
    </xdr:pic>
    <xdr:clientData/>
  </xdr:twoCellAnchor>
</xdr:wsDr>
</file>

<file path=xl/drawings/drawing2.xml><?xml version="1.0" encoding="utf-8"?>
<c:userShapes xmlns:c="http://schemas.openxmlformats.org/drawingml/2006/chart">
  <cdr:relSizeAnchor xmlns:cdr="http://schemas.openxmlformats.org/drawingml/2006/chartDrawing">
    <cdr:from>
      <cdr:x>0.28052</cdr:x>
      <cdr:y>0.40897</cdr:y>
    </cdr:from>
    <cdr:to>
      <cdr:x>0.39663</cdr:x>
      <cdr:y>0.67527</cdr:y>
    </cdr:to>
    <cdr:pic>
      <cdr:nvPicPr>
        <cdr:cNvPr id="2" name="Graphic 119" descr="Hotel Bell with solid fill">
          <a:extLst xmlns:a="http://schemas.openxmlformats.org/drawingml/2006/main">
            <a:ext uri="{FF2B5EF4-FFF2-40B4-BE49-F238E27FC236}">
              <a16:creationId xmlns:a16="http://schemas.microsoft.com/office/drawing/2014/main" id="{9450FB58-76E3-06B3-6CCA-C5763348061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354666" y="831718"/>
          <a:ext cx="560725" cy="541575"/>
        </a:xfrm>
        <a:prstGeom xmlns:a="http://schemas.openxmlformats.org/drawingml/2006/main" prst="rect">
          <a:avLst/>
        </a:prstGeom>
      </cdr:spPr>
    </cdr:pic>
  </cdr:relSizeAnchor>
  <cdr:relSizeAnchor xmlns:cdr="http://schemas.openxmlformats.org/drawingml/2006/chartDrawing">
    <cdr:from>
      <cdr:x>0.00986</cdr:x>
      <cdr:y>5.06205E-7</cdr:y>
    </cdr:from>
    <cdr:to>
      <cdr:x>0.09862</cdr:x>
      <cdr:y>0.19479</cdr:y>
    </cdr:to>
    <cdr:pic>
      <cdr:nvPicPr>
        <cdr:cNvPr id="4" name="Graphic 3" descr="Table setting with solid fill">
          <a:extLst xmlns:a="http://schemas.openxmlformats.org/drawingml/2006/main">
            <a:ext uri="{FF2B5EF4-FFF2-40B4-BE49-F238E27FC236}">
              <a16:creationId xmlns:a16="http://schemas.microsoft.com/office/drawing/2014/main" id="{A06F2BBF-DC04-1D09-7D1D-F2FD98F214B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3">
          <a:extLst>
            <a:ext uri="{96DAC541-7B7A-43D3-8B79-37D633B846F1}">
              <asvg:svgBlip xmlns:asvg="http://schemas.microsoft.com/office/drawing/2016/SVG/main" r:embed="rId4"/>
            </a:ext>
          </a:extLst>
        </a:blip>
        <a:stretch xmlns:a="http://schemas.openxmlformats.org/drawingml/2006/main">
          <a:fillRect/>
        </a:stretch>
      </cdr:blipFill>
      <cdr:spPr>
        <a:xfrm xmlns:a="http://schemas.openxmlformats.org/drawingml/2006/main">
          <a:off x="47625" y="1"/>
          <a:ext cx="428626" cy="384810"/>
        </a:xfrm>
        <a:prstGeom xmlns:a="http://schemas.openxmlformats.org/drawingml/2006/main" prst="rect">
          <a:avLst/>
        </a:prstGeom>
      </cdr:spPr>
    </cdr:pic>
  </cdr:relSizeAnchor>
</c:userShapes>
</file>

<file path=xl/drawings/drawing3.xml><?xml version="1.0" encoding="utf-8"?>
<c:userShapes xmlns:c="http://schemas.openxmlformats.org/drawingml/2006/chart">
  <cdr:relSizeAnchor xmlns:cdr="http://schemas.openxmlformats.org/drawingml/2006/chartDrawing">
    <cdr:from>
      <cdr:x>0.0046</cdr:x>
      <cdr:y>0</cdr:y>
    </cdr:from>
    <cdr:to>
      <cdr:x>0.06288</cdr:x>
      <cdr:y>0.16549</cdr:y>
    </cdr:to>
    <cdr:pic>
      <cdr:nvPicPr>
        <cdr:cNvPr id="2" name="Graphic 14" descr="Marker with solid fill">
          <a:extLst xmlns:a="http://schemas.openxmlformats.org/drawingml/2006/main">
            <a:ext uri="{FF2B5EF4-FFF2-40B4-BE49-F238E27FC236}">
              <a16:creationId xmlns:a16="http://schemas.microsoft.com/office/drawing/2014/main" id="{6CAF1D39-D000-4E55-9D41-0971AA6B0CA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25400" y="0"/>
          <a:ext cx="321732" cy="283593"/>
        </a:xfrm>
        <a:prstGeom xmlns:a="http://schemas.openxmlformats.org/drawingml/2006/main" prst="rect">
          <a:avLst/>
        </a:prstGeom>
      </cdr:spPr>
    </cdr:pic>
  </cdr:relSizeAnchor>
</c:userShapes>
</file>

<file path=xl/drawings/drawing4.xml><?xml version="1.0" encoding="utf-8"?>
<c:userShapes xmlns:c="http://schemas.openxmlformats.org/drawingml/2006/chart">
  <cdr:relSizeAnchor xmlns:cdr="http://schemas.openxmlformats.org/drawingml/2006/chartDrawing">
    <cdr:from>
      <cdr:x>0.01026</cdr:x>
      <cdr:y>0</cdr:y>
    </cdr:from>
    <cdr:to>
      <cdr:x>0.08547</cdr:x>
      <cdr:y>0.18095</cdr:y>
    </cdr:to>
    <cdr:pic>
      <cdr:nvPicPr>
        <cdr:cNvPr id="2" name="Graphic 119" descr="Hotel Bell with solid fill">
          <a:extLst xmlns:a="http://schemas.openxmlformats.org/drawingml/2006/main">
            <a:ext uri="{FF2B5EF4-FFF2-40B4-BE49-F238E27FC236}">
              <a16:creationId xmlns:a16="http://schemas.microsoft.com/office/drawing/2014/main" id="{4368D3FF-0A7B-B6CC-2D4C-FB211E52D09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50799" y="0"/>
          <a:ext cx="372534" cy="321733"/>
        </a:xfrm>
        <a:prstGeom xmlns:a="http://schemas.openxmlformats.org/drawingml/2006/main" prst="rect">
          <a:avLst/>
        </a:prstGeom>
      </cdr:spPr>
    </cdr:pic>
  </cdr:relSizeAnchor>
</c:userShapes>
</file>

<file path=xl/drawings/drawing5.xml><?xml version="1.0" encoding="utf-8"?>
<c:userShapes xmlns:c="http://schemas.openxmlformats.org/drawingml/2006/chart">
  <cdr:relSizeAnchor xmlns:cdr="http://schemas.openxmlformats.org/drawingml/2006/chartDrawing">
    <cdr:from>
      <cdr:x>0.27586</cdr:x>
      <cdr:y>0.48431</cdr:y>
    </cdr:from>
    <cdr:to>
      <cdr:x>0.39001</cdr:x>
      <cdr:y>0.68906</cdr:y>
    </cdr:to>
    <cdr:pic>
      <cdr:nvPicPr>
        <cdr:cNvPr id="2" name="Graphic 77" descr="Money with solid fill">
          <a:extLst xmlns:a="http://schemas.openxmlformats.org/drawingml/2006/main">
            <a:ext uri="{FF2B5EF4-FFF2-40B4-BE49-F238E27FC236}">
              <a16:creationId xmlns:a16="http://schemas.microsoft.com/office/drawing/2014/main" id="{783AAA41-0FFD-43F2-9F81-6FE51367EF8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880533" y="914400"/>
          <a:ext cx="364360" cy="386583"/>
        </a:xfrm>
        <a:prstGeom xmlns:a="http://schemas.openxmlformats.org/drawingml/2006/main" prst="rect">
          <a:avLst/>
        </a:prstGeom>
      </cdr:spPr>
    </cdr:pic>
  </cdr:relSizeAnchor>
  <cdr:relSizeAnchor xmlns:cdr="http://schemas.openxmlformats.org/drawingml/2006/chartDrawing">
    <cdr:from>
      <cdr:x>0.01592</cdr:x>
      <cdr:y>0.04484</cdr:y>
    </cdr:from>
    <cdr:to>
      <cdr:x>0.11534</cdr:x>
      <cdr:y>0.16592</cdr:y>
    </cdr:to>
    <cdr:pic>
      <cdr:nvPicPr>
        <cdr:cNvPr id="3" name="Graphic 77" descr="Money with solid fill">
          <a:extLst xmlns:a="http://schemas.openxmlformats.org/drawingml/2006/main">
            <a:ext uri="{FF2B5EF4-FFF2-40B4-BE49-F238E27FC236}">
              <a16:creationId xmlns:a16="http://schemas.microsoft.com/office/drawing/2014/main" id="{783AAA41-0FFD-43F2-9F81-6FE51367EF8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50800" y="84665"/>
          <a:ext cx="317348" cy="228601"/>
        </a:xfrm>
        <a:prstGeom xmlns:a="http://schemas.openxmlformats.org/drawingml/2006/main" prst="rect">
          <a:avLst/>
        </a:prstGeom>
      </cdr:spPr>
    </cdr:pic>
  </cdr:relSizeAnchor>
</c:userShapes>
</file>

<file path=xl/drawings/drawing6.xml><?xml version="1.0" encoding="utf-8"?>
<c:userShapes xmlns:c="http://schemas.openxmlformats.org/drawingml/2006/chart">
  <cdr:relSizeAnchor xmlns:cdr="http://schemas.openxmlformats.org/drawingml/2006/chartDrawing">
    <cdr:from>
      <cdr:x>0.25</cdr:x>
      <cdr:y>0.48649</cdr:y>
    </cdr:from>
    <cdr:to>
      <cdr:x>0.38226</cdr:x>
      <cdr:y>0.65947</cdr:y>
    </cdr:to>
    <cdr:pic>
      <cdr:nvPicPr>
        <cdr:cNvPr id="2" name="Picture 1">
          <a:extLst xmlns:a="http://schemas.openxmlformats.org/drawingml/2006/main">
            <a:ext uri="{FF2B5EF4-FFF2-40B4-BE49-F238E27FC236}">
              <a16:creationId xmlns:a16="http://schemas.microsoft.com/office/drawing/2014/main" id="{B8717B2D-092E-4A18-A188-FACD861B60CD}"/>
            </a:ext>
          </a:extLst>
        </cdr:cNvPr>
        <cdr:cNvPicPr>
          <a:picLocks xmlns:a="http://schemas.openxmlformats.org/drawingml/2006/main" noChangeAspect="1"/>
        </cdr:cNvPicPr>
      </cdr:nvPicPr>
      <cdr:blipFill rotWithShape="1">
        <a:blip xmlns:a="http://schemas.openxmlformats.org/drawingml/2006/main" xmlns:r="http://schemas.openxmlformats.org/officeDocument/2006/relationships" r:embed="rId1" cstate="print">
          <a:extLst>
            <a:ext uri="{28A0092B-C50C-407E-A947-70E740481C1C}">
              <a14:useLocalDpi xmlns:a14="http://schemas.microsoft.com/office/drawing/2010/main" val="0"/>
            </a:ext>
          </a:extLst>
        </a:blip>
        <a:srcRect xmlns:a="http://schemas.openxmlformats.org/drawingml/2006/main" l="9862" t="17931" r="11518" b="27242"/>
        <a:stretch xmlns:a="http://schemas.openxmlformats.org/drawingml/2006/main"/>
      </cdr:blipFill>
      <cdr:spPr>
        <a:xfrm xmlns:a="http://schemas.openxmlformats.org/drawingml/2006/main" flipH="1">
          <a:off x="787400" y="914400"/>
          <a:ext cx="416579" cy="325133"/>
        </a:xfrm>
        <a:prstGeom xmlns:a="http://schemas.openxmlformats.org/drawingml/2006/main" prst="rect">
          <a:avLst/>
        </a:prstGeom>
      </cdr:spPr>
    </cdr:pic>
  </cdr:relSizeAnchor>
  <cdr:relSizeAnchor xmlns:cdr="http://schemas.openxmlformats.org/drawingml/2006/chartDrawing">
    <cdr:from>
      <cdr:x>0.01075</cdr:x>
      <cdr:y>0.04054</cdr:y>
    </cdr:from>
    <cdr:to>
      <cdr:x>0.07457</cdr:x>
      <cdr:y>0.14384</cdr:y>
    </cdr:to>
    <cdr:pic>
      <cdr:nvPicPr>
        <cdr:cNvPr id="4" name="Graphic 16" descr="Fork and knife with solid fill">
          <a:extLst xmlns:a="http://schemas.openxmlformats.org/drawingml/2006/main">
            <a:ext uri="{FF2B5EF4-FFF2-40B4-BE49-F238E27FC236}">
              <a16:creationId xmlns:a16="http://schemas.microsoft.com/office/drawing/2014/main" id="{D2F5247B-38F5-4712-906D-97D6C04A197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33867" y="76200"/>
          <a:ext cx="200993" cy="194157"/>
        </a:xfrm>
        <a:prstGeom xmlns:a="http://schemas.openxmlformats.org/drawingml/2006/main" prst="rect">
          <a:avLst/>
        </a:prstGeom>
      </cdr:spPr>
    </cdr:pic>
  </cdr:relSizeAnchor>
</c:userShapes>
</file>

<file path=xl/drawings/drawing7.xml><?xml version="1.0" encoding="utf-8"?>
<c:userShapes xmlns:c="http://schemas.openxmlformats.org/drawingml/2006/chart">
  <cdr:relSizeAnchor xmlns:cdr="http://schemas.openxmlformats.org/drawingml/2006/chartDrawing">
    <cdr:from>
      <cdr:x>0.31565</cdr:x>
      <cdr:y>0.47727</cdr:y>
    </cdr:from>
    <cdr:to>
      <cdr:x>0.43254</cdr:x>
      <cdr:y>0.68702</cdr:y>
    </cdr:to>
    <cdr:pic>
      <cdr:nvPicPr>
        <cdr:cNvPr id="2" name="Graphic 89" descr="Users with solid fill">
          <a:extLst xmlns:a="http://schemas.openxmlformats.org/drawingml/2006/main">
            <a:ext uri="{FF2B5EF4-FFF2-40B4-BE49-F238E27FC236}">
              <a16:creationId xmlns:a16="http://schemas.microsoft.com/office/drawing/2014/main" id="{5FC4672C-67E0-F88B-A1C1-D9F989EAE39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007534" y="889000"/>
          <a:ext cx="373114" cy="390698"/>
        </a:xfrm>
        <a:prstGeom xmlns:a="http://schemas.openxmlformats.org/drawingml/2006/main" prst="rect">
          <a:avLst/>
        </a:prstGeom>
      </cdr:spPr>
    </cdr:pic>
  </cdr:relSizeAnchor>
  <cdr:relSizeAnchor xmlns:cdr="http://schemas.openxmlformats.org/drawingml/2006/chartDrawing">
    <cdr:from>
      <cdr:x>0.03183</cdr:x>
      <cdr:y>0</cdr:y>
    </cdr:from>
    <cdr:to>
      <cdr:x>0.11406</cdr:x>
      <cdr:y>0.16364</cdr:y>
    </cdr:to>
    <cdr:pic>
      <cdr:nvPicPr>
        <cdr:cNvPr id="3" name="Graphic 89" descr="Users with solid fill">
          <a:extLst xmlns:a="http://schemas.openxmlformats.org/drawingml/2006/main">
            <a:ext uri="{FF2B5EF4-FFF2-40B4-BE49-F238E27FC236}">
              <a16:creationId xmlns:a16="http://schemas.microsoft.com/office/drawing/2014/main" id="{5FC4672C-67E0-F88B-A1C1-D9F989EAE39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01600" y="0"/>
          <a:ext cx="262467" cy="304800"/>
        </a:xfrm>
        <a:prstGeom xmlns:a="http://schemas.openxmlformats.org/drawingml/2006/main" prst="rect">
          <a:avLst/>
        </a:prstGeom>
      </cdr:spPr>
    </cdr:pic>
  </cdr:relSizeAnchor>
</c:userShapes>
</file>

<file path=xl/drawings/drawing8.xml><?xml version="1.0" encoding="utf-8"?>
<xdr:wsDr xmlns:xdr="http://schemas.openxmlformats.org/drawingml/2006/spreadsheetDrawing" xmlns:a="http://schemas.openxmlformats.org/drawingml/2006/main">
  <xdr:twoCellAnchor>
    <xdr:from>
      <xdr:col>1</xdr:col>
      <xdr:colOff>571502</xdr:colOff>
      <xdr:row>1</xdr:row>
      <xdr:rowOff>59871</xdr:rowOff>
    </xdr:from>
    <xdr:to>
      <xdr:col>11</xdr:col>
      <xdr:colOff>114302</xdr:colOff>
      <xdr:row>27</xdr:row>
      <xdr:rowOff>65313</xdr:rowOff>
    </xdr:to>
    <xdr:sp macro="" textlink="">
      <xdr:nvSpPr>
        <xdr:cNvPr id="2" name="Rectangle 1">
          <a:extLst>
            <a:ext uri="{FF2B5EF4-FFF2-40B4-BE49-F238E27FC236}">
              <a16:creationId xmlns:a16="http://schemas.microsoft.com/office/drawing/2014/main" id="{DA9C26CF-826D-8A99-7017-E4206B6A1D68}"/>
            </a:ext>
          </a:extLst>
        </xdr:cNvPr>
        <xdr:cNvSpPr/>
      </xdr:nvSpPr>
      <xdr:spPr>
        <a:xfrm>
          <a:off x="1224645" y="244928"/>
          <a:ext cx="6074228" cy="4816928"/>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2</xdr:col>
      <xdr:colOff>111221</xdr:colOff>
      <xdr:row>2</xdr:row>
      <xdr:rowOff>136072</xdr:rowOff>
    </xdr:from>
    <xdr:to>
      <xdr:col>3</xdr:col>
      <xdr:colOff>397562</xdr:colOff>
      <xdr:row>7</xdr:row>
      <xdr:rowOff>55079</xdr:rowOff>
    </xdr:to>
    <xdr:pic>
      <xdr:nvPicPr>
        <xdr:cNvPr id="3" name="Picture 2">
          <a:extLst>
            <a:ext uri="{FF2B5EF4-FFF2-40B4-BE49-F238E27FC236}">
              <a16:creationId xmlns:a16="http://schemas.microsoft.com/office/drawing/2014/main" id="{A684E2BF-7BF6-4013-BCD4-3802C91EF4A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803" t="13215" r="55140" b="17336"/>
        <a:stretch>
          <a:fillRect/>
        </a:stretch>
      </xdr:blipFill>
      <xdr:spPr>
        <a:xfrm>
          <a:off x="1417507" y="506186"/>
          <a:ext cx="939484" cy="844293"/>
        </a:xfrm>
        <a:prstGeom prst="rect">
          <a:avLst/>
        </a:prstGeom>
      </xdr:spPr>
    </xdr:pic>
    <xdr:clientData/>
  </xdr:twoCellAnchor>
  <xdr:twoCellAnchor editAs="oneCell">
    <xdr:from>
      <xdr:col>2</xdr:col>
      <xdr:colOff>59871</xdr:colOff>
      <xdr:row>9</xdr:row>
      <xdr:rowOff>91169</xdr:rowOff>
    </xdr:from>
    <xdr:to>
      <xdr:col>3</xdr:col>
      <xdr:colOff>184026</xdr:colOff>
      <xdr:row>12</xdr:row>
      <xdr:rowOff>170124</xdr:rowOff>
    </xdr:to>
    <xdr:pic>
      <xdr:nvPicPr>
        <xdr:cNvPr id="4" name="Picture 3">
          <a:extLst>
            <a:ext uri="{FF2B5EF4-FFF2-40B4-BE49-F238E27FC236}">
              <a16:creationId xmlns:a16="http://schemas.microsoft.com/office/drawing/2014/main" id="{F26D8661-F1FD-454C-82AA-CEAA0AF516F5}"/>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4336" r="83122" b="43354"/>
        <a:stretch>
          <a:fillRect/>
        </a:stretch>
      </xdr:blipFill>
      <xdr:spPr>
        <a:xfrm>
          <a:off x="1366157" y="1756683"/>
          <a:ext cx="777298" cy="634127"/>
        </a:xfrm>
        <a:prstGeom prst="rect">
          <a:avLst/>
        </a:prstGeom>
      </xdr:spPr>
    </xdr:pic>
    <xdr:clientData/>
  </xdr:twoCellAnchor>
  <xdr:twoCellAnchor editAs="oneCell">
    <xdr:from>
      <xdr:col>9</xdr:col>
      <xdr:colOff>456511</xdr:colOff>
      <xdr:row>9</xdr:row>
      <xdr:rowOff>81361</xdr:rowOff>
    </xdr:from>
    <xdr:to>
      <xdr:col>10</xdr:col>
      <xdr:colOff>496553</xdr:colOff>
      <xdr:row>12</xdr:row>
      <xdr:rowOff>153947</xdr:rowOff>
    </xdr:to>
    <xdr:pic>
      <xdr:nvPicPr>
        <xdr:cNvPr id="5" name="Picture 4">
          <a:extLst>
            <a:ext uri="{FF2B5EF4-FFF2-40B4-BE49-F238E27FC236}">
              <a16:creationId xmlns:a16="http://schemas.microsoft.com/office/drawing/2014/main" id="{5321BC33-E4F2-43C4-BE98-588C99424002}"/>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83221" t="23977" r="994" b="29567"/>
        <a:stretch>
          <a:fillRect/>
        </a:stretch>
      </xdr:blipFill>
      <xdr:spPr>
        <a:xfrm>
          <a:off x="6334797" y="1746875"/>
          <a:ext cx="693185" cy="627758"/>
        </a:xfrm>
        <a:prstGeom prst="rect">
          <a:avLst/>
        </a:prstGeom>
      </xdr:spPr>
    </xdr:pic>
    <xdr:clientData/>
  </xdr:twoCellAnchor>
  <xdr:twoCellAnchor editAs="oneCell">
    <xdr:from>
      <xdr:col>3</xdr:col>
      <xdr:colOff>441341</xdr:colOff>
      <xdr:row>9</xdr:row>
      <xdr:rowOff>108920</xdr:rowOff>
    </xdr:from>
    <xdr:to>
      <xdr:col>4</xdr:col>
      <xdr:colOff>453021</xdr:colOff>
      <xdr:row>12</xdr:row>
      <xdr:rowOff>164681</xdr:rowOff>
    </xdr:to>
    <xdr:pic>
      <xdr:nvPicPr>
        <xdr:cNvPr id="6" name="Picture 5">
          <a:extLst>
            <a:ext uri="{FF2B5EF4-FFF2-40B4-BE49-F238E27FC236}">
              <a16:creationId xmlns:a16="http://schemas.microsoft.com/office/drawing/2014/main" id="{2A1D8D8D-22CE-4500-B3F2-A85E995AD9C2}"/>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6854" t="23393" r="66759" b="28842"/>
        <a:stretch>
          <a:fillRect/>
        </a:stretch>
      </xdr:blipFill>
      <xdr:spPr>
        <a:xfrm>
          <a:off x="2400770" y="1774434"/>
          <a:ext cx="664822" cy="610933"/>
        </a:xfrm>
        <a:prstGeom prst="rect">
          <a:avLst/>
        </a:prstGeom>
      </xdr:spPr>
    </xdr:pic>
    <xdr:clientData/>
  </xdr:twoCellAnchor>
  <xdr:twoCellAnchor editAs="oneCell">
    <xdr:from>
      <xdr:col>5</xdr:col>
      <xdr:colOff>61041</xdr:colOff>
      <xdr:row>9</xdr:row>
      <xdr:rowOff>97235</xdr:rowOff>
    </xdr:from>
    <xdr:to>
      <xdr:col>6</xdr:col>
      <xdr:colOff>122917</xdr:colOff>
      <xdr:row>13</xdr:row>
      <xdr:rowOff>6839</xdr:rowOff>
    </xdr:to>
    <xdr:pic>
      <xdr:nvPicPr>
        <xdr:cNvPr id="7" name="Picture 6">
          <a:extLst>
            <a:ext uri="{FF2B5EF4-FFF2-40B4-BE49-F238E27FC236}">
              <a16:creationId xmlns:a16="http://schemas.microsoft.com/office/drawing/2014/main" id="{89B0DF0D-02E5-45F6-8DB2-EBBF07EDCD2A}"/>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33309" t="23198" r="50207" b="28248"/>
        <a:stretch>
          <a:fillRect/>
        </a:stretch>
      </xdr:blipFill>
      <xdr:spPr>
        <a:xfrm>
          <a:off x="3326755" y="1762749"/>
          <a:ext cx="715019" cy="649833"/>
        </a:xfrm>
        <a:prstGeom prst="rect">
          <a:avLst/>
        </a:prstGeom>
      </xdr:spPr>
    </xdr:pic>
    <xdr:clientData/>
  </xdr:twoCellAnchor>
  <xdr:twoCellAnchor editAs="oneCell">
    <xdr:from>
      <xdr:col>6</xdr:col>
      <xdr:colOff>382967</xdr:colOff>
      <xdr:row>9</xdr:row>
      <xdr:rowOff>81571</xdr:rowOff>
    </xdr:from>
    <xdr:to>
      <xdr:col>7</xdr:col>
      <xdr:colOff>436766</xdr:colOff>
      <xdr:row>12</xdr:row>
      <xdr:rowOff>153795</xdr:rowOff>
    </xdr:to>
    <xdr:pic>
      <xdr:nvPicPr>
        <xdr:cNvPr id="8" name="Picture 7">
          <a:extLst>
            <a:ext uri="{FF2B5EF4-FFF2-40B4-BE49-F238E27FC236}">
              <a16:creationId xmlns:a16="http://schemas.microsoft.com/office/drawing/2014/main" id="{BD0DD3FE-716E-46A2-99A8-7843A02FFEC5}"/>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539" t="24396" r="83476" b="30046"/>
        <a:stretch>
          <a:fillRect/>
        </a:stretch>
      </xdr:blipFill>
      <xdr:spPr>
        <a:xfrm>
          <a:off x="4301824" y="1747085"/>
          <a:ext cx="706942" cy="627396"/>
        </a:xfrm>
        <a:prstGeom prst="rect">
          <a:avLst/>
        </a:prstGeom>
      </xdr:spPr>
    </xdr:pic>
    <xdr:clientData/>
  </xdr:twoCellAnchor>
  <xdr:twoCellAnchor editAs="oneCell">
    <xdr:from>
      <xdr:col>8</xdr:col>
      <xdr:colOff>8112</xdr:colOff>
      <xdr:row>9</xdr:row>
      <xdr:rowOff>56758</xdr:rowOff>
    </xdr:from>
    <xdr:to>
      <xdr:col>9</xdr:col>
      <xdr:colOff>133353</xdr:colOff>
      <xdr:row>12</xdr:row>
      <xdr:rowOff>175999</xdr:rowOff>
    </xdr:to>
    <xdr:pic>
      <xdr:nvPicPr>
        <xdr:cNvPr id="9" name="Picture 8">
          <a:extLst>
            <a:ext uri="{FF2B5EF4-FFF2-40B4-BE49-F238E27FC236}">
              <a16:creationId xmlns:a16="http://schemas.microsoft.com/office/drawing/2014/main" id="{42116A63-7C7D-4006-8408-49CC3DAAF4A0}"/>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66577" t="23797" r="17138" b="28848"/>
        <a:stretch>
          <a:fillRect/>
        </a:stretch>
      </xdr:blipFill>
      <xdr:spPr>
        <a:xfrm>
          <a:off x="5233255" y="1722272"/>
          <a:ext cx="778384" cy="674413"/>
        </a:xfrm>
        <a:prstGeom prst="rect">
          <a:avLst/>
        </a:prstGeom>
      </xdr:spPr>
    </xdr:pic>
    <xdr:clientData/>
  </xdr:twoCellAnchor>
  <xdr:twoCellAnchor editAs="oneCell">
    <xdr:from>
      <xdr:col>2</xdr:col>
      <xdr:colOff>462643</xdr:colOff>
      <xdr:row>14</xdr:row>
      <xdr:rowOff>97971</xdr:rowOff>
    </xdr:from>
    <xdr:to>
      <xdr:col>3</xdr:col>
      <xdr:colOff>120520</xdr:colOff>
      <xdr:row>16</xdr:row>
      <xdr:rowOff>32120</xdr:rowOff>
    </xdr:to>
    <xdr:pic>
      <xdr:nvPicPr>
        <xdr:cNvPr id="10" name="Graphic 63" descr="Coins with solid fill">
          <a:extLst>
            <a:ext uri="{FF2B5EF4-FFF2-40B4-BE49-F238E27FC236}">
              <a16:creationId xmlns:a16="http://schemas.microsoft.com/office/drawing/2014/main" id="{FA24400A-2BCA-AEAC-858D-5C736BA15C5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768929" y="2688771"/>
          <a:ext cx="311020" cy="304263"/>
        </a:xfrm>
        <a:prstGeom prst="rect">
          <a:avLst/>
        </a:prstGeom>
      </xdr:spPr>
    </xdr:pic>
    <xdr:clientData/>
  </xdr:twoCellAnchor>
  <xdr:twoCellAnchor editAs="oneCell">
    <xdr:from>
      <xdr:col>3</xdr:col>
      <xdr:colOff>391886</xdr:colOff>
      <xdr:row>13</xdr:row>
      <xdr:rowOff>114300</xdr:rowOff>
    </xdr:from>
    <xdr:to>
      <xdr:col>4</xdr:col>
      <xdr:colOff>343011</xdr:colOff>
      <xdr:row>16</xdr:row>
      <xdr:rowOff>91734</xdr:rowOff>
    </xdr:to>
    <xdr:pic>
      <xdr:nvPicPr>
        <xdr:cNvPr id="11" name="Graphic 119" descr="Hotel Bell with solid fill">
          <a:extLst>
            <a:ext uri="{FF2B5EF4-FFF2-40B4-BE49-F238E27FC236}">
              <a16:creationId xmlns:a16="http://schemas.microsoft.com/office/drawing/2014/main" id="{9450FB58-76E3-06B3-6CCA-C5763348061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351315" y="2520043"/>
          <a:ext cx="604267" cy="532605"/>
        </a:xfrm>
        <a:prstGeom prst="rect">
          <a:avLst/>
        </a:prstGeom>
      </xdr:spPr>
    </xdr:pic>
    <xdr:clientData/>
  </xdr:twoCellAnchor>
  <xdr:twoCellAnchor editAs="oneCell">
    <xdr:from>
      <xdr:col>4</xdr:col>
      <xdr:colOff>571500</xdr:colOff>
      <xdr:row>14</xdr:row>
      <xdr:rowOff>65314</xdr:rowOff>
    </xdr:from>
    <xdr:to>
      <xdr:col>5</xdr:col>
      <xdr:colOff>326260</xdr:colOff>
      <xdr:row>16</xdr:row>
      <xdr:rowOff>86137</xdr:rowOff>
    </xdr:to>
    <xdr:pic>
      <xdr:nvPicPr>
        <xdr:cNvPr id="12" name="Graphic 77" descr="Money with solid fill">
          <a:extLst>
            <a:ext uri="{FF2B5EF4-FFF2-40B4-BE49-F238E27FC236}">
              <a16:creationId xmlns:a16="http://schemas.microsoft.com/office/drawing/2014/main" id="{783AAA41-0FFD-43F2-9F81-6FE51367EF85}"/>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184071" y="2656114"/>
          <a:ext cx="407903" cy="390937"/>
        </a:xfrm>
        <a:prstGeom prst="rect">
          <a:avLst/>
        </a:prstGeom>
      </xdr:spPr>
    </xdr:pic>
    <xdr:clientData/>
  </xdr:twoCellAnchor>
  <xdr:twoCellAnchor editAs="oneCell">
    <xdr:from>
      <xdr:col>5</xdr:col>
      <xdr:colOff>495300</xdr:colOff>
      <xdr:row>14</xdr:row>
      <xdr:rowOff>81642</xdr:rowOff>
    </xdr:from>
    <xdr:to>
      <xdr:col>6</xdr:col>
      <xdr:colOff>258814</xdr:colOff>
      <xdr:row>16</xdr:row>
      <xdr:rowOff>106580</xdr:rowOff>
    </xdr:to>
    <xdr:pic>
      <xdr:nvPicPr>
        <xdr:cNvPr id="13" name="Graphic 89" descr="Users with solid fill">
          <a:extLst>
            <a:ext uri="{FF2B5EF4-FFF2-40B4-BE49-F238E27FC236}">
              <a16:creationId xmlns:a16="http://schemas.microsoft.com/office/drawing/2014/main" id="{5FC4672C-67E0-F88B-A1C1-D9F989EAE39C}"/>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761014" y="2672442"/>
          <a:ext cx="416657" cy="395052"/>
        </a:xfrm>
        <a:prstGeom prst="rect">
          <a:avLst/>
        </a:prstGeom>
      </xdr:spPr>
    </xdr:pic>
    <xdr:clientData/>
  </xdr:twoCellAnchor>
  <xdr:twoCellAnchor editAs="oneCell">
    <xdr:from>
      <xdr:col>6</xdr:col>
      <xdr:colOff>370114</xdr:colOff>
      <xdr:row>14</xdr:row>
      <xdr:rowOff>152399</xdr:rowOff>
    </xdr:from>
    <xdr:to>
      <xdr:col>6</xdr:col>
      <xdr:colOff>644864</xdr:colOff>
      <xdr:row>15</xdr:row>
      <xdr:rowOff>184827</xdr:rowOff>
    </xdr:to>
    <xdr:pic>
      <xdr:nvPicPr>
        <xdr:cNvPr id="14" name="Graphic 13" descr="Star with solid fill">
          <a:extLst>
            <a:ext uri="{FF2B5EF4-FFF2-40B4-BE49-F238E27FC236}">
              <a16:creationId xmlns:a16="http://schemas.microsoft.com/office/drawing/2014/main" id="{BC89990F-F876-449B-8C42-A6138BF3ECD5}"/>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4288971" y="2743199"/>
          <a:ext cx="274750" cy="217485"/>
        </a:xfrm>
        <a:prstGeom prst="rect">
          <a:avLst/>
        </a:prstGeom>
      </xdr:spPr>
    </xdr:pic>
    <xdr:clientData/>
  </xdr:twoCellAnchor>
  <xdr:twoCellAnchor editAs="oneCell">
    <xdr:from>
      <xdr:col>7</xdr:col>
      <xdr:colOff>119743</xdr:colOff>
      <xdr:row>14</xdr:row>
      <xdr:rowOff>97972</xdr:rowOff>
    </xdr:from>
    <xdr:to>
      <xdr:col>7</xdr:col>
      <xdr:colOff>440360</xdr:colOff>
      <xdr:row>16</xdr:row>
      <xdr:rowOff>27118</xdr:rowOff>
    </xdr:to>
    <xdr:pic>
      <xdr:nvPicPr>
        <xdr:cNvPr id="15" name="Graphic 14" descr="Marker with solid fill">
          <a:extLst>
            <a:ext uri="{FF2B5EF4-FFF2-40B4-BE49-F238E27FC236}">
              <a16:creationId xmlns:a16="http://schemas.microsoft.com/office/drawing/2014/main" id="{6CAF1D39-D000-4E55-9D41-0971AA6B0CAC}"/>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4691743" y="2688772"/>
          <a:ext cx="320617" cy="299260"/>
        </a:xfrm>
        <a:prstGeom prst="rect">
          <a:avLst/>
        </a:prstGeom>
      </xdr:spPr>
    </xdr:pic>
    <xdr:clientData/>
  </xdr:twoCellAnchor>
  <xdr:twoCellAnchor editAs="oneCell">
    <xdr:from>
      <xdr:col>8</xdr:col>
      <xdr:colOff>332015</xdr:colOff>
      <xdr:row>13</xdr:row>
      <xdr:rowOff>136072</xdr:rowOff>
    </xdr:from>
    <xdr:to>
      <xdr:col>9</xdr:col>
      <xdr:colOff>138994</xdr:colOff>
      <xdr:row>15</xdr:row>
      <xdr:rowOff>95445</xdr:rowOff>
    </xdr:to>
    <xdr:pic>
      <xdr:nvPicPr>
        <xdr:cNvPr id="16" name="Picture 15">
          <a:extLst>
            <a:ext uri="{FF2B5EF4-FFF2-40B4-BE49-F238E27FC236}">
              <a16:creationId xmlns:a16="http://schemas.microsoft.com/office/drawing/2014/main" id="{B8717B2D-092E-4A18-A188-FACD861B60CD}"/>
            </a:ext>
          </a:extLst>
        </xdr:cNvPr>
        <xdr:cNvPicPr>
          <a:picLocks noChangeAspect="1"/>
        </xdr:cNvPicPr>
      </xdr:nvPicPr>
      <xdr:blipFill rotWithShape="1">
        <a:blip xmlns:r="http://schemas.openxmlformats.org/officeDocument/2006/relationships" r:embed="rId20" cstate="print">
          <a:extLst>
            <a:ext uri="{28A0092B-C50C-407E-A947-70E740481C1C}">
              <a14:useLocalDpi xmlns:a14="http://schemas.microsoft.com/office/drawing/2010/main" val="0"/>
            </a:ext>
          </a:extLst>
        </a:blip>
        <a:srcRect l="9862" t="17931" r="11518" b="27242"/>
        <a:stretch/>
      </xdr:blipFill>
      <xdr:spPr>
        <a:xfrm flipH="1">
          <a:off x="5557158" y="2541815"/>
          <a:ext cx="460122" cy="329487"/>
        </a:xfrm>
        <a:prstGeom prst="rect">
          <a:avLst/>
        </a:prstGeom>
      </xdr:spPr>
    </xdr:pic>
    <xdr:clientData/>
  </xdr:twoCellAnchor>
  <xdr:twoCellAnchor editAs="oneCell">
    <xdr:from>
      <xdr:col>7</xdr:col>
      <xdr:colOff>555173</xdr:colOff>
      <xdr:row>14</xdr:row>
      <xdr:rowOff>114301</xdr:rowOff>
    </xdr:from>
    <xdr:to>
      <xdr:col>8</xdr:col>
      <xdr:colOff>146566</xdr:colOff>
      <xdr:row>15</xdr:row>
      <xdr:rowOff>125578</xdr:rowOff>
    </xdr:to>
    <xdr:pic>
      <xdr:nvPicPr>
        <xdr:cNvPr id="17" name="Graphic 16" descr="Fork and knife with solid fill">
          <a:extLst>
            <a:ext uri="{FF2B5EF4-FFF2-40B4-BE49-F238E27FC236}">
              <a16:creationId xmlns:a16="http://schemas.microsoft.com/office/drawing/2014/main" id="{D2F5247B-38F5-4712-906D-97D6C04A1979}"/>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5127173" y="2705101"/>
          <a:ext cx="244536" cy="19633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93.027525694444" createdVersion="8" refreshedVersion="8" minRefreshableVersion="3" recordCount="489" xr:uid="{B3560483-A444-43CC-B0E3-6B5DB4CA1EA5}">
  <cacheSource type="worksheet">
    <worksheetSource name="Restaurant_Data"/>
  </cacheSource>
  <cacheFields count="26">
    <cacheField name="Order ID" numFmtId="0">
      <sharedItems/>
    </cacheField>
    <cacheField name="Order date" numFmtId="14">
      <sharedItems containsSemiMixedTypes="0" containsNonDate="0" containsDate="1" containsString="0" minDate="2025-01-01T00:00:00" maxDate="2025-12-28T00:00:00"/>
    </cacheField>
    <cacheField name="Month" numFmtId="0">
      <sharedItems count="12">
        <s v="Jan"/>
        <s v="Feb"/>
        <s v="Mar"/>
        <s v="Apr"/>
        <s v="May"/>
        <s v="Jun"/>
        <s v="Jul"/>
        <s v="Aug"/>
        <s v="Sep"/>
        <s v="Oct"/>
        <s v="Nov"/>
        <s v="Dec"/>
      </sharedItems>
    </cacheField>
    <cacheField name="Quarter" numFmtId="0">
      <sharedItems/>
    </cacheField>
    <cacheField name="Order Time" numFmtId="0">
      <sharedItems/>
    </cacheField>
    <cacheField name="Day" numFmtId="0">
      <sharedItems/>
    </cacheField>
    <cacheField name="Customer ID" numFmtId="0">
      <sharedItems/>
    </cacheField>
    <cacheField name="Customer Type" numFmtId="0">
      <sharedItems count="3">
        <s v="Occasional"/>
        <s v="New"/>
        <s v="Regular"/>
      </sharedItems>
    </cacheField>
    <cacheField name="Gender" numFmtId="0">
      <sharedItems/>
    </cacheField>
    <cacheField name="Age Group" numFmtId="0">
      <sharedItems/>
    </cacheField>
    <cacheField name="Waiter" numFmtId="0">
      <sharedItems count="5">
        <s v="Lucas"/>
        <s v="Ethan"/>
        <s v="William"/>
        <s v="Noah"/>
        <s v="Oliver"/>
      </sharedItems>
    </cacheField>
    <cacheField name="City" numFmtId="0">
      <sharedItems count="6">
        <s v="Singapore"/>
        <s v="Tokyo"/>
        <s v="Paris"/>
        <s v="Dubai"/>
        <s v="Toronto"/>
        <s v="Sydney"/>
      </sharedItems>
    </cacheField>
    <cacheField name="Table No" numFmtId="0">
      <sharedItems containsSemiMixedTypes="0" containsString="0" containsNumber="1" containsInteger="1" minValue="1" maxValue="25"/>
    </cacheField>
    <cacheField name="Dining Type" numFmtId="0">
      <sharedItems count="3">
        <s v="Delivery"/>
        <s v="Dine-In"/>
        <s v="Takeaway"/>
      </sharedItems>
    </cacheField>
    <cacheField name="Payment Method" numFmtId="0">
      <sharedItems count="4">
        <s v="Wallet"/>
        <s v="Card"/>
        <s v="Cash"/>
        <s v="UPI"/>
      </sharedItems>
    </cacheField>
    <cacheField name="Food Category" numFmtId="0">
      <sharedItems count="6">
        <s v="Seafood"/>
        <s v="Desserts"/>
        <s v="Pasta"/>
        <s v="Pizza"/>
        <s v="Burgers"/>
        <s v="Steak"/>
      </sharedItems>
    </cacheField>
    <cacheField name="Item Name" numFmtId="0">
      <sharedItems count="30">
        <s v="Fish Tacos"/>
        <s v="Chocolate Lava Cake"/>
        <s v="Chicken Alfredo"/>
        <s v="Chocolate Brownie"/>
        <s v="BBQ Chicken Pizza"/>
        <s v="Bacon Cheeseburger"/>
        <s v="Spaghetti Carbonara"/>
        <s v="Ice Cream Sundae"/>
        <s v="Tiramisu"/>
        <s v="Four Cheese Pizza"/>
        <s v="Fish and Chips"/>
        <s v="Sirloin Steak"/>
        <s v="Grilled Salmon"/>
        <s v="Classic Cheeseburger"/>
        <s v="Mushroom Swiss Burger"/>
        <s v="Garlic Butter Shrimp"/>
        <s v="Seafood Pasta"/>
        <s v="New York Strip"/>
        <s v="Meat Lovers Pizza"/>
        <s v="Crispy Chicken Burger"/>
        <s v="New York Cheesecake"/>
        <s v="T-Bone Steak"/>
        <s v="Spaghetti Bolognese"/>
        <s v="Margherita Pizza"/>
        <s v="Pepperoni Pizza"/>
        <s v="Filet Mignon"/>
        <s v="BBQ Chicken Burger"/>
        <s v="Lasagna"/>
        <s v="Ribeye Steak"/>
        <s v="Lobster Tail"/>
      </sharedItems>
    </cacheField>
    <cacheField name="Quantity" numFmtId="0">
      <sharedItems containsSemiMixedTypes="0" containsString="0" containsNumber="1" containsInteger="1" minValue="2" maxValue="9"/>
    </cacheField>
    <cacheField name="Unit Price" numFmtId="0">
      <sharedItems containsSemiMixedTypes="0" containsString="0" containsNumber="1" minValue="2.2799999999999998" maxValue="23.56"/>
    </cacheField>
    <cacheField name="Discount %" numFmtId="0">
      <sharedItems containsSemiMixedTypes="0" containsString="0" containsNumber="1" containsInteger="1" minValue="0" maxValue="10"/>
    </cacheField>
    <cacheField name="Tax %" numFmtId="0">
      <sharedItems containsSemiMixedTypes="0" containsString="0" containsNumber="1" containsInteger="1" minValue="5" maxValue="5"/>
    </cacheField>
    <cacheField name="Rating" numFmtId="0">
      <sharedItems containsSemiMixedTypes="0" containsString="0" containsNumber="1" minValue="3" maxValue="5"/>
    </cacheField>
    <cacheField name="Total Sales" numFmtId="164">
      <sharedItems containsSemiMixedTypes="0" containsString="0" containsNumber="1" minValue="5.821200000000001" maxValue="190.26"/>
    </cacheField>
    <cacheField name="Cost" numFmtId="0">
      <sharedItems containsSemiMixedTypes="0" containsString="0" containsNumber="1" minValue="3.04" maxValue="90.6"/>
    </cacheField>
    <cacheField name="Profit" numFmtId="164">
      <sharedItems containsSemiMixedTypes="0" containsString="0" containsNumber="1" minValue="2.741200000000001" maxValue="99.66"/>
    </cacheField>
    <cacheField name="Unique Customer"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2158497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9">
  <r>
    <s v="ORD0010"/>
    <d v="2025-01-28T00:00:00"/>
    <x v="0"/>
    <s v="Q1"/>
    <s v="20:45"/>
    <s v="Saturday"/>
    <s v="C040"/>
    <x v="0"/>
    <s v="Female"/>
    <s v="18-25"/>
    <x v="0"/>
    <x v="0"/>
    <n v="7"/>
    <x v="0"/>
    <x v="0"/>
    <x v="0"/>
    <x v="0"/>
    <n v="2"/>
    <n v="3.08"/>
    <n v="10"/>
    <n v="5"/>
    <n v="3"/>
    <n v="5.821200000000001"/>
    <n v="3.08"/>
    <n v="2.741200000000001"/>
    <n v="1"/>
  </r>
  <r>
    <s v="ORD0013"/>
    <d v="2025-01-05T00:00:00"/>
    <x v="0"/>
    <s v="Q1"/>
    <s v="12:00"/>
    <s v="Saturday"/>
    <s v="C148"/>
    <x v="1"/>
    <s v="Female"/>
    <s v="26-35"/>
    <x v="1"/>
    <x v="1"/>
    <n v="17"/>
    <x v="1"/>
    <x v="1"/>
    <x v="1"/>
    <x v="1"/>
    <n v="2"/>
    <n v="5.67"/>
    <n v="0"/>
    <n v="5"/>
    <n v="4.5"/>
    <n v="11.907"/>
    <n v="5.67"/>
    <n v="6.2370000000000001"/>
    <n v="1"/>
  </r>
  <r>
    <s v="ORD0015"/>
    <d v="2025-01-20T00:00:00"/>
    <x v="0"/>
    <s v="Q1"/>
    <s v="11:00"/>
    <s v="Sunday"/>
    <s v="C007"/>
    <x v="0"/>
    <s v="Female"/>
    <s v="26-35"/>
    <x v="0"/>
    <x v="2"/>
    <n v="14"/>
    <x v="2"/>
    <x v="1"/>
    <x v="2"/>
    <x v="2"/>
    <n v="2"/>
    <n v="5.03"/>
    <n v="0"/>
    <n v="5"/>
    <n v="5"/>
    <n v="10.563000000000001"/>
    <n v="5.03"/>
    <n v="5.5330000000000004"/>
    <n v="1"/>
  </r>
  <r>
    <s v="ORD0019"/>
    <d v="2025-01-15T00:00:00"/>
    <x v="0"/>
    <s v="Q1"/>
    <s v="11:30"/>
    <s v="Sunday"/>
    <s v="C096"/>
    <x v="0"/>
    <s v="Male"/>
    <s v="18-25"/>
    <x v="2"/>
    <x v="0"/>
    <n v="8"/>
    <x v="1"/>
    <x v="2"/>
    <x v="1"/>
    <x v="3"/>
    <n v="2"/>
    <n v="7.77"/>
    <n v="0"/>
    <n v="5"/>
    <n v="3"/>
    <n v="16.317"/>
    <n v="7.77"/>
    <n v="8.5470000000000006"/>
    <n v="1"/>
  </r>
  <r>
    <s v="ORD0037"/>
    <d v="2025-01-01T00:00:00"/>
    <x v="0"/>
    <s v="Q1"/>
    <s v="21:15"/>
    <s v="Tuesday"/>
    <s v="C166"/>
    <x v="1"/>
    <s v="Male"/>
    <s v="26-35"/>
    <x v="0"/>
    <x v="1"/>
    <n v="19"/>
    <x v="2"/>
    <x v="1"/>
    <x v="3"/>
    <x v="4"/>
    <n v="3"/>
    <n v="12.56"/>
    <n v="0"/>
    <n v="5"/>
    <n v="4.5"/>
    <n v="39.564"/>
    <n v="18.84"/>
    <n v="20.724"/>
    <n v="1"/>
  </r>
  <r>
    <s v="ORD0038"/>
    <d v="2025-01-07T00:00:00"/>
    <x v="0"/>
    <s v="Q1"/>
    <s v="15:00"/>
    <s v="Monday"/>
    <s v="C087"/>
    <x v="0"/>
    <s v="Male"/>
    <s v="26-35"/>
    <x v="2"/>
    <x v="0"/>
    <n v="15"/>
    <x v="0"/>
    <x v="1"/>
    <x v="4"/>
    <x v="5"/>
    <n v="2"/>
    <n v="13.61"/>
    <n v="10"/>
    <n v="5"/>
    <n v="3"/>
    <n v="25.722900000000003"/>
    <n v="13.61"/>
    <n v="12.112900000000003"/>
    <n v="1"/>
  </r>
  <r>
    <s v="ORD0061"/>
    <d v="2025-01-20T00:00:00"/>
    <x v="0"/>
    <s v="Q1"/>
    <s v="16:45"/>
    <s v="Wednesday"/>
    <s v="C051"/>
    <x v="1"/>
    <s v="Female"/>
    <s v="26-35"/>
    <x v="0"/>
    <x v="2"/>
    <n v="14"/>
    <x v="0"/>
    <x v="0"/>
    <x v="2"/>
    <x v="6"/>
    <n v="2"/>
    <n v="7.15"/>
    <n v="0"/>
    <n v="5"/>
    <n v="5"/>
    <n v="15.015000000000001"/>
    <n v="7.15"/>
    <n v="7.8650000000000002"/>
    <n v="1"/>
  </r>
  <r>
    <s v="ORD0068"/>
    <d v="2025-01-14T00:00:00"/>
    <x v="0"/>
    <s v="Q1"/>
    <s v="12:45"/>
    <s v="Thursday"/>
    <s v="C033"/>
    <x v="1"/>
    <s v="Female"/>
    <s v="26-35"/>
    <x v="3"/>
    <x v="2"/>
    <n v="15"/>
    <x v="1"/>
    <x v="1"/>
    <x v="1"/>
    <x v="7"/>
    <n v="2"/>
    <n v="8.68"/>
    <n v="0"/>
    <n v="5"/>
    <n v="4.5"/>
    <n v="18.228000000000002"/>
    <n v="8.68"/>
    <n v="9.5480000000000018"/>
    <n v="1"/>
  </r>
  <r>
    <s v="ORD0078"/>
    <d v="2025-01-14T00:00:00"/>
    <x v="0"/>
    <s v="Q1"/>
    <s v="15:30"/>
    <s v="Sunday"/>
    <s v="C196"/>
    <x v="0"/>
    <s v="Male"/>
    <s v="36-50"/>
    <x v="1"/>
    <x v="3"/>
    <n v="13"/>
    <x v="0"/>
    <x v="3"/>
    <x v="0"/>
    <x v="0"/>
    <n v="3"/>
    <n v="5.83"/>
    <n v="5"/>
    <n v="5"/>
    <n v="3"/>
    <n v="17.446275"/>
    <n v="8.745000000000001"/>
    <n v="8.701274999999999"/>
    <n v="1"/>
  </r>
  <r>
    <s v="ORD0080"/>
    <d v="2025-01-18T00:00:00"/>
    <x v="0"/>
    <s v="Q1"/>
    <s v="16:45"/>
    <s v="Tuesday"/>
    <s v="C020"/>
    <x v="1"/>
    <s v="Female"/>
    <s v="36-50"/>
    <x v="1"/>
    <x v="1"/>
    <n v="19"/>
    <x v="2"/>
    <x v="1"/>
    <x v="1"/>
    <x v="8"/>
    <n v="2"/>
    <n v="15.03"/>
    <n v="5"/>
    <n v="5"/>
    <n v="3"/>
    <n v="29.984850000000002"/>
    <n v="15.03"/>
    <n v="14.954850000000002"/>
    <n v="1"/>
  </r>
  <r>
    <s v="ORD0082"/>
    <d v="2025-01-26T00:00:00"/>
    <x v="0"/>
    <s v="Q1"/>
    <s v="11:15"/>
    <s v="Wednesday"/>
    <s v="C115"/>
    <x v="1"/>
    <s v="Male"/>
    <s v="50+"/>
    <x v="2"/>
    <x v="3"/>
    <n v="5"/>
    <x v="2"/>
    <x v="2"/>
    <x v="3"/>
    <x v="9"/>
    <n v="2"/>
    <n v="6.02"/>
    <n v="5"/>
    <n v="5"/>
    <n v="4.5"/>
    <n v="12.0099"/>
    <n v="6.02"/>
    <n v="5.9899000000000004"/>
    <n v="1"/>
  </r>
  <r>
    <s v="ORD0086"/>
    <d v="2025-01-01T00:00:00"/>
    <x v="0"/>
    <s v="Q1"/>
    <s v="10:15"/>
    <s v="Tuesday"/>
    <s v="C042"/>
    <x v="0"/>
    <s v="Male"/>
    <s v="26-35"/>
    <x v="4"/>
    <x v="2"/>
    <n v="5"/>
    <x v="0"/>
    <x v="3"/>
    <x v="4"/>
    <x v="5"/>
    <n v="2"/>
    <n v="14.79"/>
    <n v="5"/>
    <n v="5"/>
    <n v="5"/>
    <n v="29.506049999999998"/>
    <n v="14.79"/>
    <n v="14.716049999999999"/>
    <n v="1"/>
  </r>
  <r>
    <s v="ORD0088"/>
    <d v="2025-01-17T00:00:00"/>
    <x v="0"/>
    <s v="Q1"/>
    <s v="12:15"/>
    <s v="Wednesday"/>
    <s v="C181"/>
    <x v="1"/>
    <s v="Female"/>
    <s v="26-35"/>
    <x v="1"/>
    <x v="3"/>
    <n v="12"/>
    <x v="0"/>
    <x v="1"/>
    <x v="0"/>
    <x v="10"/>
    <n v="2"/>
    <n v="5.28"/>
    <n v="5"/>
    <n v="5"/>
    <n v="5"/>
    <n v="10.5336"/>
    <n v="5.28"/>
    <n v="5.2535999999999996"/>
    <n v="1"/>
  </r>
  <r>
    <s v="ORD0105"/>
    <d v="2025-01-18T00:00:00"/>
    <x v="0"/>
    <s v="Q1"/>
    <s v="15:30"/>
    <s v="Monday"/>
    <s v="C019"/>
    <x v="0"/>
    <s v="Female"/>
    <s v="18-25"/>
    <x v="3"/>
    <x v="0"/>
    <n v="20"/>
    <x v="1"/>
    <x v="1"/>
    <x v="5"/>
    <x v="11"/>
    <n v="2"/>
    <n v="15.24"/>
    <n v="0"/>
    <n v="5"/>
    <n v="4.5"/>
    <n v="32.004000000000005"/>
    <n v="15.24"/>
    <n v="16.764000000000003"/>
    <n v="1"/>
  </r>
  <r>
    <s v="ORD0117"/>
    <d v="2025-01-27T00:00:00"/>
    <x v="0"/>
    <s v="Q1"/>
    <s v="19:45"/>
    <s v="Tuesday"/>
    <s v="C057"/>
    <x v="1"/>
    <s v="Female"/>
    <s v="18-25"/>
    <x v="4"/>
    <x v="0"/>
    <n v="10"/>
    <x v="1"/>
    <x v="2"/>
    <x v="0"/>
    <x v="12"/>
    <n v="2"/>
    <n v="10.23"/>
    <n v="5"/>
    <n v="5"/>
    <n v="3"/>
    <n v="20.408850000000001"/>
    <n v="10.23"/>
    <n v="10.178850000000001"/>
    <n v="1"/>
  </r>
  <r>
    <s v="ORD0133"/>
    <d v="2025-01-11T00:00:00"/>
    <x v="0"/>
    <s v="Q1"/>
    <s v="22:30"/>
    <s v="Friday"/>
    <s v="C197"/>
    <x v="1"/>
    <s v="Female"/>
    <s v="50+"/>
    <x v="2"/>
    <x v="2"/>
    <n v="7"/>
    <x v="2"/>
    <x v="3"/>
    <x v="4"/>
    <x v="13"/>
    <n v="3"/>
    <n v="7.61"/>
    <n v="10"/>
    <n v="5"/>
    <n v="4.5"/>
    <n v="21.574350000000003"/>
    <n v="11.415000000000001"/>
    <n v="10.159350000000002"/>
    <n v="1"/>
  </r>
  <r>
    <s v="ORD0138"/>
    <d v="2025-01-14T00:00:00"/>
    <x v="0"/>
    <s v="Q1"/>
    <s v="10:30"/>
    <s v="Tuesday"/>
    <s v="C100"/>
    <x v="1"/>
    <s v="Male"/>
    <s v="26-35"/>
    <x v="0"/>
    <x v="1"/>
    <n v="20"/>
    <x v="0"/>
    <x v="1"/>
    <x v="4"/>
    <x v="14"/>
    <n v="2"/>
    <n v="7.66"/>
    <n v="10"/>
    <n v="5"/>
    <n v="4.5"/>
    <n v="14.477400000000001"/>
    <n v="7.66"/>
    <n v="6.817400000000001"/>
    <n v="1"/>
  </r>
  <r>
    <s v="ORD0146"/>
    <d v="2025-01-22T00:00:00"/>
    <x v="0"/>
    <s v="Q1"/>
    <s v="11:00"/>
    <s v="Wednesday"/>
    <s v="C192"/>
    <x v="1"/>
    <s v="Female"/>
    <s v="18-25"/>
    <x v="4"/>
    <x v="1"/>
    <n v="14"/>
    <x v="0"/>
    <x v="3"/>
    <x v="0"/>
    <x v="15"/>
    <n v="2"/>
    <n v="7.66"/>
    <n v="5"/>
    <n v="5"/>
    <n v="5"/>
    <n v="15.281700000000001"/>
    <n v="7.66"/>
    <n v="7.6217000000000006"/>
    <n v="1"/>
  </r>
  <r>
    <s v="ORD0162"/>
    <d v="2025-01-24T00:00:00"/>
    <x v="0"/>
    <s v="Q1"/>
    <s v="12:15"/>
    <s v="Thursday"/>
    <s v="C182"/>
    <x v="1"/>
    <s v="Male"/>
    <s v="36-50"/>
    <x v="4"/>
    <x v="1"/>
    <n v="19"/>
    <x v="0"/>
    <x v="0"/>
    <x v="1"/>
    <x v="3"/>
    <n v="2"/>
    <n v="5.58"/>
    <n v="5"/>
    <n v="5"/>
    <n v="5"/>
    <n v="11.132100000000001"/>
    <n v="5.58"/>
    <n v="5.5521000000000011"/>
    <n v="1"/>
  </r>
  <r>
    <s v="ORD0177"/>
    <d v="2025-01-20T00:00:00"/>
    <x v="0"/>
    <s v="Q1"/>
    <s v="13:45"/>
    <s v="Tuesday"/>
    <s v="C105"/>
    <x v="0"/>
    <s v="Male"/>
    <s v="36-50"/>
    <x v="3"/>
    <x v="0"/>
    <n v="15"/>
    <x v="0"/>
    <x v="3"/>
    <x v="2"/>
    <x v="16"/>
    <n v="2"/>
    <n v="15.97"/>
    <n v="5"/>
    <n v="5"/>
    <n v="5"/>
    <n v="31.860150000000001"/>
    <n v="15.97"/>
    <n v="15.89015"/>
    <n v="1"/>
  </r>
  <r>
    <s v="ORD0182"/>
    <d v="2025-01-15T00:00:00"/>
    <x v="0"/>
    <s v="Q1"/>
    <s v="14:30"/>
    <s v="Saturday"/>
    <s v="C106"/>
    <x v="1"/>
    <s v="Female"/>
    <s v="18-25"/>
    <x v="4"/>
    <x v="2"/>
    <n v="18"/>
    <x v="1"/>
    <x v="3"/>
    <x v="5"/>
    <x v="17"/>
    <n v="3"/>
    <n v="7.57"/>
    <n v="10"/>
    <n v="5"/>
    <n v="4.5"/>
    <n v="21.46095"/>
    <n v="11.355"/>
    <n v="10.10595"/>
    <n v="1"/>
  </r>
  <r>
    <s v="ORD0192"/>
    <d v="2025-01-10T00:00:00"/>
    <x v="0"/>
    <s v="Q1"/>
    <s v="18:30"/>
    <s v="Saturday"/>
    <s v="C124"/>
    <x v="1"/>
    <s v="Female"/>
    <s v="18-25"/>
    <x v="4"/>
    <x v="1"/>
    <n v="25"/>
    <x v="2"/>
    <x v="3"/>
    <x v="3"/>
    <x v="4"/>
    <n v="2"/>
    <n v="10.11"/>
    <n v="0"/>
    <n v="5"/>
    <n v="3"/>
    <n v="21.230999999999998"/>
    <n v="10.11"/>
    <n v="11.120999999999999"/>
    <n v="1"/>
  </r>
  <r>
    <s v="ORD0197"/>
    <d v="2025-01-23T00:00:00"/>
    <x v="0"/>
    <s v="Q1"/>
    <s v="17:15"/>
    <s v="Tuesday"/>
    <s v="C183"/>
    <x v="1"/>
    <s v="Male"/>
    <s v="26-35"/>
    <x v="1"/>
    <x v="2"/>
    <n v="12"/>
    <x v="0"/>
    <x v="3"/>
    <x v="3"/>
    <x v="18"/>
    <n v="2"/>
    <n v="4.49"/>
    <n v="10"/>
    <n v="5"/>
    <n v="4.5"/>
    <n v="8.4861000000000004"/>
    <n v="4.49"/>
    <n v="3.9961000000000002"/>
    <n v="1"/>
  </r>
  <r>
    <s v="ORD0198"/>
    <d v="2025-01-25T00:00:00"/>
    <x v="0"/>
    <s v="Q1"/>
    <s v="12:30"/>
    <s v="Friday"/>
    <s v="C018"/>
    <x v="1"/>
    <s v="Female"/>
    <s v="18-25"/>
    <x v="2"/>
    <x v="2"/>
    <n v="19"/>
    <x v="2"/>
    <x v="2"/>
    <x v="4"/>
    <x v="5"/>
    <n v="2"/>
    <n v="7.01"/>
    <n v="5"/>
    <n v="5"/>
    <n v="4.5"/>
    <n v="13.98495"/>
    <n v="7.01"/>
    <n v="6.9749499999999998"/>
    <n v="1"/>
  </r>
  <r>
    <s v="ORD0236"/>
    <d v="2025-01-02T00:00:00"/>
    <x v="0"/>
    <s v="Q1"/>
    <s v="20:15"/>
    <s v="Monday"/>
    <s v="C064"/>
    <x v="1"/>
    <s v="Male"/>
    <s v="18-25"/>
    <x v="4"/>
    <x v="3"/>
    <n v="8"/>
    <x v="1"/>
    <x v="0"/>
    <x v="1"/>
    <x v="1"/>
    <n v="3"/>
    <n v="4.83"/>
    <n v="0"/>
    <n v="5"/>
    <n v="3"/>
    <n v="15.214500000000001"/>
    <n v="7.2450000000000001"/>
    <n v="7.9695000000000009"/>
    <n v="1"/>
  </r>
  <r>
    <s v="ORD0258"/>
    <d v="2025-01-05T00:00:00"/>
    <x v="1"/>
    <s v="Q1"/>
    <s v="10:30"/>
    <s v="Friday"/>
    <s v="C090"/>
    <x v="0"/>
    <s v="Male"/>
    <s v="26-35"/>
    <x v="1"/>
    <x v="0"/>
    <n v="13"/>
    <x v="1"/>
    <x v="0"/>
    <x v="4"/>
    <x v="19"/>
    <n v="2"/>
    <n v="14.37"/>
    <n v="5"/>
    <n v="5"/>
    <n v="4.5"/>
    <n v="28.668149999999997"/>
    <n v="14.37"/>
    <n v="14.298149999999998"/>
    <n v="1"/>
  </r>
  <r>
    <s v="ORD0281"/>
    <d v="2025-01-17T00:00:00"/>
    <x v="1"/>
    <s v="Q1"/>
    <s v="19:30"/>
    <s v="Thursday"/>
    <s v="C013"/>
    <x v="1"/>
    <s v="Male"/>
    <s v="26-35"/>
    <x v="0"/>
    <x v="3"/>
    <n v="19"/>
    <x v="0"/>
    <x v="1"/>
    <x v="2"/>
    <x v="2"/>
    <n v="2"/>
    <n v="8.52"/>
    <n v="5"/>
    <n v="5"/>
    <n v="5"/>
    <n v="16.997399999999999"/>
    <n v="8.52"/>
    <n v="8.4773999999999994"/>
    <n v="1"/>
  </r>
  <r>
    <s v="ORD0307"/>
    <d v="2025-01-06T00:00:00"/>
    <x v="1"/>
    <s v="Q1"/>
    <s v="15:00"/>
    <s v="Monday"/>
    <s v="C062"/>
    <x v="1"/>
    <s v="Male"/>
    <s v="18-25"/>
    <x v="4"/>
    <x v="1"/>
    <n v="5"/>
    <x v="1"/>
    <x v="2"/>
    <x v="5"/>
    <x v="11"/>
    <n v="3"/>
    <n v="7.88"/>
    <n v="10"/>
    <n v="5"/>
    <n v="5"/>
    <n v="22.3398"/>
    <n v="11.82"/>
    <n v="10.5198"/>
    <n v="1"/>
  </r>
  <r>
    <s v="ORD0308"/>
    <d v="2025-01-03T00:00:00"/>
    <x v="1"/>
    <s v="Q1"/>
    <s v="17:00"/>
    <s v="Monday"/>
    <s v="C104"/>
    <x v="0"/>
    <s v="Female"/>
    <s v="26-35"/>
    <x v="3"/>
    <x v="0"/>
    <n v="17"/>
    <x v="2"/>
    <x v="2"/>
    <x v="0"/>
    <x v="0"/>
    <n v="2"/>
    <n v="3.54"/>
    <n v="5"/>
    <n v="5"/>
    <n v="4.5"/>
    <n v="7.0623000000000005"/>
    <n v="3.54"/>
    <n v="3.5223000000000004"/>
    <n v="1"/>
  </r>
  <r>
    <s v="ORD0313"/>
    <d v="2025-01-11T00:00:00"/>
    <x v="1"/>
    <s v="Q1"/>
    <s v="21:15"/>
    <s v="Thursday"/>
    <s v="C083"/>
    <x v="1"/>
    <s v="Male"/>
    <s v="50+"/>
    <x v="2"/>
    <x v="3"/>
    <n v="19"/>
    <x v="2"/>
    <x v="2"/>
    <x v="1"/>
    <x v="20"/>
    <n v="3"/>
    <n v="15.11"/>
    <n v="0"/>
    <n v="5"/>
    <n v="3"/>
    <n v="47.596499999999999"/>
    <n v="22.664999999999999"/>
    <n v="24.9315"/>
    <n v="1"/>
  </r>
  <r>
    <s v="ORD0322"/>
    <d v="2025-01-08T00:00:00"/>
    <x v="1"/>
    <s v="Q1"/>
    <s v="18:45"/>
    <s v="Wednesday"/>
    <s v="C188"/>
    <x v="1"/>
    <s v="Female"/>
    <s v="50+"/>
    <x v="3"/>
    <x v="1"/>
    <n v="9"/>
    <x v="2"/>
    <x v="3"/>
    <x v="0"/>
    <x v="10"/>
    <n v="2"/>
    <n v="3.54"/>
    <n v="5"/>
    <n v="5"/>
    <n v="3"/>
    <n v="7.0623000000000005"/>
    <n v="3.54"/>
    <n v="3.5223000000000004"/>
    <n v="1"/>
  </r>
  <r>
    <s v="ORD0339"/>
    <d v="2025-01-21T00:00:00"/>
    <x v="1"/>
    <s v="Q1"/>
    <s v="20:30"/>
    <s v="Saturday"/>
    <s v="C045"/>
    <x v="1"/>
    <s v="Female"/>
    <s v="18-25"/>
    <x v="3"/>
    <x v="1"/>
    <n v="21"/>
    <x v="1"/>
    <x v="2"/>
    <x v="4"/>
    <x v="14"/>
    <n v="3"/>
    <n v="12.71"/>
    <n v="10"/>
    <n v="5"/>
    <n v="4.5"/>
    <n v="36.032850000000003"/>
    <n v="19.065000000000001"/>
    <n v="16.967850000000002"/>
    <n v="1"/>
  </r>
  <r>
    <s v="ORD0375"/>
    <d v="2025-01-03T00:00:00"/>
    <x v="1"/>
    <s v="Q1"/>
    <s v="12:00"/>
    <s v="Saturday"/>
    <s v="C131"/>
    <x v="1"/>
    <s v="Female"/>
    <s v="26-35"/>
    <x v="0"/>
    <x v="0"/>
    <n v="20"/>
    <x v="1"/>
    <x v="3"/>
    <x v="5"/>
    <x v="21"/>
    <n v="2"/>
    <n v="4.6399999999999997"/>
    <n v="10"/>
    <n v="5"/>
    <n v="5"/>
    <n v="8.7696000000000005"/>
    <n v="4.6399999999999997"/>
    <n v="4.1296000000000008"/>
    <n v="1"/>
  </r>
  <r>
    <s v="ORD0379"/>
    <d v="2025-01-13T00:00:00"/>
    <x v="1"/>
    <s v="Q1"/>
    <s v="15:30"/>
    <s v="Wednesday"/>
    <s v="C166"/>
    <x v="0"/>
    <s v="Female"/>
    <s v="36-50"/>
    <x v="1"/>
    <x v="3"/>
    <n v="6"/>
    <x v="0"/>
    <x v="3"/>
    <x v="2"/>
    <x v="2"/>
    <n v="2"/>
    <n v="8.65"/>
    <n v="0"/>
    <n v="5"/>
    <n v="3"/>
    <n v="18.165000000000003"/>
    <n v="8.65"/>
    <n v="9.5150000000000023"/>
    <n v="0"/>
  </r>
  <r>
    <s v="ORD0397"/>
    <d v="2025-01-25T00:00:00"/>
    <x v="1"/>
    <s v="Q1"/>
    <s v="12:15"/>
    <s v="Monday"/>
    <s v="C102"/>
    <x v="0"/>
    <s v="Female"/>
    <s v="36-50"/>
    <x v="0"/>
    <x v="0"/>
    <n v="12"/>
    <x v="1"/>
    <x v="0"/>
    <x v="4"/>
    <x v="5"/>
    <n v="3"/>
    <n v="6.43"/>
    <n v="5"/>
    <n v="5"/>
    <n v="4.5"/>
    <n v="19.241775000000001"/>
    <n v="9.6449999999999996"/>
    <n v="9.5967750000000009"/>
    <n v="1"/>
  </r>
  <r>
    <s v="ORD0407"/>
    <d v="2025-01-19T00:00:00"/>
    <x v="1"/>
    <s v="Q1"/>
    <s v="14:30"/>
    <s v="Sunday"/>
    <s v="C089"/>
    <x v="1"/>
    <s v="Male"/>
    <s v="36-50"/>
    <x v="0"/>
    <x v="1"/>
    <n v="6"/>
    <x v="1"/>
    <x v="0"/>
    <x v="1"/>
    <x v="1"/>
    <n v="2"/>
    <n v="13.72"/>
    <n v="5"/>
    <n v="5"/>
    <n v="5"/>
    <n v="27.371400000000001"/>
    <n v="13.72"/>
    <n v="13.651400000000001"/>
    <n v="1"/>
  </r>
  <r>
    <s v="ORD0465"/>
    <d v="2025-01-26T00:00:00"/>
    <x v="1"/>
    <s v="Q1"/>
    <s v="14:30"/>
    <s v="Saturday"/>
    <s v="C099"/>
    <x v="1"/>
    <s v="Female"/>
    <s v="50+"/>
    <x v="0"/>
    <x v="2"/>
    <n v="17"/>
    <x v="2"/>
    <x v="0"/>
    <x v="2"/>
    <x v="22"/>
    <n v="3"/>
    <n v="9.99"/>
    <n v="10"/>
    <n v="5"/>
    <n v="3"/>
    <n v="28.321650000000002"/>
    <n v="14.984999999999999"/>
    <n v="13.336650000000002"/>
    <n v="1"/>
  </r>
  <r>
    <s v="ORD0482"/>
    <d v="2025-01-18T00:00:00"/>
    <x v="1"/>
    <s v="Q1"/>
    <s v="15:00"/>
    <s v="Wednesday"/>
    <s v="C132"/>
    <x v="0"/>
    <s v="Female"/>
    <s v="18-25"/>
    <x v="0"/>
    <x v="3"/>
    <n v="23"/>
    <x v="2"/>
    <x v="1"/>
    <x v="3"/>
    <x v="23"/>
    <n v="2"/>
    <n v="6.75"/>
    <n v="10"/>
    <n v="5"/>
    <n v="5"/>
    <n v="12.7575"/>
    <n v="6.75"/>
    <n v="6.0075000000000003"/>
    <n v="1"/>
  </r>
  <r>
    <s v="ORD0483"/>
    <d v="2025-01-13T00:00:00"/>
    <x v="1"/>
    <s v="Q1"/>
    <s v="10:00"/>
    <s v="Sunday"/>
    <s v="C019"/>
    <x v="0"/>
    <s v="Female"/>
    <s v="50+"/>
    <x v="0"/>
    <x v="3"/>
    <n v="7"/>
    <x v="1"/>
    <x v="2"/>
    <x v="4"/>
    <x v="14"/>
    <n v="3"/>
    <n v="7.99"/>
    <n v="5"/>
    <n v="5"/>
    <n v="4.5"/>
    <n v="23.910074999999999"/>
    <n v="11.984999999999999"/>
    <n v="11.925075"/>
    <n v="0"/>
  </r>
  <r>
    <s v="ORD0029"/>
    <d v="2025-01-03T00:00:00"/>
    <x v="1"/>
    <s v="Q1"/>
    <s v="20:00"/>
    <s v="Saturday"/>
    <s v="C188"/>
    <x v="1"/>
    <s v="Male"/>
    <s v="50+"/>
    <x v="4"/>
    <x v="1"/>
    <n v="5"/>
    <x v="1"/>
    <x v="0"/>
    <x v="5"/>
    <x v="21"/>
    <n v="2"/>
    <n v="12.96"/>
    <n v="5"/>
    <n v="5"/>
    <n v="4.5"/>
    <n v="25.8552"/>
    <n v="12.96"/>
    <n v="12.895199999999999"/>
    <n v="0"/>
  </r>
  <r>
    <s v="ORD0042"/>
    <d v="2025-01-09T00:00:00"/>
    <x v="1"/>
    <s v="Q1"/>
    <s v="13:45"/>
    <s v="Saturday"/>
    <s v="C023"/>
    <x v="0"/>
    <s v="Female"/>
    <s v="50+"/>
    <x v="4"/>
    <x v="3"/>
    <n v="9"/>
    <x v="2"/>
    <x v="3"/>
    <x v="1"/>
    <x v="20"/>
    <n v="3"/>
    <n v="12.66"/>
    <n v="10"/>
    <n v="5"/>
    <n v="3"/>
    <n v="35.891100000000002"/>
    <n v="18.990000000000002"/>
    <n v="16.9011"/>
    <n v="1"/>
  </r>
  <r>
    <s v="ORD0064"/>
    <d v="2025-01-20T00:00:00"/>
    <x v="1"/>
    <s v="Q1"/>
    <s v="18:00"/>
    <s v="Saturday"/>
    <s v="C066"/>
    <x v="0"/>
    <s v="Female"/>
    <s v="26-35"/>
    <x v="1"/>
    <x v="2"/>
    <n v="24"/>
    <x v="0"/>
    <x v="0"/>
    <x v="5"/>
    <x v="21"/>
    <n v="2"/>
    <n v="7.38"/>
    <n v="0"/>
    <n v="5"/>
    <n v="5"/>
    <n v="15.498000000000001"/>
    <n v="7.38"/>
    <n v="8.1180000000000021"/>
    <n v="1"/>
  </r>
  <r>
    <s v="ORD0084"/>
    <d v="2025-02-09T00:00:00"/>
    <x v="1"/>
    <s v="Q1"/>
    <s v="13:00"/>
    <s v="Friday"/>
    <s v="C088"/>
    <x v="0"/>
    <s v="Male"/>
    <s v="26-35"/>
    <x v="0"/>
    <x v="3"/>
    <n v="10"/>
    <x v="2"/>
    <x v="3"/>
    <x v="3"/>
    <x v="9"/>
    <n v="2"/>
    <n v="5.19"/>
    <n v="5"/>
    <n v="5"/>
    <n v="4.5"/>
    <n v="10.354050000000001"/>
    <n v="5.19"/>
    <n v="5.1640500000000005"/>
    <n v="1"/>
  </r>
  <r>
    <s v="ORD0168"/>
    <d v="2025-02-26T00:00:00"/>
    <x v="2"/>
    <s v="Q1"/>
    <s v="11:00"/>
    <s v="Saturday"/>
    <s v="C001"/>
    <x v="0"/>
    <s v="Male"/>
    <s v="18-25"/>
    <x v="0"/>
    <x v="3"/>
    <n v="9"/>
    <x v="1"/>
    <x v="3"/>
    <x v="4"/>
    <x v="13"/>
    <n v="2"/>
    <n v="7.99"/>
    <n v="10"/>
    <n v="5"/>
    <n v="4.5"/>
    <n v="15.101100000000002"/>
    <n v="7.99"/>
    <n v="7.1111000000000022"/>
    <n v="1"/>
  </r>
  <r>
    <s v="ORD0171"/>
    <d v="2025-02-26T00:00:00"/>
    <x v="2"/>
    <s v="Q1"/>
    <s v="21:45"/>
    <s v="Thursday"/>
    <s v="C185"/>
    <x v="1"/>
    <s v="Female"/>
    <s v="18-25"/>
    <x v="0"/>
    <x v="3"/>
    <n v="21"/>
    <x v="0"/>
    <x v="0"/>
    <x v="3"/>
    <x v="23"/>
    <n v="2"/>
    <n v="10.88"/>
    <n v="5"/>
    <n v="5"/>
    <n v="4.5"/>
    <n v="21.7056"/>
    <n v="10.88"/>
    <n v="10.8256"/>
    <n v="1"/>
  </r>
  <r>
    <s v="ORD0174"/>
    <d v="2025-02-03T00:00:00"/>
    <x v="2"/>
    <s v="Q1"/>
    <s v="21:15"/>
    <s v="Wednesday"/>
    <s v="C037"/>
    <x v="1"/>
    <s v="Female"/>
    <s v="18-25"/>
    <x v="0"/>
    <x v="2"/>
    <n v="3"/>
    <x v="0"/>
    <x v="1"/>
    <x v="3"/>
    <x v="24"/>
    <n v="2"/>
    <n v="21.77"/>
    <n v="10"/>
    <n v="5"/>
    <n v="5"/>
    <n v="41.145299999999999"/>
    <n v="21.77"/>
    <n v="19.375299999999999"/>
    <n v="1"/>
  </r>
  <r>
    <s v="ORD0266"/>
    <d v="2025-02-07T00:00:00"/>
    <x v="2"/>
    <s v="Q1"/>
    <s v="20:45"/>
    <s v="Friday"/>
    <s v="C093"/>
    <x v="0"/>
    <s v="Female"/>
    <s v="18-25"/>
    <x v="0"/>
    <x v="3"/>
    <n v="25"/>
    <x v="0"/>
    <x v="2"/>
    <x v="1"/>
    <x v="1"/>
    <n v="2"/>
    <n v="10"/>
    <n v="5"/>
    <n v="5"/>
    <n v="3"/>
    <n v="19.95"/>
    <n v="10"/>
    <n v="9.9499999999999993"/>
    <n v="1"/>
  </r>
  <r>
    <s v="ORD0276"/>
    <d v="2025-02-08T00:00:00"/>
    <x v="2"/>
    <s v="Q1"/>
    <s v="11:15"/>
    <s v="Tuesday"/>
    <s v="C057"/>
    <x v="1"/>
    <s v="Female"/>
    <s v="26-35"/>
    <x v="0"/>
    <x v="1"/>
    <n v="4"/>
    <x v="2"/>
    <x v="0"/>
    <x v="0"/>
    <x v="12"/>
    <n v="2"/>
    <n v="4.33"/>
    <n v="0"/>
    <n v="5"/>
    <n v="4.5"/>
    <n v="9.093"/>
    <n v="4.33"/>
    <n v="4.7629999999999999"/>
    <n v="0"/>
  </r>
  <r>
    <s v="ORD0303"/>
    <d v="2025-02-20T00:00:00"/>
    <x v="2"/>
    <s v="Q1"/>
    <s v="11:45"/>
    <s v="Friday"/>
    <s v="C149"/>
    <x v="1"/>
    <s v="Female"/>
    <s v="36-50"/>
    <x v="3"/>
    <x v="1"/>
    <n v="10"/>
    <x v="2"/>
    <x v="2"/>
    <x v="2"/>
    <x v="16"/>
    <n v="3"/>
    <n v="6.36"/>
    <n v="10"/>
    <n v="5"/>
    <n v="5"/>
    <n v="18.0306"/>
    <n v="9.5400000000000009"/>
    <n v="8.4905999999999988"/>
    <n v="1"/>
  </r>
  <r>
    <s v="ORD0326"/>
    <d v="2025-02-22T00:00:00"/>
    <x v="2"/>
    <s v="Q1"/>
    <s v="21:30"/>
    <s v="Friday"/>
    <s v="C003"/>
    <x v="1"/>
    <s v="Female"/>
    <s v="26-35"/>
    <x v="4"/>
    <x v="2"/>
    <n v="19"/>
    <x v="1"/>
    <x v="3"/>
    <x v="1"/>
    <x v="7"/>
    <n v="3"/>
    <n v="6.92"/>
    <n v="10"/>
    <n v="5"/>
    <n v="4.5"/>
    <n v="19.618199999999998"/>
    <n v="10.379999999999999"/>
    <n v="9.2381999999999991"/>
    <n v="1"/>
  </r>
  <r>
    <s v="ORD0345"/>
    <d v="2025-02-22T00:00:00"/>
    <x v="2"/>
    <s v="Q1"/>
    <s v="22:15"/>
    <s v="Saturday"/>
    <s v="C107"/>
    <x v="1"/>
    <s v="Female"/>
    <s v="18-25"/>
    <x v="4"/>
    <x v="3"/>
    <n v="2"/>
    <x v="1"/>
    <x v="0"/>
    <x v="4"/>
    <x v="14"/>
    <n v="2"/>
    <n v="15.48"/>
    <n v="10"/>
    <n v="5"/>
    <n v="3"/>
    <n v="29.257200000000001"/>
    <n v="15.48"/>
    <n v="13.777200000000001"/>
    <n v="1"/>
  </r>
  <r>
    <s v="ORD0359"/>
    <d v="2025-02-28T00:00:00"/>
    <x v="2"/>
    <s v="Q1"/>
    <s v="21:45"/>
    <s v="Sunday"/>
    <s v="C047"/>
    <x v="1"/>
    <s v="Male"/>
    <s v="50+"/>
    <x v="3"/>
    <x v="0"/>
    <n v="25"/>
    <x v="1"/>
    <x v="2"/>
    <x v="2"/>
    <x v="2"/>
    <n v="2"/>
    <n v="6.53"/>
    <n v="0"/>
    <n v="5"/>
    <n v="3"/>
    <n v="13.713000000000001"/>
    <n v="6.53"/>
    <n v="7.1830000000000007"/>
    <n v="1"/>
  </r>
  <r>
    <s v="ORD0383"/>
    <d v="2025-02-03T00:00:00"/>
    <x v="2"/>
    <s v="Q1"/>
    <s v="10:00"/>
    <s v="Saturday"/>
    <s v="C144"/>
    <x v="0"/>
    <s v="Female"/>
    <s v="26-35"/>
    <x v="4"/>
    <x v="3"/>
    <n v="20"/>
    <x v="0"/>
    <x v="0"/>
    <x v="3"/>
    <x v="4"/>
    <n v="2"/>
    <n v="5.6"/>
    <n v="5"/>
    <n v="5"/>
    <n v="3"/>
    <n v="11.171999999999999"/>
    <n v="5.6"/>
    <n v="5.5719999999999992"/>
    <n v="1"/>
  </r>
  <r>
    <s v="ORD0386"/>
    <d v="2025-02-19T00:00:00"/>
    <x v="2"/>
    <s v="Q1"/>
    <s v="12:30"/>
    <s v="Monday"/>
    <s v="C060"/>
    <x v="1"/>
    <s v="Male"/>
    <s v="26-35"/>
    <x v="2"/>
    <x v="2"/>
    <n v="15"/>
    <x v="2"/>
    <x v="2"/>
    <x v="5"/>
    <x v="25"/>
    <n v="2"/>
    <n v="3.32"/>
    <n v="0"/>
    <n v="5"/>
    <n v="4.5"/>
    <n v="6.9719999999999995"/>
    <n v="3.32"/>
    <n v="3.6519999999999997"/>
    <n v="1"/>
  </r>
  <r>
    <s v="ORD0396"/>
    <d v="2025-02-15T00:00:00"/>
    <x v="2"/>
    <s v="Q1"/>
    <s v="18:15"/>
    <s v="Friday"/>
    <s v="C144"/>
    <x v="0"/>
    <s v="Male"/>
    <s v="36-50"/>
    <x v="1"/>
    <x v="4"/>
    <n v="15"/>
    <x v="0"/>
    <x v="3"/>
    <x v="5"/>
    <x v="25"/>
    <n v="2"/>
    <n v="5"/>
    <n v="5"/>
    <n v="5"/>
    <n v="3"/>
    <n v="9.9749999999999996"/>
    <n v="5"/>
    <n v="4.9749999999999996"/>
    <n v="0"/>
  </r>
  <r>
    <s v="ORD0410"/>
    <d v="2025-02-18T00:00:00"/>
    <x v="2"/>
    <s v="Q1"/>
    <s v="21:00"/>
    <s v="Saturday"/>
    <s v="C037"/>
    <x v="1"/>
    <s v="Female"/>
    <s v="50+"/>
    <x v="0"/>
    <x v="1"/>
    <n v="8"/>
    <x v="1"/>
    <x v="2"/>
    <x v="3"/>
    <x v="9"/>
    <n v="2"/>
    <n v="3.04"/>
    <n v="0"/>
    <n v="5"/>
    <n v="3"/>
    <n v="6.3840000000000003"/>
    <n v="3.04"/>
    <n v="3.3440000000000003"/>
    <n v="0"/>
  </r>
  <r>
    <s v="ORD0416"/>
    <d v="2025-02-20T00:00:00"/>
    <x v="2"/>
    <s v="Q1"/>
    <s v="16:45"/>
    <s v="Friday"/>
    <s v="C193"/>
    <x v="0"/>
    <s v="Male"/>
    <s v="18-25"/>
    <x v="4"/>
    <x v="1"/>
    <n v="18"/>
    <x v="2"/>
    <x v="0"/>
    <x v="3"/>
    <x v="4"/>
    <n v="2"/>
    <n v="4.97"/>
    <n v="10"/>
    <n v="5"/>
    <n v="5"/>
    <n v="9.3933"/>
    <n v="4.97"/>
    <n v="4.4233000000000002"/>
    <n v="1"/>
  </r>
  <r>
    <s v="ORD0424"/>
    <d v="2025-02-22T00:00:00"/>
    <x v="2"/>
    <s v="Q1"/>
    <s v="20:00"/>
    <s v="Saturday"/>
    <s v="C092"/>
    <x v="1"/>
    <s v="Female"/>
    <s v="18-25"/>
    <x v="2"/>
    <x v="3"/>
    <n v="25"/>
    <x v="0"/>
    <x v="2"/>
    <x v="0"/>
    <x v="10"/>
    <n v="2"/>
    <n v="5.17"/>
    <n v="5"/>
    <n v="5"/>
    <n v="3"/>
    <n v="10.31415"/>
    <n v="5.17"/>
    <n v="5.1441499999999998"/>
    <n v="1"/>
  </r>
  <r>
    <s v="ORD0448"/>
    <d v="2025-02-27T00:00:00"/>
    <x v="2"/>
    <s v="Q1"/>
    <s v="15:45"/>
    <s v="Tuesday"/>
    <s v="C172"/>
    <x v="0"/>
    <s v="Male"/>
    <s v="50+"/>
    <x v="2"/>
    <x v="3"/>
    <n v="3"/>
    <x v="0"/>
    <x v="3"/>
    <x v="1"/>
    <x v="1"/>
    <n v="2"/>
    <n v="6.26"/>
    <n v="5"/>
    <n v="5"/>
    <n v="5"/>
    <n v="12.488699999999998"/>
    <n v="6.26"/>
    <n v="6.2286999999999981"/>
    <n v="1"/>
  </r>
  <r>
    <s v="ORD0450"/>
    <d v="2025-02-23T00:00:00"/>
    <x v="2"/>
    <s v="Q1"/>
    <s v="12:45"/>
    <s v="Saturday"/>
    <s v="C026"/>
    <x v="1"/>
    <s v="Female"/>
    <s v="26-35"/>
    <x v="3"/>
    <x v="1"/>
    <n v="24"/>
    <x v="0"/>
    <x v="3"/>
    <x v="4"/>
    <x v="26"/>
    <n v="3"/>
    <n v="5.21"/>
    <n v="0"/>
    <n v="5"/>
    <n v="5"/>
    <n v="16.4115"/>
    <n v="7.8149999999999995"/>
    <n v="8.5965000000000007"/>
    <n v="1"/>
  </r>
  <r>
    <s v="ORD0453"/>
    <d v="2025-02-26T00:00:00"/>
    <x v="2"/>
    <s v="Q1"/>
    <s v="22:45"/>
    <s v="Saturday"/>
    <s v="C093"/>
    <x v="0"/>
    <s v="Male"/>
    <s v="26-35"/>
    <x v="4"/>
    <x v="1"/>
    <n v="3"/>
    <x v="2"/>
    <x v="2"/>
    <x v="1"/>
    <x v="1"/>
    <n v="3"/>
    <n v="6.38"/>
    <n v="10"/>
    <n v="5"/>
    <n v="5"/>
    <n v="18.087300000000003"/>
    <n v="9.57"/>
    <n v="8.5173000000000023"/>
    <n v="0"/>
  </r>
  <r>
    <s v="ORD0457"/>
    <d v="2025-02-15T00:00:00"/>
    <x v="2"/>
    <s v="Q1"/>
    <s v="21:15"/>
    <s v="Saturday"/>
    <s v="C066"/>
    <x v="0"/>
    <s v="Male"/>
    <s v="50+"/>
    <x v="0"/>
    <x v="3"/>
    <n v="2"/>
    <x v="2"/>
    <x v="1"/>
    <x v="5"/>
    <x v="17"/>
    <n v="3"/>
    <n v="8.84"/>
    <n v="0"/>
    <n v="5"/>
    <n v="3"/>
    <n v="27.846"/>
    <n v="13.26"/>
    <n v="14.586"/>
    <n v="0"/>
  </r>
  <r>
    <s v="ORD0011"/>
    <d v="2025-02-07T00:00:00"/>
    <x v="2"/>
    <s v="Q1"/>
    <s v="16:45"/>
    <s v="Sunday"/>
    <s v="C192"/>
    <x v="0"/>
    <s v="Male"/>
    <s v="36-50"/>
    <x v="2"/>
    <x v="4"/>
    <n v="5"/>
    <x v="1"/>
    <x v="3"/>
    <x v="5"/>
    <x v="25"/>
    <n v="2"/>
    <n v="12.64"/>
    <n v="5"/>
    <n v="5"/>
    <n v="5"/>
    <n v="25.216799999999999"/>
    <n v="12.64"/>
    <n v="12.576799999999999"/>
    <n v="0"/>
  </r>
  <r>
    <s v="ORD0022"/>
    <d v="2025-02-23T00:00:00"/>
    <x v="2"/>
    <s v="Q1"/>
    <s v="13:45"/>
    <s v="Sunday"/>
    <s v="C043"/>
    <x v="1"/>
    <s v="Female"/>
    <s v="26-35"/>
    <x v="4"/>
    <x v="1"/>
    <n v="18"/>
    <x v="0"/>
    <x v="0"/>
    <x v="2"/>
    <x v="27"/>
    <n v="2"/>
    <n v="10.86"/>
    <n v="5"/>
    <n v="5"/>
    <n v="4.5"/>
    <n v="21.665699999999998"/>
    <n v="10.86"/>
    <n v="10.805699999999998"/>
    <n v="1"/>
  </r>
  <r>
    <s v="ORD0052"/>
    <d v="2025-02-09T00:00:00"/>
    <x v="2"/>
    <s v="Q1"/>
    <s v="20:45"/>
    <s v="Tuesday"/>
    <s v="C021"/>
    <x v="0"/>
    <s v="Female"/>
    <s v="50+"/>
    <x v="4"/>
    <x v="4"/>
    <n v="22"/>
    <x v="2"/>
    <x v="3"/>
    <x v="5"/>
    <x v="17"/>
    <n v="2"/>
    <n v="8.19"/>
    <n v="5"/>
    <n v="5"/>
    <n v="4"/>
    <n v="16.33905"/>
    <n v="8.19"/>
    <n v="8.1490500000000008"/>
    <n v="1"/>
  </r>
  <r>
    <s v="ORD0077"/>
    <d v="2025-02-27T00:00:00"/>
    <x v="2"/>
    <s v="Q1"/>
    <s v="12:45"/>
    <s v="Friday"/>
    <s v="C162"/>
    <x v="1"/>
    <s v="Female"/>
    <s v="26-35"/>
    <x v="0"/>
    <x v="3"/>
    <n v="4"/>
    <x v="2"/>
    <x v="1"/>
    <x v="0"/>
    <x v="15"/>
    <n v="2"/>
    <n v="8.25"/>
    <n v="0"/>
    <n v="5"/>
    <n v="3"/>
    <n v="17.324999999999999"/>
    <n v="8.25"/>
    <n v="9.0749999999999993"/>
    <n v="1"/>
  </r>
  <r>
    <s v="ORD0190"/>
    <d v="2025-02-09T00:00:00"/>
    <x v="3"/>
    <s v="Q1"/>
    <s v="10:15"/>
    <s v="Thursday"/>
    <s v="C180"/>
    <x v="0"/>
    <s v="Female"/>
    <s v="36-50"/>
    <x v="3"/>
    <x v="1"/>
    <n v="16"/>
    <x v="2"/>
    <x v="0"/>
    <x v="2"/>
    <x v="6"/>
    <n v="2"/>
    <n v="5.31"/>
    <n v="0"/>
    <n v="5"/>
    <n v="3"/>
    <n v="11.151"/>
    <n v="5.31"/>
    <n v="5.8410000000000002"/>
    <n v="1"/>
  </r>
  <r>
    <s v="ORD0191"/>
    <d v="2025-02-09T00:00:00"/>
    <x v="3"/>
    <s v="Q1"/>
    <s v="10:15"/>
    <s v="Monday"/>
    <s v="C029"/>
    <x v="1"/>
    <s v="Male"/>
    <s v="36-50"/>
    <x v="0"/>
    <x v="1"/>
    <n v="7"/>
    <x v="0"/>
    <x v="0"/>
    <x v="0"/>
    <x v="0"/>
    <n v="2"/>
    <n v="6.36"/>
    <n v="5"/>
    <n v="5"/>
    <n v="4"/>
    <n v="12.6882"/>
    <n v="6.36"/>
    <n v="6.3281999999999998"/>
    <n v="1"/>
  </r>
  <r>
    <s v="ORD0213"/>
    <d v="2025-02-24T00:00:00"/>
    <x v="3"/>
    <s v="Q1"/>
    <s v="12:15"/>
    <s v="Wednesday"/>
    <s v="C150"/>
    <x v="0"/>
    <s v="Female"/>
    <s v="50+"/>
    <x v="3"/>
    <x v="2"/>
    <n v="3"/>
    <x v="1"/>
    <x v="2"/>
    <x v="1"/>
    <x v="7"/>
    <n v="2"/>
    <n v="14.03"/>
    <n v="5"/>
    <n v="5"/>
    <n v="5"/>
    <n v="27.989849999999997"/>
    <n v="14.03"/>
    <n v="13.959849999999998"/>
    <n v="1"/>
  </r>
  <r>
    <s v="ORD0218"/>
    <d v="2025-02-24T00:00:00"/>
    <x v="3"/>
    <s v="Q1"/>
    <s v="21:00"/>
    <s v="Friday"/>
    <s v="C015"/>
    <x v="1"/>
    <s v="Male"/>
    <s v="36-50"/>
    <x v="2"/>
    <x v="2"/>
    <n v="23"/>
    <x v="1"/>
    <x v="1"/>
    <x v="2"/>
    <x v="16"/>
    <n v="2"/>
    <n v="7.92"/>
    <n v="5"/>
    <n v="5"/>
    <n v="4"/>
    <n v="15.800400000000002"/>
    <n v="7.92"/>
    <n v="7.8804000000000016"/>
    <n v="1"/>
  </r>
  <r>
    <s v="ORD0282"/>
    <d v="2025-02-22T00:00:00"/>
    <x v="3"/>
    <s v="Q1"/>
    <s v="21:15"/>
    <s v="Friday"/>
    <s v="C067"/>
    <x v="1"/>
    <s v="Male"/>
    <s v="36-50"/>
    <x v="4"/>
    <x v="3"/>
    <n v="19"/>
    <x v="1"/>
    <x v="0"/>
    <x v="3"/>
    <x v="18"/>
    <n v="2"/>
    <n v="10.43"/>
    <n v="10"/>
    <n v="5"/>
    <n v="5"/>
    <n v="19.712700000000002"/>
    <n v="10.43"/>
    <n v="9.2827000000000019"/>
    <n v="1"/>
  </r>
  <r>
    <s v="ORD0291"/>
    <d v="2025-02-16T00:00:00"/>
    <x v="3"/>
    <s v="Q1"/>
    <s v="18:15"/>
    <s v="Tuesday"/>
    <s v="C032"/>
    <x v="1"/>
    <s v="Female"/>
    <s v="36-50"/>
    <x v="1"/>
    <x v="1"/>
    <n v="19"/>
    <x v="0"/>
    <x v="3"/>
    <x v="3"/>
    <x v="23"/>
    <n v="2"/>
    <n v="4.6900000000000004"/>
    <n v="10"/>
    <n v="5"/>
    <n v="3"/>
    <n v="8.8641000000000005"/>
    <n v="4.6900000000000004"/>
    <n v="4.1741000000000001"/>
    <n v="1"/>
  </r>
  <r>
    <s v="ORD0392"/>
    <d v="2025-02-05T00:00:00"/>
    <x v="3"/>
    <s v="Q1"/>
    <s v="22:45"/>
    <s v="Wednesday"/>
    <s v="C173"/>
    <x v="0"/>
    <s v="Male"/>
    <s v="50+"/>
    <x v="2"/>
    <x v="3"/>
    <n v="13"/>
    <x v="1"/>
    <x v="1"/>
    <x v="2"/>
    <x v="22"/>
    <n v="2"/>
    <n v="13.98"/>
    <n v="0"/>
    <n v="5"/>
    <n v="3"/>
    <n v="29.358000000000001"/>
    <n v="13.98"/>
    <n v="15.378"/>
    <n v="1"/>
  </r>
  <r>
    <s v="ORD0431"/>
    <d v="2025-02-16T00:00:00"/>
    <x v="3"/>
    <s v="Q1"/>
    <s v="18:30"/>
    <s v="Sunday"/>
    <s v="C084"/>
    <x v="1"/>
    <s v="Male"/>
    <s v="36-50"/>
    <x v="1"/>
    <x v="1"/>
    <n v="1"/>
    <x v="1"/>
    <x v="2"/>
    <x v="3"/>
    <x v="4"/>
    <n v="2"/>
    <n v="5.84"/>
    <n v="10"/>
    <n v="5"/>
    <n v="3"/>
    <n v="11.037600000000001"/>
    <n v="5.84"/>
    <n v="5.1976000000000013"/>
    <n v="1"/>
  </r>
  <r>
    <s v="ORD0438"/>
    <d v="2025-02-24T00:00:00"/>
    <x v="3"/>
    <s v="Q1"/>
    <s v="10:30"/>
    <s v="Thursday"/>
    <s v="C151"/>
    <x v="1"/>
    <s v="Male"/>
    <s v="36-50"/>
    <x v="2"/>
    <x v="2"/>
    <n v="18"/>
    <x v="2"/>
    <x v="2"/>
    <x v="3"/>
    <x v="4"/>
    <n v="2"/>
    <n v="6.62"/>
    <n v="5"/>
    <n v="5"/>
    <n v="3"/>
    <n v="13.206899999999999"/>
    <n v="6.62"/>
    <n v="6.5868999999999991"/>
    <n v="1"/>
  </r>
  <r>
    <s v="ORD0459"/>
    <d v="2025-02-02T00:00:00"/>
    <x v="3"/>
    <s v="Q1"/>
    <s v="14:15"/>
    <s v="Sunday"/>
    <s v="C120"/>
    <x v="0"/>
    <s v="Female"/>
    <s v="50+"/>
    <x v="4"/>
    <x v="2"/>
    <n v="6"/>
    <x v="1"/>
    <x v="2"/>
    <x v="2"/>
    <x v="22"/>
    <n v="3"/>
    <n v="6.73"/>
    <n v="5"/>
    <n v="5"/>
    <n v="4"/>
    <n v="20.139524999999999"/>
    <n v="10.095000000000001"/>
    <n v="10.044524999999998"/>
    <n v="1"/>
  </r>
  <r>
    <s v="ORD0461"/>
    <d v="2025-02-13T00:00:00"/>
    <x v="3"/>
    <s v="Q1"/>
    <s v="15:30"/>
    <s v="Wednesday"/>
    <s v="C066"/>
    <x v="1"/>
    <s v="Female"/>
    <s v="26-35"/>
    <x v="1"/>
    <x v="4"/>
    <n v="3"/>
    <x v="1"/>
    <x v="1"/>
    <x v="3"/>
    <x v="23"/>
    <n v="2"/>
    <n v="5.42"/>
    <n v="5"/>
    <n v="5"/>
    <n v="3"/>
    <n v="10.812900000000001"/>
    <n v="5.42"/>
    <n v="5.3929000000000009"/>
    <n v="0"/>
  </r>
  <r>
    <s v="ORD0464"/>
    <d v="2025-02-08T00:00:00"/>
    <x v="3"/>
    <s v="Q1"/>
    <s v="18:45"/>
    <s v="Sunday"/>
    <s v="C027"/>
    <x v="1"/>
    <s v="Female"/>
    <s v="18-25"/>
    <x v="3"/>
    <x v="1"/>
    <n v="2"/>
    <x v="0"/>
    <x v="1"/>
    <x v="1"/>
    <x v="3"/>
    <n v="2"/>
    <n v="5.28"/>
    <n v="10"/>
    <n v="5"/>
    <n v="5"/>
    <n v="9.9792000000000023"/>
    <n v="5.28"/>
    <n v="4.699200000000002"/>
    <n v="1"/>
  </r>
  <r>
    <s v="ORD0273"/>
    <d v="2025-01-28T00:00:00"/>
    <x v="0"/>
    <s v="Q1"/>
    <s v="14:00"/>
    <s v="Saturday"/>
    <s v="C117"/>
    <x v="1"/>
    <s v="Female"/>
    <s v="18-25"/>
    <x v="3"/>
    <x v="4"/>
    <n v="4"/>
    <x v="2"/>
    <x v="2"/>
    <x v="2"/>
    <x v="27"/>
    <n v="3"/>
    <n v="6.06"/>
    <n v="5"/>
    <n v="5"/>
    <n v="5"/>
    <n v="18.134549999999997"/>
    <n v="9.09"/>
    <n v="9.0445499999999974"/>
    <n v="1"/>
  </r>
  <r>
    <s v="ORD0499"/>
    <d v="2025-01-05T00:00:00"/>
    <x v="0"/>
    <s v="Q1"/>
    <s v="20:45"/>
    <s v="Monday"/>
    <s v="C021"/>
    <x v="0"/>
    <s v="Male"/>
    <s v="18-25"/>
    <x v="4"/>
    <x v="3"/>
    <n v="1"/>
    <x v="0"/>
    <x v="2"/>
    <x v="2"/>
    <x v="6"/>
    <n v="4"/>
    <n v="9.4600000000000009"/>
    <n v="0"/>
    <n v="5"/>
    <n v="3"/>
    <n v="39.732000000000006"/>
    <n v="18.920000000000002"/>
    <n v="20.812000000000005"/>
    <n v="0"/>
  </r>
  <r>
    <s v="ORD0017"/>
    <d v="2025-01-20T00:00:00"/>
    <x v="0"/>
    <s v="Q1"/>
    <s v="19:30"/>
    <s v="Sunday"/>
    <s v="C165"/>
    <x v="0"/>
    <s v="Female"/>
    <s v="50+"/>
    <x v="1"/>
    <x v="2"/>
    <n v="18"/>
    <x v="1"/>
    <x v="1"/>
    <x v="3"/>
    <x v="18"/>
    <n v="4"/>
    <n v="21.23"/>
    <n v="5"/>
    <n v="5"/>
    <n v="3"/>
    <n v="84.707700000000003"/>
    <n v="42.46"/>
    <n v="42.247700000000002"/>
    <n v="1"/>
  </r>
  <r>
    <s v="ORD0023"/>
    <d v="2025-01-15T00:00:00"/>
    <x v="0"/>
    <s v="Q1"/>
    <s v="22:45"/>
    <s v="Tuesday"/>
    <s v="C078"/>
    <x v="0"/>
    <s v="Female"/>
    <s v="26-35"/>
    <x v="2"/>
    <x v="5"/>
    <n v="17"/>
    <x v="2"/>
    <x v="1"/>
    <x v="5"/>
    <x v="28"/>
    <n v="3"/>
    <n v="3.18"/>
    <n v="0"/>
    <n v="5"/>
    <n v="4"/>
    <n v="10.017000000000001"/>
    <n v="4.7700000000000005"/>
    <n v="5.2470000000000008"/>
    <n v="1"/>
  </r>
  <r>
    <s v="ORD0306"/>
    <d v="2025-01-01T00:00:00"/>
    <x v="0"/>
    <s v="Q1"/>
    <s v="21:00"/>
    <s v="Sunday"/>
    <s v="C144"/>
    <x v="0"/>
    <s v="Female"/>
    <s v="50+"/>
    <x v="3"/>
    <x v="3"/>
    <n v="17"/>
    <x v="1"/>
    <x v="0"/>
    <x v="5"/>
    <x v="28"/>
    <n v="4"/>
    <n v="6.4"/>
    <n v="5"/>
    <n v="5"/>
    <n v="5"/>
    <n v="25.536000000000001"/>
    <n v="12.8"/>
    <n v="12.736000000000001"/>
    <n v="0"/>
  </r>
  <r>
    <s v="ORD0228"/>
    <d v="2025-01-07T00:00:00"/>
    <x v="0"/>
    <s v="Q1"/>
    <s v="21:45"/>
    <s v="Sunday"/>
    <s v="C051"/>
    <x v="1"/>
    <s v="Male"/>
    <s v="50+"/>
    <x v="2"/>
    <x v="3"/>
    <n v="24"/>
    <x v="0"/>
    <x v="0"/>
    <x v="3"/>
    <x v="23"/>
    <n v="4"/>
    <n v="11.96"/>
    <n v="10"/>
    <n v="5"/>
    <n v="5"/>
    <n v="45.208800000000004"/>
    <n v="23.92"/>
    <n v="21.288800000000002"/>
    <n v="0"/>
  </r>
  <r>
    <s v="ORD0041"/>
    <d v="2025-01-20T00:00:00"/>
    <x v="0"/>
    <s v="Q1"/>
    <s v="18:00"/>
    <s v="Monday"/>
    <s v="C079"/>
    <x v="1"/>
    <s v="Female"/>
    <s v="18-25"/>
    <x v="2"/>
    <x v="4"/>
    <n v="16"/>
    <x v="1"/>
    <x v="2"/>
    <x v="2"/>
    <x v="22"/>
    <n v="3"/>
    <n v="6.42"/>
    <n v="10"/>
    <n v="5"/>
    <n v="4"/>
    <n v="18.200700000000001"/>
    <n v="9.629999999999999"/>
    <n v="8.5707000000000022"/>
    <n v="1"/>
  </r>
  <r>
    <s v="ORD0043"/>
    <d v="2025-01-14T00:00:00"/>
    <x v="0"/>
    <s v="Q1"/>
    <s v="13:00"/>
    <s v="Wednesday"/>
    <s v="C124"/>
    <x v="0"/>
    <s v="Female"/>
    <s v="18-25"/>
    <x v="3"/>
    <x v="4"/>
    <n v="17"/>
    <x v="0"/>
    <x v="1"/>
    <x v="2"/>
    <x v="22"/>
    <n v="4"/>
    <n v="12.31"/>
    <n v="0"/>
    <n v="5"/>
    <n v="4"/>
    <n v="51.702000000000005"/>
    <n v="24.62"/>
    <n v="27.082000000000004"/>
    <n v="0"/>
  </r>
  <r>
    <s v="ORD0046"/>
    <d v="2025-01-14T00:00:00"/>
    <x v="0"/>
    <s v="Q1"/>
    <s v="11:00"/>
    <s v="Thursday"/>
    <s v="C144"/>
    <x v="0"/>
    <s v="Male"/>
    <s v="50+"/>
    <x v="4"/>
    <x v="3"/>
    <n v="16"/>
    <x v="0"/>
    <x v="0"/>
    <x v="3"/>
    <x v="9"/>
    <n v="3"/>
    <n v="16.850000000000001"/>
    <n v="5"/>
    <n v="5"/>
    <n v="5"/>
    <n v="50.423625000000001"/>
    <n v="25.275000000000002"/>
    <n v="25.148624999999999"/>
    <n v="0"/>
  </r>
  <r>
    <s v="ORD0429"/>
    <d v="2025-01-18T00:00:00"/>
    <x v="0"/>
    <s v="Q1"/>
    <s v="11:45"/>
    <s v="Saturday"/>
    <s v="C185"/>
    <x v="1"/>
    <s v="Male"/>
    <s v="18-25"/>
    <x v="3"/>
    <x v="1"/>
    <n v="17"/>
    <x v="2"/>
    <x v="3"/>
    <x v="1"/>
    <x v="8"/>
    <n v="3"/>
    <n v="6.15"/>
    <n v="10"/>
    <n v="5"/>
    <n v="3"/>
    <n v="17.435250000000003"/>
    <n v="9.2250000000000014"/>
    <n v="8.210250000000002"/>
    <n v="0"/>
  </r>
  <r>
    <s v="ORD0060"/>
    <d v="2025-01-26T00:00:00"/>
    <x v="0"/>
    <s v="Q1"/>
    <s v="10:30"/>
    <s v="Thursday"/>
    <s v="C197"/>
    <x v="1"/>
    <s v="Male"/>
    <s v="36-50"/>
    <x v="2"/>
    <x v="3"/>
    <n v="13"/>
    <x v="0"/>
    <x v="2"/>
    <x v="1"/>
    <x v="3"/>
    <n v="3"/>
    <n v="6.04"/>
    <n v="10"/>
    <n v="5"/>
    <n v="3"/>
    <n v="17.1234"/>
    <n v="9.06"/>
    <n v="8.0633999999999997"/>
    <n v="0"/>
  </r>
  <r>
    <s v="ORD0062"/>
    <d v="2025-01-01T00:00:00"/>
    <x v="0"/>
    <s v="Q1"/>
    <s v="14:30"/>
    <s v="Friday"/>
    <s v="C077"/>
    <x v="1"/>
    <s v="Male"/>
    <s v="36-50"/>
    <x v="3"/>
    <x v="4"/>
    <n v="15"/>
    <x v="0"/>
    <x v="1"/>
    <x v="5"/>
    <x v="28"/>
    <n v="3"/>
    <n v="18.52"/>
    <n v="5"/>
    <n v="5"/>
    <n v="3"/>
    <n v="55.421099999999996"/>
    <n v="27.78"/>
    <n v="27.641099999999994"/>
    <n v="1"/>
  </r>
  <r>
    <s v="ORD0066"/>
    <d v="2025-01-17T00:00:00"/>
    <x v="0"/>
    <s v="Q1"/>
    <s v="14:45"/>
    <s v="Friday"/>
    <s v="C098"/>
    <x v="2"/>
    <s v="Male"/>
    <s v="50+"/>
    <x v="4"/>
    <x v="4"/>
    <n v="13"/>
    <x v="2"/>
    <x v="2"/>
    <x v="5"/>
    <x v="21"/>
    <n v="3"/>
    <n v="10.029999999999999"/>
    <n v="0"/>
    <n v="5"/>
    <n v="3"/>
    <n v="31.594499999999996"/>
    <n v="15.044999999999998"/>
    <n v="16.549499999999998"/>
    <n v="1"/>
  </r>
  <r>
    <s v="ORD0458"/>
    <d v="2025-02-09T00:00:00"/>
    <x v="1"/>
    <s v="Q1"/>
    <s v="19:00"/>
    <s v="Monday"/>
    <s v="C100"/>
    <x v="2"/>
    <s v="Female"/>
    <s v="18-25"/>
    <x v="2"/>
    <x v="1"/>
    <n v="4"/>
    <x v="2"/>
    <x v="1"/>
    <x v="5"/>
    <x v="25"/>
    <n v="3"/>
    <n v="7.59"/>
    <n v="5"/>
    <n v="5"/>
    <n v="3.9"/>
    <n v="22.713075"/>
    <n v="11.385"/>
    <n v="11.328075"/>
    <n v="0"/>
  </r>
  <r>
    <s v="ORD0085"/>
    <d v="2025-02-26T00:00:00"/>
    <x v="1"/>
    <s v="Q1"/>
    <s v="14:15"/>
    <s v="Saturday"/>
    <s v="C124"/>
    <x v="1"/>
    <s v="Male"/>
    <s v="36-50"/>
    <x v="3"/>
    <x v="1"/>
    <n v="21"/>
    <x v="0"/>
    <x v="3"/>
    <x v="0"/>
    <x v="0"/>
    <n v="3"/>
    <n v="10.89"/>
    <n v="5"/>
    <n v="5"/>
    <n v="3"/>
    <n v="32.588325000000005"/>
    <n v="16.335000000000001"/>
    <n v="16.253325000000004"/>
    <n v="0"/>
  </r>
  <r>
    <s v="ORD0087"/>
    <d v="2025-02-26T00:00:00"/>
    <x v="1"/>
    <s v="Q1"/>
    <s v="12:30"/>
    <s v="Sunday"/>
    <s v="C116"/>
    <x v="1"/>
    <s v="Female"/>
    <s v="26-35"/>
    <x v="3"/>
    <x v="4"/>
    <n v="7"/>
    <x v="1"/>
    <x v="1"/>
    <x v="1"/>
    <x v="3"/>
    <n v="3"/>
    <n v="7.78"/>
    <n v="5"/>
    <n v="5"/>
    <n v="3"/>
    <n v="23.281649999999999"/>
    <n v="11.67"/>
    <n v="11.611649999999999"/>
    <n v="1"/>
  </r>
  <r>
    <s v="ORD0089"/>
    <d v="2025-02-03T00:00:00"/>
    <x v="1"/>
    <s v="Q1"/>
    <s v="18:45"/>
    <s v="Tuesday"/>
    <s v="C152"/>
    <x v="1"/>
    <s v="Female"/>
    <s v="36-50"/>
    <x v="0"/>
    <x v="4"/>
    <n v="13"/>
    <x v="2"/>
    <x v="1"/>
    <x v="0"/>
    <x v="0"/>
    <n v="3"/>
    <n v="6.27"/>
    <n v="10"/>
    <n v="5"/>
    <n v="3.9"/>
    <n v="17.775449999999999"/>
    <n v="9.4049999999999994"/>
    <n v="8.3704499999999999"/>
    <n v="1"/>
  </r>
  <r>
    <s v="ORD0093"/>
    <d v="2025-02-07T00:00:00"/>
    <x v="1"/>
    <s v="Q1"/>
    <s v="11:45"/>
    <s v="Wednesday"/>
    <s v="C035"/>
    <x v="2"/>
    <s v="Female"/>
    <s v="36-50"/>
    <x v="4"/>
    <x v="4"/>
    <n v="22"/>
    <x v="1"/>
    <x v="3"/>
    <x v="4"/>
    <x v="14"/>
    <n v="3"/>
    <n v="9.65"/>
    <n v="5"/>
    <n v="5"/>
    <n v="4"/>
    <n v="28.877625000000002"/>
    <n v="14.475000000000001"/>
    <n v="14.402625"/>
    <n v="1"/>
  </r>
  <r>
    <s v="ORD0102"/>
    <d v="2025-02-08T00:00:00"/>
    <x v="1"/>
    <s v="Q1"/>
    <s v="14:30"/>
    <s v="Tuesday"/>
    <s v="C010"/>
    <x v="1"/>
    <s v="Male"/>
    <s v="36-50"/>
    <x v="4"/>
    <x v="3"/>
    <n v="18"/>
    <x v="0"/>
    <x v="3"/>
    <x v="4"/>
    <x v="26"/>
    <n v="4"/>
    <n v="5.57"/>
    <n v="10"/>
    <n v="5"/>
    <n v="3.9"/>
    <n v="21.054600000000004"/>
    <n v="11.14"/>
    <n v="9.9146000000000036"/>
    <n v="1"/>
  </r>
  <r>
    <s v="ORD0124"/>
    <d v="2025-02-20T00:00:00"/>
    <x v="1"/>
    <s v="Q1"/>
    <s v="14:00"/>
    <s v="Saturday"/>
    <s v="C035"/>
    <x v="2"/>
    <s v="Male"/>
    <s v="26-35"/>
    <x v="1"/>
    <x v="5"/>
    <n v="22"/>
    <x v="0"/>
    <x v="2"/>
    <x v="1"/>
    <x v="20"/>
    <n v="3"/>
    <n v="13.48"/>
    <n v="5"/>
    <n v="5"/>
    <n v="4"/>
    <n v="40.338900000000002"/>
    <n v="20.22"/>
    <n v="20.118900000000004"/>
    <n v="0"/>
  </r>
  <r>
    <s v="ORD0126"/>
    <d v="2025-02-22T00:00:00"/>
    <x v="1"/>
    <s v="Q1"/>
    <s v="12:00"/>
    <s v="Wednesday"/>
    <s v="C143"/>
    <x v="1"/>
    <s v="Male"/>
    <s v="18-25"/>
    <x v="0"/>
    <x v="3"/>
    <n v="24"/>
    <x v="2"/>
    <x v="2"/>
    <x v="0"/>
    <x v="29"/>
    <n v="3"/>
    <n v="9.99"/>
    <n v="5"/>
    <n v="5"/>
    <n v="4"/>
    <n v="29.895074999999999"/>
    <n v="14.984999999999999"/>
    <n v="14.910074999999999"/>
    <n v="1"/>
  </r>
  <r>
    <s v="ORD0136"/>
    <d v="2025-02-22T00:00:00"/>
    <x v="1"/>
    <s v="Q1"/>
    <s v="17:00"/>
    <s v="Friday"/>
    <s v="C104"/>
    <x v="2"/>
    <s v="Female"/>
    <s v="18-25"/>
    <x v="3"/>
    <x v="5"/>
    <n v="18"/>
    <x v="1"/>
    <x v="0"/>
    <x v="5"/>
    <x v="11"/>
    <n v="3"/>
    <n v="15.51"/>
    <n v="5"/>
    <n v="5"/>
    <n v="3.9"/>
    <n v="46.413674999999998"/>
    <n v="23.265000000000001"/>
    <n v="23.148674999999997"/>
    <n v="0"/>
  </r>
  <r>
    <s v="ORD0139"/>
    <d v="2025-02-28T00:00:00"/>
    <x v="1"/>
    <s v="Q1"/>
    <s v="19:30"/>
    <s v="Friday"/>
    <s v="C110"/>
    <x v="2"/>
    <s v="Female"/>
    <s v="26-35"/>
    <x v="0"/>
    <x v="4"/>
    <n v="23"/>
    <x v="2"/>
    <x v="1"/>
    <x v="1"/>
    <x v="1"/>
    <n v="3"/>
    <n v="7.56"/>
    <n v="0"/>
    <n v="5"/>
    <n v="4"/>
    <n v="23.814"/>
    <n v="11.34"/>
    <n v="12.474"/>
    <n v="1"/>
  </r>
  <r>
    <s v="ORD0140"/>
    <d v="2025-02-03T00:00:00"/>
    <x v="1"/>
    <s v="Q1"/>
    <s v="11:00"/>
    <s v="Tuesday"/>
    <s v="C049"/>
    <x v="2"/>
    <s v="Female"/>
    <s v="18-25"/>
    <x v="2"/>
    <x v="3"/>
    <n v="23"/>
    <x v="2"/>
    <x v="0"/>
    <x v="2"/>
    <x v="27"/>
    <n v="3"/>
    <n v="15.76"/>
    <n v="10"/>
    <n v="5"/>
    <n v="3"/>
    <n v="44.679600000000001"/>
    <n v="23.64"/>
    <n v="21.0396"/>
    <n v="1"/>
  </r>
  <r>
    <s v="ORD0144"/>
    <d v="2025-02-19T00:00:00"/>
    <x v="1"/>
    <s v="Q1"/>
    <s v="17:30"/>
    <s v="Thursday"/>
    <s v="C104"/>
    <x v="1"/>
    <s v="Male"/>
    <s v="50+"/>
    <x v="1"/>
    <x v="3"/>
    <n v="3"/>
    <x v="1"/>
    <x v="2"/>
    <x v="4"/>
    <x v="26"/>
    <n v="3"/>
    <n v="13.11"/>
    <n v="0"/>
    <n v="5"/>
    <n v="4"/>
    <n v="41.296500000000002"/>
    <n v="19.664999999999999"/>
    <n v="21.631500000000003"/>
    <n v="0"/>
  </r>
  <r>
    <s v="ORD0147"/>
    <d v="2025-02-15T00:00:00"/>
    <x v="1"/>
    <s v="Q1"/>
    <s v="21:30"/>
    <s v="Sunday"/>
    <s v="C128"/>
    <x v="2"/>
    <s v="Male"/>
    <s v="26-35"/>
    <x v="0"/>
    <x v="3"/>
    <n v="2"/>
    <x v="2"/>
    <x v="2"/>
    <x v="1"/>
    <x v="20"/>
    <n v="3"/>
    <n v="8.0299999999999994"/>
    <n v="5"/>
    <n v="5"/>
    <n v="3.9"/>
    <n v="24.029774999999997"/>
    <n v="12.044999999999998"/>
    <n v="11.984774999999999"/>
    <n v="1"/>
  </r>
  <r>
    <s v="ORD0153"/>
    <d v="2025-02-18T00:00:00"/>
    <x v="1"/>
    <s v="Q1"/>
    <s v="13:45"/>
    <s v="Wednesday"/>
    <s v="C145"/>
    <x v="1"/>
    <s v="Male"/>
    <s v="18-25"/>
    <x v="1"/>
    <x v="5"/>
    <n v="14"/>
    <x v="1"/>
    <x v="3"/>
    <x v="0"/>
    <x v="15"/>
    <n v="3"/>
    <n v="5.48"/>
    <n v="10"/>
    <n v="5"/>
    <n v="3"/>
    <n v="15.535800000000002"/>
    <n v="8.2200000000000006"/>
    <n v="7.3158000000000012"/>
    <n v="1"/>
  </r>
  <r>
    <s v="ORD0161"/>
    <d v="2025-02-20T00:00:00"/>
    <x v="1"/>
    <s v="Q1"/>
    <s v="10:00"/>
    <s v="Sunday"/>
    <s v="C148"/>
    <x v="2"/>
    <s v="Male"/>
    <s v="50+"/>
    <x v="0"/>
    <x v="3"/>
    <n v="2"/>
    <x v="1"/>
    <x v="0"/>
    <x v="5"/>
    <x v="25"/>
    <n v="3"/>
    <n v="6.74"/>
    <n v="10"/>
    <n v="5"/>
    <n v="3"/>
    <n v="19.107900000000001"/>
    <n v="10.11"/>
    <n v="8.9979000000000013"/>
    <n v="0"/>
  </r>
  <r>
    <s v="ORD0164"/>
    <d v="2025-02-22T00:00:00"/>
    <x v="1"/>
    <s v="Q1"/>
    <s v="11:00"/>
    <s v="Wednesday"/>
    <s v="C108"/>
    <x v="2"/>
    <s v="Female"/>
    <s v="36-50"/>
    <x v="3"/>
    <x v="1"/>
    <n v="21"/>
    <x v="2"/>
    <x v="0"/>
    <x v="3"/>
    <x v="23"/>
    <n v="3"/>
    <n v="13.49"/>
    <n v="5"/>
    <n v="5"/>
    <n v="3"/>
    <n v="40.368825000000001"/>
    <n v="20.234999999999999"/>
    <n v="20.133825000000002"/>
    <n v="1"/>
  </r>
  <r>
    <s v="ORD0184"/>
    <d v="2025-02-27T00:00:00"/>
    <x v="1"/>
    <s v="Q1"/>
    <s v="16:45"/>
    <s v="Thursday"/>
    <s v="C040"/>
    <x v="1"/>
    <s v="Male"/>
    <s v="50+"/>
    <x v="0"/>
    <x v="4"/>
    <n v="25"/>
    <x v="2"/>
    <x v="2"/>
    <x v="1"/>
    <x v="7"/>
    <n v="3"/>
    <n v="6.7"/>
    <n v="10"/>
    <n v="5"/>
    <n v="3"/>
    <n v="18.994500000000006"/>
    <n v="10.050000000000001"/>
    <n v="8.944500000000005"/>
    <n v="0"/>
  </r>
  <r>
    <s v="ORD0186"/>
    <d v="2025-02-23T00:00:00"/>
    <x v="1"/>
    <s v="Q1"/>
    <s v="13:30"/>
    <s v="Friday"/>
    <s v="C125"/>
    <x v="1"/>
    <s v="Male"/>
    <s v="36-50"/>
    <x v="4"/>
    <x v="4"/>
    <n v="2"/>
    <x v="0"/>
    <x v="2"/>
    <x v="2"/>
    <x v="22"/>
    <n v="3"/>
    <n v="3.52"/>
    <n v="5"/>
    <n v="5"/>
    <n v="3.9"/>
    <n v="10.5336"/>
    <n v="5.28"/>
    <n v="5.2535999999999996"/>
    <n v="1"/>
  </r>
  <r>
    <s v="ORD0212"/>
    <d v="2025-02-26T00:00:00"/>
    <x v="1"/>
    <s v="Q1"/>
    <s v="20:00"/>
    <s v="Sunday"/>
    <s v="C050"/>
    <x v="1"/>
    <s v="Female"/>
    <s v="36-50"/>
    <x v="4"/>
    <x v="1"/>
    <n v="11"/>
    <x v="2"/>
    <x v="2"/>
    <x v="1"/>
    <x v="20"/>
    <n v="3"/>
    <n v="4.72"/>
    <n v="5"/>
    <n v="5"/>
    <n v="3"/>
    <n v="14.124600000000001"/>
    <n v="7.08"/>
    <n v="7.0446000000000009"/>
    <n v="1"/>
  </r>
  <r>
    <s v="ORD0009"/>
    <d v="2025-02-15T00:00:00"/>
    <x v="1"/>
    <s v="Q1"/>
    <s v="16:30"/>
    <s v="Thursday"/>
    <s v="C145"/>
    <x v="1"/>
    <s v="Male"/>
    <s v="50+"/>
    <x v="0"/>
    <x v="1"/>
    <n v="22"/>
    <x v="2"/>
    <x v="0"/>
    <x v="0"/>
    <x v="12"/>
    <n v="4"/>
    <n v="7.02"/>
    <n v="10"/>
    <n v="5"/>
    <n v="3"/>
    <n v="26.535599999999999"/>
    <n v="14.04"/>
    <n v="12.4956"/>
    <n v="0"/>
  </r>
  <r>
    <s v="ORD0221"/>
    <d v="2025-02-07T00:00:00"/>
    <x v="1"/>
    <s v="Q1"/>
    <s v="12:15"/>
    <s v="Wednesday"/>
    <s v="C113"/>
    <x v="2"/>
    <s v="Male"/>
    <s v="50+"/>
    <x v="3"/>
    <x v="5"/>
    <n v="2"/>
    <x v="1"/>
    <x v="3"/>
    <x v="0"/>
    <x v="29"/>
    <n v="4"/>
    <n v="3.63"/>
    <n v="0"/>
    <n v="5"/>
    <n v="3"/>
    <n v="15.246"/>
    <n v="7.26"/>
    <n v="7.9860000000000007"/>
    <n v="1"/>
  </r>
  <r>
    <s v="ORD0237"/>
    <d v="2025-02-23T00:00:00"/>
    <x v="1"/>
    <s v="Q1"/>
    <s v="22:30"/>
    <s v="Tuesday"/>
    <s v="C067"/>
    <x v="1"/>
    <s v="Male"/>
    <s v="50+"/>
    <x v="1"/>
    <x v="3"/>
    <n v="3"/>
    <x v="2"/>
    <x v="3"/>
    <x v="0"/>
    <x v="29"/>
    <n v="3"/>
    <n v="14.75"/>
    <n v="0"/>
    <n v="5"/>
    <n v="3"/>
    <n v="46.462499999999999"/>
    <n v="22.125"/>
    <n v="24.337499999999999"/>
    <n v="0"/>
  </r>
  <r>
    <s v="ORD0268"/>
    <d v="2025-02-09T00:00:00"/>
    <x v="1"/>
    <s v="Q1"/>
    <s v="16:30"/>
    <s v="Thursday"/>
    <s v="C137"/>
    <x v="2"/>
    <s v="Male"/>
    <s v="50+"/>
    <x v="2"/>
    <x v="3"/>
    <n v="13"/>
    <x v="2"/>
    <x v="0"/>
    <x v="5"/>
    <x v="17"/>
    <n v="3"/>
    <n v="6.22"/>
    <n v="5"/>
    <n v="5"/>
    <n v="4"/>
    <n v="18.613350000000001"/>
    <n v="9.33"/>
    <n v="9.2833500000000004"/>
    <n v="1"/>
  </r>
  <r>
    <s v="ORD0269"/>
    <d v="2025-02-27T00:00:00"/>
    <x v="1"/>
    <s v="Q1"/>
    <s v="18:15"/>
    <s v="Monday"/>
    <s v="C082"/>
    <x v="1"/>
    <s v="Male"/>
    <s v="18-25"/>
    <x v="1"/>
    <x v="1"/>
    <n v="17"/>
    <x v="2"/>
    <x v="2"/>
    <x v="4"/>
    <x v="14"/>
    <n v="3"/>
    <n v="11.59"/>
    <n v="5"/>
    <n v="5"/>
    <n v="3"/>
    <n v="34.683074999999995"/>
    <n v="17.384999999999998"/>
    <n v="17.298074999999997"/>
    <n v="1"/>
  </r>
  <r>
    <s v="ORD0288"/>
    <d v="2025-02-09T00:00:00"/>
    <x v="1"/>
    <s v="Q1"/>
    <s v="16:30"/>
    <s v="Monday"/>
    <s v="C168"/>
    <x v="2"/>
    <s v="Male"/>
    <s v="36-50"/>
    <x v="2"/>
    <x v="4"/>
    <n v="12"/>
    <x v="1"/>
    <x v="2"/>
    <x v="3"/>
    <x v="24"/>
    <n v="3"/>
    <n v="3.14"/>
    <n v="5"/>
    <n v="5"/>
    <n v="4"/>
    <n v="9.3964499999999997"/>
    <n v="4.71"/>
    <n v="4.6864499999999998"/>
    <n v="1"/>
  </r>
  <r>
    <s v="ORD0284"/>
    <d v="2025-02-09T00:00:00"/>
    <x v="1"/>
    <s v="Q1"/>
    <s v="17:15"/>
    <s v="Wednesday"/>
    <s v="C075"/>
    <x v="2"/>
    <s v="Female"/>
    <s v="36-50"/>
    <x v="4"/>
    <x v="4"/>
    <n v="3"/>
    <x v="1"/>
    <x v="2"/>
    <x v="0"/>
    <x v="15"/>
    <n v="4"/>
    <n v="9.42"/>
    <n v="0"/>
    <n v="5"/>
    <n v="3"/>
    <n v="39.564"/>
    <n v="18.84"/>
    <n v="20.724"/>
    <n v="1"/>
  </r>
  <r>
    <s v="ORD0285"/>
    <d v="2025-02-24T00:00:00"/>
    <x v="1"/>
    <s v="Q1"/>
    <s v="16:30"/>
    <s v="Saturday"/>
    <s v="C153"/>
    <x v="1"/>
    <s v="Male"/>
    <s v="36-50"/>
    <x v="0"/>
    <x v="5"/>
    <n v="6"/>
    <x v="1"/>
    <x v="2"/>
    <x v="0"/>
    <x v="12"/>
    <n v="4"/>
    <n v="6.63"/>
    <n v="5"/>
    <n v="5"/>
    <n v="4"/>
    <n v="26.453700000000001"/>
    <n v="13.26"/>
    <n v="13.193700000000002"/>
    <n v="1"/>
  </r>
  <r>
    <s v="ORD0295"/>
    <d v="2025-02-24T00:00:00"/>
    <x v="1"/>
    <s v="Q1"/>
    <s v="13:45"/>
    <s v="Saturday"/>
    <s v="C084"/>
    <x v="1"/>
    <s v="Female"/>
    <s v="50+"/>
    <x v="2"/>
    <x v="4"/>
    <n v="16"/>
    <x v="0"/>
    <x v="0"/>
    <x v="0"/>
    <x v="12"/>
    <n v="3"/>
    <n v="7.95"/>
    <n v="10"/>
    <n v="5"/>
    <n v="4"/>
    <n v="22.538250000000005"/>
    <n v="11.925000000000001"/>
    <n v="10.613250000000004"/>
    <n v="0"/>
  </r>
  <r>
    <s v="ORD0406"/>
    <d v="2025-03-07T00:00:00"/>
    <x v="2"/>
    <s v="Q1"/>
    <s v="20:15"/>
    <s v="Wednesday"/>
    <s v="C177"/>
    <x v="2"/>
    <s v="Female"/>
    <s v="36-50"/>
    <x v="2"/>
    <x v="4"/>
    <n v="15"/>
    <x v="0"/>
    <x v="1"/>
    <x v="3"/>
    <x v="24"/>
    <n v="4"/>
    <n v="7.03"/>
    <n v="10"/>
    <n v="5"/>
    <n v="3.9"/>
    <n v="26.573399999999999"/>
    <n v="14.06"/>
    <n v="12.513399999999999"/>
    <n v="1"/>
  </r>
  <r>
    <s v="ORD0320"/>
    <d v="2025-03-16T00:00:00"/>
    <x v="2"/>
    <s v="Q1"/>
    <s v="12:00"/>
    <s v="Thursday"/>
    <s v="C046"/>
    <x v="2"/>
    <s v="Female"/>
    <s v="50+"/>
    <x v="1"/>
    <x v="3"/>
    <n v="7"/>
    <x v="2"/>
    <x v="3"/>
    <x v="3"/>
    <x v="23"/>
    <n v="3"/>
    <n v="10.73"/>
    <n v="5"/>
    <n v="5"/>
    <n v="4"/>
    <n v="32.109524999999998"/>
    <n v="16.094999999999999"/>
    <n v="16.014524999999999"/>
    <n v="1"/>
  </r>
  <r>
    <s v="ORD0323"/>
    <d v="2025-03-01T00:00:00"/>
    <x v="2"/>
    <s v="Q1"/>
    <s v="12:00"/>
    <s v="Friday"/>
    <s v="C104"/>
    <x v="1"/>
    <s v="Female"/>
    <s v="18-25"/>
    <x v="2"/>
    <x v="5"/>
    <n v="9"/>
    <x v="0"/>
    <x v="0"/>
    <x v="2"/>
    <x v="2"/>
    <n v="3"/>
    <n v="14.81"/>
    <n v="5"/>
    <n v="5"/>
    <n v="4"/>
    <n v="44.318925"/>
    <n v="22.215"/>
    <n v="22.103925"/>
    <n v="0"/>
  </r>
  <r>
    <s v="ORD0348"/>
    <d v="2025-03-14T00:00:00"/>
    <x v="2"/>
    <s v="Q1"/>
    <s v="14:45"/>
    <s v="Monday"/>
    <s v="C064"/>
    <x v="1"/>
    <s v="Female"/>
    <s v="36-50"/>
    <x v="1"/>
    <x v="3"/>
    <n v="15"/>
    <x v="1"/>
    <x v="1"/>
    <x v="2"/>
    <x v="2"/>
    <n v="3"/>
    <n v="14.64"/>
    <n v="10"/>
    <n v="5"/>
    <n v="3.9"/>
    <n v="41.504400000000011"/>
    <n v="21.96"/>
    <n v="19.54440000000001"/>
    <n v="0"/>
  </r>
  <r>
    <s v="ORD0360"/>
    <d v="2025-03-21T00:00:00"/>
    <x v="2"/>
    <s v="Q1"/>
    <s v="18:00"/>
    <s v="Thursday"/>
    <s v="C033"/>
    <x v="2"/>
    <s v="Female"/>
    <s v="50+"/>
    <x v="2"/>
    <x v="4"/>
    <n v="20"/>
    <x v="2"/>
    <x v="2"/>
    <x v="5"/>
    <x v="21"/>
    <n v="4"/>
    <n v="5.82"/>
    <n v="0"/>
    <n v="5"/>
    <n v="3"/>
    <n v="24.444000000000003"/>
    <n v="11.64"/>
    <n v="12.804000000000002"/>
    <n v="0"/>
  </r>
  <r>
    <s v="ORD0361"/>
    <d v="2025-03-16T00:00:00"/>
    <x v="2"/>
    <s v="Q1"/>
    <s v="21:30"/>
    <s v="Tuesday"/>
    <s v="C021"/>
    <x v="1"/>
    <s v="Male"/>
    <s v="26-35"/>
    <x v="2"/>
    <x v="5"/>
    <n v="18"/>
    <x v="0"/>
    <x v="2"/>
    <x v="0"/>
    <x v="12"/>
    <n v="4"/>
    <n v="7.15"/>
    <n v="5"/>
    <n v="5"/>
    <n v="4"/>
    <n v="28.528500000000005"/>
    <n v="14.3"/>
    <n v="14.228500000000004"/>
    <n v="0"/>
  </r>
  <r>
    <s v="ORD0371"/>
    <d v="2025-03-06T00:00:00"/>
    <x v="2"/>
    <s v="Q1"/>
    <s v="18:00"/>
    <s v="Friday"/>
    <s v="C169"/>
    <x v="1"/>
    <s v="Male"/>
    <s v="50+"/>
    <x v="4"/>
    <x v="5"/>
    <n v="3"/>
    <x v="0"/>
    <x v="3"/>
    <x v="4"/>
    <x v="19"/>
    <n v="3"/>
    <n v="13.17"/>
    <n v="5"/>
    <n v="5"/>
    <n v="3"/>
    <n v="39.411224999999995"/>
    <n v="19.754999999999999"/>
    <n v="19.656224999999996"/>
    <n v="1"/>
  </r>
  <r>
    <s v="ORD0400"/>
    <d v="2025-03-16T00:00:00"/>
    <x v="2"/>
    <s v="Q1"/>
    <s v="10:45"/>
    <s v="Sunday"/>
    <s v="C077"/>
    <x v="1"/>
    <s v="Male"/>
    <s v="26-35"/>
    <x v="0"/>
    <x v="5"/>
    <n v="3"/>
    <x v="0"/>
    <x v="2"/>
    <x v="2"/>
    <x v="6"/>
    <n v="3"/>
    <n v="5.47"/>
    <n v="5"/>
    <n v="5"/>
    <n v="4"/>
    <n v="16.368974999999999"/>
    <n v="8.2050000000000001"/>
    <n v="8.1639749999999989"/>
    <n v="0"/>
  </r>
  <r>
    <s v="ORD0415"/>
    <d v="2025-03-27T00:00:00"/>
    <x v="2"/>
    <s v="Q1"/>
    <s v="21:15"/>
    <s v="Thursday"/>
    <s v="C178"/>
    <x v="1"/>
    <s v="Male"/>
    <s v="26-35"/>
    <x v="4"/>
    <x v="4"/>
    <n v="21"/>
    <x v="2"/>
    <x v="0"/>
    <x v="5"/>
    <x v="17"/>
    <n v="3"/>
    <n v="21.07"/>
    <n v="5"/>
    <n v="5"/>
    <n v="3.9"/>
    <n v="63.051974999999999"/>
    <n v="31.605"/>
    <n v="31.446974999999998"/>
    <n v="1"/>
  </r>
  <r>
    <s v="ORD0311"/>
    <d v="2025-03-08T00:00:00"/>
    <x v="2"/>
    <s v="Q1"/>
    <s v="19:00"/>
    <s v="Sunday"/>
    <s v="C112"/>
    <x v="2"/>
    <s v="Male"/>
    <s v="18-25"/>
    <x v="3"/>
    <x v="4"/>
    <n v="5"/>
    <x v="2"/>
    <x v="2"/>
    <x v="4"/>
    <x v="13"/>
    <n v="3"/>
    <n v="4.01"/>
    <n v="10"/>
    <n v="5"/>
    <n v="4"/>
    <n v="11.368350000000001"/>
    <n v="6.0149999999999997"/>
    <n v="5.3533500000000016"/>
    <n v="1"/>
  </r>
  <r>
    <s v="ORD0422"/>
    <d v="2025-03-07T00:00:00"/>
    <x v="2"/>
    <s v="Q1"/>
    <s v="14:15"/>
    <s v="Wednesday"/>
    <s v="C005"/>
    <x v="1"/>
    <s v="Male"/>
    <s v="50+"/>
    <x v="0"/>
    <x v="3"/>
    <n v="15"/>
    <x v="0"/>
    <x v="0"/>
    <x v="5"/>
    <x v="11"/>
    <n v="3"/>
    <n v="14.9"/>
    <n v="5"/>
    <n v="5"/>
    <n v="3"/>
    <n v="44.588250000000002"/>
    <n v="22.35"/>
    <n v="22.238250000000001"/>
    <n v="1"/>
  </r>
  <r>
    <s v="ORD0434"/>
    <d v="2025-03-07T00:00:00"/>
    <x v="2"/>
    <s v="Q1"/>
    <s v="12:45"/>
    <s v="Friday"/>
    <s v="C030"/>
    <x v="2"/>
    <s v="Female"/>
    <s v="18-25"/>
    <x v="4"/>
    <x v="1"/>
    <n v="7"/>
    <x v="1"/>
    <x v="3"/>
    <x v="5"/>
    <x v="25"/>
    <n v="4"/>
    <n v="8.77"/>
    <n v="5"/>
    <n v="5"/>
    <n v="3"/>
    <n v="34.992299999999993"/>
    <n v="17.54"/>
    <n v="17.452299999999994"/>
    <n v="1"/>
  </r>
  <r>
    <s v="ORD0445"/>
    <d v="2025-03-16T00:00:00"/>
    <x v="2"/>
    <s v="Q1"/>
    <s v="22:15"/>
    <s v="Monday"/>
    <s v="C101"/>
    <x v="1"/>
    <s v="Female"/>
    <s v="26-35"/>
    <x v="3"/>
    <x v="1"/>
    <n v="9"/>
    <x v="1"/>
    <x v="3"/>
    <x v="3"/>
    <x v="23"/>
    <n v="3"/>
    <n v="6.68"/>
    <n v="0"/>
    <n v="5"/>
    <n v="3"/>
    <n v="21.042000000000002"/>
    <n v="10.02"/>
    <n v="11.022000000000002"/>
    <n v="1"/>
  </r>
  <r>
    <s v="ORD0480"/>
    <d v="2025-03-26T00:00:00"/>
    <x v="2"/>
    <s v="Q1"/>
    <s v="12:45"/>
    <s v="Monday"/>
    <s v="C147"/>
    <x v="2"/>
    <s v="Male"/>
    <s v="26-35"/>
    <x v="1"/>
    <x v="3"/>
    <n v="20"/>
    <x v="0"/>
    <x v="0"/>
    <x v="1"/>
    <x v="7"/>
    <n v="3"/>
    <n v="23.56"/>
    <n v="0"/>
    <n v="5"/>
    <n v="3"/>
    <n v="74.213999999999999"/>
    <n v="35.339999999999996"/>
    <n v="38.874000000000002"/>
    <n v="1"/>
  </r>
  <r>
    <s v="ORD0481"/>
    <d v="2025-03-25T00:00:00"/>
    <x v="2"/>
    <s v="Q1"/>
    <s v="22:30"/>
    <s v="Friday"/>
    <s v="C006"/>
    <x v="1"/>
    <s v="Female"/>
    <s v="18-25"/>
    <x v="3"/>
    <x v="5"/>
    <n v="9"/>
    <x v="1"/>
    <x v="0"/>
    <x v="4"/>
    <x v="5"/>
    <n v="3"/>
    <n v="6.64"/>
    <n v="0"/>
    <n v="5"/>
    <n v="3.9"/>
    <n v="20.916"/>
    <n v="9.9599999999999991"/>
    <n v="10.956000000000001"/>
    <n v="1"/>
  </r>
  <r>
    <s v="ORD0156"/>
    <d v="2025-03-09T00:00:00"/>
    <x v="2"/>
    <s v="Q1"/>
    <s v="20:00"/>
    <s v="Sunday"/>
    <s v="C182"/>
    <x v="1"/>
    <s v="Female"/>
    <s v="26-35"/>
    <x v="3"/>
    <x v="3"/>
    <n v="5"/>
    <x v="2"/>
    <x v="1"/>
    <x v="0"/>
    <x v="0"/>
    <n v="3"/>
    <n v="6.66"/>
    <n v="5"/>
    <n v="5"/>
    <n v="3"/>
    <n v="19.930049999999998"/>
    <n v="9.99"/>
    <n v="9.9400499999999976"/>
    <n v="0"/>
  </r>
  <r>
    <s v="ORD0004"/>
    <d v="2025-03-28T00:00:00"/>
    <x v="2"/>
    <s v="Q1"/>
    <s v="17:15"/>
    <s v="Saturday"/>
    <s v="C129"/>
    <x v="1"/>
    <s v="Male"/>
    <s v="18-25"/>
    <x v="3"/>
    <x v="5"/>
    <n v="16"/>
    <x v="1"/>
    <x v="1"/>
    <x v="2"/>
    <x v="16"/>
    <n v="3"/>
    <n v="5.13"/>
    <n v="0"/>
    <n v="5"/>
    <n v="3.9"/>
    <n v="16.159500000000001"/>
    <n v="7.6950000000000003"/>
    <n v="8.464500000000001"/>
    <n v="1"/>
  </r>
  <r>
    <s v="ORD0012"/>
    <d v="2025-03-16T00:00:00"/>
    <x v="2"/>
    <s v="Q1"/>
    <s v="10:15"/>
    <s v="Thursday"/>
    <s v="C119"/>
    <x v="2"/>
    <s v="Female"/>
    <s v="36-50"/>
    <x v="4"/>
    <x v="4"/>
    <n v="15"/>
    <x v="2"/>
    <x v="1"/>
    <x v="1"/>
    <x v="7"/>
    <n v="4"/>
    <n v="4.87"/>
    <n v="5"/>
    <n v="5"/>
    <n v="3"/>
    <n v="19.4313"/>
    <n v="9.74"/>
    <n v="9.6913"/>
    <n v="1"/>
  </r>
  <r>
    <s v="ORD0056"/>
    <d v="2025-03-09T00:00:00"/>
    <x v="2"/>
    <s v="Q1"/>
    <s v="22:15"/>
    <s v="Monday"/>
    <s v="C174"/>
    <x v="2"/>
    <s v="Female"/>
    <s v="26-35"/>
    <x v="3"/>
    <x v="4"/>
    <n v="23"/>
    <x v="1"/>
    <x v="1"/>
    <x v="5"/>
    <x v="11"/>
    <n v="4"/>
    <n v="16.149999999999999"/>
    <n v="5"/>
    <n v="5"/>
    <n v="3.9"/>
    <n v="64.438499999999991"/>
    <n v="32.299999999999997"/>
    <n v="32.138499999999993"/>
    <n v="1"/>
  </r>
  <r>
    <s v="ORD0095"/>
    <d v="2025-03-11T00:00:00"/>
    <x v="2"/>
    <s v="Q1"/>
    <s v="19:30"/>
    <s v="Thursday"/>
    <s v="C041"/>
    <x v="1"/>
    <s v="Female"/>
    <s v="50+"/>
    <x v="1"/>
    <x v="4"/>
    <n v="4"/>
    <x v="2"/>
    <x v="2"/>
    <x v="4"/>
    <x v="13"/>
    <n v="3"/>
    <n v="5"/>
    <n v="5"/>
    <n v="5"/>
    <n v="3"/>
    <n v="14.9625"/>
    <n v="7.5"/>
    <n v="7.4625000000000004"/>
    <n v="1"/>
  </r>
  <r>
    <s v="ORD0230"/>
    <d v="2025-03-13T00:00:00"/>
    <x v="2"/>
    <s v="Q1"/>
    <s v="13:15"/>
    <s v="Friday"/>
    <s v="C122"/>
    <x v="2"/>
    <s v="Male"/>
    <s v="26-35"/>
    <x v="1"/>
    <x v="1"/>
    <n v="18"/>
    <x v="0"/>
    <x v="2"/>
    <x v="2"/>
    <x v="6"/>
    <n v="3"/>
    <n v="4.12"/>
    <n v="5"/>
    <n v="5"/>
    <n v="4"/>
    <n v="12.3291"/>
    <n v="6.18"/>
    <n v="6.1491000000000007"/>
    <n v="1"/>
  </r>
  <r>
    <s v="ORD0366"/>
    <d v="2025-04-27T00:00:00"/>
    <x v="3"/>
    <s v="Q2"/>
    <s v="20:45"/>
    <s v="Wednesday"/>
    <s v="C176"/>
    <x v="1"/>
    <s v="Female"/>
    <s v="36-50"/>
    <x v="1"/>
    <x v="4"/>
    <n v="23"/>
    <x v="2"/>
    <x v="1"/>
    <x v="2"/>
    <x v="22"/>
    <n v="3"/>
    <n v="7.25"/>
    <n v="5"/>
    <n v="5"/>
    <n v="3.9"/>
    <n v="21.695625"/>
    <n v="10.875"/>
    <n v="10.820625"/>
    <n v="1"/>
  </r>
  <r>
    <s v="ORD0106"/>
    <d v="2025-04-08T00:00:00"/>
    <x v="3"/>
    <s v="Q2"/>
    <s v="13:45"/>
    <s v="Wednesday"/>
    <s v="C127"/>
    <x v="1"/>
    <s v="Male"/>
    <s v="18-25"/>
    <x v="2"/>
    <x v="0"/>
    <n v="7"/>
    <x v="2"/>
    <x v="3"/>
    <x v="2"/>
    <x v="6"/>
    <n v="3"/>
    <n v="9.81"/>
    <n v="5"/>
    <n v="5"/>
    <n v="4"/>
    <n v="29.356424999999998"/>
    <n v="14.715"/>
    <n v="14.641424999999998"/>
    <n v="1"/>
  </r>
  <r>
    <s v="ORD0109"/>
    <d v="2025-04-03T00:00:00"/>
    <x v="3"/>
    <s v="Q2"/>
    <s v="18:00"/>
    <s v="Tuesday"/>
    <s v="C176"/>
    <x v="1"/>
    <s v="Female"/>
    <s v="18-25"/>
    <x v="0"/>
    <x v="3"/>
    <n v="12"/>
    <x v="1"/>
    <x v="2"/>
    <x v="0"/>
    <x v="10"/>
    <n v="3"/>
    <n v="10.06"/>
    <n v="10"/>
    <n v="5"/>
    <n v="3"/>
    <n v="28.520099999999999"/>
    <n v="15.09"/>
    <n v="13.430099999999999"/>
    <n v="0"/>
  </r>
  <r>
    <s v="ORD0121"/>
    <d v="2025-04-28T00:00:00"/>
    <x v="3"/>
    <s v="Q2"/>
    <s v="17:15"/>
    <s v="Monday"/>
    <s v="C050"/>
    <x v="1"/>
    <s v="Female"/>
    <s v="26-35"/>
    <x v="4"/>
    <x v="0"/>
    <n v="4"/>
    <x v="1"/>
    <x v="1"/>
    <x v="4"/>
    <x v="13"/>
    <n v="3"/>
    <n v="10.7"/>
    <n v="5"/>
    <n v="5"/>
    <n v="3.9"/>
    <n v="32.019749999999995"/>
    <n v="16.049999999999997"/>
    <n v="15.969749999999998"/>
    <n v="0"/>
  </r>
  <r>
    <s v="ORD0125"/>
    <d v="2025-04-02T00:00:00"/>
    <x v="3"/>
    <s v="Q2"/>
    <s v="11:00"/>
    <s v="Saturday"/>
    <s v="C112"/>
    <x v="1"/>
    <s v="Female"/>
    <s v="50+"/>
    <x v="0"/>
    <x v="5"/>
    <n v="2"/>
    <x v="2"/>
    <x v="1"/>
    <x v="3"/>
    <x v="9"/>
    <n v="3"/>
    <n v="7.01"/>
    <n v="0"/>
    <n v="5"/>
    <n v="4"/>
    <n v="22.081500000000002"/>
    <n v="10.515000000000001"/>
    <n v="11.566500000000001"/>
    <n v="0"/>
  </r>
  <r>
    <s v="ORD0130"/>
    <d v="2025-04-27T00:00:00"/>
    <x v="3"/>
    <s v="Q2"/>
    <s v="10:45"/>
    <s v="Tuesday"/>
    <s v="C173"/>
    <x v="1"/>
    <s v="Male"/>
    <s v="18-25"/>
    <x v="1"/>
    <x v="5"/>
    <n v="21"/>
    <x v="1"/>
    <x v="1"/>
    <x v="4"/>
    <x v="14"/>
    <n v="3"/>
    <n v="3.8"/>
    <n v="5"/>
    <n v="5"/>
    <n v="3"/>
    <n v="11.371499999999999"/>
    <n v="5.6999999999999993"/>
    <n v="5.6715"/>
    <n v="0"/>
  </r>
  <r>
    <s v="ORD0069"/>
    <d v="2025-04-13T00:00:00"/>
    <x v="3"/>
    <s v="Q2"/>
    <s v="13:30"/>
    <s v="Thursday"/>
    <s v="C071"/>
    <x v="1"/>
    <s v="Male"/>
    <s v="26-35"/>
    <x v="3"/>
    <x v="0"/>
    <n v="23"/>
    <x v="2"/>
    <x v="2"/>
    <x v="5"/>
    <x v="17"/>
    <n v="4"/>
    <n v="4.1500000000000004"/>
    <n v="10"/>
    <n v="5"/>
    <n v="3.9"/>
    <n v="15.687000000000001"/>
    <n v="8.3000000000000007"/>
    <n v="7.3870000000000005"/>
    <n v="1"/>
  </r>
  <r>
    <s v="ORD0209"/>
    <d v="2025-04-03T00:00:00"/>
    <x v="3"/>
    <s v="Q2"/>
    <s v="10:45"/>
    <s v="Tuesday"/>
    <s v="C046"/>
    <x v="1"/>
    <s v="Female"/>
    <s v="26-35"/>
    <x v="4"/>
    <x v="5"/>
    <n v="3"/>
    <x v="1"/>
    <x v="0"/>
    <x v="0"/>
    <x v="0"/>
    <n v="3"/>
    <n v="14.82"/>
    <n v="10"/>
    <n v="5"/>
    <n v="3.9"/>
    <n v="42.014700000000005"/>
    <n v="22.23"/>
    <n v="19.784700000000004"/>
    <n v="0"/>
  </r>
  <r>
    <s v="ORD0145"/>
    <d v="2025-04-01T00:00:00"/>
    <x v="3"/>
    <s v="Q2"/>
    <s v="13:00"/>
    <s v="Wednesday"/>
    <s v="C002"/>
    <x v="1"/>
    <s v="Male"/>
    <s v="50+"/>
    <x v="1"/>
    <x v="5"/>
    <n v="3"/>
    <x v="1"/>
    <x v="2"/>
    <x v="3"/>
    <x v="18"/>
    <n v="4"/>
    <n v="13.59"/>
    <n v="10"/>
    <n v="5"/>
    <n v="3"/>
    <n v="51.370200000000004"/>
    <n v="27.18"/>
    <n v="24.190200000000004"/>
    <n v="1"/>
  </r>
  <r>
    <s v="ORD0157"/>
    <d v="2025-04-10T00:00:00"/>
    <x v="3"/>
    <s v="Q2"/>
    <s v="21:45"/>
    <s v="Saturday"/>
    <s v="C195"/>
    <x v="2"/>
    <s v="Female"/>
    <s v="50+"/>
    <x v="1"/>
    <x v="3"/>
    <n v="9"/>
    <x v="1"/>
    <x v="1"/>
    <x v="1"/>
    <x v="3"/>
    <n v="3"/>
    <n v="7.46"/>
    <n v="5"/>
    <n v="5"/>
    <n v="3"/>
    <n v="22.32405"/>
    <n v="11.19"/>
    <n v="11.13405"/>
    <n v="1"/>
  </r>
  <r>
    <s v="ORD0160"/>
    <d v="2025-04-09T00:00:00"/>
    <x v="3"/>
    <s v="Q2"/>
    <s v="18:15"/>
    <s v="Saturday"/>
    <s v="C101"/>
    <x v="2"/>
    <s v="Female"/>
    <s v="50+"/>
    <x v="1"/>
    <x v="0"/>
    <n v="24"/>
    <x v="2"/>
    <x v="1"/>
    <x v="1"/>
    <x v="20"/>
    <n v="3"/>
    <n v="10.119999999999999"/>
    <n v="5"/>
    <n v="5"/>
    <n v="3"/>
    <n v="30.284099999999999"/>
    <n v="15.18"/>
    <n v="15.104099999999999"/>
    <n v="0"/>
  </r>
  <r>
    <s v="ORD0175"/>
    <d v="2025-04-16T00:00:00"/>
    <x v="3"/>
    <s v="Q2"/>
    <s v="22:00"/>
    <s v="Friday"/>
    <s v="C002"/>
    <x v="1"/>
    <s v="Female"/>
    <s v="18-25"/>
    <x v="2"/>
    <x v="5"/>
    <n v="7"/>
    <x v="1"/>
    <x v="0"/>
    <x v="1"/>
    <x v="20"/>
    <n v="3"/>
    <n v="6.31"/>
    <n v="5"/>
    <n v="5"/>
    <n v="4"/>
    <n v="18.882674999999999"/>
    <n v="9.4649999999999999"/>
    <n v="9.4176749999999991"/>
    <n v="0"/>
  </r>
  <r>
    <s v="ORD0178"/>
    <d v="2025-04-06T00:00:00"/>
    <x v="3"/>
    <s v="Q2"/>
    <s v="10:30"/>
    <s v="Tuesday"/>
    <s v="C054"/>
    <x v="1"/>
    <s v="Female"/>
    <s v="26-35"/>
    <x v="2"/>
    <x v="3"/>
    <n v="3"/>
    <x v="2"/>
    <x v="0"/>
    <x v="2"/>
    <x v="2"/>
    <n v="3"/>
    <n v="12.4"/>
    <n v="0"/>
    <n v="5"/>
    <n v="3.9"/>
    <n v="39.06"/>
    <n v="18.600000000000001"/>
    <n v="20.46"/>
    <n v="1"/>
  </r>
  <r>
    <s v="ORD0202"/>
    <d v="2025-04-17T00:00:00"/>
    <x v="3"/>
    <s v="Q2"/>
    <s v="12:30"/>
    <s v="Thursday"/>
    <s v="C113"/>
    <x v="2"/>
    <s v="Male"/>
    <s v="26-35"/>
    <x v="0"/>
    <x v="1"/>
    <n v="7"/>
    <x v="2"/>
    <x v="2"/>
    <x v="4"/>
    <x v="19"/>
    <n v="3"/>
    <n v="8.6"/>
    <n v="5"/>
    <n v="5"/>
    <n v="4"/>
    <n v="25.735499999999995"/>
    <n v="12.899999999999999"/>
    <n v="12.835499999999996"/>
    <n v="0"/>
  </r>
  <r>
    <s v="ORD0208"/>
    <d v="2025-04-04T00:00:00"/>
    <x v="3"/>
    <s v="Q2"/>
    <s v="22:15"/>
    <s v="Saturday"/>
    <s v="C057"/>
    <x v="2"/>
    <s v="Female"/>
    <s v="36-50"/>
    <x v="1"/>
    <x v="3"/>
    <n v="23"/>
    <x v="2"/>
    <x v="0"/>
    <x v="3"/>
    <x v="4"/>
    <n v="4"/>
    <n v="10.76"/>
    <n v="0"/>
    <n v="5"/>
    <n v="4"/>
    <n v="45.192"/>
    <n v="21.52"/>
    <n v="23.672000000000001"/>
    <n v="0"/>
  </r>
  <r>
    <s v="ORD0201"/>
    <d v="2025-04-19T00:00:00"/>
    <x v="3"/>
    <s v="Q2"/>
    <s v="15:45"/>
    <s v="Sunday"/>
    <s v="C038"/>
    <x v="2"/>
    <s v="Female"/>
    <s v="26-35"/>
    <x v="2"/>
    <x v="5"/>
    <n v="9"/>
    <x v="0"/>
    <x v="1"/>
    <x v="3"/>
    <x v="18"/>
    <n v="3"/>
    <n v="19.82"/>
    <n v="10"/>
    <n v="5"/>
    <n v="3"/>
    <n v="56.189700000000002"/>
    <n v="29.73"/>
    <n v="26.459700000000002"/>
    <n v="1"/>
  </r>
  <r>
    <s v="ORD0242"/>
    <d v="2025-04-08T00:00:00"/>
    <x v="3"/>
    <s v="Q2"/>
    <s v="17:15"/>
    <s v="Monday"/>
    <s v="C004"/>
    <x v="1"/>
    <s v="Male"/>
    <s v="18-25"/>
    <x v="0"/>
    <x v="3"/>
    <n v="8"/>
    <x v="2"/>
    <x v="1"/>
    <x v="0"/>
    <x v="29"/>
    <n v="4"/>
    <n v="18.739999999999998"/>
    <n v="5"/>
    <n v="5"/>
    <n v="4"/>
    <n v="74.772599999999997"/>
    <n v="37.479999999999997"/>
    <n v="37.2926"/>
    <n v="1"/>
  </r>
  <r>
    <s v="ORD0227"/>
    <d v="2025-04-13T00:00:00"/>
    <x v="3"/>
    <s v="Q2"/>
    <s v="12:30"/>
    <s v="Friday"/>
    <s v="C030"/>
    <x v="1"/>
    <s v="Female"/>
    <s v="50+"/>
    <x v="0"/>
    <x v="5"/>
    <n v="25"/>
    <x v="1"/>
    <x v="0"/>
    <x v="3"/>
    <x v="23"/>
    <n v="4"/>
    <n v="4.33"/>
    <n v="10"/>
    <n v="5"/>
    <n v="3.9"/>
    <n v="16.3674"/>
    <n v="8.66"/>
    <n v="7.7073999999999998"/>
    <n v="0"/>
  </r>
  <r>
    <s v="ORD0231"/>
    <d v="2025-04-27T00:00:00"/>
    <x v="3"/>
    <s v="Q2"/>
    <s v="19:15"/>
    <s v="Friday"/>
    <s v="C181"/>
    <x v="2"/>
    <s v="Male"/>
    <s v="26-35"/>
    <x v="2"/>
    <x v="3"/>
    <n v="10"/>
    <x v="1"/>
    <x v="2"/>
    <x v="4"/>
    <x v="13"/>
    <n v="4"/>
    <n v="8.91"/>
    <n v="5"/>
    <n v="5"/>
    <n v="3"/>
    <n v="35.550899999999999"/>
    <n v="17.82"/>
    <n v="17.730899999999998"/>
    <n v="0"/>
  </r>
  <r>
    <s v="ORD0110"/>
    <d v="2025-04-21T00:00:00"/>
    <x v="3"/>
    <s v="Q2"/>
    <s v="20:45"/>
    <s v="Thursday"/>
    <s v="C169"/>
    <x v="2"/>
    <s v="Male"/>
    <s v="18-25"/>
    <x v="0"/>
    <x v="0"/>
    <n v="20"/>
    <x v="1"/>
    <x v="2"/>
    <x v="4"/>
    <x v="5"/>
    <n v="5"/>
    <n v="4.21"/>
    <n v="5"/>
    <n v="5"/>
    <n v="4"/>
    <n v="20.997374999999998"/>
    <n v="10.525"/>
    <n v="10.472374999999998"/>
    <n v="0"/>
  </r>
  <r>
    <s v="ORD0254"/>
    <d v="2025-04-14T00:00:00"/>
    <x v="3"/>
    <s v="Q2"/>
    <s v="14:00"/>
    <s v="Wednesday"/>
    <s v="C086"/>
    <x v="1"/>
    <s v="Male"/>
    <s v="26-35"/>
    <x v="4"/>
    <x v="5"/>
    <n v="3"/>
    <x v="1"/>
    <x v="1"/>
    <x v="0"/>
    <x v="15"/>
    <n v="4"/>
    <n v="7.16"/>
    <n v="5"/>
    <n v="5"/>
    <n v="3.9"/>
    <n v="28.5684"/>
    <n v="14.32"/>
    <n v="14.2484"/>
    <n v="1"/>
  </r>
  <r>
    <s v="ORD0277"/>
    <d v="2025-04-26T00:00:00"/>
    <x v="3"/>
    <s v="Q2"/>
    <s v="13:15"/>
    <s v="Sunday"/>
    <s v="C081"/>
    <x v="1"/>
    <s v="Female"/>
    <s v="26-35"/>
    <x v="2"/>
    <x v="0"/>
    <n v="8"/>
    <x v="2"/>
    <x v="0"/>
    <x v="3"/>
    <x v="24"/>
    <n v="4"/>
    <n v="5.76"/>
    <n v="5"/>
    <n v="5"/>
    <n v="3"/>
    <n v="22.982399999999998"/>
    <n v="11.52"/>
    <n v="11.462399999999999"/>
    <n v="1"/>
  </r>
  <r>
    <s v="ORD0294"/>
    <d v="2025-04-27T00:00:00"/>
    <x v="3"/>
    <s v="Q2"/>
    <s v="11:45"/>
    <s v="Saturday"/>
    <s v="C087"/>
    <x v="2"/>
    <s v="Male"/>
    <s v="50+"/>
    <x v="1"/>
    <x v="1"/>
    <n v="23"/>
    <x v="2"/>
    <x v="1"/>
    <x v="2"/>
    <x v="2"/>
    <n v="4"/>
    <n v="5.01"/>
    <n v="5"/>
    <n v="5"/>
    <n v="4"/>
    <n v="19.989899999999999"/>
    <n v="10.02"/>
    <n v="9.9698999999999991"/>
    <n v="0"/>
  </r>
  <r>
    <s v="ORD0036"/>
    <d v="2025-04-19T00:00:00"/>
    <x v="3"/>
    <s v="Q2"/>
    <s v="10:30"/>
    <s v="Tuesday"/>
    <s v="C087"/>
    <x v="1"/>
    <s v="Female"/>
    <s v="50+"/>
    <x v="4"/>
    <x v="1"/>
    <n v="1"/>
    <x v="0"/>
    <x v="0"/>
    <x v="5"/>
    <x v="28"/>
    <n v="4"/>
    <n v="9.8800000000000008"/>
    <n v="10"/>
    <n v="5"/>
    <n v="3.9"/>
    <n v="37.34640000000001"/>
    <n v="19.760000000000002"/>
    <n v="17.586400000000008"/>
    <n v="0"/>
  </r>
  <r>
    <s v="ORD0321"/>
    <d v="2025-04-05T00:00:00"/>
    <x v="3"/>
    <s v="Q2"/>
    <s v="16:30"/>
    <s v="Tuesday"/>
    <s v="C135"/>
    <x v="1"/>
    <s v="Male"/>
    <s v="18-25"/>
    <x v="1"/>
    <x v="1"/>
    <n v="7"/>
    <x v="2"/>
    <x v="0"/>
    <x v="5"/>
    <x v="17"/>
    <n v="4"/>
    <n v="4.09"/>
    <n v="5"/>
    <n v="5"/>
    <n v="3.9"/>
    <n v="16.319099999999999"/>
    <n v="8.18"/>
    <n v="8.1390999999999991"/>
    <n v="1"/>
  </r>
  <r>
    <s v="ORD0362"/>
    <d v="2025-04-01T00:00:00"/>
    <x v="3"/>
    <s v="Q2"/>
    <s v="22:15"/>
    <s v="Thursday"/>
    <s v="C028"/>
    <x v="1"/>
    <s v="Female"/>
    <s v="18-25"/>
    <x v="3"/>
    <x v="0"/>
    <n v="24"/>
    <x v="2"/>
    <x v="1"/>
    <x v="0"/>
    <x v="15"/>
    <n v="4"/>
    <n v="23.37"/>
    <n v="0"/>
    <n v="5"/>
    <n v="3"/>
    <n v="98.154000000000011"/>
    <n v="46.74"/>
    <n v="51.414000000000009"/>
    <n v="1"/>
  </r>
  <r>
    <s v="ORD0155"/>
    <d v="2025-04-05T00:00:00"/>
    <x v="3"/>
    <s v="Q2"/>
    <s v="19:30"/>
    <s v="Monday"/>
    <s v="C160"/>
    <x v="2"/>
    <s v="Female"/>
    <s v="26-35"/>
    <x v="3"/>
    <x v="3"/>
    <n v="14"/>
    <x v="1"/>
    <x v="1"/>
    <x v="2"/>
    <x v="16"/>
    <n v="4"/>
    <n v="9.65"/>
    <n v="0"/>
    <n v="5"/>
    <n v="3"/>
    <n v="40.53"/>
    <n v="19.3"/>
    <n v="21.23"/>
    <n v="1"/>
  </r>
  <r>
    <s v="ORD0229"/>
    <d v="2025-04-26T00:00:00"/>
    <x v="3"/>
    <s v="Q2"/>
    <s v="10:30"/>
    <s v="Wednesday"/>
    <s v="C010"/>
    <x v="1"/>
    <s v="Female"/>
    <s v="50+"/>
    <x v="3"/>
    <x v="1"/>
    <n v="12"/>
    <x v="2"/>
    <x v="1"/>
    <x v="4"/>
    <x v="19"/>
    <n v="4"/>
    <n v="11.6"/>
    <n v="0"/>
    <n v="5"/>
    <n v="3.9"/>
    <n v="48.72"/>
    <n v="23.2"/>
    <n v="25.52"/>
    <n v="0"/>
  </r>
  <r>
    <s v="ORD0369"/>
    <d v="2025-04-21T00:00:00"/>
    <x v="3"/>
    <s v="Q2"/>
    <s v="16:15"/>
    <s v="Friday"/>
    <s v="C113"/>
    <x v="1"/>
    <s v="Female"/>
    <s v="36-50"/>
    <x v="2"/>
    <x v="0"/>
    <n v="14"/>
    <x v="1"/>
    <x v="3"/>
    <x v="3"/>
    <x v="9"/>
    <n v="5"/>
    <n v="9.67"/>
    <n v="5"/>
    <n v="5"/>
    <n v="4"/>
    <n v="48.229124999999996"/>
    <n v="24.175000000000001"/>
    <n v="24.054124999999996"/>
    <n v="0"/>
  </r>
  <r>
    <s v="ORD0374"/>
    <d v="2025-04-15T00:00:00"/>
    <x v="3"/>
    <s v="Q2"/>
    <s v="11:00"/>
    <s v="Friday"/>
    <s v="C096"/>
    <x v="1"/>
    <s v="Male"/>
    <s v="50+"/>
    <x v="0"/>
    <x v="0"/>
    <n v="8"/>
    <x v="0"/>
    <x v="3"/>
    <x v="4"/>
    <x v="19"/>
    <n v="4"/>
    <n v="4.3899999999999997"/>
    <n v="5"/>
    <n v="5"/>
    <n v="4"/>
    <n v="17.516099999999998"/>
    <n v="8.7799999999999994"/>
    <n v="8.7360999999999986"/>
    <n v="0"/>
  </r>
  <r>
    <s v="ORD0074"/>
    <d v="2025-04-18T00:00:00"/>
    <x v="3"/>
    <s v="Q2"/>
    <s v="22:30"/>
    <s v="Wednesday"/>
    <s v="C021"/>
    <x v="1"/>
    <s v="Male"/>
    <s v="36-50"/>
    <x v="1"/>
    <x v="0"/>
    <n v="10"/>
    <x v="1"/>
    <x v="1"/>
    <x v="5"/>
    <x v="21"/>
    <n v="4"/>
    <n v="5.58"/>
    <n v="5"/>
    <n v="5"/>
    <n v="4"/>
    <n v="22.264200000000002"/>
    <n v="11.16"/>
    <n v="11.104200000000002"/>
    <n v="0"/>
  </r>
  <r>
    <s v="ORD0351"/>
    <d v="2025-04-10T00:00:00"/>
    <x v="3"/>
    <s v="Q2"/>
    <s v="16:30"/>
    <s v="Monday"/>
    <s v="C105"/>
    <x v="2"/>
    <s v="Female"/>
    <s v="26-35"/>
    <x v="2"/>
    <x v="1"/>
    <n v="22"/>
    <x v="0"/>
    <x v="2"/>
    <x v="2"/>
    <x v="2"/>
    <n v="5"/>
    <n v="7.03"/>
    <n v="10"/>
    <n v="5"/>
    <n v="3.9"/>
    <n v="33.216749999999998"/>
    <n v="17.574999999999999"/>
    <n v="15.641749999999998"/>
    <n v="0"/>
  </r>
  <r>
    <s v="ORD0405"/>
    <d v="2025-04-11T00:00:00"/>
    <x v="3"/>
    <s v="Q2"/>
    <s v="13:00"/>
    <s v="Saturday"/>
    <s v="C069"/>
    <x v="1"/>
    <s v="Male"/>
    <s v="36-50"/>
    <x v="3"/>
    <x v="5"/>
    <n v="3"/>
    <x v="1"/>
    <x v="1"/>
    <x v="3"/>
    <x v="9"/>
    <n v="4"/>
    <n v="15.98"/>
    <n v="5"/>
    <n v="5"/>
    <n v="3"/>
    <n v="63.760199999999998"/>
    <n v="31.96"/>
    <n v="31.800199999999997"/>
    <n v="1"/>
  </r>
  <r>
    <s v="ORD0411"/>
    <d v="2025-04-22T00:00:00"/>
    <x v="3"/>
    <s v="Q2"/>
    <s v="19:15"/>
    <s v="Sunday"/>
    <s v="C112"/>
    <x v="2"/>
    <s v="Male"/>
    <s v="36-50"/>
    <x v="4"/>
    <x v="0"/>
    <n v="17"/>
    <x v="1"/>
    <x v="0"/>
    <x v="3"/>
    <x v="9"/>
    <n v="4"/>
    <n v="7.5"/>
    <n v="10"/>
    <n v="5"/>
    <n v="3.9"/>
    <n v="28.35"/>
    <n v="15"/>
    <n v="13.350000000000001"/>
    <n v="0"/>
  </r>
  <r>
    <s v="ORD0005"/>
    <d v="2025-05-01T00:00:00"/>
    <x v="4"/>
    <s v="Q2"/>
    <s v="21:30"/>
    <s v="Sunday"/>
    <s v="C101"/>
    <x v="1"/>
    <s v="Female"/>
    <s v="50+"/>
    <x v="0"/>
    <x v="0"/>
    <n v="3"/>
    <x v="0"/>
    <x v="1"/>
    <x v="4"/>
    <x v="19"/>
    <n v="4"/>
    <n v="5.63"/>
    <n v="0"/>
    <n v="5"/>
    <n v="4"/>
    <n v="23.646000000000001"/>
    <n v="11.26"/>
    <n v="12.386000000000001"/>
    <n v="0"/>
  </r>
  <r>
    <s v="ORD0440"/>
    <d v="2025-05-25T00:00:00"/>
    <x v="4"/>
    <s v="Q2"/>
    <s v="17:00"/>
    <s v="Friday"/>
    <s v="C186"/>
    <x v="2"/>
    <s v="Female"/>
    <s v="26-35"/>
    <x v="3"/>
    <x v="3"/>
    <n v="22"/>
    <x v="0"/>
    <x v="1"/>
    <x v="1"/>
    <x v="1"/>
    <n v="4"/>
    <n v="6.96"/>
    <n v="0"/>
    <n v="5"/>
    <n v="4"/>
    <n v="29.231999999999999"/>
    <n v="13.92"/>
    <n v="15.311999999999999"/>
    <n v="1"/>
  </r>
  <r>
    <s v="ORD0444"/>
    <d v="2025-05-26T00:00:00"/>
    <x v="4"/>
    <s v="Q2"/>
    <s v="18:30"/>
    <s v="Saturday"/>
    <s v="C080"/>
    <x v="2"/>
    <s v="Female"/>
    <s v="36-50"/>
    <x v="2"/>
    <x v="1"/>
    <n v="18"/>
    <x v="0"/>
    <x v="1"/>
    <x v="4"/>
    <x v="5"/>
    <n v="4"/>
    <n v="7.77"/>
    <n v="5"/>
    <n v="5"/>
    <n v="4"/>
    <n v="31.002299999999998"/>
    <n v="15.54"/>
    <n v="15.462299999999999"/>
    <n v="1"/>
  </r>
  <r>
    <s v="ORD0446"/>
    <d v="2025-05-03T00:00:00"/>
    <x v="4"/>
    <s v="Q2"/>
    <s v="20:45"/>
    <s v="Tuesday"/>
    <s v="C040"/>
    <x v="1"/>
    <s v="Male"/>
    <s v="26-35"/>
    <x v="2"/>
    <x v="5"/>
    <n v="5"/>
    <x v="1"/>
    <x v="0"/>
    <x v="2"/>
    <x v="27"/>
    <n v="4"/>
    <n v="12.84"/>
    <n v="10"/>
    <n v="5"/>
    <n v="5"/>
    <n v="48.535200000000003"/>
    <n v="25.68"/>
    <n v="22.855200000000004"/>
    <n v="0"/>
  </r>
  <r>
    <s v="ORD0460"/>
    <d v="2025-05-05T00:00:00"/>
    <x v="4"/>
    <s v="Q2"/>
    <s v="14:30"/>
    <s v="Saturday"/>
    <s v="C123"/>
    <x v="2"/>
    <s v="Male"/>
    <s v="26-35"/>
    <x v="1"/>
    <x v="1"/>
    <n v="17"/>
    <x v="1"/>
    <x v="0"/>
    <x v="0"/>
    <x v="0"/>
    <n v="4"/>
    <n v="6.98"/>
    <n v="0"/>
    <n v="5"/>
    <n v="5"/>
    <n v="29.316000000000003"/>
    <n v="13.96"/>
    <n v="15.356000000000002"/>
    <n v="1"/>
  </r>
  <r>
    <s v="ORD0467"/>
    <d v="2025-05-14T00:00:00"/>
    <x v="4"/>
    <s v="Q2"/>
    <s v="21:00"/>
    <s v="Friday"/>
    <s v="C087"/>
    <x v="2"/>
    <s v="Male"/>
    <s v="50+"/>
    <x v="4"/>
    <x v="1"/>
    <n v="12"/>
    <x v="0"/>
    <x v="0"/>
    <x v="3"/>
    <x v="9"/>
    <n v="4"/>
    <n v="5.99"/>
    <n v="5"/>
    <n v="5"/>
    <n v="4"/>
    <n v="23.900100000000002"/>
    <n v="11.98"/>
    <n v="11.920100000000001"/>
    <n v="0"/>
  </r>
  <r>
    <s v="ORD0476"/>
    <d v="2025-05-19T00:00:00"/>
    <x v="4"/>
    <s v="Q2"/>
    <s v="16:00"/>
    <s v="Wednesday"/>
    <s v="C004"/>
    <x v="1"/>
    <s v="Female"/>
    <s v="18-25"/>
    <x v="1"/>
    <x v="3"/>
    <n v="8"/>
    <x v="2"/>
    <x v="2"/>
    <x v="2"/>
    <x v="6"/>
    <n v="4"/>
    <n v="7.37"/>
    <n v="0"/>
    <n v="5"/>
    <n v="3"/>
    <n v="30.954000000000001"/>
    <n v="14.74"/>
    <n v="16.213999999999999"/>
    <n v="0"/>
  </r>
  <r>
    <s v="ORD0496"/>
    <d v="2025-05-10T00:00:00"/>
    <x v="4"/>
    <s v="Q2"/>
    <s v="13:30"/>
    <s v="Friday"/>
    <s v="C055"/>
    <x v="2"/>
    <s v="Female"/>
    <s v="36-50"/>
    <x v="2"/>
    <x v="3"/>
    <n v="18"/>
    <x v="1"/>
    <x v="1"/>
    <x v="3"/>
    <x v="9"/>
    <n v="4"/>
    <n v="11.55"/>
    <n v="0"/>
    <n v="5"/>
    <n v="3"/>
    <n v="48.510000000000005"/>
    <n v="23.1"/>
    <n v="25.410000000000004"/>
    <n v="1"/>
  </r>
  <r>
    <s v="ORD0163"/>
    <d v="2025-05-21T00:00:00"/>
    <x v="4"/>
    <s v="Q2"/>
    <s v="21:45"/>
    <s v="Sunday"/>
    <s v="C163"/>
    <x v="1"/>
    <s v="Female"/>
    <s v="50+"/>
    <x v="0"/>
    <x v="5"/>
    <n v="3"/>
    <x v="1"/>
    <x v="1"/>
    <x v="5"/>
    <x v="28"/>
    <n v="5"/>
    <n v="8.1199999999999992"/>
    <n v="0"/>
    <n v="5"/>
    <n v="3"/>
    <n v="42.629999999999995"/>
    <n v="20.299999999999997"/>
    <n v="22.33"/>
    <n v="1"/>
  </r>
  <r>
    <s v="ORD0200"/>
    <d v="2025-05-20T00:00:00"/>
    <x v="4"/>
    <s v="Q2"/>
    <s v="12:15"/>
    <s v="Thursday"/>
    <s v="C041"/>
    <x v="1"/>
    <s v="Female"/>
    <s v="36-50"/>
    <x v="2"/>
    <x v="0"/>
    <n v="25"/>
    <x v="2"/>
    <x v="3"/>
    <x v="4"/>
    <x v="26"/>
    <n v="4"/>
    <n v="9.4499999999999993"/>
    <n v="5"/>
    <n v="5"/>
    <n v="4"/>
    <n v="37.705500000000001"/>
    <n v="18.899999999999999"/>
    <n v="18.805500000000002"/>
    <n v="0"/>
  </r>
  <r>
    <s v="ORD0057"/>
    <d v="2025-05-27T00:00:00"/>
    <x v="4"/>
    <s v="Q2"/>
    <s v="16:45"/>
    <s v="Wednesday"/>
    <s v="C026"/>
    <x v="1"/>
    <s v="Female"/>
    <s v="50+"/>
    <x v="0"/>
    <x v="0"/>
    <n v="8"/>
    <x v="2"/>
    <x v="3"/>
    <x v="3"/>
    <x v="23"/>
    <n v="4"/>
    <n v="14.49"/>
    <n v="10"/>
    <n v="5"/>
    <n v="5"/>
    <n v="54.772200000000005"/>
    <n v="28.98"/>
    <n v="25.792200000000005"/>
    <n v="0"/>
  </r>
  <r>
    <s v="ORD0081"/>
    <d v="2025-05-27T00:00:00"/>
    <x v="4"/>
    <s v="Q2"/>
    <s v="21:45"/>
    <s v="Friday"/>
    <s v="C137"/>
    <x v="2"/>
    <s v="Female"/>
    <s v="18-25"/>
    <x v="4"/>
    <x v="3"/>
    <n v="20"/>
    <x v="0"/>
    <x v="0"/>
    <x v="4"/>
    <x v="13"/>
    <n v="5"/>
    <n v="5.58"/>
    <n v="0"/>
    <n v="5"/>
    <n v="4"/>
    <n v="29.294999999999998"/>
    <n v="13.95"/>
    <n v="15.344999999999999"/>
    <n v="0"/>
  </r>
  <r>
    <s v="ORD0158"/>
    <d v="2025-05-08T00:00:00"/>
    <x v="4"/>
    <s v="Q2"/>
    <s v="22:15"/>
    <s v="Wednesday"/>
    <s v="C152"/>
    <x v="1"/>
    <s v="Male"/>
    <s v="18-25"/>
    <x v="4"/>
    <x v="0"/>
    <n v="19"/>
    <x v="0"/>
    <x v="3"/>
    <x v="1"/>
    <x v="20"/>
    <n v="5"/>
    <n v="6.48"/>
    <n v="5"/>
    <n v="5"/>
    <n v="5"/>
    <n v="32.31900000000001"/>
    <n v="16.200000000000003"/>
    <n v="16.119000000000007"/>
    <n v="0"/>
  </r>
  <r>
    <s v="ORD0170"/>
    <d v="2025-05-02T00:00:00"/>
    <x v="4"/>
    <s v="Q2"/>
    <s v="19:15"/>
    <s v="Saturday"/>
    <s v="C140"/>
    <x v="1"/>
    <s v="Female"/>
    <s v="50+"/>
    <x v="4"/>
    <x v="3"/>
    <n v="1"/>
    <x v="2"/>
    <x v="0"/>
    <x v="2"/>
    <x v="6"/>
    <n v="4"/>
    <n v="11.28"/>
    <n v="5"/>
    <n v="5"/>
    <n v="3"/>
    <n v="45.007199999999997"/>
    <n v="22.56"/>
    <n v="22.447199999999999"/>
    <n v="1"/>
  </r>
  <r>
    <s v="ORD0173"/>
    <d v="2025-05-08T00:00:00"/>
    <x v="4"/>
    <s v="Q2"/>
    <s v="22:45"/>
    <s v="Saturday"/>
    <s v="C174"/>
    <x v="1"/>
    <s v="Female"/>
    <s v="36-50"/>
    <x v="2"/>
    <x v="0"/>
    <n v="19"/>
    <x v="1"/>
    <x v="2"/>
    <x v="2"/>
    <x v="16"/>
    <n v="4"/>
    <n v="18.510000000000002"/>
    <n v="5"/>
    <n v="5"/>
    <n v="3"/>
    <n v="73.854900000000015"/>
    <n v="37.020000000000003"/>
    <n v="36.834900000000012"/>
    <n v="0"/>
  </r>
  <r>
    <s v="ORD0204"/>
    <d v="2025-05-24T00:00:00"/>
    <x v="4"/>
    <s v="Q2"/>
    <s v="18:45"/>
    <s v="Tuesday"/>
    <s v="C024"/>
    <x v="1"/>
    <s v="Male"/>
    <s v="50+"/>
    <x v="4"/>
    <x v="1"/>
    <n v="19"/>
    <x v="1"/>
    <x v="1"/>
    <x v="3"/>
    <x v="24"/>
    <n v="4"/>
    <n v="13.13"/>
    <n v="5"/>
    <n v="5"/>
    <n v="5"/>
    <n v="52.3887"/>
    <n v="26.26"/>
    <n v="26.128699999999998"/>
    <n v="1"/>
  </r>
  <r>
    <s v="ORD0265"/>
    <d v="2025-05-19T00:00:00"/>
    <x v="4"/>
    <s v="Q2"/>
    <s v="20:15"/>
    <s v="Tuesday"/>
    <s v="C156"/>
    <x v="2"/>
    <s v="Male"/>
    <s v="26-35"/>
    <x v="2"/>
    <x v="3"/>
    <n v="20"/>
    <x v="2"/>
    <x v="1"/>
    <x v="4"/>
    <x v="19"/>
    <n v="4"/>
    <n v="6.87"/>
    <n v="10"/>
    <n v="5"/>
    <n v="5"/>
    <n v="25.968600000000002"/>
    <n v="13.74"/>
    <n v="12.228600000000002"/>
    <n v="1"/>
  </r>
  <r>
    <s v="ORD0233"/>
    <d v="2025-05-07T00:00:00"/>
    <x v="4"/>
    <s v="Q2"/>
    <s v="20:30"/>
    <s v="Wednesday"/>
    <s v="C088"/>
    <x v="1"/>
    <s v="Female"/>
    <s v="36-50"/>
    <x v="1"/>
    <x v="1"/>
    <n v="25"/>
    <x v="0"/>
    <x v="1"/>
    <x v="2"/>
    <x v="27"/>
    <n v="4"/>
    <n v="6.15"/>
    <n v="5"/>
    <n v="5"/>
    <n v="4"/>
    <n v="24.538500000000003"/>
    <n v="12.3"/>
    <n v="12.238500000000002"/>
    <n v="0"/>
  </r>
  <r>
    <s v="ORD0246"/>
    <d v="2025-05-14T00:00:00"/>
    <x v="4"/>
    <s v="Q2"/>
    <s v="14:30"/>
    <s v="Saturday"/>
    <s v="C137"/>
    <x v="2"/>
    <s v="Male"/>
    <s v="18-25"/>
    <x v="3"/>
    <x v="0"/>
    <n v="22"/>
    <x v="0"/>
    <x v="0"/>
    <x v="3"/>
    <x v="24"/>
    <n v="4"/>
    <n v="12.24"/>
    <n v="5"/>
    <n v="5"/>
    <n v="4"/>
    <n v="48.837600000000002"/>
    <n v="24.48"/>
    <n v="24.357600000000001"/>
    <n v="0"/>
  </r>
  <r>
    <s v="ORD0259"/>
    <d v="2025-05-20T00:00:00"/>
    <x v="4"/>
    <s v="Q2"/>
    <s v="16:15"/>
    <s v="Tuesday"/>
    <s v="C030"/>
    <x v="1"/>
    <s v="Female"/>
    <s v="50+"/>
    <x v="3"/>
    <x v="1"/>
    <n v="21"/>
    <x v="0"/>
    <x v="2"/>
    <x v="4"/>
    <x v="5"/>
    <n v="5"/>
    <n v="7.4"/>
    <n v="5"/>
    <n v="5"/>
    <n v="5"/>
    <n v="36.907499999999999"/>
    <n v="18.5"/>
    <n v="18.407499999999999"/>
    <n v="0"/>
  </r>
  <r>
    <s v="ORD0289"/>
    <d v="2025-05-03T00:00:00"/>
    <x v="4"/>
    <s v="Q2"/>
    <s v="10:15"/>
    <s v="Wednesday"/>
    <s v="C147"/>
    <x v="2"/>
    <s v="Female"/>
    <s v="50+"/>
    <x v="1"/>
    <x v="3"/>
    <n v="8"/>
    <x v="1"/>
    <x v="1"/>
    <x v="1"/>
    <x v="1"/>
    <n v="5"/>
    <n v="10.95"/>
    <n v="10"/>
    <n v="5"/>
    <n v="5"/>
    <n v="51.738750000000003"/>
    <n v="27.375"/>
    <n v="24.363750000000003"/>
    <n v="0"/>
  </r>
  <r>
    <s v="ORD0290"/>
    <d v="2025-05-27T00:00:00"/>
    <x v="4"/>
    <s v="Q2"/>
    <s v="11:15"/>
    <s v="Sunday"/>
    <s v="C100"/>
    <x v="2"/>
    <s v="Male"/>
    <s v="26-35"/>
    <x v="2"/>
    <x v="1"/>
    <n v="18"/>
    <x v="2"/>
    <x v="2"/>
    <x v="5"/>
    <x v="21"/>
    <n v="4"/>
    <n v="10.8"/>
    <n v="5"/>
    <n v="5"/>
    <n v="3"/>
    <n v="43.091999999999999"/>
    <n v="21.6"/>
    <n v="21.491999999999997"/>
    <n v="0"/>
  </r>
  <r>
    <s v="ORD0211"/>
    <d v="2025-05-03T00:00:00"/>
    <x v="4"/>
    <s v="Q2"/>
    <s v="21:00"/>
    <s v="Wednesday"/>
    <s v="C138"/>
    <x v="1"/>
    <s v="Female"/>
    <s v="26-35"/>
    <x v="1"/>
    <x v="5"/>
    <n v="25"/>
    <x v="1"/>
    <x v="1"/>
    <x v="1"/>
    <x v="20"/>
    <n v="4"/>
    <n v="7.45"/>
    <n v="10"/>
    <n v="5"/>
    <n v="5"/>
    <n v="28.161000000000001"/>
    <n v="14.9"/>
    <n v="13.261000000000001"/>
    <n v="1"/>
  </r>
  <r>
    <s v="ORD0325"/>
    <d v="2025-05-25T00:00:00"/>
    <x v="4"/>
    <s v="Q2"/>
    <s v="10:00"/>
    <s v="Friday"/>
    <s v="C107"/>
    <x v="2"/>
    <s v="Male"/>
    <s v="50+"/>
    <x v="3"/>
    <x v="5"/>
    <n v="14"/>
    <x v="1"/>
    <x v="2"/>
    <x v="4"/>
    <x v="5"/>
    <n v="4"/>
    <n v="10.32"/>
    <n v="10"/>
    <n v="5"/>
    <n v="3"/>
    <n v="39.009600000000006"/>
    <n v="20.64"/>
    <n v="18.369600000000005"/>
    <n v="0"/>
  </r>
  <r>
    <s v="ORD0338"/>
    <d v="2025-05-27T00:00:00"/>
    <x v="4"/>
    <s v="Q2"/>
    <s v="14:00"/>
    <s v="Tuesday"/>
    <s v="C077"/>
    <x v="2"/>
    <s v="Female"/>
    <s v="50+"/>
    <x v="3"/>
    <x v="1"/>
    <n v="24"/>
    <x v="1"/>
    <x v="0"/>
    <x v="4"/>
    <x v="19"/>
    <n v="4"/>
    <n v="8.69"/>
    <n v="10"/>
    <n v="5"/>
    <n v="4"/>
    <n v="32.848199999999999"/>
    <n v="17.38"/>
    <n v="15.4682"/>
    <n v="0"/>
  </r>
  <r>
    <s v="ORD0341"/>
    <d v="2025-05-23T00:00:00"/>
    <x v="4"/>
    <s v="Q2"/>
    <s v="12:15"/>
    <s v="Thursday"/>
    <s v="C047"/>
    <x v="2"/>
    <s v="Male"/>
    <s v="18-25"/>
    <x v="4"/>
    <x v="1"/>
    <n v="23"/>
    <x v="0"/>
    <x v="2"/>
    <x v="2"/>
    <x v="2"/>
    <n v="4"/>
    <n v="7.35"/>
    <n v="5"/>
    <n v="5"/>
    <n v="5"/>
    <n v="29.326499999999996"/>
    <n v="14.7"/>
    <n v="14.626499999999997"/>
    <n v="0"/>
  </r>
  <r>
    <s v="ORD0350"/>
    <d v="2025-05-12T00:00:00"/>
    <x v="4"/>
    <s v="Q2"/>
    <s v="16:00"/>
    <s v="Wednesday"/>
    <s v="C091"/>
    <x v="2"/>
    <s v="Female"/>
    <s v="50+"/>
    <x v="0"/>
    <x v="0"/>
    <n v="3"/>
    <x v="0"/>
    <x v="2"/>
    <x v="3"/>
    <x v="4"/>
    <n v="4"/>
    <n v="12.19"/>
    <n v="0"/>
    <n v="5"/>
    <n v="4"/>
    <n v="51.198"/>
    <n v="24.38"/>
    <n v="26.818000000000001"/>
    <n v="1"/>
  </r>
  <r>
    <s v="ORD0439"/>
    <d v="2025-05-27T00:00:00"/>
    <x v="4"/>
    <s v="Q2"/>
    <s v="21:00"/>
    <s v="Wednesday"/>
    <s v="C067"/>
    <x v="1"/>
    <s v="Female"/>
    <s v="50+"/>
    <x v="4"/>
    <x v="3"/>
    <n v="21"/>
    <x v="0"/>
    <x v="1"/>
    <x v="4"/>
    <x v="5"/>
    <n v="4"/>
    <n v="7.88"/>
    <n v="5"/>
    <n v="5"/>
    <n v="4"/>
    <n v="31.441200000000002"/>
    <n v="15.76"/>
    <n v="15.681200000000002"/>
    <n v="0"/>
  </r>
  <r>
    <s v="ORD0356"/>
    <d v="2025-05-21T00:00:00"/>
    <x v="4"/>
    <s v="Q2"/>
    <s v="13:30"/>
    <s v="Saturday"/>
    <s v="C198"/>
    <x v="1"/>
    <s v="Male"/>
    <s v="36-50"/>
    <x v="2"/>
    <x v="3"/>
    <n v="22"/>
    <x v="0"/>
    <x v="2"/>
    <x v="3"/>
    <x v="24"/>
    <n v="4"/>
    <n v="3.15"/>
    <n v="5"/>
    <n v="5"/>
    <n v="4"/>
    <n v="12.568499999999998"/>
    <n v="6.3"/>
    <n v="6.2684999999999986"/>
    <n v="1"/>
  </r>
  <r>
    <s v="ORD0384"/>
    <d v="2025-05-06T00:00:00"/>
    <x v="4"/>
    <s v="Q2"/>
    <s v="17:30"/>
    <s v="Saturday"/>
    <s v="C171"/>
    <x v="2"/>
    <s v="Female"/>
    <s v="18-25"/>
    <x v="0"/>
    <x v="1"/>
    <n v="4"/>
    <x v="2"/>
    <x v="0"/>
    <x v="0"/>
    <x v="12"/>
    <n v="4"/>
    <n v="5.82"/>
    <n v="5"/>
    <n v="5"/>
    <n v="3"/>
    <n v="23.221800000000002"/>
    <n v="11.64"/>
    <n v="11.581800000000001"/>
    <n v="1"/>
  </r>
  <r>
    <s v="ORD0390"/>
    <d v="2025-05-12T00:00:00"/>
    <x v="4"/>
    <s v="Q2"/>
    <s v="13:45"/>
    <s v="Saturday"/>
    <s v="C062"/>
    <x v="1"/>
    <s v="Female"/>
    <s v="36-50"/>
    <x v="1"/>
    <x v="5"/>
    <n v="12"/>
    <x v="0"/>
    <x v="0"/>
    <x v="2"/>
    <x v="27"/>
    <n v="4"/>
    <n v="4.08"/>
    <n v="10"/>
    <n v="5"/>
    <n v="3"/>
    <n v="15.422400000000001"/>
    <n v="8.16"/>
    <n v="7.2624000000000013"/>
    <n v="0"/>
  </r>
  <r>
    <s v="ORD0391"/>
    <d v="2025-05-11T00:00:00"/>
    <x v="4"/>
    <s v="Q2"/>
    <s v="11:15"/>
    <s v="Saturday"/>
    <s v="C185"/>
    <x v="2"/>
    <s v="Female"/>
    <s v="18-25"/>
    <x v="1"/>
    <x v="3"/>
    <n v="1"/>
    <x v="1"/>
    <x v="3"/>
    <x v="4"/>
    <x v="19"/>
    <n v="5"/>
    <n v="9.16"/>
    <n v="5"/>
    <n v="5"/>
    <n v="3"/>
    <n v="45.685499999999998"/>
    <n v="22.9"/>
    <n v="22.785499999999999"/>
    <n v="0"/>
  </r>
  <r>
    <s v="ORD0394"/>
    <d v="2025-05-02T00:00:00"/>
    <x v="4"/>
    <s v="Q2"/>
    <s v="17:45"/>
    <s v="Wednesday"/>
    <s v="C037"/>
    <x v="1"/>
    <s v="Male"/>
    <s v="18-25"/>
    <x v="2"/>
    <x v="3"/>
    <n v="16"/>
    <x v="2"/>
    <x v="3"/>
    <x v="1"/>
    <x v="3"/>
    <n v="4"/>
    <n v="7.12"/>
    <n v="10"/>
    <n v="5"/>
    <n v="3"/>
    <n v="26.913600000000002"/>
    <n v="14.24"/>
    <n v="12.673600000000002"/>
    <n v="0"/>
  </r>
  <r>
    <s v="ORD0399"/>
    <d v="2025-05-11T00:00:00"/>
    <x v="4"/>
    <s v="Q2"/>
    <s v="20:00"/>
    <s v="Monday"/>
    <s v="C171"/>
    <x v="1"/>
    <s v="Male"/>
    <s v="26-35"/>
    <x v="1"/>
    <x v="1"/>
    <n v="4"/>
    <x v="1"/>
    <x v="1"/>
    <x v="0"/>
    <x v="10"/>
    <n v="5"/>
    <n v="10.63"/>
    <n v="5"/>
    <n v="5"/>
    <n v="3"/>
    <n v="53.017125"/>
    <n v="26.575000000000003"/>
    <n v="26.442124999999997"/>
    <n v="0"/>
  </r>
  <r>
    <s v="ORD0247"/>
    <d v="2025-05-01T00:00:00"/>
    <x v="4"/>
    <s v="Q2"/>
    <s v="12:30"/>
    <s v="Saturday"/>
    <s v="C115"/>
    <x v="2"/>
    <s v="Male"/>
    <s v="50+"/>
    <x v="4"/>
    <x v="0"/>
    <n v="22"/>
    <x v="0"/>
    <x v="0"/>
    <x v="4"/>
    <x v="19"/>
    <n v="5"/>
    <n v="7.25"/>
    <n v="10"/>
    <n v="5"/>
    <n v="4"/>
    <n v="34.256250000000001"/>
    <n v="18.125"/>
    <n v="16.131250000000001"/>
    <n v="0"/>
  </r>
  <r>
    <s v="ORD0427"/>
    <d v="2025-05-26T00:00:00"/>
    <x v="4"/>
    <s v="Q2"/>
    <s v="20:15"/>
    <s v="Thursday"/>
    <s v="C005"/>
    <x v="1"/>
    <s v="Male"/>
    <s v="26-35"/>
    <x v="0"/>
    <x v="5"/>
    <n v="21"/>
    <x v="0"/>
    <x v="0"/>
    <x v="5"/>
    <x v="28"/>
    <n v="4"/>
    <n v="11.1"/>
    <n v="5"/>
    <n v="5"/>
    <n v="4"/>
    <n v="44.289000000000001"/>
    <n v="22.2"/>
    <n v="22.089000000000002"/>
    <n v="0"/>
  </r>
  <r>
    <s v="ORD0353"/>
    <d v="2025-05-12T00:00:00"/>
    <x v="4"/>
    <s v="Q2"/>
    <s v="17:45"/>
    <s v="Saturday"/>
    <s v="C124"/>
    <x v="1"/>
    <s v="Male"/>
    <s v="18-25"/>
    <x v="1"/>
    <x v="0"/>
    <n v="22"/>
    <x v="1"/>
    <x v="1"/>
    <x v="2"/>
    <x v="22"/>
    <n v="4"/>
    <n v="6.06"/>
    <n v="5"/>
    <n v="5"/>
    <n v="4"/>
    <n v="24.179400000000001"/>
    <n v="12.12"/>
    <n v="12.059400000000002"/>
    <n v="0"/>
  </r>
  <r>
    <s v="ORD0466"/>
    <d v="2025-05-22T00:00:00"/>
    <x v="4"/>
    <s v="Q2"/>
    <s v="13:30"/>
    <s v="Sunday"/>
    <s v="C041"/>
    <x v="2"/>
    <s v="Male"/>
    <s v="50+"/>
    <x v="2"/>
    <x v="1"/>
    <n v="4"/>
    <x v="2"/>
    <x v="3"/>
    <x v="0"/>
    <x v="12"/>
    <n v="5"/>
    <n v="8.91"/>
    <n v="5"/>
    <n v="5"/>
    <n v="3"/>
    <n v="44.438625000000002"/>
    <n v="22.274999999999999"/>
    <n v="22.163625000000003"/>
    <n v="0"/>
  </r>
  <r>
    <s v="ORD0493"/>
    <d v="2025-05-24T00:00:00"/>
    <x v="4"/>
    <s v="Q2"/>
    <s v="15:15"/>
    <s v="Thursday"/>
    <s v="C005"/>
    <x v="2"/>
    <s v="Male"/>
    <s v="36-50"/>
    <x v="4"/>
    <x v="3"/>
    <n v="19"/>
    <x v="0"/>
    <x v="3"/>
    <x v="3"/>
    <x v="4"/>
    <n v="4"/>
    <n v="7.26"/>
    <n v="5"/>
    <n v="5"/>
    <n v="3"/>
    <n v="28.967399999999998"/>
    <n v="14.52"/>
    <n v="14.447399999999998"/>
    <n v="0"/>
  </r>
  <r>
    <s v="ORD0049"/>
    <d v="2025-06-21T00:00:00"/>
    <x v="5"/>
    <s v="Q2"/>
    <s v="16:15"/>
    <s v="Wednesday"/>
    <s v="C073"/>
    <x v="1"/>
    <s v="Male"/>
    <s v="50+"/>
    <x v="1"/>
    <x v="5"/>
    <n v="10"/>
    <x v="1"/>
    <x v="0"/>
    <x v="3"/>
    <x v="24"/>
    <n v="4"/>
    <n v="7.24"/>
    <n v="0"/>
    <n v="5"/>
    <n v="5"/>
    <n v="30.408000000000001"/>
    <n v="14.48"/>
    <n v="15.928000000000001"/>
    <n v="1"/>
  </r>
  <r>
    <s v="ORD0119"/>
    <d v="2025-06-10T00:00:00"/>
    <x v="5"/>
    <s v="Q2"/>
    <s v="21:30"/>
    <s v="Wednesday"/>
    <s v="C011"/>
    <x v="2"/>
    <s v="Female"/>
    <s v="26-35"/>
    <x v="3"/>
    <x v="5"/>
    <n v="12"/>
    <x v="2"/>
    <x v="3"/>
    <x v="1"/>
    <x v="20"/>
    <n v="5"/>
    <n v="7.81"/>
    <n v="0"/>
    <n v="5"/>
    <n v="4"/>
    <n v="41.002499999999998"/>
    <n v="19.524999999999999"/>
    <n v="21.477499999999999"/>
    <n v="1"/>
  </r>
  <r>
    <s v="ORD0120"/>
    <d v="2025-06-17T00:00:00"/>
    <x v="5"/>
    <s v="Q2"/>
    <s v="13:45"/>
    <s v="Thursday"/>
    <s v="C041"/>
    <x v="2"/>
    <s v="Female"/>
    <s v="50+"/>
    <x v="3"/>
    <x v="3"/>
    <n v="16"/>
    <x v="2"/>
    <x v="1"/>
    <x v="4"/>
    <x v="26"/>
    <n v="4"/>
    <n v="7.88"/>
    <n v="5"/>
    <n v="5"/>
    <n v="3"/>
    <n v="31.441200000000002"/>
    <n v="15.76"/>
    <n v="15.681200000000002"/>
    <n v="0"/>
  </r>
  <r>
    <s v="ORD0122"/>
    <d v="2025-06-19T00:00:00"/>
    <x v="5"/>
    <s v="Q2"/>
    <s v="10:45"/>
    <s v="Saturday"/>
    <s v="C143"/>
    <x v="2"/>
    <s v="Male"/>
    <s v="50+"/>
    <x v="4"/>
    <x v="3"/>
    <n v="14"/>
    <x v="0"/>
    <x v="3"/>
    <x v="5"/>
    <x v="25"/>
    <n v="4"/>
    <n v="6.12"/>
    <n v="0"/>
    <n v="5"/>
    <n v="4"/>
    <n v="25.704000000000001"/>
    <n v="12.24"/>
    <n v="13.464"/>
    <n v="0"/>
  </r>
  <r>
    <s v="ORD0150"/>
    <d v="2025-06-18T00:00:00"/>
    <x v="5"/>
    <s v="Q2"/>
    <s v="16:15"/>
    <s v="Wednesday"/>
    <s v="C050"/>
    <x v="2"/>
    <s v="Female"/>
    <s v="36-50"/>
    <x v="0"/>
    <x v="1"/>
    <n v="15"/>
    <x v="1"/>
    <x v="1"/>
    <x v="2"/>
    <x v="27"/>
    <n v="4"/>
    <n v="6.04"/>
    <n v="5"/>
    <n v="5"/>
    <n v="4"/>
    <n v="24.099599999999999"/>
    <n v="12.08"/>
    <n v="12.019599999999999"/>
    <n v="0"/>
  </r>
  <r>
    <s v="ORD0154"/>
    <d v="2025-06-23T00:00:00"/>
    <x v="5"/>
    <s v="Q2"/>
    <s v="14:15"/>
    <s v="Monday"/>
    <s v="C104"/>
    <x v="1"/>
    <s v="Female"/>
    <s v="18-25"/>
    <x v="3"/>
    <x v="3"/>
    <n v="13"/>
    <x v="0"/>
    <x v="1"/>
    <x v="5"/>
    <x v="21"/>
    <n v="4"/>
    <n v="5.5"/>
    <n v="5"/>
    <n v="5"/>
    <n v="5"/>
    <n v="21.945"/>
    <n v="11"/>
    <n v="10.945"/>
    <n v="0"/>
  </r>
  <r>
    <s v="ORD0176"/>
    <d v="2025-06-15T00:00:00"/>
    <x v="5"/>
    <s v="Q2"/>
    <s v="12:00"/>
    <s v="Friday"/>
    <s v="C083"/>
    <x v="2"/>
    <s v="Male"/>
    <s v="26-35"/>
    <x v="1"/>
    <x v="0"/>
    <n v="17"/>
    <x v="1"/>
    <x v="1"/>
    <x v="3"/>
    <x v="23"/>
    <n v="5"/>
    <n v="5.38"/>
    <n v="5"/>
    <n v="5"/>
    <n v="3"/>
    <n v="26.832749999999997"/>
    <n v="13.45"/>
    <n v="13.382749999999998"/>
    <n v="0"/>
  </r>
  <r>
    <s v="ORD0179"/>
    <d v="2025-06-15T00:00:00"/>
    <x v="5"/>
    <s v="Q2"/>
    <s v="10:45"/>
    <s v="Wednesday"/>
    <s v="C022"/>
    <x v="2"/>
    <s v="Female"/>
    <s v="26-35"/>
    <x v="3"/>
    <x v="5"/>
    <n v="5"/>
    <x v="0"/>
    <x v="2"/>
    <x v="4"/>
    <x v="5"/>
    <n v="4"/>
    <n v="7.11"/>
    <n v="10"/>
    <n v="5"/>
    <n v="5"/>
    <n v="26.875800000000002"/>
    <n v="14.22"/>
    <n v="12.655800000000001"/>
    <n v="1"/>
  </r>
  <r>
    <s v="ORD0194"/>
    <d v="2025-06-01T00:00:00"/>
    <x v="5"/>
    <s v="Q2"/>
    <s v="10:45"/>
    <s v="Friday"/>
    <s v="C072"/>
    <x v="1"/>
    <s v="Female"/>
    <s v="50+"/>
    <x v="4"/>
    <x v="5"/>
    <n v="7"/>
    <x v="1"/>
    <x v="3"/>
    <x v="3"/>
    <x v="24"/>
    <n v="4"/>
    <n v="6.69"/>
    <n v="10"/>
    <n v="5"/>
    <n v="4"/>
    <n v="25.288200000000003"/>
    <n v="13.38"/>
    <n v="11.908200000000003"/>
    <n v="1"/>
  </r>
  <r>
    <s v="ORD0215"/>
    <d v="2025-06-01T00:00:00"/>
    <x v="5"/>
    <s v="Q2"/>
    <s v="13:30"/>
    <s v="Monday"/>
    <s v="C045"/>
    <x v="1"/>
    <s v="Male"/>
    <s v="50+"/>
    <x v="2"/>
    <x v="1"/>
    <n v="14"/>
    <x v="0"/>
    <x v="0"/>
    <x v="0"/>
    <x v="29"/>
    <n v="4"/>
    <n v="21.14"/>
    <n v="0"/>
    <n v="5"/>
    <n v="5"/>
    <n v="88.788000000000011"/>
    <n v="42.28"/>
    <n v="46.50800000000001"/>
    <n v="0"/>
  </r>
  <r>
    <s v="ORD0217"/>
    <d v="2025-06-28T00:00:00"/>
    <x v="5"/>
    <s v="Q2"/>
    <s v="11:45"/>
    <s v="Wednesday"/>
    <s v="C090"/>
    <x v="1"/>
    <s v="Male"/>
    <s v="36-50"/>
    <x v="4"/>
    <x v="3"/>
    <n v="25"/>
    <x v="1"/>
    <x v="3"/>
    <x v="3"/>
    <x v="24"/>
    <n v="4"/>
    <n v="11.31"/>
    <n v="10"/>
    <n v="5"/>
    <n v="5"/>
    <n v="42.751800000000003"/>
    <n v="22.62"/>
    <n v="20.131800000000002"/>
    <n v="0"/>
  </r>
  <r>
    <s v="ORD0354"/>
    <d v="2025-06-23T00:00:00"/>
    <x v="5"/>
    <s v="Q2"/>
    <s v="11:00"/>
    <s v="Thursday"/>
    <s v="C123"/>
    <x v="1"/>
    <s v="Female"/>
    <s v="50+"/>
    <x v="4"/>
    <x v="0"/>
    <n v="11"/>
    <x v="2"/>
    <x v="2"/>
    <x v="1"/>
    <x v="1"/>
    <n v="5"/>
    <n v="10.52"/>
    <n v="5"/>
    <n v="5"/>
    <n v="5"/>
    <n v="52.468499999999992"/>
    <n v="26.299999999999997"/>
    <n v="26.168499999999995"/>
    <n v="0"/>
  </r>
  <r>
    <s v="ORD0251"/>
    <d v="2025-06-27T00:00:00"/>
    <x v="5"/>
    <s v="Q2"/>
    <s v="17:00"/>
    <s v="Friday"/>
    <s v="C105"/>
    <x v="1"/>
    <s v="Female"/>
    <s v="50+"/>
    <x v="0"/>
    <x v="5"/>
    <n v="24"/>
    <x v="2"/>
    <x v="0"/>
    <x v="0"/>
    <x v="29"/>
    <n v="4"/>
    <n v="8.31"/>
    <n v="0"/>
    <n v="5"/>
    <n v="4"/>
    <n v="34.902000000000001"/>
    <n v="16.62"/>
    <n v="18.282"/>
    <n v="0"/>
  </r>
  <r>
    <s v="ORD0264"/>
    <d v="2025-06-20T00:00:00"/>
    <x v="5"/>
    <s v="Q2"/>
    <s v="20:45"/>
    <s v="Friday"/>
    <s v="C051"/>
    <x v="2"/>
    <s v="Female"/>
    <s v="36-50"/>
    <x v="4"/>
    <x v="3"/>
    <n v="9"/>
    <x v="0"/>
    <x v="2"/>
    <x v="0"/>
    <x v="29"/>
    <n v="4"/>
    <n v="7.26"/>
    <n v="10"/>
    <n v="5"/>
    <n v="5"/>
    <n v="27.442800000000002"/>
    <n v="14.52"/>
    <n v="12.922800000000002"/>
    <n v="0"/>
  </r>
  <r>
    <s v="ORD0376"/>
    <d v="2025-06-11T00:00:00"/>
    <x v="5"/>
    <s v="Q2"/>
    <s v="16:15"/>
    <s v="Saturday"/>
    <s v="C151"/>
    <x v="1"/>
    <s v="Female"/>
    <s v="18-25"/>
    <x v="1"/>
    <x v="2"/>
    <n v="6"/>
    <x v="0"/>
    <x v="2"/>
    <x v="1"/>
    <x v="20"/>
    <n v="5"/>
    <n v="7.5"/>
    <n v="5"/>
    <n v="5"/>
    <n v="5"/>
    <n v="37.40625"/>
    <n v="18.75"/>
    <n v="18.65625"/>
    <n v="0"/>
  </r>
  <r>
    <s v="ORD0275"/>
    <d v="2025-06-11T00:00:00"/>
    <x v="5"/>
    <s v="Q2"/>
    <s v="13:15"/>
    <s v="Sunday"/>
    <s v="C046"/>
    <x v="1"/>
    <s v="Female"/>
    <s v="50+"/>
    <x v="0"/>
    <x v="1"/>
    <n v="21"/>
    <x v="1"/>
    <x v="2"/>
    <x v="3"/>
    <x v="18"/>
    <n v="4"/>
    <n v="7.25"/>
    <n v="5"/>
    <n v="5"/>
    <n v="4"/>
    <n v="28.927499999999998"/>
    <n v="14.5"/>
    <n v="14.427499999999998"/>
    <n v="0"/>
  </r>
  <r>
    <s v="ORD0280"/>
    <d v="2025-06-24T00:00:00"/>
    <x v="5"/>
    <s v="Q2"/>
    <s v="12:30"/>
    <s v="Sunday"/>
    <s v="C166"/>
    <x v="2"/>
    <s v="Male"/>
    <s v="18-25"/>
    <x v="0"/>
    <x v="1"/>
    <n v="15"/>
    <x v="2"/>
    <x v="2"/>
    <x v="1"/>
    <x v="1"/>
    <n v="5"/>
    <n v="12.12"/>
    <n v="5"/>
    <n v="5"/>
    <n v="4"/>
    <n v="60.448499999999996"/>
    <n v="30.299999999999997"/>
    <n v="30.148499999999999"/>
    <n v="0"/>
  </r>
  <r>
    <s v="ORD0293"/>
    <d v="2025-06-24T00:00:00"/>
    <x v="5"/>
    <s v="Q2"/>
    <s v="12:15"/>
    <s v="Tuesday"/>
    <s v="C052"/>
    <x v="1"/>
    <s v="Male"/>
    <s v="26-35"/>
    <x v="4"/>
    <x v="2"/>
    <n v="1"/>
    <x v="0"/>
    <x v="2"/>
    <x v="0"/>
    <x v="15"/>
    <n v="4"/>
    <n v="15.79"/>
    <n v="10"/>
    <n v="5"/>
    <n v="3"/>
    <n v="59.686200000000007"/>
    <n v="31.58"/>
    <n v="28.106200000000008"/>
    <n v="1"/>
  </r>
  <r>
    <s v="ORD0298"/>
    <d v="2025-06-11T00:00:00"/>
    <x v="5"/>
    <s v="Q2"/>
    <s v="21:30"/>
    <s v="Saturday"/>
    <s v="C033"/>
    <x v="2"/>
    <s v="Female"/>
    <s v="36-50"/>
    <x v="4"/>
    <x v="0"/>
    <n v="17"/>
    <x v="2"/>
    <x v="0"/>
    <x v="2"/>
    <x v="27"/>
    <n v="4"/>
    <n v="11.16"/>
    <n v="5"/>
    <n v="5"/>
    <n v="5"/>
    <n v="44.528400000000005"/>
    <n v="22.32"/>
    <n v="22.208400000000005"/>
    <n v="0"/>
  </r>
  <r>
    <s v="ORD0214"/>
    <d v="2025-06-09T00:00:00"/>
    <x v="5"/>
    <s v="Q2"/>
    <s v="12:00"/>
    <s v="Saturday"/>
    <s v="C133"/>
    <x v="1"/>
    <s v="Male"/>
    <s v="36-50"/>
    <x v="4"/>
    <x v="0"/>
    <n v="16"/>
    <x v="2"/>
    <x v="0"/>
    <x v="1"/>
    <x v="8"/>
    <n v="4"/>
    <n v="14.2"/>
    <n v="10"/>
    <n v="5"/>
    <n v="5"/>
    <n v="53.676000000000002"/>
    <n v="28.4"/>
    <n v="25.276000000000003"/>
    <n v="1"/>
  </r>
  <r>
    <s v="ORD0312"/>
    <d v="2025-06-24T00:00:00"/>
    <x v="5"/>
    <s v="Q2"/>
    <s v="13:30"/>
    <s v="Monday"/>
    <s v="C048"/>
    <x v="1"/>
    <s v="Male"/>
    <s v="36-50"/>
    <x v="0"/>
    <x v="0"/>
    <n v="20"/>
    <x v="2"/>
    <x v="0"/>
    <x v="1"/>
    <x v="1"/>
    <n v="4"/>
    <n v="5.72"/>
    <n v="5"/>
    <n v="5"/>
    <n v="4"/>
    <n v="22.822799999999997"/>
    <n v="11.44"/>
    <n v="11.382799999999998"/>
    <n v="1"/>
  </r>
  <r>
    <s v="ORD0316"/>
    <d v="2025-06-17T00:00:00"/>
    <x v="5"/>
    <s v="Q2"/>
    <s v="22:30"/>
    <s v="Saturday"/>
    <s v="C014"/>
    <x v="1"/>
    <s v="Female"/>
    <s v="36-50"/>
    <x v="3"/>
    <x v="2"/>
    <n v="25"/>
    <x v="1"/>
    <x v="0"/>
    <x v="2"/>
    <x v="2"/>
    <n v="6"/>
    <n v="7.46"/>
    <n v="5"/>
    <n v="5"/>
    <n v="5"/>
    <n v="44.648099999999999"/>
    <n v="22.38"/>
    <n v="22.2681"/>
    <n v="1"/>
  </r>
  <r>
    <s v="ORD0318"/>
    <d v="2025-06-09T00:00:00"/>
    <x v="5"/>
    <s v="Q2"/>
    <s v="21:00"/>
    <s v="Thursday"/>
    <s v="C094"/>
    <x v="1"/>
    <s v="Male"/>
    <s v="36-50"/>
    <x v="1"/>
    <x v="3"/>
    <n v="11"/>
    <x v="1"/>
    <x v="0"/>
    <x v="4"/>
    <x v="14"/>
    <n v="5"/>
    <n v="9.8000000000000007"/>
    <n v="0"/>
    <n v="5"/>
    <n v="5"/>
    <n v="51.45"/>
    <n v="24.5"/>
    <n v="26.950000000000003"/>
    <n v="1"/>
  </r>
  <r>
    <s v="ORD0328"/>
    <d v="2025-06-13T00:00:00"/>
    <x v="5"/>
    <s v="Q2"/>
    <s v="11:15"/>
    <s v="Thursday"/>
    <s v="C194"/>
    <x v="2"/>
    <s v="Female"/>
    <s v="50+"/>
    <x v="0"/>
    <x v="3"/>
    <n v="19"/>
    <x v="2"/>
    <x v="3"/>
    <x v="3"/>
    <x v="4"/>
    <n v="5"/>
    <n v="6.82"/>
    <n v="0"/>
    <n v="5"/>
    <n v="4"/>
    <n v="35.805"/>
    <n v="17.05"/>
    <n v="18.754999999999999"/>
    <n v="1"/>
  </r>
  <r>
    <s v="ORD0449"/>
    <d v="2025-06-26T00:00:00"/>
    <x v="5"/>
    <s v="Q2"/>
    <s v="12:45"/>
    <s v="Friday"/>
    <s v="C025"/>
    <x v="2"/>
    <s v="Female"/>
    <s v="36-50"/>
    <x v="1"/>
    <x v="3"/>
    <n v="22"/>
    <x v="1"/>
    <x v="1"/>
    <x v="2"/>
    <x v="16"/>
    <n v="5"/>
    <n v="5.33"/>
    <n v="5"/>
    <n v="5"/>
    <n v="5"/>
    <n v="26.583375"/>
    <n v="13.324999999999999"/>
    <n v="13.258375000000001"/>
    <n v="1"/>
  </r>
  <r>
    <s v="ORD0336"/>
    <d v="2025-06-06T00:00:00"/>
    <x v="5"/>
    <s v="Q2"/>
    <s v="11:45"/>
    <s v="Wednesday"/>
    <s v="C136"/>
    <x v="2"/>
    <s v="Female"/>
    <s v="18-25"/>
    <x v="1"/>
    <x v="0"/>
    <n v="21"/>
    <x v="2"/>
    <x v="1"/>
    <x v="4"/>
    <x v="5"/>
    <n v="5"/>
    <n v="10.54"/>
    <n v="5"/>
    <n v="5"/>
    <n v="4"/>
    <n v="52.568249999999992"/>
    <n v="26.349999999999998"/>
    <n v="26.218249999999994"/>
    <n v="1"/>
  </r>
  <r>
    <s v="ORD0491"/>
    <d v="2025-06-18T00:00:00"/>
    <x v="5"/>
    <s v="Q2"/>
    <s v="14:00"/>
    <s v="Sunday"/>
    <s v="C041"/>
    <x v="1"/>
    <s v="Male"/>
    <s v="26-35"/>
    <x v="2"/>
    <x v="3"/>
    <n v="7"/>
    <x v="0"/>
    <x v="3"/>
    <x v="1"/>
    <x v="8"/>
    <n v="5"/>
    <n v="15.87"/>
    <n v="10"/>
    <n v="5"/>
    <n v="4"/>
    <n v="74.985749999999996"/>
    <n v="39.674999999999997"/>
    <n v="35.310749999999999"/>
    <n v="0"/>
  </r>
  <r>
    <s v="ORD0385"/>
    <d v="2025-06-14T00:00:00"/>
    <x v="5"/>
    <s v="Q2"/>
    <s v="22:45"/>
    <s v="Sunday"/>
    <s v="C026"/>
    <x v="2"/>
    <s v="Female"/>
    <s v="26-35"/>
    <x v="1"/>
    <x v="0"/>
    <n v="6"/>
    <x v="1"/>
    <x v="1"/>
    <x v="5"/>
    <x v="11"/>
    <n v="6"/>
    <n v="6.19"/>
    <n v="5"/>
    <n v="5"/>
    <n v="3"/>
    <n v="37.047150000000002"/>
    <n v="18.57"/>
    <n v="18.477150000000002"/>
    <n v="0"/>
  </r>
  <r>
    <s v="ORD0389"/>
    <d v="2025-06-20T00:00:00"/>
    <x v="5"/>
    <s v="Q2"/>
    <s v="10:15"/>
    <s v="Thursday"/>
    <s v="C160"/>
    <x v="1"/>
    <s v="Female"/>
    <s v="36-50"/>
    <x v="3"/>
    <x v="0"/>
    <n v="4"/>
    <x v="2"/>
    <x v="2"/>
    <x v="2"/>
    <x v="6"/>
    <n v="6"/>
    <n v="3.23"/>
    <n v="5"/>
    <n v="5"/>
    <n v="4"/>
    <n v="19.33155"/>
    <n v="9.69"/>
    <n v="9.6415500000000005"/>
    <n v="0"/>
  </r>
  <r>
    <s v="ORD0142"/>
    <d v="2025-06-19T00:00:00"/>
    <x v="5"/>
    <s v="Q2"/>
    <s v="10:00"/>
    <s v="Monday"/>
    <s v="C035"/>
    <x v="1"/>
    <s v="Male"/>
    <s v="36-50"/>
    <x v="3"/>
    <x v="0"/>
    <n v="5"/>
    <x v="2"/>
    <x v="1"/>
    <x v="0"/>
    <x v="0"/>
    <n v="5"/>
    <n v="3.31"/>
    <n v="5"/>
    <n v="5"/>
    <n v="5"/>
    <n v="16.508625000000002"/>
    <n v="8.2750000000000004"/>
    <n v="8.2336250000000017"/>
    <n v="0"/>
  </r>
  <r>
    <s v="ORD0401"/>
    <d v="2025-06-10T00:00:00"/>
    <x v="5"/>
    <s v="Q2"/>
    <s v="22:30"/>
    <s v="Wednesday"/>
    <s v="C028"/>
    <x v="2"/>
    <s v="Female"/>
    <s v="26-35"/>
    <x v="4"/>
    <x v="0"/>
    <n v="2"/>
    <x v="1"/>
    <x v="3"/>
    <x v="3"/>
    <x v="4"/>
    <n v="5"/>
    <n v="3.37"/>
    <n v="5"/>
    <n v="5"/>
    <n v="5"/>
    <n v="16.807875000000003"/>
    <n v="8.4250000000000007"/>
    <n v="8.3828750000000021"/>
    <n v="0"/>
  </r>
  <r>
    <s v="ORD0365"/>
    <d v="2025-06-09T00:00:00"/>
    <x v="5"/>
    <s v="Q2"/>
    <s v="21:00"/>
    <s v="Monday"/>
    <s v="C147"/>
    <x v="2"/>
    <s v="Male"/>
    <s v="50+"/>
    <x v="0"/>
    <x v="2"/>
    <n v="9"/>
    <x v="0"/>
    <x v="2"/>
    <x v="4"/>
    <x v="26"/>
    <n v="5"/>
    <n v="15.92"/>
    <n v="5"/>
    <n v="5"/>
    <n v="5"/>
    <n v="79.400999999999996"/>
    <n v="39.799999999999997"/>
    <n v="39.600999999999999"/>
    <n v="0"/>
  </r>
  <r>
    <s v="ORD0426"/>
    <d v="2025-06-24T00:00:00"/>
    <x v="5"/>
    <s v="Q2"/>
    <s v="14:45"/>
    <s v="Friday"/>
    <s v="C186"/>
    <x v="1"/>
    <s v="Male"/>
    <s v="18-25"/>
    <x v="1"/>
    <x v="2"/>
    <n v="16"/>
    <x v="0"/>
    <x v="3"/>
    <x v="3"/>
    <x v="18"/>
    <n v="6"/>
    <n v="13.66"/>
    <n v="10"/>
    <n v="5"/>
    <n v="3"/>
    <n v="77.452200000000019"/>
    <n v="40.980000000000004"/>
    <n v="36.472200000000015"/>
    <n v="0"/>
  </r>
  <r>
    <s v="ORD0435"/>
    <d v="2025-06-11T00:00:00"/>
    <x v="5"/>
    <s v="Q2"/>
    <s v="21:45"/>
    <s v="Saturday"/>
    <s v="C051"/>
    <x v="2"/>
    <s v="Male"/>
    <s v="26-35"/>
    <x v="3"/>
    <x v="1"/>
    <n v="17"/>
    <x v="1"/>
    <x v="2"/>
    <x v="2"/>
    <x v="2"/>
    <n v="6"/>
    <n v="4.21"/>
    <n v="0"/>
    <n v="5"/>
    <n v="5"/>
    <n v="26.523"/>
    <n v="12.629999999999999"/>
    <n v="13.893000000000001"/>
    <n v="0"/>
  </r>
  <r>
    <s v="ORD0437"/>
    <d v="2025-06-06T00:00:00"/>
    <x v="5"/>
    <s v="Q2"/>
    <s v="20:00"/>
    <s v="Saturday"/>
    <s v="C179"/>
    <x v="1"/>
    <s v="Female"/>
    <s v="36-50"/>
    <x v="1"/>
    <x v="2"/>
    <n v="24"/>
    <x v="2"/>
    <x v="2"/>
    <x v="5"/>
    <x v="11"/>
    <n v="5"/>
    <n v="4.04"/>
    <n v="10"/>
    <n v="5"/>
    <n v="5"/>
    <n v="19.089000000000002"/>
    <n v="10.1"/>
    <n v="8.9890000000000025"/>
    <n v="1"/>
  </r>
  <r>
    <s v="ORD0241"/>
    <d v="2025-06-05T00:00:00"/>
    <x v="5"/>
    <s v="Q2"/>
    <s v="17:00"/>
    <s v="Wednesday"/>
    <s v="C101"/>
    <x v="1"/>
    <s v="Female"/>
    <s v="36-50"/>
    <x v="1"/>
    <x v="2"/>
    <n v="8"/>
    <x v="0"/>
    <x v="2"/>
    <x v="3"/>
    <x v="24"/>
    <n v="6"/>
    <n v="6.47"/>
    <n v="10"/>
    <n v="5"/>
    <n v="4"/>
    <n v="36.684900000000006"/>
    <n v="19.41"/>
    <n v="17.274900000000006"/>
    <n v="0"/>
  </r>
  <r>
    <s v="ORD0462"/>
    <d v="2025-06-11T00:00:00"/>
    <x v="5"/>
    <s v="Q2"/>
    <s v="10:00"/>
    <s v="Friday"/>
    <s v="C146"/>
    <x v="1"/>
    <s v="Male"/>
    <s v="26-35"/>
    <x v="0"/>
    <x v="1"/>
    <n v="13"/>
    <x v="1"/>
    <x v="0"/>
    <x v="5"/>
    <x v="21"/>
    <n v="5"/>
    <n v="8.5399999999999991"/>
    <n v="10"/>
    <n v="5"/>
    <n v="3"/>
    <n v="40.351500000000001"/>
    <n v="21.349999999999998"/>
    <n v="19.001500000000004"/>
    <n v="1"/>
  </r>
  <r>
    <s v="ORD0468"/>
    <d v="2025-06-11T00:00:00"/>
    <x v="5"/>
    <s v="Q2"/>
    <s v="19:45"/>
    <s v="Wednesday"/>
    <s v="C046"/>
    <x v="1"/>
    <s v="Female"/>
    <s v="50+"/>
    <x v="3"/>
    <x v="1"/>
    <n v="7"/>
    <x v="1"/>
    <x v="0"/>
    <x v="2"/>
    <x v="22"/>
    <n v="6"/>
    <n v="5.46"/>
    <n v="5"/>
    <n v="5"/>
    <n v="3"/>
    <n v="32.678100000000001"/>
    <n v="16.38"/>
    <n v="16.298100000000002"/>
    <n v="0"/>
  </r>
  <r>
    <s v="ORD0469"/>
    <d v="2025-06-24T00:00:00"/>
    <x v="5"/>
    <s v="Q2"/>
    <s v="19:30"/>
    <s v="Wednesday"/>
    <s v="C062"/>
    <x v="2"/>
    <s v="Male"/>
    <s v="36-50"/>
    <x v="4"/>
    <x v="2"/>
    <n v="17"/>
    <x v="1"/>
    <x v="0"/>
    <x v="5"/>
    <x v="25"/>
    <n v="5"/>
    <n v="9.09"/>
    <n v="5"/>
    <n v="5"/>
    <n v="5"/>
    <n v="45.336375000000004"/>
    <n v="22.725000000000001"/>
    <n v="22.611375000000002"/>
    <n v="0"/>
  </r>
  <r>
    <s v="ORD0471"/>
    <d v="2025-06-08T00:00:00"/>
    <x v="5"/>
    <s v="Q2"/>
    <s v="19:45"/>
    <s v="Saturday"/>
    <s v="C067"/>
    <x v="1"/>
    <s v="Female"/>
    <s v="18-25"/>
    <x v="1"/>
    <x v="1"/>
    <n v="9"/>
    <x v="1"/>
    <x v="1"/>
    <x v="3"/>
    <x v="9"/>
    <n v="5"/>
    <n v="5.85"/>
    <n v="0"/>
    <n v="5"/>
    <n v="3"/>
    <n v="30.712500000000002"/>
    <n v="14.625"/>
    <n v="16.087500000000002"/>
    <n v="0"/>
  </r>
  <r>
    <s v="ORD0116"/>
    <d v="2025-07-12T00:00:00"/>
    <x v="6"/>
    <s v="Q3"/>
    <s v="15:15"/>
    <s v="Saturday"/>
    <s v="C191"/>
    <x v="2"/>
    <s v="Female"/>
    <s v="36-50"/>
    <x v="1"/>
    <x v="1"/>
    <n v="4"/>
    <x v="0"/>
    <x v="0"/>
    <x v="3"/>
    <x v="18"/>
    <n v="6"/>
    <n v="7.45"/>
    <n v="0"/>
    <n v="5"/>
    <n v="5"/>
    <n v="46.935000000000002"/>
    <n v="22.35"/>
    <n v="24.585000000000001"/>
    <n v="1"/>
  </r>
  <r>
    <s v="ORD0225"/>
    <d v="2025-07-07T00:00:00"/>
    <x v="6"/>
    <s v="Q3"/>
    <s v="19:15"/>
    <s v="Monday"/>
    <s v="C093"/>
    <x v="1"/>
    <s v="Female"/>
    <s v="50+"/>
    <x v="3"/>
    <x v="2"/>
    <n v="16"/>
    <x v="0"/>
    <x v="1"/>
    <x v="4"/>
    <x v="13"/>
    <n v="5"/>
    <n v="7.19"/>
    <n v="5"/>
    <n v="5"/>
    <n v="5"/>
    <n v="35.860125000000004"/>
    <n v="17.975000000000001"/>
    <n v="17.885125000000002"/>
    <n v="0"/>
  </r>
  <r>
    <s v="ORD0021"/>
    <d v="2025-07-08T00:00:00"/>
    <x v="6"/>
    <s v="Q3"/>
    <s v="16:30"/>
    <s v="Monday"/>
    <s v="C094"/>
    <x v="1"/>
    <s v="Female"/>
    <s v="50+"/>
    <x v="1"/>
    <x v="2"/>
    <n v="20"/>
    <x v="1"/>
    <x v="3"/>
    <x v="3"/>
    <x v="23"/>
    <n v="5"/>
    <n v="8.41"/>
    <n v="5"/>
    <n v="5"/>
    <n v="4"/>
    <n v="41.944874999999996"/>
    <n v="21.024999999999999"/>
    <n v="20.919874999999998"/>
    <n v="0"/>
  </r>
  <r>
    <s v="ORD0025"/>
    <d v="2025-07-19T00:00:00"/>
    <x v="6"/>
    <s v="Q3"/>
    <s v="15:45"/>
    <s v="Sunday"/>
    <s v="C169"/>
    <x v="1"/>
    <s v="Male"/>
    <s v="50+"/>
    <x v="4"/>
    <x v="2"/>
    <n v="1"/>
    <x v="2"/>
    <x v="1"/>
    <x v="5"/>
    <x v="25"/>
    <n v="5"/>
    <n v="12.53"/>
    <n v="5"/>
    <n v="5"/>
    <n v="5"/>
    <n v="62.493375"/>
    <n v="31.324999999999999"/>
    <n v="31.168375000000001"/>
    <n v="0"/>
  </r>
  <r>
    <s v="ORD0026"/>
    <d v="2025-07-28T00:00:00"/>
    <x v="6"/>
    <s v="Q3"/>
    <s v="21:00"/>
    <s v="Sunday"/>
    <s v="C181"/>
    <x v="2"/>
    <s v="Female"/>
    <s v="18-25"/>
    <x v="4"/>
    <x v="3"/>
    <n v="16"/>
    <x v="0"/>
    <x v="3"/>
    <x v="5"/>
    <x v="11"/>
    <n v="6"/>
    <n v="5.39"/>
    <n v="0"/>
    <n v="5"/>
    <n v="3"/>
    <n v="33.957000000000001"/>
    <n v="16.169999999999998"/>
    <n v="17.787000000000003"/>
    <n v="0"/>
  </r>
  <r>
    <s v="ORD0123"/>
    <d v="2025-07-12T00:00:00"/>
    <x v="6"/>
    <s v="Q3"/>
    <s v="13:15"/>
    <s v="Thursday"/>
    <s v="C101"/>
    <x v="2"/>
    <s v="Male"/>
    <s v="26-35"/>
    <x v="4"/>
    <x v="2"/>
    <n v="11"/>
    <x v="2"/>
    <x v="2"/>
    <x v="1"/>
    <x v="20"/>
    <n v="5"/>
    <n v="8.52"/>
    <n v="5"/>
    <n v="5"/>
    <n v="5"/>
    <n v="42.49349999999999"/>
    <n v="21.299999999999997"/>
    <n v="21.193499999999993"/>
    <n v="0"/>
  </r>
  <r>
    <s v="ORD0033"/>
    <d v="2025-07-22T00:00:00"/>
    <x v="6"/>
    <s v="Q3"/>
    <s v="11:00"/>
    <s v="Saturday"/>
    <s v="C136"/>
    <x v="2"/>
    <s v="Female"/>
    <s v="50+"/>
    <x v="3"/>
    <x v="3"/>
    <n v="6"/>
    <x v="0"/>
    <x v="2"/>
    <x v="4"/>
    <x v="26"/>
    <n v="5"/>
    <n v="17.11"/>
    <n v="5"/>
    <n v="5"/>
    <n v="5"/>
    <n v="85.336124999999996"/>
    <n v="42.774999999999999"/>
    <n v="42.561124999999997"/>
    <n v="0"/>
  </r>
  <r>
    <s v="ORD0039"/>
    <d v="2025-07-25T00:00:00"/>
    <x v="6"/>
    <s v="Q3"/>
    <s v="15:00"/>
    <s v="Sunday"/>
    <s v="C079"/>
    <x v="2"/>
    <s v="Male"/>
    <s v="50+"/>
    <x v="0"/>
    <x v="1"/>
    <n v="25"/>
    <x v="0"/>
    <x v="1"/>
    <x v="3"/>
    <x v="4"/>
    <n v="5"/>
    <n v="7.85"/>
    <n v="0"/>
    <n v="5"/>
    <n v="3"/>
    <n v="41.212499999999999"/>
    <n v="19.625"/>
    <n v="21.587499999999999"/>
    <n v="0"/>
  </r>
  <r>
    <s v="ORD0055"/>
    <d v="2025-07-25T00:00:00"/>
    <x v="6"/>
    <s v="Q3"/>
    <s v="19:00"/>
    <s v="Monday"/>
    <s v="C018"/>
    <x v="2"/>
    <s v="Female"/>
    <s v="26-35"/>
    <x v="0"/>
    <x v="1"/>
    <n v="6"/>
    <x v="1"/>
    <x v="0"/>
    <x v="5"/>
    <x v="17"/>
    <n v="5"/>
    <n v="6.12"/>
    <n v="5"/>
    <n v="5"/>
    <n v="4"/>
    <n v="30.523500000000002"/>
    <n v="15.3"/>
    <n v="15.223500000000001"/>
    <n v="0"/>
  </r>
  <r>
    <s v="ORD0063"/>
    <d v="2025-07-03T00:00:00"/>
    <x v="6"/>
    <s v="Q3"/>
    <s v="14:30"/>
    <s v="Monday"/>
    <s v="C012"/>
    <x v="1"/>
    <s v="Male"/>
    <s v="18-25"/>
    <x v="3"/>
    <x v="2"/>
    <n v="25"/>
    <x v="0"/>
    <x v="1"/>
    <x v="2"/>
    <x v="6"/>
    <n v="6"/>
    <n v="8.64"/>
    <n v="5"/>
    <n v="5"/>
    <n v="3"/>
    <n v="51.7104"/>
    <n v="25.92"/>
    <n v="25.790399999999998"/>
    <n v="1"/>
  </r>
  <r>
    <s v="ORD0090"/>
    <d v="2025-07-20T00:00:00"/>
    <x v="6"/>
    <s v="Q3"/>
    <s v="22:30"/>
    <s v="Wednesday"/>
    <s v="C172"/>
    <x v="1"/>
    <s v="Male"/>
    <s v="36-50"/>
    <x v="4"/>
    <x v="0"/>
    <n v="18"/>
    <x v="2"/>
    <x v="0"/>
    <x v="5"/>
    <x v="11"/>
    <n v="5"/>
    <n v="9.07"/>
    <n v="5"/>
    <n v="5"/>
    <n v="4"/>
    <n v="45.236624999999997"/>
    <n v="22.675000000000001"/>
    <n v="22.561624999999996"/>
    <n v="0"/>
  </r>
  <r>
    <s v="ORD0094"/>
    <d v="2025-07-25T00:00:00"/>
    <x v="6"/>
    <s v="Q3"/>
    <s v="15:00"/>
    <s v="Sunday"/>
    <s v="C022"/>
    <x v="1"/>
    <s v="Male"/>
    <s v="50+"/>
    <x v="2"/>
    <x v="2"/>
    <n v="25"/>
    <x v="1"/>
    <x v="2"/>
    <x v="3"/>
    <x v="24"/>
    <n v="5"/>
    <n v="13.45"/>
    <n v="10"/>
    <n v="5"/>
    <n v="4"/>
    <n v="63.551250000000003"/>
    <n v="33.625"/>
    <n v="29.926250000000003"/>
    <n v="0"/>
  </r>
  <r>
    <s v="ORD0051"/>
    <d v="2025-07-04T00:00:00"/>
    <x v="6"/>
    <s v="Q3"/>
    <s v="15:45"/>
    <s v="Sunday"/>
    <s v="C025"/>
    <x v="2"/>
    <s v="Female"/>
    <s v="26-35"/>
    <x v="0"/>
    <x v="3"/>
    <n v="2"/>
    <x v="1"/>
    <x v="3"/>
    <x v="4"/>
    <x v="19"/>
    <n v="5"/>
    <n v="8.2200000000000006"/>
    <n v="0"/>
    <n v="5"/>
    <n v="5"/>
    <n v="43.155000000000001"/>
    <n v="20.55"/>
    <n v="22.605"/>
    <n v="0"/>
  </r>
  <r>
    <s v="ORD0114"/>
    <d v="2025-07-19T00:00:00"/>
    <x v="6"/>
    <s v="Q3"/>
    <s v="14:00"/>
    <s v="Friday"/>
    <s v="C133"/>
    <x v="2"/>
    <s v="Male"/>
    <s v="18-25"/>
    <x v="4"/>
    <x v="1"/>
    <n v="9"/>
    <x v="2"/>
    <x v="3"/>
    <x v="3"/>
    <x v="23"/>
    <n v="5"/>
    <n v="8.9"/>
    <n v="10"/>
    <n v="5"/>
    <n v="5"/>
    <n v="42.052500000000009"/>
    <n v="22.25"/>
    <n v="19.802500000000009"/>
    <n v="0"/>
  </r>
  <r>
    <s v="ORD0472"/>
    <d v="2025-07-21T00:00:00"/>
    <x v="6"/>
    <s v="Q3"/>
    <s v="17:15"/>
    <s v="Sunday"/>
    <s v="C173"/>
    <x v="1"/>
    <s v="Male"/>
    <s v="50+"/>
    <x v="0"/>
    <x v="2"/>
    <n v="12"/>
    <x v="1"/>
    <x v="0"/>
    <x v="5"/>
    <x v="11"/>
    <n v="5"/>
    <n v="7.34"/>
    <n v="5"/>
    <n v="5"/>
    <n v="3"/>
    <n v="36.608250000000005"/>
    <n v="18.350000000000001"/>
    <n v="18.258250000000004"/>
    <n v="0"/>
  </r>
  <r>
    <s v="ORD0131"/>
    <d v="2025-07-13T00:00:00"/>
    <x v="6"/>
    <s v="Q3"/>
    <s v="20:30"/>
    <s v="Wednesday"/>
    <s v="C071"/>
    <x v="1"/>
    <s v="Female"/>
    <s v="18-25"/>
    <x v="0"/>
    <x v="3"/>
    <n v="25"/>
    <x v="0"/>
    <x v="2"/>
    <x v="1"/>
    <x v="8"/>
    <n v="6"/>
    <n v="18.350000000000001"/>
    <n v="5"/>
    <n v="5"/>
    <n v="5"/>
    <n v="109.82475000000001"/>
    <n v="55.050000000000004"/>
    <n v="54.774750000000004"/>
    <n v="0"/>
  </r>
  <r>
    <s v="ORD0148"/>
    <d v="2025-07-27T00:00:00"/>
    <x v="6"/>
    <s v="Q3"/>
    <s v="16:15"/>
    <s v="Friday"/>
    <s v="C091"/>
    <x v="1"/>
    <s v="Male"/>
    <s v="26-35"/>
    <x v="0"/>
    <x v="3"/>
    <n v="17"/>
    <x v="2"/>
    <x v="0"/>
    <x v="5"/>
    <x v="25"/>
    <n v="6"/>
    <n v="5.73"/>
    <n v="5"/>
    <n v="5"/>
    <n v="3"/>
    <n v="34.294050000000006"/>
    <n v="17.190000000000001"/>
    <n v="17.104050000000004"/>
    <n v="0"/>
  </r>
  <r>
    <s v="ORD0358"/>
    <d v="2025-07-14T00:00:00"/>
    <x v="6"/>
    <s v="Q3"/>
    <s v="14:15"/>
    <s v="Wednesday"/>
    <s v="C132"/>
    <x v="1"/>
    <s v="Male"/>
    <s v="18-25"/>
    <x v="3"/>
    <x v="3"/>
    <n v="11"/>
    <x v="1"/>
    <x v="1"/>
    <x v="3"/>
    <x v="18"/>
    <n v="6"/>
    <n v="6.11"/>
    <n v="10"/>
    <n v="5"/>
    <n v="3"/>
    <n v="34.64370000000001"/>
    <n v="18.330000000000002"/>
    <n v="16.313700000000008"/>
    <n v="0"/>
  </r>
  <r>
    <s v="ORD0165"/>
    <d v="2025-07-10T00:00:00"/>
    <x v="6"/>
    <s v="Q3"/>
    <s v="17:30"/>
    <s v="Tuesday"/>
    <s v="C154"/>
    <x v="2"/>
    <s v="Male"/>
    <s v="36-50"/>
    <x v="4"/>
    <x v="2"/>
    <n v="3"/>
    <x v="1"/>
    <x v="1"/>
    <x v="0"/>
    <x v="29"/>
    <n v="5"/>
    <n v="8.3800000000000008"/>
    <n v="5"/>
    <n v="5"/>
    <n v="3"/>
    <n v="41.79525000000001"/>
    <n v="20.950000000000003"/>
    <n v="20.845250000000007"/>
    <n v="1"/>
  </r>
  <r>
    <s v="ORD0172"/>
    <d v="2025-07-11T00:00:00"/>
    <x v="6"/>
    <s v="Q3"/>
    <s v="15:15"/>
    <s v="Saturday"/>
    <s v="C049"/>
    <x v="1"/>
    <s v="Male"/>
    <s v="50+"/>
    <x v="2"/>
    <x v="2"/>
    <n v="23"/>
    <x v="2"/>
    <x v="1"/>
    <x v="3"/>
    <x v="18"/>
    <n v="5"/>
    <n v="8.32"/>
    <n v="10"/>
    <n v="5"/>
    <n v="5"/>
    <n v="39.312000000000005"/>
    <n v="20.8"/>
    <n v="18.512000000000004"/>
    <n v="0"/>
  </r>
  <r>
    <s v="ORD0100"/>
    <d v="2025-07-03T00:00:00"/>
    <x v="6"/>
    <s v="Q3"/>
    <s v="19:45"/>
    <s v="Tuesday"/>
    <s v="C044"/>
    <x v="2"/>
    <s v="Female"/>
    <s v="36-50"/>
    <x v="0"/>
    <x v="1"/>
    <n v="10"/>
    <x v="0"/>
    <x v="0"/>
    <x v="3"/>
    <x v="18"/>
    <n v="5"/>
    <n v="6.81"/>
    <n v="5"/>
    <n v="5"/>
    <n v="5"/>
    <n v="33.964874999999999"/>
    <n v="17.024999999999999"/>
    <n v="16.939875000000001"/>
    <n v="1"/>
  </r>
  <r>
    <s v="ORD0226"/>
    <d v="2025-07-20T00:00:00"/>
    <x v="6"/>
    <s v="Q3"/>
    <s v="17:00"/>
    <s v="Sunday"/>
    <s v="C183"/>
    <x v="2"/>
    <s v="Male"/>
    <s v="50+"/>
    <x v="4"/>
    <x v="1"/>
    <n v="22"/>
    <x v="1"/>
    <x v="2"/>
    <x v="2"/>
    <x v="16"/>
    <n v="5"/>
    <n v="5.36"/>
    <n v="5"/>
    <n v="5"/>
    <n v="3"/>
    <n v="26.733000000000001"/>
    <n v="13.4"/>
    <n v="13.333"/>
    <n v="0"/>
  </r>
  <r>
    <s v="ORD0257"/>
    <d v="2025-07-11T00:00:00"/>
    <x v="6"/>
    <s v="Q3"/>
    <s v="10:45"/>
    <s v="Tuesday"/>
    <s v="C168"/>
    <x v="2"/>
    <s v="Female"/>
    <s v="26-35"/>
    <x v="0"/>
    <x v="2"/>
    <n v="18"/>
    <x v="2"/>
    <x v="0"/>
    <x v="5"/>
    <x v="11"/>
    <n v="5"/>
    <n v="8.6"/>
    <n v="0"/>
    <n v="5"/>
    <n v="4"/>
    <n v="45.15"/>
    <n v="21.5"/>
    <n v="23.65"/>
    <n v="0"/>
  </r>
  <r>
    <s v="ORD0267"/>
    <d v="2025-07-25T00:00:00"/>
    <x v="6"/>
    <s v="Q3"/>
    <s v="12:15"/>
    <s v="Saturday"/>
    <s v="C084"/>
    <x v="1"/>
    <s v="Male"/>
    <s v="26-35"/>
    <x v="0"/>
    <x v="3"/>
    <n v="13"/>
    <x v="1"/>
    <x v="0"/>
    <x v="0"/>
    <x v="12"/>
    <n v="6"/>
    <n v="8.07"/>
    <n v="5"/>
    <n v="5"/>
    <n v="5"/>
    <n v="48.298950000000005"/>
    <n v="24.21"/>
    <n v="24.088950000000004"/>
    <n v="0"/>
  </r>
  <r>
    <s v="ORD0271"/>
    <d v="2025-07-01T00:00:00"/>
    <x v="6"/>
    <s v="Q3"/>
    <s v="11:00"/>
    <s v="Friday"/>
    <s v="C045"/>
    <x v="2"/>
    <s v="Female"/>
    <s v="50+"/>
    <x v="2"/>
    <x v="0"/>
    <n v="18"/>
    <x v="2"/>
    <x v="1"/>
    <x v="4"/>
    <x v="13"/>
    <n v="5"/>
    <n v="13.69"/>
    <n v="10"/>
    <n v="5"/>
    <n v="4"/>
    <n v="64.685250000000011"/>
    <n v="34.225000000000001"/>
    <n v="30.460250000000009"/>
    <n v="0"/>
  </r>
  <r>
    <s v="ORD0283"/>
    <d v="2025-07-28T00:00:00"/>
    <x v="6"/>
    <s v="Q3"/>
    <s v="19:15"/>
    <s v="Monday"/>
    <s v="C149"/>
    <x v="2"/>
    <s v="Male"/>
    <s v="26-35"/>
    <x v="3"/>
    <x v="2"/>
    <n v="11"/>
    <x v="1"/>
    <x v="1"/>
    <x v="2"/>
    <x v="6"/>
    <n v="5"/>
    <n v="8.36"/>
    <n v="5"/>
    <n v="5"/>
    <n v="3"/>
    <n v="41.695499999999996"/>
    <n v="20.9"/>
    <n v="20.795499999999997"/>
    <n v="0"/>
  </r>
  <r>
    <s v="ORD0297"/>
    <d v="2025-07-18T00:00:00"/>
    <x v="6"/>
    <s v="Q3"/>
    <s v="12:00"/>
    <s v="Sunday"/>
    <s v="C014"/>
    <x v="1"/>
    <s v="Female"/>
    <s v="50+"/>
    <x v="4"/>
    <x v="2"/>
    <n v="24"/>
    <x v="0"/>
    <x v="2"/>
    <x v="2"/>
    <x v="6"/>
    <n v="6"/>
    <n v="5.85"/>
    <n v="5"/>
    <n v="5"/>
    <n v="3"/>
    <n v="35.012249999999995"/>
    <n v="17.549999999999997"/>
    <n v="17.462249999999997"/>
    <n v="0"/>
  </r>
  <r>
    <s v="ORD0381"/>
    <d v="2025-08-11T00:00:00"/>
    <x v="7"/>
    <s v="Q3"/>
    <s v="20:15"/>
    <s v="Friday"/>
    <s v="C178"/>
    <x v="1"/>
    <s v="Male"/>
    <s v="36-50"/>
    <x v="0"/>
    <x v="0"/>
    <n v="12"/>
    <x v="0"/>
    <x v="1"/>
    <x v="4"/>
    <x v="5"/>
    <n v="5"/>
    <n v="13.16"/>
    <n v="5"/>
    <n v="5"/>
    <n v="4"/>
    <n v="65.635499999999993"/>
    <n v="32.9"/>
    <n v="32.735499999999995"/>
    <n v="0"/>
  </r>
  <r>
    <s v="ORD0333"/>
    <d v="2025-08-24T00:00:00"/>
    <x v="7"/>
    <s v="Q3"/>
    <s v="12:15"/>
    <s v="Tuesday"/>
    <s v="C149"/>
    <x v="2"/>
    <s v="Male"/>
    <s v="36-50"/>
    <x v="3"/>
    <x v="0"/>
    <n v="23"/>
    <x v="1"/>
    <x v="3"/>
    <x v="4"/>
    <x v="26"/>
    <n v="6"/>
    <n v="8.9"/>
    <n v="0"/>
    <n v="5"/>
    <n v="5"/>
    <n v="56.070000000000007"/>
    <n v="26.700000000000003"/>
    <n v="29.370000000000005"/>
    <n v="0"/>
  </r>
  <r>
    <s v="ORD0342"/>
    <d v="2025-08-13T00:00:00"/>
    <x v="7"/>
    <s v="Q3"/>
    <s v="15:45"/>
    <s v="Sunday"/>
    <s v="C169"/>
    <x v="1"/>
    <s v="Female"/>
    <s v="18-25"/>
    <x v="0"/>
    <x v="0"/>
    <n v="5"/>
    <x v="1"/>
    <x v="2"/>
    <x v="0"/>
    <x v="15"/>
    <n v="5"/>
    <n v="10.14"/>
    <n v="10"/>
    <n v="5"/>
    <n v="5"/>
    <n v="47.911500000000004"/>
    <n v="25.35"/>
    <n v="22.561500000000002"/>
    <n v="0"/>
  </r>
  <r>
    <s v="ORD0344"/>
    <d v="2025-08-13T00:00:00"/>
    <x v="7"/>
    <s v="Q3"/>
    <s v="11:15"/>
    <s v="Monday"/>
    <s v="C121"/>
    <x v="1"/>
    <s v="Female"/>
    <s v="50+"/>
    <x v="2"/>
    <x v="2"/>
    <n v="11"/>
    <x v="1"/>
    <x v="3"/>
    <x v="4"/>
    <x v="14"/>
    <n v="5"/>
    <n v="6.92"/>
    <n v="0"/>
    <n v="5"/>
    <n v="4"/>
    <n v="36.330000000000005"/>
    <n v="17.3"/>
    <n v="19.030000000000005"/>
    <n v="1"/>
  </r>
  <r>
    <s v="ORD0357"/>
    <d v="2025-08-16T00:00:00"/>
    <x v="7"/>
    <s v="Q3"/>
    <s v="14:15"/>
    <s v="Monday"/>
    <s v="C166"/>
    <x v="1"/>
    <s v="Male"/>
    <s v="18-25"/>
    <x v="0"/>
    <x v="3"/>
    <n v="16"/>
    <x v="1"/>
    <x v="1"/>
    <x v="0"/>
    <x v="29"/>
    <n v="5"/>
    <n v="9.7899999999999991"/>
    <n v="5"/>
    <n v="5"/>
    <n v="5"/>
    <n v="48.827624999999991"/>
    <n v="24.474999999999998"/>
    <n v="24.352624999999993"/>
    <n v="0"/>
  </r>
  <r>
    <s v="ORD0363"/>
    <d v="2025-08-08T00:00:00"/>
    <x v="7"/>
    <s v="Q3"/>
    <s v="13:30"/>
    <s v="Tuesday"/>
    <s v="C084"/>
    <x v="1"/>
    <s v="Male"/>
    <s v="50+"/>
    <x v="4"/>
    <x v="2"/>
    <n v="13"/>
    <x v="1"/>
    <x v="0"/>
    <x v="1"/>
    <x v="3"/>
    <n v="5"/>
    <n v="14.34"/>
    <n v="10"/>
    <n v="5"/>
    <n v="4"/>
    <n v="67.756500000000003"/>
    <n v="35.85"/>
    <n v="31.906500000000001"/>
    <n v="0"/>
  </r>
  <r>
    <s v="ORD0349"/>
    <d v="2025-08-17T00:00:00"/>
    <x v="7"/>
    <s v="Q3"/>
    <s v="22:00"/>
    <s v="Friday"/>
    <s v="C075"/>
    <x v="1"/>
    <s v="Male"/>
    <s v="50+"/>
    <x v="3"/>
    <x v="2"/>
    <n v="25"/>
    <x v="2"/>
    <x v="0"/>
    <x v="3"/>
    <x v="23"/>
    <n v="5"/>
    <n v="8.6199999999999992"/>
    <n v="10"/>
    <n v="5"/>
    <n v="3"/>
    <n v="40.729500000000002"/>
    <n v="21.549999999999997"/>
    <n v="19.179500000000004"/>
    <n v="0"/>
  </r>
  <r>
    <s v="ORD0380"/>
    <d v="2025-08-03T00:00:00"/>
    <x v="7"/>
    <s v="Q3"/>
    <s v="22:30"/>
    <s v="Saturday"/>
    <s v="C135"/>
    <x v="2"/>
    <s v="Female"/>
    <s v="26-35"/>
    <x v="4"/>
    <x v="0"/>
    <n v="3"/>
    <x v="1"/>
    <x v="0"/>
    <x v="0"/>
    <x v="10"/>
    <n v="5"/>
    <n v="8.8800000000000008"/>
    <n v="10"/>
    <n v="5"/>
    <n v="4"/>
    <n v="41.958000000000013"/>
    <n v="22.200000000000003"/>
    <n v="19.75800000000001"/>
    <n v="0"/>
  </r>
  <r>
    <s v="ORD0134"/>
    <d v="2025-08-23T00:00:00"/>
    <x v="7"/>
    <s v="Q3"/>
    <s v="15:00"/>
    <s v="Tuesday"/>
    <s v="C169"/>
    <x v="2"/>
    <s v="Male"/>
    <s v="18-25"/>
    <x v="4"/>
    <x v="1"/>
    <n v="16"/>
    <x v="2"/>
    <x v="1"/>
    <x v="5"/>
    <x v="28"/>
    <n v="5"/>
    <n v="6.74"/>
    <n v="0"/>
    <n v="5"/>
    <n v="4"/>
    <n v="35.385000000000005"/>
    <n v="16.850000000000001"/>
    <n v="18.535000000000004"/>
    <n v="0"/>
  </r>
  <r>
    <s v="ORD0398"/>
    <d v="2025-08-02T00:00:00"/>
    <x v="7"/>
    <s v="Q3"/>
    <s v="19:15"/>
    <s v="Saturday"/>
    <s v="C145"/>
    <x v="1"/>
    <s v="Female"/>
    <s v="36-50"/>
    <x v="4"/>
    <x v="0"/>
    <n v="24"/>
    <x v="2"/>
    <x v="3"/>
    <x v="2"/>
    <x v="2"/>
    <n v="5"/>
    <n v="12.76"/>
    <n v="0"/>
    <n v="5"/>
    <n v="4"/>
    <n v="66.989999999999995"/>
    <n v="31.9"/>
    <n v="35.089999999999996"/>
    <n v="0"/>
  </r>
  <r>
    <s v="ORD0418"/>
    <d v="2025-08-12T00:00:00"/>
    <x v="7"/>
    <s v="Q3"/>
    <s v="13:30"/>
    <s v="Thursday"/>
    <s v="C155"/>
    <x v="1"/>
    <s v="Female"/>
    <s v="18-25"/>
    <x v="3"/>
    <x v="0"/>
    <n v="11"/>
    <x v="0"/>
    <x v="0"/>
    <x v="0"/>
    <x v="29"/>
    <n v="5"/>
    <n v="8.4700000000000006"/>
    <n v="0"/>
    <n v="5"/>
    <n v="4"/>
    <n v="44.467500000000001"/>
    <n v="21.175000000000001"/>
    <n v="23.2925"/>
    <n v="1"/>
  </r>
  <r>
    <s v="ORD0076"/>
    <d v="2025-08-26T00:00:00"/>
    <x v="7"/>
    <s v="Q3"/>
    <s v="18:45"/>
    <s v="Friday"/>
    <s v="C177"/>
    <x v="2"/>
    <s v="Male"/>
    <s v="18-25"/>
    <x v="2"/>
    <x v="0"/>
    <n v="23"/>
    <x v="1"/>
    <x v="0"/>
    <x v="1"/>
    <x v="8"/>
    <n v="5"/>
    <n v="6.3"/>
    <n v="5"/>
    <n v="5"/>
    <n v="3"/>
    <n v="31.421249999999997"/>
    <n v="15.75"/>
    <n v="15.671249999999997"/>
    <n v="0"/>
  </r>
  <r>
    <s v="ORD0151"/>
    <d v="2025-08-05T00:00:00"/>
    <x v="7"/>
    <s v="Q3"/>
    <s v="21:30"/>
    <s v="Thursday"/>
    <s v="C062"/>
    <x v="2"/>
    <s v="Male"/>
    <s v="50+"/>
    <x v="4"/>
    <x v="2"/>
    <n v="20"/>
    <x v="1"/>
    <x v="0"/>
    <x v="3"/>
    <x v="18"/>
    <n v="5"/>
    <n v="4.46"/>
    <n v="0"/>
    <n v="5"/>
    <n v="3"/>
    <n v="23.415000000000003"/>
    <n v="11.15"/>
    <n v="12.265000000000002"/>
    <n v="0"/>
  </r>
  <r>
    <s v="ORD0470"/>
    <d v="2025-08-12T00:00:00"/>
    <x v="7"/>
    <s v="Q3"/>
    <s v="15:30"/>
    <s v="Monday"/>
    <s v="C111"/>
    <x v="2"/>
    <s v="Male"/>
    <s v="18-25"/>
    <x v="4"/>
    <x v="0"/>
    <n v="8"/>
    <x v="2"/>
    <x v="0"/>
    <x v="0"/>
    <x v="15"/>
    <n v="5"/>
    <n v="7.34"/>
    <n v="10"/>
    <n v="5"/>
    <n v="4"/>
    <n v="34.6815"/>
    <n v="18.350000000000001"/>
    <n v="16.331499999999998"/>
    <n v="1"/>
  </r>
  <r>
    <s v="ORD0475"/>
    <d v="2025-08-20T00:00:00"/>
    <x v="7"/>
    <s v="Q3"/>
    <s v="12:15"/>
    <s v="Friday"/>
    <s v="C119"/>
    <x v="2"/>
    <s v="Male"/>
    <s v="26-35"/>
    <x v="0"/>
    <x v="0"/>
    <n v="17"/>
    <x v="2"/>
    <x v="3"/>
    <x v="4"/>
    <x v="19"/>
    <n v="5"/>
    <n v="15.35"/>
    <n v="10"/>
    <n v="5"/>
    <n v="3"/>
    <n v="72.528750000000002"/>
    <n v="38.375"/>
    <n v="34.153750000000002"/>
    <n v="0"/>
  </r>
  <r>
    <s v="ORD0189"/>
    <d v="2025-08-08T00:00:00"/>
    <x v="7"/>
    <s v="Q3"/>
    <s v="11:30"/>
    <s v="Friday"/>
    <s v="C050"/>
    <x v="1"/>
    <s v="Female"/>
    <s v="18-25"/>
    <x v="4"/>
    <x v="0"/>
    <n v="8"/>
    <x v="0"/>
    <x v="2"/>
    <x v="2"/>
    <x v="22"/>
    <n v="5"/>
    <n v="6.79"/>
    <n v="5"/>
    <n v="5"/>
    <n v="3"/>
    <n v="33.865124999999999"/>
    <n v="16.975000000000001"/>
    <n v="16.890124999999998"/>
    <n v="0"/>
  </r>
  <r>
    <s v="ORD0487"/>
    <d v="2025-08-02T00:00:00"/>
    <x v="7"/>
    <s v="Q3"/>
    <s v="19:45"/>
    <s v="Wednesday"/>
    <s v="C075"/>
    <x v="1"/>
    <s v="Male"/>
    <s v="26-35"/>
    <x v="3"/>
    <x v="1"/>
    <n v="11"/>
    <x v="1"/>
    <x v="2"/>
    <x v="4"/>
    <x v="26"/>
    <n v="6"/>
    <n v="7.33"/>
    <n v="10"/>
    <n v="5"/>
    <n v="5"/>
    <n v="41.56110000000001"/>
    <n v="21.990000000000002"/>
    <n v="19.571100000000008"/>
    <n v="0"/>
  </r>
  <r>
    <s v="ORD0495"/>
    <d v="2025-08-09T00:00:00"/>
    <x v="7"/>
    <s v="Q3"/>
    <s v="22:15"/>
    <s v="Wednesday"/>
    <s v="C056"/>
    <x v="1"/>
    <s v="Male"/>
    <s v="36-50"/>
    <x v="1"/>
    <x v="3"/>
    <n v="21"/>
    <x v="2"/>
    <x v="0"/>
    <x v="5"/>
    <x v="25"/>
    <n v="5"/>
    <n v="9.6300000000000008"/>
    <n v="10"/>
    <n v="5"/>
    <n v="4"/>
    <n v="45.501750000000008"/>
    <n v="24.075000000000003"/>
    <n v="21.426750000000006"/>
    <n v="1"/>
  </r>
  <r>
    <s v="ORD0500"/>
    <d v="2025-08-12T00:00:00"/>
    <x v="7"/>
    <s v="Q3"/>
    <s v="20:15"/>
    <s v="Wednesday"/>
    <s v="C125"/>
    <x v="1"/>
    <s v="Male"/>
    <s v="50+"/>
    <x v="0"/>
    <x v="1"/>
    <n v="2"/>
    <x v="1"/>
    <x v="2"/>
    <x v="0"/>
    <x v="10"/>
    <n v="5"/>
    <n v="3.18"/>
    <n v="0"/>
    <n v="5"/>
    <n v="4"/>
    <n v="16.695"/>
    <n v="7.95"/>
    <n v="8.745000000000001"/>
    <n v="0"/>
  </r>
  <r>
    <s v="ORD0003"/>
    <d v="2025-08-01T00:00:00"/>
    <x v="7"/>
    <s v="Q3"/>
    <s v="17:30"/>
    <s v="Sunday"/>
    <s v="C026"/>
    <x v="1"/>
    <s v="Female"/>
    <s v="26-35"/>
    <x v="1"/>
    <x v="3"/>
    <n v="17"/>
    <x v="0"/>
    <x v="3"/>
    <x v="4"/>
    <x v="14"/>
    <n v="6"/>
    <n v="6.71"/>
    <n v="0"/>
    <n v="5"/>
    <n v="5"/>
    <n v="42.273000000000003"/>
    <n v="20.13"/>
    <n v="22.143000000000004"/>
    <n v="0"/>
  </r>
  <r>
    <s v="ORD0027"/>
    <d v="2025-08-09T00:00:00"/>
    <x v="7"/>
    <s v="Q3"/>
    <s v="22:45"/>
    <s v="Wednesday"/>
    <s v="C002"/>
    <x v="1"/>
    <s v="Male"/>
    <s v="18-25"/>
    <x v="1"/>
    <x v="3"/>
    <n v="19"/>
    <x v="1"/>
    <x v="0"/>
    <x v="2"/>
    <x v="16"/>
    <n v="5"/>
    <n v="18.760000000000002"/>
    <n v="0"/>
    <n v="5"/>
    <n v="3"/>
    <n v="98.490000000000009"/>
    <n v="46.900000000000006"/>
    <n v="51.59"/>
    <n v="0"/>
  </r>
  <r>
    <s v="ORD0030"/>
    <d v="2025-08-18T00:00:00"/>
    <x v="7"/>
    <s v="Q3"/>
    <s v="20:00"/>
    <s v="Tuesday"/>
    <s v="C108"/>
    <x v="2"/>
    <s v="Female"/>
    <s v="36-50"/>
    <x v="3"/>
    <x v="3"/>
    <n v="5"/>
    <x v="1"/>
    <x v="1"/>
    <x v="5"/>
    <x v="17"/>
    <n v="5"/>
    <n v="12.04"/>
    <n v="5"/>
    <n v="5"/>
    <n v="4"/>
    <n v="60.049499999999995"/>
    <n v="30.099999999999998"/>
    <n v="29.949499999999997"/>
    <n v="0"/>
  </r>
  <r>
    <s v="ORD0032"/>
    <d v="2025-08-25T00:00:00"/>
    <x v="7"/>
    <s v="Q3"/>
    <s v="11:15"/>
    <s v="Saturday"/>
    <s v="C115"/>
    <x v="1"/>
    <s v="Male"/>
    <s v="36-50"/>
    <x v="2"/>
    <x v="0"/>
    <n v="22"/>
    <x v="2"/>
    <x v="3"/>
    <x v="0"/>
    <x v="0"/>
    <n v="5"/>
    <n v="13.3"/>
    <n v="0"/>
    <n v="5"/>
    <n v="3"/>
    <n v="69.825000000000003"/>
    <n v="33.25"/>
    <n v="36.575000000000003"/>
    <n v="0"/>
  </r>
  <r>
    <s v="ORD0107"/>
    <d v="2025-08-11T00:00:00"/>
    <x v="7"/>
    <s v="Q3"/>
    <s v="18:30"/>
    <s v="Wednesday"/>
    <s v="C087"/>
    <x v="1"/>
    <s v="Female"/>
    <s v="18-25"/>
    <x v="4"/>
    <x v="1"/>
    <n v="17"/>
    <x v="1"/>
    <x v="2"/>
    <x v="4"/>
    <x v="19"/>
    <n v="5"/>
    <n v="10.87"/>
    <n v="5"/>
    <n v="5"/>
    <n v="3"/>
    <n v="54.214124999999996"/>
    <n v="27.174999999999997"/>
    <n v="27.039124999999999"/>
    <n v="0"/>
  </r>
  <r>
    <s v="ORD0054"/>
    <d v="2025-08-21T00:00:00"/>
    <x v="7"/>
    <s v="Q3"/>
    <s v="14:00"/>
    <s v="Tuesday"/>
    <s v="C110"/>
    <x v="2"/>
    <s v="Male"/>
    <s v="36-50"/>
    <x v="0"/>
    <x v="1"/>
    <n v="9"/>
    <x v="1"/>
    <x v="3"/>
    <x v="5"/>
    <x v="21"/>
    <n v="5"/>
    <n v="9.01"/>
    <n v="0"/>
    <n v="5"/>
    <n v="4"/>
    <n v="47.302500000000002"/>
    <n v="22.524999999999999"/>
    <n v="24.777500000000003"/>
    <n v="0"/>
  </r>
  <r>
    <s v="ORD0059"/>
    <d v="2025-08-15T00:00:00"/>
    <x v="7"/>
    <s v="Q3"/>
    <s v="10:45"/>
    <s v="Monday"/>
    <s v="C052"/>
    <x v="2"/>
    <s v="Female"/>
    <s v="36-50"/>
    <x v="2"/>
    <x v="1"/>
    <n v="1"/>
    <x v="1"/>
    <x v="3"/>
    <x v="5"/>
    <x v="17"/>
    <n v="5"/>
    <n v="6.78"/>
    <n v="5"/>
    <n v="5"/>
    <n v="5"/>
    <n v="33.815249999999999"/>
    <n v="16.95"/>
    <n v="16.86525"/>
    <n v="0"/>
  </r>
  <r>
    <s v="ORD0073"/>
    <d v="2025-08-09T00:00:00"/>
    <x v="7"/>
    <s v="Q3"/>
    <s v="12:00"/>
    <s v="Monday"/>
    <s v="C126"/>
    <x v="2"/>
    <s v="Female"/>
    <s v="36-50"/>
    <x v="4"/>
    <x v="2"/>
    <n v="11"/>
    <x v="0"/>
    <x v="2"/>
    <x v="0"/>
    <x v="15"/>
    <n v="5"/>
    <n v="4.6900000000000004"/>
    <n v="10"/>
    <n v="5"/>
    <n v="3"/>
    <n v="22.160250000000005"/>
    <n v="11.725000000000001"/>
    <n v="10.435250000000003"/>
    <n v="1"/>
  </r>
  <r>
    <s v="ORD0075"/>
    <d v="2025-08-16T00:00:00"/>
    <x v="7"/>
    <s v="Q3"/>
    <s v="20:45"/>
    <s v="Wednesday"/>
    <s v="C042"/>
    <x v="1"/>
    <s v="Male"/>
    <s v="50+"/>
    <x v="0"/>
    <x v="0"/>
    <n v="17"/>
    <x v="1"/>
    <x v="1"/>
    <x v="1"/>
    <x v="8"/>
    <n v="6"/>
    <n v="6.11"/>
    <n v="10"/>
    <n v="5"/>
    <n v="5"/>
    <n v="34.64370000000001"/>
    <n v="18.330000000000002"/>
    <n v="16.313700000000008"/>
    <n v="0"/>
  </r>
  <r>
    <s v="ORD0079"/>
    <d v="2025-08-19T00:00:00"/>
    <x v="7"/>
    <s v="Q3"/>
    <s v="13:00"/>
    <s v="Monday"/>
    <s v="C085"/>
    <x v="1"/>
    <s v="Male"/>
    <s v="18-25"/>
    <x v="3"/>
    <x v="2"/>
    <n v="16"/>
    <x v="2"/>
    <x v="1"/>
    <x v="4"/>
    <x v="13"/>
    <n v="6"/>
    <n v="8.06"/>
    <n v="10"/>
    <n v="5"/>
    <n v="4"/>
    <n v="45.700200000000002"/>
    <n v="24.18"/>
    <n v="21.520200000000003"/>
    <n v="1"/>
  </r>
  <r>
    <s v="ORD0091"/>
    <d v="2025-08-28T00:00:00"/>
    <x v="7"/>
    <s v="Q3"/>
    <s v="18:00"/>
    <s v="Monday"/>
    <s v="C098"/>
    <x v="1"/>
    <s v="Female"/>
    <s v="18-25"/>
    <x v="1"/>
    <x v="2"/>
    <n v="10"/>
    <x v="2"/>
    <x v="0"/>
    <x v="4"/>
    <x v="19"/>
    <n v="5"/>
    <n v="4.58"/>
    <n v="5"/>
    <n v="5"/>
    <n v="5"/>
    <n v="22.842749999999999"/>
    <n v="11.45"/>
    <n v="11.392749999999999"/>
    <n v="0"/>
  </r>
  <r>
    <s v="ORD0099"/>
    <d v="2025-08-27T00:00:00"/>
    <x v="7"/>
    <s v="Q3"/>
    <s v="18:00"/>
    <s v="Friday"/>
    <s v="C016"/>
    <x v="2"/>
    <s v="Male"/>
    <s v="26-35"/>
    <x v="4"/>
    <x v="3"/>
    <n v="19"/>
    <x v="2"/>
    <x v="2"/>
    <x v="1"/>
    <x v="3"/>
    <n v="5"/>
    <n v="10.220000000000001"/>
    <n v="5"/>
    <n v="5"/>
    <n v="5"/>
    <n v="50.972250000000003"/>
    <n v="25.55"/>
    <n v="25.422250000000002"/>
    <n v="1"/>
  </r>
  <r>
    <s v="ORD0112"/>
    <d v="2025-08-27T00:00:00"/>
    <x v="7"/>
    <s v="Q3"/>
    <s v="21:45"/>
    <s v="Monday"/>
    <s v="C032"/>
    <x v="2"/>
    <s v="Female"/>
    <s v="18-25"/>
    <x v="1"/>
    <x v="0"/>
    <n v="10"/>
    <x v="2"/>
    <x v="0"/>
    <x v="1"/>
    <x v="3"/>
    <n v="5"/>
    <n v="5.46"/>
    <n v="10"/>
    <n v="5"/>
    <n v="5"/>
    <n v="25.798500000000001"/>
    <n v="13.65"/>
    <n v="12.1485"/>
    <n v="0"/>
  </r>
  <r>
    <s v="ORD0118"/>
    <d v="2025-08-14T00:00:00"/>
    <x v="7"/>
    <s v="Q3"/>
    <s v="16:30"/>
    <s v="Monday"/>
    <s v="C198"/>
    <x v="2"/>
    <s v="Male"/>
    <s v="50+"/>
    <x v="3"/>
    <x v="2"/>
    <n v="10"/>
    <x v="1"/>
    <x v="3"/>
    <x v="0"/>
    <x v="0"/>
    <n v="6"/>
    <n v="10.74"/>
    <n v="0"/>
    <n v="5"/>
    <n v="3"/>
    <n v="67.662000000000006"/>
    <n v="32.22"/>
    <n v="35.442000000000007"/>
    <n v="0"/>
  </r>
  <r>
    <s v="ORD0408"/>
    <d v="2025-08-18T00:00:00"/>
    <x v="7"/>
    <s v="Q3"/>
    <s v="15:45"/>
    <s v="Tuesday"/>
    <s v="C041"/>
    <x v="1"/>
    <s v="Female"/>
    <s v="50+"/>
    <x v="1"/>
    <x v="0"/>
    <n v="2"/>
    <x v="0"/>
    <x v="0"/>
    <x v="4"/>
    <x v="5"/>
    <n v="6"/>
    <n v="2.2799999999999998"/>
    <n v="5"/>
    <n v="5"/>
    <n v="5"/>
    <n v="13.645799999999999"/>
    <n v="6.84"/>
    <n v="6.8057999999999996"/>
    <n v="0"/>
  </r>
  <r>
    <s v="ORD0141"/>
    <d v="2025-08-19T00:00:00"/>
    <x v="7"/>
    <s v="Q3"/>
    <s v="14:00"/>
    <s v="Tuesday"/>
    <s v="C161"/>
    <x v="2"/>
    <s v="Female"/>
    <s v="26-35"/>
    <x v="4"/>
    <x v="0"/>
    <n v="13"/>
    <x v="1"/>
    <x v="2"/>
    <x v="4"/>
    <x v="14"/>
    <n v="6"/>
    <n v="12.96"/>
    <n v="0"/>
    <n v="5"/>
    <n v="3"/>
    <n v="81.64800000000001"/>
    <n v="38.880000000000003"/>
    <n v="42.768000000000008"/>
    <n v="1"/>
  </r>
  <r>
    <s v="ORD0314"/>
    <d v="2025-08-16T00:00:00"/>
    <x v="7"/>
    <s v="Q3"/>
    <s v="19:15"/>
    <s v="Monday"/>
    <s v="C147"/>
    <x v="1"/>
    <s v="Male"/>
    <s v="26-35"/>
    <x v="4"/>
    <x v="2"/>
    <n v="3"/>
    <x v="1"/>
    <x v="1"/>
    <x v="3"/>
    <x v="4"/>
    <n v="6"/>
    <n v="8.4700000000000006"/>
    <n v="5"/>
    <n v="5"/>
    <n v="5"/>
    <n v="50.692950000000003"/>
    <n v="25.410000000000004"/>
    <n v="25.28295"/>
    <n v="0"/>
  </r>
  <r>
    <s v="ORD0167"/>
    <d v="2025-08-26T00:00:00"/>
    <x v="7"/>
    <s v="Q3"/>
    <s v="15:30"/>
    <s v="Friday"/>
    <s v="C056"/>
    <x v="1"/>
    <s v="Male"/>
    <s v="50+"/>
    <x v="3"/>
    <x v="3"/>
    <n v="3"/>
    <x v="2"/>
    <x v="1"/>
    <x v="3"/>
    <x v="23"/>
    <n v="6"/>
    <n v="3.25"/>
    <n v="0"/>
    <n v="5"/>
    <n v="3"/>
    <n v="20.475000000000001"/>
    <n v="9.75"/>
    <n v="10.725000000000001"/>
    <n v="0"/>
  </r>
  <r>
    <s v="ORD0169"/>
    <d v="2025-08-04T00:00:00"/>
    <x v="7"/>
    <s v="Q3"/>
    <s v="21:00"/>
    <s v="Wednesday"/>
    <s v="C136"/>
    <x v="2"/>
    <s v="Female"/>
    <s v="36-50"/>
    <x v="0"/>
    <x v="0"/>
    <n v="22"/>
    <x v="2"/>
    <x v="1"/>
    <x v="0"/>
    <x v="0"/>
    <n v="6"/>
    <n v="6.1"/>
    <n v="0"/>
    <n v="5"/>
    <n v="4"/>
    <n v="38.429999999999993"/>
    <n v="18.299999999999997"/>
    <n v="20.129999999999995"/>
    <n v="0"/>
  </r>
  <r>
    <s v="ORD0180"/>
    <d v="2025-08-16T00:00:00"/>
    <x v="7"/>
    <s v="Q3"/>
    <s v="22:15"/>
    <s v="Wednesday"/>
    <s v="C073"/>
    <x v="1"/>
    <s v="Female"/>
    <s v="50+"/>
    <x v="1"/>
    <x v="2"/>
    <n v="15"/>
    <x v="2"/>
    <x v="0"/>
    <x v="4"/>
    <x v="26"/>
    <n v="6"/>
    <n v="5.62"/>
    <n v="10"/>
    <n v="5"/>
    <n v="4"/>
    <n v="31.865400000000001"/>
    <n v="16.86"/>
    <n v="15.005400000000002"/>
    <n v="0"/>
  </r>
  <r>
    <s v="ORD0185"/>
    <d v="2025-08-15T00:00:00"/>
    <x v="7"/>
    <s v="Q3"/>
    <s v="18:00"/>
    <s v="Monday"/>
    <s v="C093"/>
    <x v="1"/>
    <s v="Male"/>
    <s v="36-50"/>
    <x v="3"/>
    <x v="3"/>
    <n v="25"/>
    <x v="0"/>
    <x v="0"/>
    <x v="5"/>
    <x v="25"/>
    <n v="7"/>
    <n v="7.79"/>
    <n v="10"/>
    <n v="5"/>
    <n v="5"/>
    <n v="51.530850000000008"/>
    <n v="27.265000000000001"/>
    <n v="24.265850000000007"/>
    <n v="0"/>
  </r>
  <r>
    <s v="ORD0206"/>
    <d v="2025-08-24T00:00:00"/>
    <x v="7"/>
    <s v="Q3"/>
    <s v="18:15"/>
    <s v="Wednesday"/>
    <s v="C197"/>
    <x v="2"/>
    <s v="Male"/>
    <s v="50+"/>
    <x v="0"/>
    <x v="0"/>
    <n v="18"/>
    <x v="0"/>
    <x v="2"/>
    <x v="0"/>
    <x v="15"/>
    <n v="6"/>
    <n v="5.97"/>
    <n v="5"/>
    <n v="5"/>
    <n v="5"/>
    <n v="35.730449999999998"/>
    <n v="17.91"/>
    <n v="17.820449999999997"/>
    <n v="0"/>
  </r>
  <r>
    <s v="ORD0207"/>
    <d v="2025-09-04T00:00:00"/>
    <x v="8"/>
    <s v="Q3"/>
    <s v="11:15"/>
    <s v="Sunday"/>
    <s v="C067"/>
    <x v="1"/>
    <s v="Female"/>
    <s v="36-50"/>
    <x v="3"/>
    <x v="3"/>
    <n v="3"/>
    <x v="1"/>
    <x v="2"/>
    <x v="0"/>
    <x v="29"/>
    <n v="7"/>
    <n v="4.2699999999999996"/>
    <n v="5"/>
    <n v="5"/>
    <n v="3"/>
    <n v="29.815274999999996"/>
    <n v="14.944999999999999"/>
    <n v="14.870274999999998"/>
    <n v="0"/>
  </r>
  <r>
    <s v="ORD0210"/>
    <d v="2025-09-26T00:00:00"/>
    <x v="8"/>
    <s v="Q3"/>
    <s v="20:30"/>
    <s v="Tuesday"/>
    <s v="C186"/>
    <x v="1"/>
    <s v="Female"/>
    <s v="50+"/>
    <x v="4"/>
    <x v="3"/>
    <n v="24"/>
    <x v="0"/>
    <x v="3"/>
    <x v="4"/>
    <x v="13"/>
    <n v="6"/>
    <n v="6.76"/>
    <n v="5"/>
    <n v="5"/>
    <n v="5"/>
    <n v="40.458600000000004"/>
    <n v="20.28"/>
    <n v="20.178600000000003"/>
    <n v="0"/>
  </r>
  <r>
    <s v="ORD0216"/>
    <d v="2025-09-28T00:00:00"/>
    <x v="8"/>
    <s v="Q3"/>
    <s v="10:30"/>
    <s v="Sunday"/>
    <s v="C139"/>
    <x v="1"/>
    <s v="Male"/>
    <s v="26-35"/>
    <x v="1"/>
    <x v="2"/>
    <n v="14"/>
    <x v="1"/>
    <x v="1"/>
    <x v="4"/>
    <x v="26"/>
    <n v="6"/>
    <n v="14.36"/>
    <n v="5"/>
    <n v="5"/>
    <n v="5"/>
    <n v="85.944599999999994"/>
    <n v="43.08"/>
    <n v="42.864599999999996"/>
    <n v="1"/>
  </r>
  <r>
    <s v="ORD0222"/>
    <d v="2025-09-10T00:00:00"/>
    <x v="8"/>
    <s v="Q3"/>
    <s v="15:45"/>
    <s v="Thursday"/>
    <s v="C179"/>
    <x v="1"/>
    <s v="Female"/>
    <s v="36-50"/>
    <x v="3"/>
    <x v="1"/>
    <n v="1"/>
    <x v="0"/>
    <x v="2"/>
    <x v="4"/>
    <x v="13"/>
    <n v="6"/>
    <n v="5.12"/>
    <n v="5"/>
    <n v="5"/>
    <n v="3"/>
    <n v="30.6432"/>
    <n v="15.36"/>
    <n v="15.283200000000001"/>
    <n v="0"/>
  </r>
  <r>
    <s v="ORD0234"/>
    <d v="2025-09-12T00:00:00"/>
    <x v="8"/>
    <s v="Q3"/>
    <s v="13:30"/>
    <s v="Monday"/>
    <s v="C120"/>
    <x v="2"/>
    <s v="Female"/>
    <s v="36-50"/>
    <x v="0"/>
    <x v="0"/>
    <n v="16"/>
    <x v="0"/>
    <x v="1"/>
    <x v="1"/>
    <x v="8"/>
    <n v="6"/>
    <n v="9.08"/>
    <n v="5"/>
    <n v="5"/>
    <n v="4"/>
    <n v="54.343800000000002"/>
    <n v="27.240000000000002"/>
    <n v="27.1038"/>
    <n v="0"/>
  </r>
  <r>
    <s v="ORD0238"/>
    <d v="2025-09-28T00:00:00"/>
    <x v="8"/>
    <s v="Q3"/>
    <s v="19:15"/>
    <s v="Saturday"/>
    <s v="C099"/>
    <x v="2"/>
    <s v="Female"/>
    <s v="26-35"/>
    <x v="1"/>
    <x v="3"/>
    <n v="13"/>
    <x v="2"/>
    <x v="3"/>
    <x v="4"/>
    <x v="19"/>
    <n v="6"/>
    <n v="5.83"/>
    <n v="5"/>
    <n v="5"/>
    <n v="4"/>
    <n v="34.89255"/>
    <n v="17.490000000000002"/>
    <n v="17.402549999999998"/>
    <n v="0"/>
  </r>
  <r>
    <s v="ORD0245"/>
    <d v="2025-09-12T00:00:00"/>
    <x v="8"/>
    <s v="Q3"/>
    <s v="12:45"/>
    <s v="Wednesday"/>
    <s v="C060"/>
    <x v="2"/>
    <s v="Male"/>
    <s v="26-35"/>
    <x v="0"/>
    <x v="3"/>
    <n v="19"/>
    <x v="2"/>
    <x v="0"/>
    <x v="2"/>
    <x v="22"/>
    <n v="6"/>
    <n v="9.5399999999999991"/>
    <n v="5"/>
    <n v="5"/>
    <n v="5"/>
    <n v="57.096899999999998"/>
    <n v="28.619999999999997"/>
    <n v="28.476900000000001"/>
    <n v="0"/>
  </r>
  <r>
    <s v="ORD0223"/>
    <d v="2025-09-23T00:00:00"/>
    <x v="8"/>
    <s v="Q3"/>
    <s v="14:45"/>
    <s v="Saturday"/>
    <s v="C110"/>
    <x v="1"/>
    <s v="Female"/>
    <s v="36-50"/>
    <x v="3"/>
    <x v="3"/>
    <n v="19"/>
    <x v="2"/>
    <x v="3"/>
    <x v="3"/>
    <x v="23"/>
    <n v="6"/>
    <n v="7.41"/>
    <n v="10"/>
    <n v="5"/>
    <n v="5"/>
    <n v="42.014700000000005"/>
    <n v="22.23"/>
    <n v="19.784700000000004"/>
    <n v="0"/>
  </r>
  <r>
    <s v="ORD0034"/>
    <d v="2025-09-25T00:00:00"/>
    <x v="8"/>
    <s v="Q3"/>
    <s v="19:15"/>
    <s v="Thursday"/>
    <s v="C200"/>
    <x v="2"/>
    <s v="Male"/>
    <s v="36-50"/>
    <x v="2"/>
    <x v="1"/>
    <n v="4"/>
    <x v="1"/>
    <x v="1"/>
    <x v="4"/>
    <x v="26"/>
    <n v="6"/>
    <n v="7.28"/>
    <n v="5"/>
    <n v="5"/>
    <n v="5"/>
    <n v="43.570799999999998"/>
    <n v="21.84"/>
    <n v="21.730799999999999"/>
    <n v="1"/>
  </r>
  <r>
    <s v="ORD0249"/>
    <d v="2025-09-20T00:00:00"/>
    <x v="8"/>
    <s v="Q3"/>
    <s v="16:45"/>
    <s v="Tuesday"/>
    <s v="C041"/>
    <x v="2"/>
    <s v="Female"/>
    <s v="36-50"/>
    <x v="1"/>
    <x v="1"/>
    <n v="14"/>
    <x v="0"/>
    <x v="0"/>
    <x v="2"/>
    <x v="2"/>
    <n v="6"/>
    <n v="12.96"/>
    <n v="10"/>
    <n v="5"/>
    <n v="5"/>
    <n v="73.483200000000011"/>
    <n v="38.880000000000003"/>
    <n v="34.603200000000008"/>
    <n v="0"/>
  </r>
  <r>
    <s v="ORD0250"/>
    <d v="2025-09-28T00:00:00"/>
    <x v="8"/>
    <s v="Q3"/>
    <s v="18:00"/>
    <s v="Sunday"/>
    <s v="C064"/>
    <x v="1"/>
    <s v="Male"/>
    <s v="50+"/>
    <x v="4"/>
    <x v="2"/>
    <n v="11"/>
    <x v="0"/>
    <x v="2"/>
    <x v="1"/>
    <x v="20"/>
    <n v="6"/>
    <n v="6.49"/>
    <n v="0"/>
    <n v="5"/>
    <n v="5"/>
    <n v="40.887"/>
    <n v="19.47"/>
    <n v="21.417000000000002"/>
    <n v="0"/>
  </r>
  <r>
    <s v="ORD0253"/>
    <d v="2025-09-24T00:00:00"/>
    <x v="8"/>
    <s v="Q3"/>
    <s v="19:15"/>
    <s v="Thursday"/>
    <s v="C132"/>
    <x v="1"/>
    <s v="Male"/>
    <s v="18-25"/>
    <x v="4"/>
    <x v="1"/>
    <n v="25"/>
    <x v="1"/>
    <x v="0"/>
    <x v="3"/>
    <x v="9"/>
    <n v="7"/>
    <n v="7.44"/>
    <n v="10"/>
    <n v="5"/>
    <n v="5"/>
    <n v="49.215600000000009"/>
    <n v="26.040000000000003"/>
    <n v="23.175600000000006"/>
    <n v="0"/>
  </r>
  <r>
    <s v="ORD0484"/>
    <d v="2025-09-03T00:00:00"/>
    <x v="8"/>
    <s v="Q3"/>
    <s v="18:30"/>
    <s v="Saturday"/>
    <s v="C164"/>
    <x v="1"/>
    <s v="Male"/>
    <s v="26-35"/>
    <x v="3"/>
    <x v="2"/>
    <n v="12"/>
    <x v="1"/>
    <x v="2"/>
    <x v="0"/>
    <x v="29"/>
    <n v="6"/>
    <n v="8.82"/>
    <n v="5"/>
    <n v="5"/>
    <n v="4"/>
    <n v="52.787700000000001"/>
    <n v="26.46"/>
    <n v="26.3277"/>
    <n v="1"/>
  </r>
  <r>
    <s v="ORD0256"/>
    <d v="2025-09-25T00:00:00"/>
    <x v="8"/>
    <s v="Q3"/>
    <s v="19:00"/>
    <s v="Tuesday"/>
    <s v="C012"/>
    <x v="1"/>
    <s v="Female"/>
    <s v="26-35"/>
    <x v="2"/>
    <x v="3"/>
    <n v="3"/>
    <x v="0"/>
    <x v="1"/>
    <x v="4"/>
    <x v="5"/>
    <n v="6"/>
    <n v="5.97"/>
    <n v="0"/>
    <n v="5"/>
    <n v="4"/>
    <n v="37.611000000000004"/>
    <n v="17.91"/>
    <n v="19.701000000000004"/>
    <n v="0"/>
  </r>
  <r>
    <s v="ORD0260"/>
    <d v="2025-09-27T00:00:00"/>
    <x v="8"/>
    <s v="Q3"/>
    <s v="15:00"/>
    <s v="Thursday"/>
    <s v="C178"/>
    <x v="2"/>
    <s v="Female"/>
    <s v="50+"/>
    <x v="3"/>
    <x v="0"/>
    <n v="24"/>
    <x v="1"/>
    <x v="2"/>
    <x v="1"/>
    <x v="3"/>
    <n v="6"/>
    <n v="6.54"/>
    <n v="5"/>
    <n v="5"/>
    <n v="4"/>
    <n v="39.1419"/>
    <n v="19.62"/>
    <n v="19.521899999999999"/>
    <n v="0"/>
  </r>
  <r>
    <s v="ORD0261"/>
    <d v="2025-09-17T00:00:00"/>
    <x v="8"/>
    <s v="Q3"/>
    <s v="13:00"/>
    <s v="Sunday"/>
    <s v="C097"/>
    <x v="1"/>
    <s v="Male"/>
    <s v="36-50"/>
    <x v="0"/>
    <x v="1"/>
    <n v="2"/>
    <x v="0"/>
    <x v="1"/>
    <x v="1"/>
    <x v="8"/>
    <n v="6"/>
    <n v="22.95"/>
    <n v="5"/>
    <n v="5"/>
    <n v="5"/>
    <n v="137.35574999999997"/>
    <n v="68.849999999999994"/>
    <n v="68.505749999999978"/>
    <n v="1"/>
  </r>
  <r>
    <s v="ORD0263"/>
    <d v="2025-09-17T00:00:00"/>
    <x v="8"/>
    <s v="Q3"/>
    <s v="14:30"/>
    <s v="Saturday"/>
    <s v="C150"/>
    <x v="1"/>
    <s v="Male"/>
    <s v="18-25"/>
    <x v="2"/>
    <x v="2"/>
    <n v="8"/>
    <x v="2"/>
    <x v="2"/>
    <x v="3"/>
    <x v="23"/>
    <n v="7"/>
    <n v="6.16"/>
    <n v="5"/>
    <n v="5"/>
    <n v="3"/>
    <n v="43.012200000000007"/>
    <n v="21.560000000000002"/>
    <n v="21.452200000000005"/>
    <n v="0"/>
  </r>
  <r>
    <s v="ORD0270"/>
    <d v="2025-09-01T00:00:00"/>
    <x v="8"/>
    <s v="Q3"/>
    <s v="19:30"/>
    <s v="Sunday"/>
    <s v="C146"/>
    <x v="1"/>
    <s v="Male"/>
    <s v="26-35"/>
    <x v="2"/>
    <x v="0"/>
    <n v="11"/>
    <x v="2"/>
    <x v="0"/>
    <x v="2"/>
    <x v="27"/>
    <n v="6"/>
    <n v="9.49"/>
    <n v="5"/>
    <n v="5"/>
    <n v="4"/>
    <n v="56.797649999999997"/>
    <n v="28.47"/>
    <n v="28.327649999999998"/>
    <n v="0"/>
  </r>
  <r>
    <s v="ORD0272"/>
    <d v="2025-09-27T00:00:00"/>
    <x v="8"/>
    <s v="Q3"/>
    <s v="14:45"/>
    <s v="Thursday"/>
    <s v="C094"/>
    <x v="1"/>
    <s v="Female"/>
    <s v="36-50"/>
    <x v="1"/>
    <x v="1"/>
    <n v="21"/>
    <x v="1"/>
    <x v="1"/>
    <x v="5"/>
    <x v="21"/>
    <n v="6"/>
    <n v="8.77"/>
    <n v="5"/>
    <n v="5"/>
    <n v="3"/>
    <n v="52.48845"/>
    <n v="26.31"/>
    <n v="26.178450000000002"/>
    <n v="0"/>
  </r>
  <r>
    <s v="ORD0274"/>
    <d v="2025-09-23T00:00:00"/>
    <x v="8"/>
    <s v="Q3"/>
    <s v="12:45"/>
    <s v="Sunday"/>
    <s v="C108"/>
    <x v="1"/>
    <s v="Female"/>
    <s v="26-35"/>
    <x v="2"/>
    <x v="2"/>
    <n v="21"/>
    <x v="2"/>
    <x v="1"/>
    <x v="0"/>
    <x v="10"/>
    <n v="6"/>
    <n v="12.34"/>
    <n v="0"/>
    <n v="5"/>
    <n v="5"/>
    <n v="77.74199999999999"/>
    <n v="37.019999999999996"/>
    <n v="40.721999999999994"/>
    <n v="0"/>
  </r>
  <r>
    <s v="ORD0278"/>
    <d v="2025-09-12T00:00:00"/>
    <x v="8"/>
    <s v="Q3"/>
    <s v="16:15"/>
    <s v="Tuesday"/>
    <s v="C072"/>
    <x v="2"/>
    <s v="Female"/>
    <s v="18-25"/>
    <x v="0"/>
    <x v="0"/>
    <n v="13"/>
    <x v="1"/>
    <x v="1"/>
    <x v="2"/>
    <x v="27"/>
    <n v="6"/>
    <n v="9.44"/>
    <n v="0"/>
    <n v="5"/>
    <n v="4"/>
    <n v="59.472000000000001"/>
    <n v="28.32"/>
    <n v="31.152000000000001"/>
    <n v="0"/>
  </r>
  <r>
    <s v="ORD0302"/>
    <d v="2025-09-14T00:00:00"/>
    <x v="8"/>
    <s v="Q3"/>
    <s v="14:00"/>
    <s v="Saturday"/>
    <s v="C118"/>
    <x v="1"/>
    <s v="Male"/>
    <s v="26-35"/>
    <x v="3"/>
    <x v="0"/>
    <n v="7"/>
    <x v="1"/>
    <x v="3"/>
    <x v="1"/>
    <x v="8"/>
    <n v="6"/>
    <n v="6.36"/>
    <n v="5"/>
    <n v="5"/>
    <n v="3"/>
    <n v="38.064600000000006"/>
    <n v="19.080000000000002"/>
    <n v="18.984600000000004"/>
    <n v="1"/>
  </r>
  <r>
    <s v="ORD0364"/>
    <d v="2025-09-16T00:00:00"/>
    <x v="8"/>
    <s v="Q3"/>
    <s v="13:15"/>
    <s v="Tuesday"/>
    <s v="C145"/>
    <x v="2"/>
    <s v="Female"/>
    <s v="18-25"/>
    <x v="4"/>
    <x v="0"/>
    <n v="12"/>
    <x v="1"/>
    <x v="1"/>
    <x v="5"/>
    <x v="28"/>
    <n v="7"/>
    <n v="7.4"/>
    <n v="5"/>
    <n v="5"/>
    <n v="5"/>
    <n v="51.670500000000004"/>
    <n v="25.900000000000002"/>
    <n v="25.770500000000002"/>
    <n v="0"/>
  </r>
  <r>
    <s v="ORD0317"/>
    <d v="2025-09-15T00:00:00"/>
    <x v="8"/>
    <s v="Q3"/>
    <s v="14:15"/>
    <s v="Sunday"/>
    <s v="C178"/>
    <x v="1"/>
    <s v="Female"/>
    <s v="50+"/>
    <x v="0"/>
    <x v="0"/>
    <n v="9"/>
    <x v="0"/>
    <x v="0"/>
    <x v="3"/>
    <x v="18"/>
    <n v="6"/>
    <n v="5.93"/>
    <n v="5"/>
    <n v="5"/>
    <n v="5"/>
    <n v="35.491049999999994"/>
    <n v="17.79"/>
    <n v="17.701049999999995"/>
    <n v="0"/>
  </r>
  <r>
    <s v="ORD0331"/>
    <d v="2025-09-01T00:00:00"/>
    <x v="8"/>
    <s v="Q3"/>
    <s v="17:45"/>
    <s v="Tuesday"/>
    <s v="C200"/>
    <x v="2"/>
    <s v="Female"/>
    <s v="26-35"/>
    <x v="2"/>
    <x v="0"/>
    <n v="16"/>
    <x v="0"/>
    <x v="3"/>
    <x v="3"/>
    <x v="9"/>
    <n v="6"/>
    <n v="16.45"/>
    <n v="0"/>
    <n v="5"/>
    <n v="3"/>
    <n v="103.63499999999999"/>
    <n v="49.349999999999994"/>
    <n v="54.284999999999997"/>
    <n v="0"/>
  </r>
  <r>
    <s v="ORD0337"/>
    <d v="2025-09-26T00:00:00"/>
    <x v="8"/>
    <s v="Q3"/>
    <s v="18:00"/>
    <s v="Tuesday"/>
    <s v="C027"/>
    <x v="2"/>
    <s v="Male"/>
    <s v="26-35"/>
    <x v="2"/>
    <x v="1"/>
    <n v="10"/>
    <x v="1"/>
    <x v="2"/>
    <x v="4"/>
    <x v="5"/>
    <n v="7"/>
    <n v="13.56"/>
    <n v="10"/>
    <n v="5"/>
    <n v="5"/>
    <n v="89.699399999999997"/>
    <n v="47.46"/>
    <n v="42.239399999999996"/>
    <n v="0"/>
  </r>
  <r>
    <s v="ORD0340"/>
    <d v="2025-09-07T00:00:00"/>
    <x v="8"/>
    <s v="Q3"/>
    <s v="13:15"/>
    <s v="Wednesday"/>
    <s v="C194"/>
    <x v="1"/>
    <s v="Male"/>
    <s v="50+"/>
    <x v="4"/>
    <x v="0"/>
    <n v="11"/>
    <x v="2"/>
    <x v="0"/>
    <x v="0"/>
    <x v="29"/>
    <n v="6"/>
    <n v="7.94"/>
    <n v="0"/>
    <n v="5"/>
    <n v="5"/>
    <n v="50.022000000000006"/>
    <n v="23.82"/>
    <n v="26.202000000000005"/>
    <n v="0"/>
  </r>
  <r>
    <s v="ORD0343"/>
    <d v="2025-09-20T00:00:00"/>
    <x v="8"/>
    <s v="Q3"/>
    <s v="14:15"/>
    <s v="Monday"/>
    <s v="C022"/>
    <x v="1"/>
    <s v="Female"/>
    <s v="18-25"/>
    <x v="2"/>
    <x v="0"/>
    <n v="6"/>
    <x v="1"/>
    <x v="3"/>
    <x v="1"/>
    <x v="3"/>
    <n v="7"/>
    <n v="10.73"/>
    <n v="5"/>
    <n v="5"/>
    <n v="5"/>
    <n v="74.922225000000012"/>
    <n v="37.555"/>
    <n v="37.367225000000012"/>
    <n v="0"/>
  </r>
  <r>
    <s v="ORD0159"/>
    <d v="2025-09-02T00:00:00"/>
    <x v="8"/>
    <s v="Q3"/>
    <s v="14:30"/>
    <s v="Friday"/>
    <s v="C147"/>
    <x v="2"/>
    <s v="Male"/>
    <s v="36-50"/>
    <x v="1"/>
    <x v="0"/>
    <n v="21"/>
    <x v="2"/>
    <x v="2"/>
    <x v="2"/>
    <x v="27"/>
    <n v="6"/>
    <n v="6.12"/>
    <n v="5"/>
    <n v="5"/>
    <n v="3"/>
    <n v="36.6282"/>
    <n v="18.36"/>
    <n v="18.2682"/>
    <n v="0"/>
  </r>
  <r>
    <s v="ORD0070"/>
    <d v="2025-09-25T00:00:00"/>
    <x v="8"/>
    <s v="Q3"/>
    <s v="11:45"/>
    <s v="Saturday"/>
    <s v="C153"/>
    <x v="2"/>
    <s v="Male"/>
    <s v="26-35"/>
    <x v="0"/>
    <x v="2"/>
    <n v="16"/>
    <x v="0"/>
    <x v="3"/>
    <x v="2"/>
    <x v="16"/>
    <n v="7"/>
    <n v="6.45"/>
    <n v="5"/>
    <n v="5"/>
    <n v="5"/>
    <n v="45.037125000000003"/>
    <n v="22.574999999999999"/>
    <n v="22.462125000000004"/>
    <n v="0"/>
  </r>
  <r>
    <s v="ORD0372"/>
    <d v="2025-09-28T00:00:00"/>
    <x v="8"/>
    <s v="Q3"/>
    <s v="22:45"/>
    <s v="Wednesday"/>
    <s v="C138"/>
    <x v="1"/>
    <s v="Male"/>
    <s v="26-35"/>
    <x v="2"/>
    <x v="2"/>
    <n v="14"/>
    <x v="2"/>
    <x v="1"/>
    <x v="0"/>
    <x v="10"/>
    <n v="7"/>
    <n v="6.37"/>
    <n v="5"/>
    <n v="5"/>
    <n v="5"/>
    <n v="44.478525000000005"/>
    <n v="22.295000000000002"/>
    <n v="22.183525000000003"/>
    <n v="0"/>
  </r>
  <r>
    <s v="ORD0382"/>
    <d v="2025-09-24T00:00:00"/>
    <x v="8"/>
    <s v="Q3"/>
    <s v="18:15"/>
    <s v="Thursday"/>
    <s v="C067"/>
    <x v="1"/>
    <s v="Female"/>
    <s v="26-35"/>
    <x v="4"/>
    <x v="0"/>
    <n v="9"/>
    <x v="2"/>
    <x v="0"/>
    <x v="2"/>
    <x v="16"/>
    <n v="7"/>
    <n v="5.76"/>
    <n v="5"/>
    <n v="5"/>
    <n v="5"/>
    <n v="40.219199999999994"/>
    <n v="20.16"/>
    <n v="20.059199999999993"/>
    <n v="0"/>
  </r>
  <r>
    <s v="ORD0402"/>
    <d v="2025-09-07T00:00:00"/>
    <x v="8"/>
    <s v="Q3"/>
    <s v="20:00"/>
    <s v="Tuesday"/>
    <s v="C035"/>
    <x v="1"/>
    <s v="Female"/>
    <s v="50+"/>
    <x v="4"/>
    <x v="0"/>
    <n v="25"/>
    <x v="1"/>
    <x v="2"/>
    <x v="2"/>
    <x v="16"/>
    <n v="6"/>
    <n v="9.99"/>
    <n v="10"/>
    <n v="5"/>
    <n v="4"/>
    <n v="56.643300000000004"/>
    <n v="29.97"/>
    <n v="26.673300000000005"/>
    <n v="0"/>
  </r>
  <r>
    <s v="ORD0420"/>
    <d v="2025-09-07T00:00:00"/>
    <x v="8"/>
    <s v="Q3"/>
    <s v="16:00"/>
    <s v="Thursday"/>
    <s v="C086"/>
    <x v="1"/>
    <s v="Male"/>
    <s v="50+"/>
    <x v="4"/>
    <x v="1"/>
    <n v="15"/>
    <x v="2"/>
    <x v="0"/>
    <x v="3"/>
    <x v="4"/>
    <n v="6"/>
    <n v="9.35"/>
    <n v="5"/>
    <n v="5"/>
    <n v="4"/>
    <n v="55.95975"/>
    <n v="28.049999999999997"/>
    <n v="27.909750000000003"/>
    <n v="0"/>
  </r>
  <r>
    <s v="ORD0220"/>
    <d v="2025-09-13T00:00:00"/>
    <x v="8"/>
    <s v="Q3"/>
    <s v="10:00"/>
    <s v="Monday"/>
    <s v="C033"/>
    <x v="1"/>
    <s v="Male"/>
    <s v="36-50"/>
    <x v="2"/>
    <x v="0"/>
    <n v="7"/>
    <x v="0"/>
    <x v="0"/>
    <x v="3"/>
    <x v="24"/>
    <n v="7"/>
    <n v="9.74"/>
    <n v="10"/>
    <n v="5"/>
    <n v="5"/>
    <n v="64.43010000000001"/>
    <n v="34.090000000000003"/>
    <n v="30.340100000000007"/>
    <n v="0"/>
  </r>
  <r>
    <s v="ORD0441"/>
    <d v="2025-09-21T00:00:00"/>
    <x v="8"/>
    <s v="Q3"/>
    <s v="13:45"/>
    <s v="Sunday"/>
    <s v="C165"/>
    <x v="1"/>
    <s v="Female"/>
    <s v="50+"/>
    <x v="3"/>
    <x v="3"/>
    <n v="9"/>
    <x v="0"/>
    <x v="1"/>
    <x v="2"/>
    <x v="6"/>
    <n v="6"/>
    <n v="10.28"/>
    <n v="10"/>
    <n v="5"/>
    <n v="4"/>
    <n v="58.287599999999998"/>
    <n v="30.839999999999996"/>
    <n v="27.447600000000001"/>
    <n v="0"/>
  </r>
  <r>
    <s v="ORD0486"/>
    <d v="2025-09-26T00:00:00"/>
    <x v="8"/>
    <s v="Q3"/>
    <s v="16:45"/>
    <s v="Monday"/>
    <s v="C025"/>
    <x v="2"/>
    <s v="Female"/>
    <s v="36-50"/>
    <x v="2"/>
    <x v="1"/>
    <n v="1"/>
    <x v="1"/>
    <x v="0"/>
    <x v="2"/>
    <x v="16"/>
    <n v="6"/>
    <n v="7.19"/>
    <n v="0"/>
    <n v="5"/>
    <n v="4"/>
    <n v="45.297000000000004"/>
    <n v="21.57"/>
    <n v="23.727000000000004"/>
    <n v="0"/>
  </r>
  <r>
    <s v="ORD0451"/>
    <d v="2025-09-06T00:00:00"/>
    <x v="8"/>
    <s v="Q3"/>
    <s v="19:00"/>
    <s v="Tuesday"/>
    <s v="C003"/>
    <x v="2"/>
    <s v="Female"/>
    <s v="36-50"/>
    <x v="1"/>
    <x v="2"/>
    <n v="19"/>
    <x v="1"/>
    <x v="1"/>
    <x v="1"/>
    <x v="1"/>
    <n v="6"/>
    <n v="8"/>
    <n v="5"/>
    <n v="5"/>
    <n v="4"/>
    <n v="47.879999999999995"/>
    <n v="24"/>
    <n v="23.879999999999995"/>
    <n v="0"/>
  </r>
  <r>
    <s v="ORD0452"/>
    <d v="2025-09-04T00:00:00"/>
    <x v="8"/>
    <s v="Q3"/>
    <s v="18:30"/>
    <s v="Sunday"/>
    <s v="C005"/>
    <x v="1"/>
    <s v="Female"/>
    <s v="18-25"/>
    <x v="3"/>
    <x v="2"/>
    <n v="10"/>
    <x v="0"/>
    <x v="2"/>
    <x v="1"/>
    <x v="3"/>
    <n v="7"/>
    <n v="5.45"/>
    <n v="5"/>
    <n v="5"/>
    <n v="3"/>
    <n v="38.054625000000001"/>
    <n v="19.074999999999999"/>
    <n v="18.979625000000002"/>
    <n v="0"/>
  </r>
  <r>
    <s v="ORD0456"/>
    <d v="2025-09-22T00:00:00"/>
    <x v="8"/>
    <s v="Q3"/>
    <s v="16:15"/>
    <s v="Friday"/>
    <s v="C050"/>
    <x v="2"/>
    <s v="Male"/>
    <s v="50+"/>
    <x v="1"/>
    <x v="1"/>
    <n v="16"/>
    <x v="1"/>
    <x v="2"/>
    <x v="0"/>
    <x v="15"/>
    <n v="6"/>
    <n v="7.04"/>
    <n v="5"/>
    <n v="5"/>
    <n v="5"/>
    <n v="42.134399999999999"/>
    <n v="21.12"/>
    <n v="21.014399999999998"/>
    <n v="0"/>
  </r>
  <r>
    <s v="ORD0474"/>
    <d v="2025-09-25T00:00:00"/>
    <x v="8"/>
    <s v="Q3"/>
    <s v="18:15"/>
    <s v="Tuesday"/>
    <s v="C199"/>
    <x v="1"/>
    <s v="Female"/>
    <s v="18-25"/>
    <x v="1"/>
    <x v="2"/>
    <n v="20"/>
    <x v="2"/>
    <x v="2"/>
    <x v="0"/>
    <x v="29"/>
    <n v="7"/>
    <n v="7.63"/>
    <n v="5"/>
    <n v="5"/>
    <n v="4"/>
    <n v="53.276474999999998"/>
    <n v="26.704999999999998"/>
    <n v="26.571475"/>
    <n v="1"/>
  </r>
  <r>
    <s v="ORD0479"/>
    <d v="2025-09-26T00:00:00"/>
    <x v="8"/>
    <s v="Q3"/>
    <s v="19:30"/>
    <s v="Thursday"/>
    <s v="C093"/>
    <x v="1"/>
    <s v="Male"/>
    <s v="36-50"/>
    <x v="2"/>
    <x v="0"/>
    <n v="2"/>
    <x v="0"/>
    <x v="1"/>
    <x v="4"/>
    <x v="19"/>
    <n v="6"/>
    <n v="5.97"/>
    <n v="5"/>
    <n v="5"/>
    <n v="3"/>
    <n v="35.730449999999998"/>
    <n v="17.91"/>
    <n v="17.820449999999997"/>
    <n v="0"/>
  </r>
  <r>
    <s v="ORD0485"/>
    <d v="2025-10-16T00:00:00"/>
    <x v="9"/>
    <s v="Q4"/>
    <s v="14:45"/>
    <s v="Wednesday"/>
    <s v="C119"/>
    <x v="2"/>
    <s v="Female"/>
    <s v="18-25"/>
    <x v="1"/>
    <x v="2"/>
    <n v="16"/>
    <x v="1"/>
    <x v="2"/>
    <x v="4"/>
    <x v="13"/>
    <n v="6"/>
    <n v="7.96"/>
    <n v="5"/>
    <n v="5"/>
    <n v="5"/>
    <n v="47.640599999999992"/>
    <n v="23.88"/>
    <n v="23.760599999999993"/>
    <n v="0"/>
  </r>
  <r>
    <s v="ORD0489"/>
    <d v="2025-10-02T00:00:00"/>
    <x v="9"/>
    <s v="Q4"/>
    <s v="11:15"/>
    <s v="Saturday"/>
    <s v="C171"/>
    <x v="1"/>
    <s v="Male"/>
    <s v="36-50"/>
    <x v="3"/>
    <x v="0"/>
    <n v="21"/>
    <x v="0"/>
    <x v="0"/>
    <x v="4"/>
    <x v="13"/>
    <n v="6"/>
    <n v="7.57"/>
    <n v="10"/>
    <n v="5"/>
    <n v="4"/>
    <n v="42.921900000000001"/>
    <n v="22.71"/>
    <n v="20.2119"/>
    <n v="0"/>
  </r>
  <r>
    <s v="ORD0494"/>
    <d v="2025-10-07T00:00:00"/>
    <x v="9"/>
    <s v="Q4"/>
    <s v="14:45"/>
    <s v="Saturday"/>
    <s v="C120"/>
    <x v="2"/>
    <s v="Male"/>
    <s v="50+"/>
    <x v="4"/>
    <x v="2"/>
    <n v="10"/>
    <x v="1"/>
    <x v="1"/>
    <x v="3"/>
    <x v="9"/>
    <n v="7"/>
    <n v="5.95"/>
    <n v="5"/>
    <n v="5"/>
    <n v="3"/>
    <n v="41.545874999999995"/>
    <n v="20.824999999999999"/>
    <n v="20.720874999999996"/>
    <n v="0"/>
  </r>
  <r>
    <s v="ORD0497"/>
    <d v="2025-10-11T00:00:00"/>
    <x v="9"/>
    <s v="Q4"/>
    <s v="15:15"/>
    <s v="Monday"/>
    <s v="C091"/>
    <x v="1"/>
    <s v="Male"/>
    <s v="50+"/>
    <x v="1"/>
    <x v="2"/>
    <n v="19"/>
    <x v="1"/>
    <x v="1"/>
    <x v="3"/>
    <x v="9"/>
    <n v="6"/>
    <n v="7.74"/>
    <n v="10"/>
    <n v="5"/>
    <n v="4"/>
    <n v="43.885800000000003"/>
    <n v="23.22"/>
    <n v="20.665800000000004"/>
    <n v="0"/>
  </r>
  <r>
    <s v="ORD0006"/>
    <d v="2025-10-16T00:00:00"/>
    <x v="9"/>
    <s v="Q4"/>
    <s v="14:15"/>
    <s v="Thursday"/>
    <s v="C193"/>
    <x v="1"/>
    <s v="Male"/>
    <s v="36-50"/>
    <x v="1"/>
    <x v="0"/>
    <n v="9"/>
    <x v="1"/>
    <x v="0"/>
    <x v="3"/>
    <x v="24"/>
    <n v="6"/>
    <n v="8.9700000000000006"/>
    <n v="10"/>
    <n v="5"/>
    <n v="4"/>
    <n v="50.85990000000001"/>
    <n v="26.910000000000004"/>
    <n v="23.949900000000007"/>
    <n v="0"/>
  </r>
  <r>
    <s v="ORD0443"/>
    <d v="2025-10-20T00:00:00"/>
    <x v="9"/>
    <s v="Q4"/>
    <s v="16:30"/>
    <s v="Tuesday"/>
    <s v="C137"/>
    <x v="2"/>
    <s v="Female"/>
    <s v="26-35"/>
    <x v="1"/>
    <x v="3"/>
    <n v="11"/>
    <x v="2"/>
    <x v="2"/>
    <x v="2"/>
    <x v="27"/>
    <n v="6"/>
    <n v="6.49"/>
    <n v="5"/>
    <n v="5"/>
    <n v="4"/>
    <n v="38.842649999999999"/>
    <n v="19.47"/>
    <n v="19.37265"/>
    <n v="0"/>
  </r>
  <r>
    <s v="ORD0477"/>
    <d v="2025-10-24T00:00:00"/>
    <x v="9"/>
    <s v="Q4"/>
    <s v="18:15"/>
    <s v="Tuesday"/>
    <s v="C200"/>
    <x v="2"/>
    <s v="Female"/>
    <s v="50+"/>
    <x v="1"/>
    <x v="1"/>
    <n v="7"/>
    <x v="0"/>
    <x v="2"/>
    <x v="5"/>
    <x v="25"/>
    <n v="6"/>
    <n v="11.51"/>
    <n v="10"/>
    <n v="5"/>
    <n v="3"/>
    <n v="65.261700000000005"/>
    <n v="34.53"/>
    <n v="30.731700000000004"/>
    <n v="0"/>
  </r>
  <r>
    <s v="ORD0108"/>
    <d v="2025-10-08T00:00:00"/>
    <x v="9"/>
    <s v="Q4"/>
    <s v="19:45"/>
    <s v="Thursday"/>
    <s v="C002"/>
    <x v="1"/>
    <s v="Female"/>
    <s v="18-25"/>
    <x v="2"/>
    <x v="1"/>
    <n v="16"/>
    <x v="0"/>
    <x v="2"/>
    <x v="5"/>
    <x v="21"/>
    <n v="6"/>
    <n v="10.48"/>
    <n v="5"/>
    <n v="5"/>
    <n v="3"/>
    <n v="62.722799999999999"/>
    <n v="31.44"/>
    <n v="31.282799999999998"/>
    <n v="0"/>
  </r>
  <r>
    <s v="ORD0454"/>
    <d v="2025-10-23T00:00:00"/>
    <x v="9"/>
    <s v="Q4"/>
    <s v="22:15"/>
    <s v="Sunday"/>
    <s v="C199"/>
    <x v="2"/>
    <s v="Male"/>
    <s v="50+"/>
    <x v="2"/>
    <x v="2"/>
    <n v="10"/>
    <x v="2"/>
    <x v="3"/>
    <x v="5"/>
    <x v="28"/>
    <n v="6"/>
    <n v="7.58"/>
    <n v="10"/>
    <n v="5"/>
    <n v="5"/>
    <n v="42.978600000000007"/>
    <n v="22.740000000000002"/>
    <n v="20.238600000000005"/>
    <n v="0"/>
  </r>
  <r>
    <s v="ORD0113"/>
    <d v="2025-10-15T00:00:00"/>
    <x v="9"/>
    <s v="Q4"/>
    <s v="12:00"/>
    <s v="Sunday"/>
    <s v="C097"/>
    <x v="2"/>
    <s v="Male"/>
    <s v="18-25"/>
    <x v="4"/>
    <x v="0"/>
    <n v="18"/>
    <x v="1"/>
    <x v="3"/>
    <x v="0"/>
    <x v="10"/>
    <n v="6"/>
    <n v="7.17"/>
    <n v="5"/>
    <n v="5"/>
    <n v="3"/>
    <n v="42.912449999999993"/>
    <n v="21.509999999999998"/>
    <n v="21.402449999999995"/>
    <n v="0"/>
  </r>
  <r>
    <s v="ORD0149"/>
    <d v="2025-10-22T00:00:00"/>
    <x v="9"/>
    <s v="Q4"/>
    <s v="11:15"/>
    <s v="Tuesday"/>
    <s v="C180"/>
    <x v="1"/>
    <s v="Male"/>
    <s v="26-35"/>
    <x v="4"/>
    <x v="0"/>
    <n v="21"/>
    <x v="1"/>
    <x v="3"/>
    <x v="1"/>
    <x v="7"/>
    <n v="6"/>
    <n v="6.96"/>
    <n v="5"/>
    <n v="5"/>
    <n v="3"/>
    <n v="41.6556"/>
    <n v="20.88"/>
    <n v="20.775600000000001"/>
    <n v="0"/>
  </r>
  <r>
    <s v="ORD0395"/>
    <d v="2025-10-09T00:00:00"/>
    <x v="9"/>
    <s v="Q4"/>
    <s v="11:45"/>
    <s v="Monday"/>
    <s v="C136"/>
    <x v="1"/>
    <s v="Female"/>
    <s v="26-35"/>
    <x v="4"/>
    <x v="0"/>
    <n v="22"/>
    <x v="2"/>
    <x v="0"/>
    <x v="1"/>
    <x v="1"/>
    <n v="6"/>
    <n v="14.82"/>
    <n v="0"/>
    <n v="5"/>
    <n v="5"/>
    <n v="93.366"/>
    <n v="44.46"/>
    <n v="48.905999999999999"/>
    <n v="0"/>
  </r>
  <r>
    <s v="ORD0183"/>
    <d v="2025-10-25T00:00:00"/>
    <x v="9"/>
    <s v="Q4"/>
    <s v="21:45"/>
    <s v="Monday"/>
    <s v="C047"/>
    <x v="1"/>
    <s v="Female"/>
    <s v="50+"/>
    <x v="1"/>
    <x v="2"/>
    <n v="13"/>
    <x v="0"/>
    <x v="1"/>
    <x v="3"/>
    <x v="18"/>
    <n v="6"/>
    <n v="7.49"/>
    <n v="10"/>
    <n v="5"/>
    <n v="3"/>
    <n v="42.468299999999999"/>
    <n v="22.47"/>
    <n v="19.9983"/>
    <n v="0"/>
  </r>
  <r>
    <s v="ORD0195"/>
    <d v="2025-10-12T00:00:00"/>
    <x v="9"/>
    <s v="Q4"/>
    <s v="22:45"/>
    <s v="Wednesday"/>
    <s v="C166"/>
    <x v="1"/>
    <s v="Female"/>
    <s v="18-25"/>
    <x v="4"/>
    <x v="2"/>
    <n v="23"/>
    <x v="1"/>
    <x v="0"/>
    <x v="5"/>
    <x v="11"/>
    <n v="7"/>
    <n v="7.32"/>
    <n v="5"/>
    <n v="5"/>
    <n v="3"/>
    <n v="51.111899999999999"/>
    <n v="25.62"/>
    <n v="25.491899999999998"/>
    <n v="0"/>
  </r>
  <r>
    <s v="ORD0028"/>
    <d v="2025-10-03T00:00:00"/>
    <x v="9"/>
    <s v="Q4"/>
    <s v="15:00"/>
    <s v="Wednesday"/>
    <s v="C193"/>
    <x v="1"/>
    <s v="Female"/>
    <s v="36-50"/>
    <x v="3"/>
    <x v="0"/>
    <n v="6"/>
    <x v="2"/>
    <x v="1"/>
    <x v="2"/>
    <x v="22"/>
    <n v="7"/>
    <n v="3.35"/>
    <n v="5"/>
    <n v="5"/>
    <n v="3"/>
    <n v="23.391375"/>
    <n v="11.725"/>
    <n v="11.666375"/>
    <n v="0"/>
  </r>
  <r>
    <s v="ORD0243"/>
    <d v="2025-10-05T00:00:00"/>
    <x v="9"/>
    <s v="Q4"/>
    <s v="14:15"/>
    <s v="Tuesday"/>
    <s v="C045"/>
    <x v="1"/>
    <s v="Female"/>
    <s v="36-50"/>
    <x v="2"/>
    <x v="0"/>
    <n v="4"/>
    <x v="0"/>
    <x v="1"/>
    <x v="0"/>
    <x v="12"/>
    <n v="7"/>
    <n v="10.82"/>
    <n v="5"/>
    <n v="5"/>
    <n v="5"/>
    <n v="75.550650000000005"/>
    <n v="37.870000000000005"/>
    <n v="37.68065"/>
    <n v="0"/>
  </r>
  <r>
    <s v="ORD0417"/>
    <d v="2025-10-08T00:00:00"/>
    <x v="9"/>
    <s v="Q4"/>
    <s v="19:45"/>
    <s v="Friday"/>
    <s v="C180"/>
    <x v="2"/>
    <s v="Female"/>
    <s v="26-35"/>
    <x v="3"/>
    <x v="3"/>
    <n v="13"/>
    <x v="2"/>
    <x v="2"/>
    <x v="1"/>
    <x v="8"/>
    <n v="7"/>
    <n v="8.6199999999999992"/>
    <n v="10"/>
    <n v="5"/>
    <n v="4"/>
    <n v="57.021299999999997"/>
    <n v="30.169999999999998"/>
    <n v="26.851299999999998"/>
    <n v="0"/>
  </r>
  <r>
    <s v="ORD0296"/>
    <d v="2025-10-24T00:00:00"/>
    <x v="9"/>
    <s v="Q4"/>
    <s v="20:45"/>
    <s v="Tuesday"/>
    <s v="C120"/>
    <x v="1"/>
    <s v="Male"/>
    <s v="26-35"/>
    <x v="4"/>
    <x v="2"/>
    <n v="24"/>
    <x v="2"/>
    <x v="1"/>
    <x v="0"/>
    <x v="12"/>
    <n v="6"/>
    <n v="13.41"/>
    <n v="0"/>
    <n v="5"/>
    <n v="4"/>
    <n v="84.483000000000018"/>
    <n v="40.230000000000004"/>
    <n v="44.253000000000014"/>
    <n v="0"/>
  </r>
  <r>
    <s v="ORD0255"/>
    <d v="2025-10-02T00:00:00"/>
    <x v="9"/>
    <s v="Q4"/>
    <s v="15:15"/>
    <s v="Friday"/>
    <s v="C049"/>
    <x v="2"/>
    <s v="Female"/>
    <s v="50+"/>
    <x v="0"/>
    <x v="0"/>
    <n v="7"/>
    <x v="2"/>
    <x v="3"/>
    <x v="5"/>
    <x v="28"/>
    <n v="7"/>
    <n v="6.99"/>
    <n v="5"/>
    <n v="5"/>
    <n v="5"/>
    <n v="48.807675000000003"/>
    <n v="24.465"/>
    <n v="24.342675000000003"/>
    <n v="0"/>
  </r>
  <r>
    <s v="ORD0329"/>
    <d v="2025-10-05T00:00:00"/>
    <x v="9"/>
    <s v="Q4"/>
    <s v="17:45"/>
    <s v="Tuesday"/>
    <s v="C187"/>
    <x v="2"/>
    <s v="Female"/>
    <s v="26-35"/>
    <x v="0"/>
    <x v="2"/>
    <n v="15"/>
    <x v="0"/>
    <x v="1"/>
    <x v="5"/>
    <x v="17"/>
    <n v="7"/>
    <n v="4.3"/>
    <n v="10"/>
    <n v="5"/>
    <n v="3"/>
    <n v="28.444500000000001"/>
    <n v="15.049999999999999"/>
    <n v="13.394500000000003"/>
    <n v="1"/>
  </r>
  <r>
    <s v="ORD0219"/>
    <d v="2025-10-25T00:00:00"/>
    <x v="9"/>
    <s v="Q4"/>
    <s v="21:45"/>
    <s v="Monday"/>
    <s v="C008"/>
    <x v="2"/>
    <s v="Female"/>
    <s v="50+"/>
    <x v="1"/>
    <x v="3"/>
    <n v="2"/>
    <x v="0"/>
    <x v="2"/>
    <x v="5"/>
    <x v="11"/>
    <n v="6"/>
    <n v="14.17"/>
    <n v="10"/>
    <n v="5"/>
    <n v="5"/>
    <n v="80.343900000000005"/>
    <n v="42.51"/>
    <n v="37.833900000000007"/>
    <n v="1"/>
  </r>
  <r>
    <s v="ORD0335"/>
    <d v="2025-10-14T00:00:00"/>
    <x v="9"/>
    <s v="Q4"/>
    <s v="11:45"/>
    <s v="Tuesday"/>
    <s v="C142"/>
    <x v="1"/>
    <s v="Male"/>
    <s v="36-50"/>
    <x v="3"/>
    <x v="0"/>
    <n v="10"/>
    <x v="2"/>
    <x v="2"/>
    <x v="2"/>
    <x v="27"/>
    <n v="6"/>
    <n v="13"/>
    <n v="5"/>
    <n v="5"/>
    <n v="5"/>
    <n v="77.804999999999993"/>
    <n v="39"/>
    <n v="38.804999999999993"/>
    <n v="1"/>
  </r>
  <r>
    <s v="ORD0368"/>
    <d v="2025-10-19T00:00:00"/>
    <x v="9"/>
    <s v="Q4"/>
    <s v="14:00"/>
    <s v="Monday"/>
    <s v="C146"/>
    <x v="1"/>
    <s v="Female"/>
    <s v="36-50"/>
    <x v="3"/>
    <x v="2"/>
    <n v="9"/>
    <x v="0"/>
    <x v="3"/>
    <x v="5"/>
    <x v="28"/>
    <n v="6"/>
    <n v="3.06"/>
    <n v="5"/>
    <n v="5"/>
    <n v="3"/>
    <n v="18.3141"/>
    <n v="9.18"/>
    <n v="9.1341000000000001"/>
    <n v="0"/>
  </r>
  <r>
    <s v="ORD0252"/>
    <d v="2025-10-10T00:00:00"/>
    <x v="9"/>
    <s v="Q4"/>
    <s v="13:15"/>
    <s v="Sunday"/>
    <s v="C017"/>
    <x v="2"/>
    <s v="Male"/>
    <s v="26-35"/>
    <x v="1"/>
    <x v="0"/>
    <n v="5"/>
    <x v="1"/>
    <x v="1"/>
    <x v="0"/>
    <x v="0"/>
    <n v="6"/>
    <n v="3.11"/>
    <n v="0"/>
    <n v="5"/>
    <n v="5"/>
    <n v="19.593"/>
    <n v="9.33"/>
    <n v="10.263"/>
    <n v="1"/>
  </r>
  <r>
    <s v="ORD0409"/>
    <d v="2025-10-07T00:00:00"/>
    <x v="9"/>
    <s v="Q4"/>
    <s v="14:15"/>
    <s v="Thursday"/>
    <s v="C100"/>
    <x v="2"/>
    <s v="Female"/>
    <s v="18-25"/>
    <x v="0"/>
    <x v="0"/>
    <n v="20"/>
    <x v="2"/>
    <x v="3"/>
    <x v="4"/>
    <x v="14"/>
    <n v="6"/>
    <n v="6.72"/>
    <n v="5"/>
    <n v="5"/>
    <n v="5"/>
    <n v="40.219199999999994"/>
    <n v="20.16"/>
    <n v="20.059199999999993"/>
    <n v="0"/>
  </r>
  <r>
    <s v="ORD0412"/>
    <d v="2025-10-07T00:00:00"/>
    <x v="9"/>
    <s v="Q4"/>
    <s v="19:15"/>
    <s v="Thursday"/>
    <s v="C035"/>
    <x v="1"/>
    <s v="Female"/>
    <s v="18-25"/>
    <x v="3"/>
    <x v="2"/>
    <n v="16"/>
    <x v="2"/>
    <x v="1"/>
    <x v="3"/>
    <x v="24"/>
    <n v="6"/>
    <n v="12.47"/>
    <n v="5"/>
    <n v="5"/>
    <n v="4"/>
    <n v="74.632950000000008"/>
    <n v="37.410000000000004"/>
    <n v="37.222950000000004"/>
    <n v="0"/>
  </r>
  <r>
    <s v="ORD0428"/>
    <d v="2025-10-19T00:00:00"/>
    <x v="9"/>
    <s v="Q4"/>
    <s v="21:30"/>
    <s v="Monday"/>
    <s v="C141"/>
    <x v="1"/>
    <s v="Male"/>
    <s v="18-25"/>
    <x v="0"/>
    <x v="2"/>
    <n v="14"/>
    <x v="1"/>
    <x v="2"/>
    <x v="2"/>
    <x v="16"/>
    <n v="6"/>
    <n v="5.51"/>
    <n v="10"/>
    <n v="5"/>
    <n v="4"/>
    <n v="31.241700000000002"/>
    <n v="16.53"/>
    <n v="14.7117"/>
    <n v="1"/>
  </r>
  <r>
    <s v="ORD0047"/>
    <d v="2025-10-28T00:00:00"/>
    <x v="9"/>
    <s v="Q4"/>
    <s v="17:30"/>
    <s v="Monday"/>
    <s v="C037"/>
    <x v="2"/>
    <s v="Female"/>
    <s v="50+"/>
    <x v="0"/>
    <x v="1"/>
    <n v="12"/>
    <x v="2"/>
    <x v="1"/>
    <x v="1"/>
    <x v="3"/>
    <n v="7"/>
    <n v="18.23"/>
    <n v="0"/>
    <n v="5"/>
    <n v="4"/>
    <n v="133.9905"/>
    <n v="63.805"/>
    <n v="70.18549999999999"/>
    <n v="0"/>
  </r>
  <r>
    <s v="ORD0224"/>
    <d v="2025-10-16T00:00:00"/>
    <x v="9"/>
    <s v="Q4"/>
    <s v="21:00"/>
    <s v="Saturday"/>
    <s v="C129"/>
    <x v="2"/>
    <s v="Male"/>
    <s v="26-35"/>
    <x v="1"/>
    <x v="1"/>
    <n v="8"/>
    <x v="1"/>
    <x v="0"/>
    <x v="2"/>
    <x v="16"/>
    <n v="7"/>
    <n v="7.96"/>
    <n v="5"/>
    <n v="5"/>
    <n v="5"/>
    <n v="55.5807"/>
    <n v="27.86"/>
    <n v="27.720700000000001"/>
    <n v="0"/>
  </r>
  <r>
    <s v="ORD0001"/>
    <d v="2025-10-15T00:00:00"/>
    <x v="9"/>
    <s v="Q4"/>
    <s v="19:15"/>
    <s v="Wednesday"/>
    <s v="C046"/>
    <x v="2"/>
    <s v="Male"/>
    <s v="18-25"/>
    <x v="4"/>
    <x v="3"/>
    <n v="16"/>
    <x v="1"/>
    <x v="3"/>
    <x v="2"/>
    <x v="22"/>
    <n v="8"/>
    <n v="5.7"/>
    <n v="5"/>
    <n v="5"/>
    <n v="3"/>
    <n v="45.486000000000004"/>
    <n v="22.8"/>
    <n v="22.686000000000003"/>
    <n v="0"/>
  </r>
  <r>
    <s v="ORD0355"/>
    <d v="2025-10-17T00:00:00"/>
    <x v="9"/>
    <s v="Q4"/>
    <s v="13:15"/>
    <s v="Monday"/>
    <s v="C028"/>
    <x v="1"/>
    <s v="Female"/>
    <s v="18-25"/>
    <x v="3"/>
    <x v="1"/>
    <n v="24"/>
    <x v="1"/>
    <x v="1"/>
    <x v="1"/>
    <x v="7"/>
    <n v="7"/>
    <n v="5.38"/>
    <n v="5"/>
    <n v="5"/>
    <n v="3"/>
    <n v="37.565849999999998"/>
    <n v="18.829999999999998"/>
    <n v="18.735849999999999"/>
    <n v="0"/>
  </r>
  <r>
    <s v="ORD0067"/>
    <d v="2025-10-15T00:00:00"/>
    <x v="9"/>
    <s v="Q4"/>
    <s v="11:15"/>
    <s v="Sunday"/>
    <s v="C182"/>
    <x v="1"/>
    <s v="Female"/>
    <s v="50+"/>
    <x v="4"/>
    <x v="0"/>
    <n v="13"/>
    <x v="0"/>
    <x v="2"/>
    <x v="5"/>
    <x v="28"/>
    <n v="7"/>
    <n v="6.7"/>
    <n v="5"/>
    <n v="5"/>
    <n v="3"/>
    <n v="46.78275"/>
    <n v="23.45"/>
    <n v="23.332750000000001"/>
    <n v="0"/>
  </r>
  <r>
    <s v="ORD0092"/>
    <d v="2025-10-24T00:00:00"/>
    <x v="9"/>
    <s v="Q4"/>
    <s v="14:30"/>
    <s v="Friday"/>
    <s v="C095"/>
    <x v="2"/>
    <s v="Male"/>
    <s v="36-50"/>
    <x v="1"/>
    <x v="3"/>
    <n v="14"/>
    <x v="1"/>
    <x v="3"/>
    <x v="1"/>
    <x v="7"/>
    <n v="7"/>
    <n v="5.86"/>
    <n v="5"/>
    <n v="5"/>
    <n v="5"/>
    <n v="40.917450000000002"/>
    <n v="20.51"/>
    <n v="20.407450000000001"/>
    <n v="1"/>
  </r>
  <r>
    <s v="ORD0127"/>
    <d v="2025-10-20T00:00:00"/>
    <x v="9"/>
    <s v="Q4"/>
    <s v="22:00"/>
    <s v="Friday"/>
    <s v="C163"/>
    <x v="1"/>
    <s v="Male"/>
    <s v="18-25"/>
    <x v="1"/>
    <x v="0"/>
    <n v="7"/>
    <x v="1"/>
    <x v="1"/>
    <x v="5"/>
    <x v="11"/>
    <n v="7"/>
    <n v="5.22"/>
    <n v="10"/>
    <n v="5"/>
    <n v="4"/>
    <n v="34.530300000000004"/>
    <n v="18.27"/>
    <n v="16.260300000000004"/>
    <n v="0"/>
  </r>
  <r>
    <s v="ORD0128"/>
    <d v="2025-10-22T00:00:00"/>
    <x v="9"/>
    <s v="Q4"/>
    <s v="12:00"/>
    <s v="Thursday"/>
    <s v="C120"/>
    <x v="1"/>
    <s v="Male"/>
    <s v="18-25"/>
    <x v="1"/>
    <x v="0"/>
    <n v="17"/>
    <x v="1"/>
    <x v="0"/>
    <x v="0"/>
    <x v="10"/>
    <n v="7"/>
    <n v="5.9"/>
    <n v="5"/>
    <n v="5"/>
    <n v="5"/>
    <n v="41.196750000000002"/>
    <n v="20.650000000000002"/>
    <n v="20.546749999999999"/>
    <n v="0"/>
  </r>
  <r>
    <s v="ORD0137"/>
    <d v="2025-10-24T00:00:00"/>
    <x v="9"/>
    <s v="Q4"/>
    <s v="21:45"/>
    <s v="Tuesday"/>
    <s v="C047"/>
    <x v="1"/>
    <s v="Female"/>
    <s v="26-35"/>
    <x v="1"/>
    <x v="3"/>
    <n v="25"/>
    <x v="1"/>
    <x v="3"/>
    <x v="1"/>
    <x v="20"/>
    <n v="7"/>
    <n v="5.75"/>
    <n v="5"/>
    <n v="5"/>
    <n v="5"/>
    <n v="40.149374999999999"/>
    <n v="20.125"/>
    <n v="20.024374999999999"/>
    <n v="0"/>
  </r>
  <r>
    <s v="ORD0152"/>
    <d v="2025-10-10T00:00:00"/>
    <x v="9"/>
    <s v="Q4"/>
    <s v="22:30"/>
    <s v="Saturday"/>
    <s v="C032"/>
    <x v="1"/>
    <s v="Female"/>
    <s v="26-35"/>
    <x v="4"/>
    <x v="3"/>
    <n v="5"/>
    <x v="1"/>
    <x v="2"/>
    <x v="4"/>
    <x v="5"/>
    <n v="7"/>
    <n v="8"/>
    <n v="5"/>
    <n v="5"/>
    <n v="4"/>
    <n v="55.86"/>
    <n v="28"/>
    <n v="27.86"/>
    <n v="0"/>
  </r>
  <r>
    <s v="ORD0071"/>
    <d v="2025-10-17T00:00:00"/>
    <x v="9"/>
    <s v="Q4"/>
    <s v="12:30"/>
    <s v="Sunday"/>
    <s v="C019"/>
    <x v="1"/>
    <s v="Female"/>
    <s v="50+"/>
    <x v="2"/>
    <x v="1"/>
    <n v="20"/>
    <x v="0"/>
    <x v="3"/>
    <x v="4"/>
    <x v="14"/>
    <n v="8"/>
    <n v="6.71"/>
    <n v="5"/>
    <n v="5"/>
    <n v="4"/>
    <n v="53.5458"/>
    <n v="26.84"/>
    <n v="26.7058"/>
    <n v="0"/>
  </r>
  <r>
    <s v="ORD0166"/>
    <d v="2025-10-20T00:00:00"/>
    <x v="9"/>
    <s v="Q4"/>
    <s v="19:00"/>
    <s v="Saturday"/>
    <s v="C143"/>
    <x v="2"/>
    <s v="Male"/>
    <s v="26-35"/>
    <x v="4"/>
    <x v="0"/>
    <n v="9"/>
    <x v="0"/>
    <x v="0"/>
    <x v="5"/>
    <x v="17"/>
    <n v="7"/>
    <n v="9.3000000000000007"/>
    <n v="5"/>
    <n v="5"/>
    <n v="4"/>
    <n v="64.937250000000006"/>
    <n v="32.550000000000004"/>
    <n v="32.387250000000002"/>
    <n v="0"/>
  </r>
  <r>
    <s v="ORD0181"/>
    <d v="2025-10-20T00:00:00"/>
    <x v="9"/>
    <s v="Q4"/>
    <s v="12:00"/>
    <s v="Sunday"/>
    <s v="C057"/>
    <x v="2"/>
    <s v="Male"/>
    <s v="50+"/>
    <x v="4"/>
    <x v="2"/>
    <n v="20"/>
    <x v="2"/>
    <x v="0"/>
    <x v="1"/>
    <x v="7"/>
    <n v="7"/>
    <n v="4.07"/>
    <n v="0"/>
    <n v="5"/>
    <n v="3"/>
    <n v="29.914500000000004"/>
    <n v="14.245000000000001"/>
    <n v="15.669500000000003"/>
    <n v="0"/>
  </r>
  <r>
    <s v="ORD0187"/>
    <d v="2025-10-13T00:00:00"/>
    <x v="9"/>
    <s v="Q4"/>
    <s v="15:15"/>
    <s v="Friday"/>
    <s v="C050"/>
    <x v="1"/>
    <s v="Male"/>
    <s v="18-25"/>
    <x v="4"/>
    <x v="1"/>
    <n v="25"/>
    <x v="2"/>
    <x v="3"/>
    <x v="0"/>
    <x v="15"/>
    <n v="7"/>
    <n v="5.82"/>
    <n v="0"/>
    <n v="5"/>
    <n v="4"/>
    <n v="42.777000000000001"/>
    <n v="20.37"/>
    <n v="22.407"/>
    <n v="0"/>
  </r>
  <r>
    <s v="ORD0330"/>
    <d v="2025-10-14T00:00:00"/>
    <x v="9"/>
    <s v="Q4"/>
    <s v="10:30"/>
    <s v="Friday"/>
    <s v="C139"/>
    <x v="1"/>
    <s v="Male"/>
    <s v="36-50"/>
    <x v="1"/>
    <x v="2"/>
    <n v="9"/>
    <x v="0"/>
    <x v="2"/>
    <x v="1"/>
    <x v="20"/>
    <n v="7"/>
    <n v="8.06"/>
    <n v="10"/>
    <n v="5"/>
    <n v="3"/>
    <n v="53.316900000000011"/>
    <n v="28.21"/>
    <n v="25.10690000000001"/>
    <n v="0"/>
  </r>
  <r>
    <s v="ORD0240"/>
    <d v="2025-11-21T00:00:00"/>
    <x v="10"/>
    <s v="Q4"/>
    <s v="18:15"/>
    <s v="Friday"/>
    <s v="C129"/>
    <x v="1"/>
    <s v="Female"/>
    <s v="36-50"/>
    <x v="0"/>
    <x v="3"/>
    <n v="16"/>
    <x v="1"/>
    <x v="0"/>
    <x v="0"/>
    <x v="10"/>
    <n v="7"/>
    <n v="6.73"/>
    <n v="10"/>
    <n v="5"/>
    <n v="4"/>
    <n v="44.518950000000004"/>
    <n v="23.555"/>
    <n v="20.963950000000004"/>
    <n v="0"/>
  </r>
  <r>
    <s v="ORD0244"/>
    <d v="2025-11-13T00:00:00"/>
    <x v="10"/>
    <s v="Q4"/>
    <s v="14:00"/>
    <s v="Wednesday"/>
    <s v="C003"/>
    <x v="2"/>
    <s v="Female"/>
    <s v="18-25"/>
    <x v="2"/>
    <x v="0"/>
    <n v="16"/>
    <x v="1"/>
    <x v="3"/>
    <x v="1"/>
    <x v="3"/>
    <n v="7"/>
    <n v="8.5"/>
    <n v="5"/>
    <n v="5"/>
    <n v="5"/>
    <n v="59.35125"/>
    <n v="29.75"/>
    <n v="29.60125"/>
    <n v="0"/>
  </r>
  <r>
    <s v="ORD0262"/>
    <d v="2025-11-02T00:00:00"/>
    <x v="10"/>
    <s v="Q4"/>
    <s v="17:45"/>
    <s v="Monday"/>
    <s v="C189"/>
    <x v="1"/>
    <s v="Male"/>
    <s v="50+"/>
    <x v="3"/>
    <x v="3"/>
    <n v="20"/>
    <x v="1"/>
    <x v="2"/>
    <x v="2"/>
    <x v="16"/>
    <n v="7"/>
    <n v="4.5999999999999996"/>
    <n v="0"/>
    <n v="5"/>
    <n v="3"/>
    <n v="33.809999999999995"/>
    <n v="16.099999999999998"/>
    <n v="17.709999999999997"/>
    <n v="1"/>
  </r>
  <r>
    <s v="ORD0287"/>
    <d v="2025-11-10T00:00:00"/>
    <x v="10"/>
    <s v="Q4"/>
    <s v="21:45"/>
    <s v="Wednesday"/>
    <s v="C048"/>
    <x v="2"/>
    <s v="Male"/>
    <s v="36-50"/>
    <x v="0"/>
    <x v="1"/>
    <n v="12"/>
    <x v="0"/>
    <x v="3"/>
    <x v="0"/>
    <x v="12"/>
    <n v="8"/>
    <n v="7.06"/>
    <n v="5"/>
    <n v="5"/>
    <n v="5"/>
    <n v="56.338799999999992"/>
    <n v="28.24"/>
    <n v="28.098799999999994"/>
    <n v="0"/>
  </r>
  <r>
    <s v="ORD0239"/>
    <d v="2025-11-14T00:00:00"/>
    <x v="10"/>
    <s v="Q4"/>
    <s v="16:00"/>
    <s v="Thursday"/>
    <s v="C011"/>
    <x v="2"/>
    <s v="Male"/>
    <s v="26-35"/>
    <x v="2"/>
    <x v="3"/>
    <n v="7"/>
    <x v="0"/>
    <x v="0"/>
    <x v="1"/>
    <x v="7"/>
    <n v="7"/>
    <n v="4.8600000000000003"/>
    <n v="5"/>
    <n v="5"/>
    <n v="3"/>
    <n v="33.934950000000008"/>
    <n v="17.010000000000002"/>
    <n v="16.924950000000006"/>
    <n v="0"/>
  </r>
  <r>
    <s v="ORD0319"/>
    <d v="2025-11-12T00:00:00"/>
    <x v="10"/>
    <s v="Q4"/>
    <s v="11:15"/>
    <s v="Thursday"/>
    <s v="C136"/>
    <x v="2"/>
    <s v="Female"/>
    <s v="26-35"/>
    <x v="1"/>
    <x v="1"/>
    <n v="16"/>
    <x v="0"/>
    <x v="2"/>
    <x v="3"/>
    <x v="4"/>
    <n v="7"/>
    <n v="6.88"/>
    <n v="5"/>
    <n v="5"/>
    <n v="3"/>
    <n v="48.0396"/>
    <n v="24.08"/>
    <n v="23.959600000000002"/>
    <n v="0"/>
  </r>
  <r>
    <s v="ORD0393"/>
    <d v="2025-11-24T00:00:00"/>
    <x v="10"/>
    <s v="Q4"/>
    <s v="19:15"/>
    <s v="Sunday"/>
    <s v="C105"/>
    <x v="1"/>
    <s v="Female"/>
    <s v="50+"/>
    <x v="4"/>
    <x v="3"/>
    <n v="10"/>
    <x v="2"/>
    <x v="3"/>
    <x v="0"/>
    <x v="10"/>
    <n v="7"/>
    <n v="4.93"/>
    <n v="0"/>
    <n v="5"/>
    <n v="3"/>
    <n v="36.235500000000002"/>
    <n v="17.254999999999999"/>
    <n v="18.980500000000003"/>
    <n v="0"/>
  </r>
  <r>
    <s v="ORD0370"/>
    <d v="2025-11-16T00:00:00"/>
    <x v="10"/>
    <s v="Q4"/>
    <s v="22:15"/>
    <s v="Sunday"/>
    <s v="C132"/>
    <x v="2"/>
    <s v="Female"/>
    <s v="26-35"/>
    <x v="2"/>
    <x v="0"/>
    <n v="16"/>
    <x v="2"/>
    <x v="3"/>
    <x v="1"/>
    <x v="8"/>
    <n v="7"/>
    <n v="6.74"/>
    <n v="5"/>
    <n v="5"/>
    <n v="3"/>
    <n v="47.062049999999999"/>
    <n v="23.59"/>
    <n v="23.472049999999999"/>
    <n v="0"/>
  </r>
  <r>
    <s v="ORD0377"/>
    <d v="2025-11-03T00:00:00"/>
    <x v="10"/>
    <s v="Q4"/>
    <s v="13:45"/>
    <s v="Friday"/>
    <s v="C184"/>
    <x v="2"/>
    <s v="Male"/>
    <s v="36-50"/>
    <x v="0"/>
    <x v="1"/>
    <n v="24"/>
    <x v="2"/>
    <x v="1"/>
    <x v="1"/>
    <x v="7"/>
    <n v="8"/>
    <n v="5.27"/>
    <n v="5"/>
    <n v="5"/>
    <n v="5"/>
    <n v="42.054599999999994"/>
    <n v="21.08"/>
    <n v="20.974599999999995"/>
    <n v="1"/>
  </r>
  <r>
    <s v="ORD0425"/>
    <d v="2025-11-26T00:00:00"/>
    <x v="10"/>
    <s v="Q4"/>
    <s v="17:45"/>
    <s v="Thursday"/>
    <s v="C075"/>
    <x v="2"/>
    <s v="Female"/>
    <s v="26-35"/>
    <x v="3"/>
    <x v="2"/>
    <n v="11"/>
    <x v="1"/>
    <x v="3"/>
    <x v="1"/>
    <x v="7"/>
    <n v="7"/>
    <n v="7.99"/>
    <n v="10"/>
    <n v="5"/>
    <n v="4"/>
    <n v="52.853850000000008"/>
    <n v="27.965"/>
    <n v="24.888850000000009"/>
    <n v="0"/>
  </r>
  <r>
    <s v="ORD0387"/>
    <d v="2025-11-17T00:00:00"/>
    <x v="10"/>
    <s v="Q4"/>
    <s v="20:15"/>
    <s v="Tuesday"/>
    <s v="C138"/>
    <x v="1"/>
    <s v="Female"/>
    <s v="36-50"/>
    <x v="2"/>
    <x v="2"/>
    <n v="13"/>
    <x v="2"/>
    <x v="0"/>
    <x v="1"/>
    <x v="1"/>
    <n v="7"/>
    <n v="10.66"/>
    <n v="0"/>
    <n v="5"/>
    <n v="5"/>
    <n v="78.351000000000013"/>
    <n v="37.31"/>
    <n v="41.041000000000011"/>
    <n v="0"/>
  </r>
  <r>
    <s v="ORD0455"/>
    <d v="2025-11-10T00:00:00"/>
    <x v="10"/>
    <s v="Q4"/>
    <s v="18:45"/>
    <s v="Tuesday"/>
    <s v="C178"/>
    <x v="1"/>
    <s v="Male"/>
    <s v="26-35"/>
    <x v="2"/>
    <x v="3"/>
    <n v="25"/>
    <x v="2"/>
    <x v="2"/>
    <x v="5"/>
    <x v="21"/>
    <n v="7"/>
    <n v="7.91"/>
    <n v="0"/>
    <n v="5"/>
    <n v="3"/>
    <n v="58.138500000000008"/>
    <n v="27.685000000000002"/>
    <n v="30.453500000000005"/>
    <n v="0"/>
  </r>
  <r>
    <s v="ORD0463"/>
    <d v="2025-11-22T00:00:00"/>
    <x v="10"/>
    <s v="Q4"/>
    <s v="10:45"/>
    <s v="Thursday"/>
    <s v="C129"/>
    <x v="2"/>
    <s v="Male"/>
    <s v="50+"/>
    <x v="4"/>
    <x v="1"/>
    <n v="15"/>
    <x v="1"/>
    <x v="1"/>
    <x v="0"/>
    <x v="10"/>
    <n v="7"/>
    <n v="10.65"/>
    <n v="0"/>
    <n v="5"/>
    <n v="5"/>
    <n v="78.277500000000003"/>
    <n v="37.274999999999999"/>
    <n v="41.002500000000005"/>
    <n v="0"/>
  </r>
  <r>
    <s v="ORD0488"/>
    <d v="2025-11-27T00:00:00"/>
    <x v="10"/>
    <s v="Q4"/>
    <s v="19:15"/>
    <s v="Friday"/>
    <s v="C047"/>
    <x v="1"/>
    <s v="Female"/>
    <s v="36-50"/>
    <x v="4"/>
    <x v="1"/>
    <n v="2"/>
    <x v="2"/>
    <x v="1"/>
    <x v="2"/>
    <x v="22"/>
    <n v="7"/>
    <n v="14.57"/>
    <n v="5"/>
    <n v="5"/>
    <n v="4"/>
    <n v="101.73502500000001"/>
    <n v="50.995000000000005"/>
    <n v="50.740025000000003"/>
    <n v="0"/>
  </r>
  <r>
    <s v="ORD0498"/>
    <d v="2025-11-26T00:00:00"/>
    <x v="10"/>
    <s v="Q4"/>
    <s v="19:45"/>
    <s v="Tuesday"/>
    <s v="C165"/>
    <x v="2"/>
    <s v="Male"/>
    <s v="18-25"/>
    <x v="3"/>
    <x v="3"/>
    <n v="18"/>
    <x v="1"/>
    <x v="3"/>
    <x v="4"/>
    <x v="14"/>
    <n v="8"/>
    <n v="5.89"/>
    <n v="5"/>
    <n v="5"/>
    <n v="5"/>
    <n v="47.002199999999995"/>
    <n v="23.56"/>
    <n v="23.442199999999996"/>
    <n v="0"/>
  </r>
  <r>
    <s v="ORD0035"/>
    <d v="2025-11-08T00:00:00"/>
    <x v="10"/>
    <s v="Q4"/>
    <s v="11:30"/>
    <s v="Thursday"/>
    <s v="C133"/>
    <x v="1"/>
    <s v="Female"/>
    <s v="26-35"/>
    <x v="2"/>
    <x v="1"/>
    <n v="16"/>
    <x v="2"/>
    <x v="0"/>
    <x v="0"/>
    <x v="10"/>
    <n v="7"/>
    <n v="3.23"/>
    <n v="5"/>
    <n v="5"/>
    <n v="4"/>
    <n v="22.553474999999999"/>
    <n v="11.305"/>
    <n v="11.248474999999999"/>
    <n v="0"/>
  </r>
  <r>
    <s v="ORD0044"/>
    <d v="2025-11-22T00:00:00"/>
    <x v="10"/>
    <s v="Q4"/>
    <s v="22:30"/>
    <s v="Saturday"/>
    <s v="C077"/>
    <x v="2"/>
    <s v="Female"/>
    <s v="36-50"/>
    <x v="3"/>
    <x v="3"/>
    <n v="23"/>
    <x v="0"/>
    <x v="3"/>
    <x v="0"/>
    <x v="12"/>
    <n v="8"/>
    <n v="12.77"/>
    <n v="5"/>
    <n v="5"/>
    <n v="5"/>
    <n v="101.9046"/>
    <n v="51.08"/>
    <n v="50.824600000000004"/>
    <n v="0"/>
  </r>
  <r>
    <s v="ORD0058"/>
    <d v="2025-11-25T00:00:00"/>
    <x v="10"/>
    <s v="Q4"/>
    <s v="18:00"/>
    <s v="Wednesday"/>
    <s v="C151"/>
    <x v="1"/>
    <s v="Female"/>
    <s v="26-35"/>
    <x v="1"/>
    <x v="1"/>
    <n v="14"/>
    <x v="2"/>
    <x v="0"/>
    <x v="0"/>
    <x v="15"/>
    <n v="7"/>
    <n v="12.38"/>
    <n v="5"/>
    <n v="5"/>
    <n v="5"/>
    <n v="86.443350000000024"/>
    <n v="43.330000000000005"/>
    <n v="43.113350000000018"/>
    <n v="0"/>
  </r>
  <r>
    <s v="ORD0111"/>
    <d v="2025-11-18T00:00:00"/>
    <x v="10"/>
    <s v="Q4"/>
    <s v="15:45"/>
    <s v="Thursday"/>
    <s v="C149"/>
    <x v="1"/>
    <s v="Female"/>
    <s v="50+"/>
    <x v="0"/>
    <x v="0"/>
    <n v="5"/>
    <x v="0"/>
    <x v="2"/>
    <x v="2"/>
    <x v="22"/>
    <n v="8"/>
    <n v="7.9"/>
    <n v="0"/>
    <n v="5"/>
    <n v="3"/>
    <n v="66.36"/>
    <n v="31.6"/>
    <n v="34.76"/>
    <n v="0"/>
  </r>
  <r>
    <s v="ORD0072"/>
    <d v="2025-11-25T00:00:00"/>
    <x v="10"/>
    <s v="Q4"/>
    <s v="14:45"/>
    <s v="Saturday"/>
    <s v="C132"/>
    <x v="2"/>
    <s v="Female"/>
    <s v="50+"/>
    <x v="3"/>
    <x v="1"/>
    <n v="10"/>
    <x v="1"/>
    <x v="0"/>
    <x v="4"/>
    <x v="26"/>
    <n v="7"/>
    <n v="7.36"/>
    <n v="5"/>
    <n v="5"/>
    <n v="3"/>
    <n v="51.391200000000005"/>
    <n v="25.76"/>
    <n v="25.631200000000003"/>
    <n v="0"/>
  </r>
  <r>
    <s v="ORD0098"/>
    <d v="2025-11-17T00:00:00"/>
    <x v="10"/>
    <s v="Q4"/>
    <s v="20:00"/>
    <s v="Saturday"/>
    <s v="C011"/>
    <x v="2"/>
    <s v="Female"/>
    <s v="26-35"/>
    <x v="0"/>
    <x v="2"/>
    <n v="7"/>
    <x v="2"/>
    <x v="0"/>
    <x v="2"/>
    <x v="22"/>
    <n v="8"/>
    <n v="5.79"/>
    <n v="0"/>
    <n v="5"/>
    <n v="5"/>
    <n v="48.636000000000003"/>
    <n v="23.16"/>
    <n v="25.476000000000003"/>
    <n v="0"/>
  </r>
  <r>
    <s v="ORD0115"/>
    <d v="2025-11-04T00:00:00"/>
    <x v="10"/>
    <s v="Q4"/>
    <s v="12:15"/>
    <s v="Friday"/>
    <s v="C194"/>
    <x v="1"/>
    <s v="Male"/>
    <s v="18-25"/>
    <x v="1"/>
    <x v="1"/>
    <n v="8"/>
    <x v="0"/>
    <x v="1"/>
    <x v="2"/>
    <x v="27"/>
    <n v="7"/>
    <n v="14.21"/>
    <n v="5"/>
    <n v="5"/>
    <n v="3"/>
    <n v="99.221325000000007"/>
    <n v="49.734999999999999"/>
    <n v="49.486325000000008"/>
    <n v="0"/>
  </r>
  <r>
    <s v="ORD0367"/>
    <d v="2025-11-26T00:00:00"/>
    <x v="10"/>
    <s v="Q4"/>
    <s v="18:45"/>
    <s v="Tuesday"/>
    <s v="C150"/>
    <x v="1"/>
    <s v="Male"/>
    <s v="50+"/>
    <x v="3"/>
    <x v="0"/>
    <n v="7"/>
    <x v="0"/>
    <x v="0"/>
    <x v="2"/>
    <x v="6"/>
    <n v="8"/>
    <n v="5.75"/>
    <n v="10"/>
    <n v="5"/>
    <n v="4"/>
    <n v="43.47"/>
    <n v="23"/>
    <n v="20.47"/>
    <n v="0"/>
  </r>
  <r>
    <s v="ORD0248"/>
    <d v="2025-11-24T00:00:00"/>
    <x v="10"/>
    <s v="Q4"/>
    <s v="21:15"/>
    <s v="Sunday"/>
    <s v="C188"/>
    <x v="1"/>
    <s v="Male"/>
    <s v="36-50"/>
    <x v="2"/>
    <x v="1"/>
    <n v="8"/>
    <x v="0"/>
    <x v="0"/>
    <x v="2"/>
    <x v="2"/>
    <n v="7"/>
    <n v="4.33"/>
    <n v="0"/>
    <n v="5"/>
    <n v="5"/>
    <n v="31.825500000000005"/>
    <n v="15.155000000000001"/>
    <n v="16.670500000000004"/>
    <n v="0"/>
  </r>
  <r>
    <s v="ORD0135"/>
    <d v="2025-11-05T00:00:00"/>
    <x v="10"/>
    <s v="Q4"/>
    <s v="10:00"/>
    <s v="Wednesday"/>
    <s v="C071"/>
    <x v="1"/>
    <s v="Male"/>
    <s v="26-35"/>
    <x v="0"/>
    <x v="1"/>
    <n v="4"/>
    <x v="1"/>
    <x v="3"/>
    <x v="5"/>
    <x v="28"/>
    <n v="7"/>
    <n v="7.1"/>
    <n v="0"/>
    <n v="5"/>
    <n v="5"/>
    <n v="52.184999999999995"/>
    <n v="24.849999999999998"/>
    <n v="27.334999999999997"/>
    <n v="0"/>
  </r>
  <r>
    <s v="ORD0143"/>
    <d v="2025-11-28T00:00:00"/>
    <x v="10"/>
    <s v="Q4"/>
    <s v="10:45"/>
    <s v="Friday"/>
    <s v="C169"/>
    <x v="1"/>
    <s v="Female"/>
    <s v="36-50"/>
    <x v="4"/>
    <x v="0"/>
    <n v="18"/>
    <x v="0"/>
    <x v="0"/>
    <x v="4"/>
    <x v="13"/>
    <n v="9"/>
    <n v="10.66"/>
    <n v="5"/>
    <n v="5"/>
    <n v="4"/>
    <n v="95.700150000000008"/>
    <n v="47.97"/>
    <n v="47.730150000000009"/>
    <n v="0"/>
  </r>
  <r>
    <s v="ORD0188"/>
    <d v="2025-11-06T00:00:00"/>
    <x v="10"/>
    <s v="Q4"/>
    <s v="19:00"/>
    <s v="Tuesday"/>
    <s v="C149"/>
    <x v="2"/>
    <s v="Male"/>
    <s v="50+"/>
    <x v="3"/>
    <x v="1"/>
    <n v="10"/>
    <x v="0"/>
    <x v="1"/>
    <x v="3"/>
    <x v="18"/>
    <n v="8"/>
    <n v="10.32"/>
    <n v="0"/>
    <n v="5"/>
    <n v="3"/>
    <n v="86.688000000000002"/>
    <n v="41.28"/>
    <n v="45.408000000000001"/>
    <n v="0"/>
  </r>
  <r>
    <s v="ORD0352"/>
    <d v="2025-11-10T00:00:00"/>
    <x v="10"/>
    <s v="Q4"/>
    <s v="10:00"/>
    <s v="Thursday"/>
    <s v="C185"/>
    <x v="2"/>
    <s v="Female"/>
    <s v="50+"/>
    <x v="0"/>
    <x v="1"/>
    <n v="14"/>
    <x v="0"/>
    <x v="0"/>
    <x v="0"/>
    <x v="15"/>
    <n v="8"/>
    <n v="7.1"/>
    <n v="5"/>
    <n v="5"/>
    <n v="3"/>
    <n v="56.657999999999994"/>
    <n v="28.4"/>
    <n v="28.257999999999996"/>
    <n v="0"/>
  </r>
  <r>
    <s v="ORD0193"/>
    <d v="2025-11-15T00:00:00"/>
    <x v="10"/>
    <s v="Q4"/>
    <s v="18:00"/>
    <s v="Thursday"/>
    <s v="C137"/>
    <x v="1"/>
    <s v="Male"/>
    <s v="50+"/>
    <x v="1"/>
    <x v="2"/>
    <n v="20"/>
    <x v="1"/>
    <x v="2"/>
    <x v="5"/>
    <x v="28"/>
    <n v="8"/>
    <n v="5.35"/>
    <n v="5"/>
    <n v="5"/>
    <n v="3"/>
    <n v="42.692999999999998"/>
    <n v="21.4"/>
    <n v="21.292999999999999"/>
    <n v="0"/>
  </r>
  <r>
    <s v="ORD0199"/>
    <d v="2025-11-28T00:00:00"/>
    <x v="10"/>
    <s v="Q4"/>
    <s v="19:45"/>
    <s v="Saturday"/>
    <s v="C111"/>
    <x v="1"/>
    <s v="Female"/>
    <s v="26-35"/>
    <x v="2"/>
    <x v="3"/>
    <n v="25"/>
    <x v="0"/>
    <x v="1"/>
    <x v="5"/>
    <x v="28"/>
    <n v="9"/>
    <n v="13.83"/>
    <n v="5"/>
    <n v="5"/>
    <n v="4"/>
    <n v="124.15882500000001"/>
    <n v="62.234999999999999"/>
    <n v="61.923825000000008"/>
    <n v="0"/>
  </r>
  <r>
    <s v="ORD0423"/>
    <d v="2025-11-25T00:00:00"/>
    <x v="10"/>
    <s v="Q4"/>
    <s v="21:30"/>
    <s v="Monday"/>
    <s v="C174"/>
    <x v="2"/>
    <s v="Male"/>
    <s v="50+"/>
    <x v="3"/>
    <x v="2"/>
    <n v="13"/>
    <x v="0"/>
    <x v="0"/>
    <x v="0"/>
    <x v="29"/>
    <n v="8"/>
    <n v="6.29"/>
    <n v="5"/>
    <n v="5"/>
    <n v="3"/>
    <n v="50.194199999999995"/>
    <n v="25.16"/>
    <n v="25.034199999999995"/>
    <n v="0"/>
  </r>
  <r>
    <s v="ORD0203"/>
    <d v="2025-11-08T00:00:00"/>
    <x v="10"/>
    <s v="Q4"/>
    <s v="15:00"/>
    <s v="Monday"/>
    <s v="C074"/>
    <x v="2"/>
    <s v="Male"/>
    <s v="36-50"/>
    <x v="2"/>
    <x v="3"/>
    <n v="23"/>
    <x v="1"/>
    <x v="1"/>
    <x v="4"/>
    <x v="19"/>
    <n v="8"/>
    <n v="6.17"/>
    <n v="10"/>
    <n v="5"/>
    <n v="4"/>
    <n v="46.645200000000003"/>
    <n v="24.68"/>
    <n v="21.965200000000003"/>
    <n v="1"/>
  </r>
  <r>
    <s v="ORD0205"/>
    <d v="2025-11-03T00:00:00"/>
    <x v="10"/>
    <s v="Q4"/>
    <s v="22:30"/>
    <s v="Friday"/>
    <s v="C165"/>
    <x v="1"/>
    <s v="Male"/>
    <s v="36-50"/>
    <x v="3"/>
    <x v="2"/>
    <n v="24"/>
    <x v="0"/>
    <x v="0"/>
    <x v="2"/>
    <x v="27"/>
    <n v="8"/>
    <n v="6.85"/>
    <n v="10"/>
    <n v="5"/>
    <n v="4"/>
    <n v="51.786000000000001"/>
    <n v="27.4"/>
    <n v="24.386000000000003"/>
    <n v="0"/>
  </r>
  <r>
    <s v="ORD0419"/>
    <d v="2025-11-24T00:00:00"/>
    <x v="10"/>
    <s v="Q4"/>
    <s v="11:15"/>
    <s v="Monday"/>
    <s v="C035"/>
    <x v="2"/>
    <s v="Male"/>
    <s v="36-50"/>
    <x v="1"/>
    <x v="0"/>
    <n v="9"/>
    <x v="2"/>
    <x v="3"/>
    <x v="1"/>
    <x v="8"/>
    <n v="9"/>
    <n v="8.68"/>
    <n v="10"/>
    <n v="5"/>
    <n v="5"/>
    <n v="73.823400000000007"/>
    <n v="39.06"/>
    <n v="34.763400000000004"/>
    <n v="0"/>
  </r>
  <r>
    <s v="ORD0232"/>
    <d v="2025-11-17T00:00:00"/>
    <x v="10"/>
    <s v="Q4"/>
    <s v="10:45"/>
    <s v="Wednesday"/>
    <s v="C031"/>
    <x v="2"/>
    <s v="Male"/>
    <s v="36-50"/>
    <x v="2"/>
    <x v="1"/>
    <n v="19"/>
    <x v="0"/>
    <x v="3"/>
    <x v="3"/>
    <x v="9"/>
    <n v="8"/>
    <n v="7.66"/>
    <n v="0"/>
    <n v="5"/>
    <n v="4"/>
    <n v="64.344000000000008"/>
    <n v="30.64"/>
    <n v="33.704000000000008"/>
    <n v="1"/>
  </r>
  <r>
    <s v="ORD0235"/>
    <d v="2025-11-16T00:00:00"/>
    <x v="10"/>
    <s v="Q4"/>
    <s v="22:30"/>
    <s v="Saturday"/>
    <s v="C076"/>
    <x v="2"/>
    <s v="Male"/>
    <s v="18-25"/>
    <x v="1"/>
    <x v="1"/>
    <n v="16"/>
    <x v="0"/>
    <x v="1"/>
    <x v="0"/>
    <x v="12"/>
    <n v="8"/>
    <n v="5.5"/>
    <n v="0"/>
    <n v="5"/>
    <n v="3"/>
    <n v="46.2"/>
    <n v="22"/>
    <n v="24.200000000000003"/>
    <n v="1"/>
  </r>
  <r>
    <s v="ORD0378"/>
    <d v="2025-11-27T00:00:00"/>
    <x v="10"/>
    <s v="Q4"/>
    <s v="14:30"/>
    <s v="Saturday"/>
    <s v="C009"/>
    <x v="2"/>
    <s v="Female"/>
    <s v="18-25"/>
    <x v="0"/>
    <x v="2"/>
    <n v="5"/>
    <x v="0"/>
    <x v="2"/>
    <x v="0"/>
    <x v="12"/>
    <n v="8"/>
    <n v="10.76"/>
    <n v="5"/>
    <n v="5"/>
    <n v="3"/>
    <n v="85.864800000000002"/>
    <n v="43.04"/>
    <n v="42.824800000000003"/>
    <n v="1"/>
  </r>
  <r>
    <s v="ORD0292"/>
    <d v="2025-11-12T00:00:00"/>
    <x v="10"/>
    <s v="Q4"/>
    <s v="12:45"/>
    <s v="Thursday"/>
    <s v="C022"/>
    <x v="2"/>
    <s v="Female"/>
    <s v="26-35"/>
    <x v="0"/>
    <x v="3"/>
    <n v="22"/>
    <x v="2"/>
    <x v="2"/>
    <x v="4"/>
    <x v="26"/>
    <n v="8"/>
    <n v="6.07"/>
    <n v="10"/>
    <n v="5"/>
    <n v="4"/>
    <n v="45.889200000000002"/>
    <n v="24.28"/>
    <n v="21.609200000000001"/>
    <n v="0"/>
  </r>
  <r>
    <s v="ORD0300"/>
    <d v="2025-11-04T00:00:00"/>
    <x v="10"/>
    <s v="Q4"/>
    <s v="19:00"/>
    <s v="Wednesday"/>
    <s v="C135"/>
    <x v="1"/>
    <s v="Female"/>
    <s v="50+"/>
    <x v="4"/>
    <x v="0"/>
    <n v="3"/>
    <x v="1"/>
    <x v="3"/>
    <x v="2"/>
    <x v="6"/>
    <n v="8"/>
    <n v="8.7799999999999994"/>
    <n v="5"/>
    <n v="5"/>
    <n v="4"/>
    <n v="70.064399999999992"/>
    <n v="35.119999999999997"/>
    <n v="34.944399999999995"/>
    <n v="0"/>
  </r>
  <r>
    <s v="ORD0309"/>
    <d v="2025-11-26T00:00:00"/>
    <x v="10"/>
    <s v="Q4"/>
    <s v="21:00"/>
    <s v="Monday"/>
    <s v="C121"/>
    <x v="2"/>
    <s v="Female"/>
    <s v="36-50"/>
    <x v="4"/>
    <x v="1"/>
    <n v="12"/>
    <x v="1"/>
    <x v="2"/>
    <x v="5"/>
    <x v="28"/>
    <n v="8"/>
    <n v="10.81"/>
    <n v="0"/>
    <n v="5"/>
    <n v="3"/>
    <n v="90.804000000000002"/>
    <n v="43.24"/>
    <n v="47.564"/>
    <n v="0"/>
  </r>
  <r>
    <s v="ORD0332"/>
    <d v="2025-12-27T00:00:00"/>
    <x v="11"/>
    <s v="Q4"/>
    <s v="14:30"/>
    <s v="Monday"/>
    <s v="C009"/>
    <x v="2"/>
    <s v="Female"/>
    <s v="50+"/>
    <x v="3"/>
    <x v="2"/>
    <n v="22"/>
    <x v="1"/>
    <x v="3"/>
    <x v="4"/>
    <x v="26"/>
    <n v="8"/>
    <n v="5.63"/>
    <n v="5"/>
    <n v="5"/>
    <n v="4"/>
    <n v="44.927399999999999"/>
    <n v="22.52"/>
    <n v="22.407399999999999"/>
    <n v="0"/>
  </r>
  <r>
    <s v="ORD0346"/>
    <d v="2025-12-25T00:00:00"/>
    <x v="11"/>
    <s v="Q4"/>
    <s v="18:00"/>
    <s v="Saturday"/>
    <s v="C004"/>
    <x v="2"/>
    <s v="Female"/>
    <s v="26-35"/>
    <x v="3"/>
    <x v="2"/>
    <n v="16"/>
    <x v="0"/>
    <x v="1"/>
    <x v="0"/>
    <x v="29"/>
    <n v="8"/>
    <n v="4.18"/>
    <n v="5"/>
    <n v="5"/>
    <n v="4"/>
    <n v="33.356400000000001"/>
    <n v="16.72"/>
    <n v="16.636400000000002"/>
    <n v="0"/>
  </r>
  <r>
    <s v="ORD0414"/>
    <d v="2025-12-11T00:00:00"/>
    <x v="11"/>
    <s v="Q4"/>
    <s v="10:15"/>
    <s v="Tuesday"/>
    <s v="C070"/>
    <x v="1"/>
    <s v="Female"/>
    <s v="36-50"/>
    <x v="0"/>
    <x v="0"/>
    <n v="14"/>
    <x v="1"/>
    <x v="2"/>
    <x v="1"/>
    <x v="7"/>
    <n v="8"/>
    <n v="7.9"/>
    <n v="5"/>
    <n v="5"/>
    <n v="5"/>
    <n v="63.042000000000002"/>
    <n v="31.6"/>
    <n v="31.442"/>
    <n v="1"/>
  </r>
  <r>
    <s v="ORD0373"/>
    <d v="2025-12-20T00:00:00"/>
    <x v="11"/>
    <s v="Q4"/>
    <s v="18:15"/>
    <s v="Monday"/>
    <s v="C108"/>
    <x v="1"/>
    <s v="Female"/>
    <s v="36-50"/>
    <x v="2"/>
    <x v="3"/>
    <n v="9"/>
    <x v="1"/>
    <x v="2"/>
    <x v="5"/>
    <x v="25"/>
    <n v="8"/>
    <n v="7.99"/>
    <n v="10"/>
    <n v="5"/>
    <n v="5"/>
    <n v="60.40440000000001"/>
    <n v="31.96"/>
    <n v="28.444400000000009"/>
    <n v="0"/>
  </r>
  <r>
    <s v="ORD0403"/>
    <d v="2025-12-23T00:00:00"/>
    <x v="11"/>
    <s v="Q4"/>
    <s v="20:30"/>
    <s v="Monday"/>
    <s v="C012"/>
    <x v="1"/>
    <s v="Female"/>
    <s v="18-25"/>
    <x v="3"/>
    <x v="3"/>
    <n v="14"/>
    <x v="2"/>
    <x v="1"/>
    <x v="2"/>
    <x v="2"/>
    <n v="9"/>
    <n v="7.91"/>
    <n v="0"/>
    <n v="5"/>
    <n v="3"/>
    <n v="74.749499999999998"/>
    <n v="35.594999999999999"/>
    <n v="39.154499999999999"/>
    <n v="0"/>
  </r>
  <r>
    <s v="ORD0404"/>
    <d v="2025-12-16T00:00:00"/>
    <x v="11"/>
    <s v="Q4"/>
    <s v="21:00"/>
    <s v="Friday"/>
    <s v="C008"/>
    <x v="2"/>
    <s v="Female"/>
    <s v="26-35"/>
    <x v="0"/>
    <x v="3"/>
    <n v="12"/>
    <x v="1"/>
    <x v="2"/>
    <x v="5"/>
    <x v="21"/>
    <n v="8"/>
    <n v="12.67"/>
    <n v="5"/>
    <n v="5"/>
    <n v="4"/>
    <n v="101.1066"/>
    <n v="50.68"/>
    <n v="50.426600000000001"/>
    <n v="0"/>
  </r>
  <r>
    <s v="ORD0421"/>
    <d v="2025-12-24T00:00:00"/>
    <x v="11"/>
    <s v="Q4"/>
    <s v="16:15"/>
    <s v="Friday"/>
    <s v="C184"/>
    <x v="1"/>
    <s v="Male"/>
    <s v="36-50"/>
    <x v="1"/>
    <x v="1"/>
    <n v="20"/>
    <x v="0"/>
    <x v="0"/>
    <x v="2"/>
    <x v="6"/>
    <n v="8"/>
    <n v="5.69"/>
    <n v="10"/>
    <n v="5"/>
    <n v="4"/>
    <n v="43.016400000000004"/>
    <n v="22.76"/>
    <n v="20.256400000000003"/>
    <n v="0"/>
  </r>
  <r>
    <s v="ORD0016"/>
    <d v="2025-12-13T00:00:00"/>
    <x v="11"/>
    <s v="Q4"/>
    <s v="10:15"/>
    <s v="Thursday"/>
    <s v="C011"/>
    <x v="2"/>
    <s v="Male"/>
    <s v="26-35"/>
    <x v="3"/>
    <x v="1"/>
    <n v="8"/>
    <x v="0"/>
    <x v="1"/>
    <x v="2"/>
    <x v="6"/>
    <n v="8"/>
    <n v="16.59"/>
    <n v="5"/>
    <n v="5"/>
    <n v="5"/>
    <n v="132.38819999999998"/>
    <n v="66.36"/>
    <n v="66.028199999999984"/>
    <n v="0"/>
  </r>
  <r>
    <s v="ORD0473"/>
    <d v="2025-12-13T00:00:00"/>
    <x v="11"/>
    <s v="Q4"/>
    <s v="17:15"/>
    <s v="Saturday"/>
    <s v="C003"/>
    <x v="1"/>
    <s v="Female"/>
    <s v="36-50"/>
    <x v="1"/>
    <x v="0"/>
    <n v="7"/>
    <x v="1"/>
    <x v="1"/>
    <x v="3"/>
    <x v="4"/>
    <n v="8"/>
    <n v="13.51"/>
    <n v="0"/>
    <n v="5"/>
    <n v="5"/>
    <n v="113.48400000000001"/>
    <n v="54.04"/>
    <n v="59.44400000000001"/>
    <n v="0"/>
  </r>
  <r>
    <s v="ORD0332"/>
    <d v="2025-12-27T00:00:00"/>
    <x v="11"/>
    <s v="Q4"/>
    <s v="14:30"/>
    <s v="Monday"/>
    <s v="C009"/>
    <x v="2"/>
    <s v="Female"/>
    <s v="50+"/>
    <x v="3"/>
    <x v="2"/>
    <n v="22"/>
    <x v="1"/>
    <x v="3"/>
    <x v="2"/>
    <x v="2"/>
    <n v="8"/>
    <n v="11.87"/>
    <n v="5"/>
    <n v="5"/>
    <n v="4"/>
    <n v="94.722599999999986"/>
    <n v="47.48"/>
    <n v="47.242599999999989"/>
    <n v="0"/>
  </r>
  <r>
    <s v="ORD0346"/>
    <d v="2025-12-25T00:00:00"/>
    <x v="11"/>
    <s v="Q4"/>
    <s v="18:00"/>
    <s v="Saturday"/>
    <s v="C004"/>
    <x v="2"/>
    <s v="Female"/>
    <s v="26-35"/>
    <x v="3"/>
    <x v="2"/>
    <n v="16"/>
    <x v="0"/>
    <x v="1"/>
    <x v="3"/>
    <x v="24"/>
    <n v="8"/>
    <n v="8.11"/>
    <n v="0"/>
    <n v="5"/>
    <n v="4"/>
    <n v="68.123999999999995"/>
    <n v="32.44"/>
    <n v="35.683999999999997"/>
    <n v="0"/>
  </r>
  <r>
    <s v="ORD0414"/>
    <d v="2025-12-11T00:00:00"/>
    <x v="11"/>
    <s v="Q4"/>
    <s v="10:15"/>
    <s v="Tuesday"/>
    <s v="C070"/>
    <x v="1"/>
    <s v="Female"/>
    <s v="36-50"/>
    <x v="0"/>
    <x v="0"/>
    <n v="14"/>
    <x v="1"/>
    <x v="2"/>
    <x v="3"/>
    <x v="18"/>
    <n v="8"/>
    <n v="10.7"/>
    <n v="5"/>
    <n v="5"/>
    <n v="5"/>
    <n v="85.385999999999996"/>
    <n v="42.8"/>
    <n v="42.585999999999999"/>
    <n v="0"/>
  </r>
  <r>
    <s v="ORD0373"/>
    <d v="2025-12-20T00:00:00"/>
    <x v="11"/>
    <s v="Q4"/>
    <s v="18:15"/>
    <s v="Monday"/>
    <s v="C018"/>
    <x v="1"/>
    <s v="Female"/>
    <s v="36-50"/>
    <x v="2"/>
    <x v="3"/>
    <n v="9"/>
    <x v="1"/>
    <x v="2"/>
    <x v="5"/>
    <x v="11"/>
    <n v="8"/>
    <n v="15.97"/>
    <n v="0"/>
    <n v="5"/>
    <n v="5"/>
    <n v="134.14800000000002"/>
    <n v="63.88"/>
    <n v="70.268000000000029"/>
    <n v="0"/>
  </r>
  <r>
    <s v="ORD0403"/>
    <d v="2025-12-23T00:00:00"/>
    <x v="11"/>
    <s v="Q4"/>
    <s v="20:30"/>
    <s v="Monday"/>
    <s v="C012"/>
    <x v="1"/>
    <s v="Female"/>
    <s v="18-25"/>
    <x v="3"/>
    <x v="3"/>
    <n v="14"/>
    <x v="2"/>
    <x v="1"/>
    <x v="1"/>
    <x v="1"/>
    <n v="8"/>
    <n v="9.07"/>
    <n v="5"/>
    <n v="5"/>
    <n v="3"/>
    <n v="72.378600000000006"/>
    <n v="36.28"/>
    <n v="36.098600000000005"/>
    <n v="0"/>
  </r>
  <r>
    <s v="ORD0404"/>
    <d v="2025-12-16T00:00:00"/>
    <x v="11"/>
    <s v="Q4"/>
    <s v="21:00"/>
    <s v="Friday"/>
    <s v="C008"/>
    <x v="2"/>
    <s v="Female"/>
    <s v="26-35"/>
    <x v="0"/>
    <x v="3"/>
    <n v="12"/>
    <x v="1"/>
    <x v="2"/>
    <x v="5"/>
    <x v="11"/>
    <n v="8"/>
    <n v="14.27"/>
    <n v="0"/>
    <n v="5"/>
    <n v="4"/>
    <n v="119.86799999999999"/>
    <n v="57.08"/>
    <n v="62.787999999999997"/>
    <n v="0"/>
  </r>
  <r>
    <s v="ORD0421"/>
    <d v="2025-12-24T00:00:00"/>
    <x v="11"/>
    <s v="Q4"/>
    <s v="16:15"/>
    <s v="Friday"/>
    <s v="C084"/>
    <x v="1"/>
    <s v="Male"/>
    <s v="36-50"/>
    <x v="1"/>
    <x v="1"/>
    <n v="20"/>
    <x v="0"/>
    <x v="0"/>
    <x v="1"/>
    <x v="8"/>
    <n v="9"/>
    <n v="10.26"/>
    <n v="5"/>
    <n v="5"/>
    <n v="4"/>
    <n v="92.10915"/>
    <n v="46.17"/>
    <n v="45.939149999999998"/>
    <n v="0"/>
  </r>
  <r>
    <s v="ORD0016"/>
    <d v="2025-12-13T00:00:00"/>
    <x v="11"/>
    <s v="Q4"/>
    <s v="10:15"/>
    <s v="Thursday"/>
    <s v="C011"/>
    <x v="2"/>
    <s v="Male"/>
    <s v="26-35"/>
    <x v="3"/>
    <x v="1"/>
    <n v="8"/>
    <x v="0"/>
    <x v="1"/>
    <x v="5"/>
    <x v="21"/>
    <n v="8"/>
    <n v="6.58"/>
    <n v="0"/>
    <n v="5"/>
    <n v="5"/>
    <n v="55.272000000000006"/>
    <n v="26.32"/>
    <n v="28.952000000000005"/>
    <n v="0"/>
  </r>
  <r>
    <s v="ORD0473"/>
    <d v="2025-12-13T00:00:00"/>
    <x v="11"/>
    <s v="Q4"/>
    <s v="17:15"/>
    <s v="Saturday"/>
    <s v="C003"/>
    <x v="1"/>
    <s v="Female"/>
    <s v="36-50"/>
    <x v="1"/>
    <x v="0"/>
    <n v="7"/>
    <x v="1"/>
    <x v="1"/>
    <x v="4"/>
    <x v="13"/>
    <n v="8"/>
    <n v="4.43"/>
    <n v="0"/>
    <n v="5"/>
    <n v="5"/>
    <n v="37.211999999999996"/>
    <n v="17.72"/>
    <n v="19.491999999999997"/>
    <n v="0"/>
  </r>
  <r>
    <s v="ORD0332"/>
    <d v="2025-12-27T00:00:00"/>
    <x v="11"/>
    <s v="Q4"/>
    <s v="14:30"/>
    <s v="Monday"/>
    <s v="C009"/>
    <x v="2"/>
    <s v="Female"/>
    <s v="50+"/>
    <x v="3"/>
    <x v="2"/>
    <n v="22"/>
    <x v="1"/>
    <x v="3"/>
    <x v="2"/>
    <x v="27"/>
    <n v="8"/>
    <n v="5.78"/>
    <n v="0"/>
    <n v="5"/>
    <n v="4"/>
    <n v="48.552000000000007"/>
    <n v="23.12"/>
    <n v="25.432000000000006"/>
    <n v="0"/>
  </r>
  <r>
    <s v="ORD0346"/>
    <d v="2025-12-25T00:00:00"/>
    <x v="11"/>
    <s v="Q4"/>
    <s v="18:00"/>
    <s v="Saturday"/>
    <s v="C004"/>
    <x v="2"/>
    <s v="Female"/>
    <s v="26-35"/>
    <x v="3"/>
    <x v="2"/>
    <n v="16"/>
    <x v="0"/>
    <x v="1"/>
    <x v="4"/>
    <x v="26"/>
    <n v="8"/>
    <n v="5.66"/>
    <n v="5"/>
    <n v="5"/>
    <n v="4"/>
    <n v="45.166800000000002"/>
    <n v="22.64"/>
    <n v="22.526800000000001"/>
    <n v="0"/>
  </r>
  <r>
    <s v="ORD0414"/>
    <d v="2025-12-11T00:00:00"/>
    <x v="11"/>
    <s v="Q4"/>
    <s v="10:15"/>
    <s v="Tuesday"/>
    <s v="C070"/>
    <x v="1"/>
    <s v="Female"/>
    <s v="36-50"/>
    <x v="0"/>
    <x v="0"/>
    <n v="14"/>
    <x v="1"/>
    <x v="2"/>
    <x v="5"/>
    <x v="21"/>
    <n v="8"/>
    <n v="9.91"/>
    <n v="5"/>
    <n v="5"/>
    <n v="5"/>
    <n v="79.081800000000001"/>
    <n v="39.64"/>
    <n v="39.441800000000001"/>
    <n v="0"/>
  </r>
  <r>
    <s v="ORD0373"/>
    <d v="2025-12-20T00:00:00"/>
    <x v="11"/>
    <s v="Q4"/>
    <s v="18:15"/>
    <s v="Monday"/>
    <s v="C118"/>
    <x v="1"/>
    <s v="Female"/>
    <s v="36-50"/>
    <x v="2"/>
    <x v="3"/>
    <n v="9"/>
    <x v="1"/>
    <x v="2"/>
    <x v="3"/>
    <x v="9"/>
    <n v="9"/>
    <n v="8.2100000000000009"/>
    <n v="0"/>
    <n v="5"/>
    <n v="5"/>
    <n v="77.58450000000002"/>
    <n v="36.945000000000007"/>
    <n v="40.639500000000012"/>
    <n v="0"/>
  </r>
  <r>
    <s v="ORD0403"/>
    <d v="2025-12-23T00:00:00"/>
    <x v="11"/>
    <s v="Q4"/>
    <s v="20:30"/>
    <s v="Monday"/>
    <s v="C012"/>
    <x v="1"/>
    <s v="Female"/>
    <s v="18-25"/>
    <x v="3"/>
    <x v="3"/>
    <n v="14"/>
    <x v="2"/>
    <x v="1"/>
    <x v="4"/>
    <x v="14"/>
    <n v="8"/>
    <n v="4.18"/>
    <n v="5"/>
    <n v="5"/>
    <n v="3"/>
    <n v="33.356400000000001"/>
    <n v="16.72"/>
    <n v="16.636400000000002"/>
    <n v="0"/>
  </r>
  <r>
    <s v="ORD0404"/>
    <d v="2025-12-16T00:00:00"/>
    <x v="11"/>
    <s v="Q4"/>
    <s v="21:00"/>
    <s v="Friday"/>
    <s v="C008"/>
    <x v="2"/>
    <s v="Female"/>
    <s v="26-35"/>
    <x v="0"/>
    <x v="3"/>
    <n v="12"/>
    <x v="1"/>
    <x v="2"/>
    <x v="4"/>
    <x v="26"/>
    <n v="8"/>
    <n v="6.2"/>
    <n v="5"/>
    <n v="5"/>
    <n v="4"/>
    <n v="49.475999999999999"/>
    <n v="24.8"/>
    <n v="24.675999999999998"/>
    <n v="0"/>
  </r>
  <r>
    <s v="ORD0421"/>
    <d v="2025-12-24T00:00:00"/>
    <x v="11"/>
    <s v="Q4"/>
    <s v="16:15"/>
    <s v="Friday"/>
    <s v="C084"/>
    <x v="1"/>
    <s v="Male"/>
    <s v="36-50"/>
    <x v="1"/>
    <x v="1"/>
    <n v="20"/>
    <x v="0"/>
    <x v="0"/>
    <x v="0"/>
    <x v="0"/>
    <n v="8"/>
    <n v="4.47"/>
    <n v="10"/>
    <n v="5"/>
    <n v="4"/>
    <n v="33.793199999999999"/>
    <n v="17.88"/>
    <n v="15.9132"/>
    <n v="0"/>
  </r>
  <r>
    <s v="ORD0016"/>
    <d v="2025-12-13T00:00:00"/>
    <x v="11"/>
    <s v="Q4"/>
    <s v="10:15"/>
    <s v="Thursday"/>
    <s v="C011"/>
    <x v="2"/>
    <s v="Male"/>
    <s v="26-35"/>
    <x v="3"/>
    <x v="1"/>
    <n v="8"/>
    <x v="0"/>
    <x v="1"/>
    <x v="4"/>
    <x v="13"/>
    <n v="3"/>
    <n v="8.6999999999999993"/>
    <n v="5"/>
    <n v="5"/>
    <n v="5"/>
    <n v="26.034749999999999"/>
    <n v="13.049999999999999"/>
    <n v="12.98475"/>
    <n v="0"/>
  </r>
  <r>
    <s v="ORD0473"/>
    <d v="2025-12-13T00:00:00"/>
    <x v="11"/>
    <s v="Q4"/>
    <s v="17:15"/>
    <s v="Saturday"/>
    <s v="C105"/>
    <x v="1"/>
    <s v="Female"/>
    <s v="36-50"/>
    <x v="1"/>
    <x v="0"/>
    <n v="7"/>
    <x v="1"/>
    <x v="1"/>
    <x v="3"/>
    <x v="4"/>
    <n v="4"/>
    <n v="5.45"/>
    <n v="10"/>
    <n v="5"/>
    <n v="5"/>
    <n v="20.601000000000003"/>
    <n v="10.9"/>
    <n v="9.7010000000000023"/>
    <n v="0"/>
  </r>
  <r>
    <s v="ORD0473"/>
    <d v="2025-12-27T00:00:00"/>
    <x v="11"/>
    <s v="Q4"/>
    <s v="14:30"/>
    <s v="Monday"/>
    <s v="C106"/>
    <x v="1"/>
    <s v="Female"/>
    <s v="36-50"/>
    <x v="0"/>
    <x v="0"/>
    <n v="14"/>
    <x v="1"/>
    <x v="2"/>
    <x v="2"/>
    <x v="27"/>
    <n v="8"/>
    <n v="13.12"/>
    <n v="5"/>
    <n v="5"/>
    <n v="5"/>
    <n v="104.69759999999999"/>
    <n v="52.48"/>
    <n v="52.217599999999997"/>
    <n v="0"/>
  </r>
  <r>
    <s v="ORD0474"/>
    <d v="2025-12-25T00:00:00"/>
    <x v="11"/>
    <s v="Q4"/>
    <s v="18:00"/>
    <s v="Saturday"/>
    <s v="C107"/>
    <x v="1"/>
    <s v="Female"/>
    <s v="36-50"/>
    <x v="2"/>
    <x v="3"/>
    <n v="9"/>
    <x v="1"/>
    <x v="2"/>
    <x v="0"/>
    <x v="15"/>
    <n v="8"/>
    <n v="9.85"/>
    <n v="10"/>
    <n v="5"/>
    <n v="5"/>
    <n v="74.466000000000008"/>
    <n v="39.4"/>
    <n v="35.06600000000001"/>
    <n v="0"/>
  </r>
  <r>
    <s v="ORD0475"/>
    <d v="2025-12-11T00:00:00"/>
    <x v="11"/>
    <s v="Q4"/>
    <s v="10:15"/>
    <s v="Tuesday"/>
    <s v="C108"/>
    <x v="1"/>
    <s v="Female"/>
    <s v="18-25"/>
    <x v="3"/>
    <x v="3"/>
    <n v="14"/>
    <x v="2"/>
    <x v="1"/>
    <x v="5"/>
    <x v="17"/>
    <n v="9"/>
    <n v="6.59"/>
    <n v="0"/>
    <n v="5"/>
    <n v="3"/>
    <n v="62.275500000000008"/>
    <n v="29.655000000000001"/>
    <n v="32.620500000000007"/>
    <n v="0"/>
  </r>
  <r>
    <s v="ORD0476"/>
    <d v="2025-12-20T00:00:00"/>
    <x v="11"/>
    <s v="Q4"/>
    <s v="18:15"/>
    <s v="Monday"/>
    <s v="C109"/>
    <x v="2"/>
    <s v="Female"/>
    <s v="26-35"/>
    <x v="0"/>
    <x v="3"/>
    <n v="12"/>
    <x v="1"/>
    <x v="2"/>
    <x v="5"/>
    <x v="25"/>
    <n v="8"/>
    <n v="6.82"/>
    <n v="5"/>
    <n v="5"/>
    <n v="4"/>
    <n v="54.4236"/>
    <n v="27.28"/>
    <n v="27.143599999999999"/>
    <n v="1"/>
  </r>
  <r>
    <s v="ORD0477"/>
    <d v="2025-12-23T00:00:00"/>
    <x v="11"/>
    <s v="Q4"/>
    <s v="20:30"/>
    <s v="Monday"/>
    <s v="C110"/>
    <x v="1"/>
    <s v="Male"/>
    <s v="36-50"/>
    <x v="1"/>
    <x v="1"/>
    <n v="20"/>
    <x v="0"/>
    <x v="0"/>
    <x v="2"/>
    <x v="16"/>
    <n v="8"/>
    <n v="14.51"/>
    <n v="10"/>
    <n v="5"/>
    <n v="4"/>
    <n v="109.6956"/>
    <n v="58.04"/>
    <n v="51.6556"/>
    <n v="0"/>
  </r>
  <r>
    <s v="ORD0478"/>
    <d v="2025-12-16T00:00:00"/>
    <x v="11"/>
    <s v="Q4"/>
    <s v="21:00"/>
    <s v="Friday"/>
    <s v="C111"/>
    <x v="2"/>
    <s v="Male"/>
    <s v="26-35"/>
    <x v="3"/>
    <x v="1"/>
    <n v="8"/>
    <x v="0"/>
    <x v="1"/>
    <x v="5"/>
    <x v="17"/>
    <n v="8"/>
    <n v="9.8800000000000008"/>
    <n v="5"/>
    <n v="5"/>
    <n v="5"/>
    <n v="78.842400000000012"/>
    <n v="39.520000000000003"/>
    <n v="39.322400000000009"/>
    <n v="0"/>
  </r>
  <r>
    <s v="ORD0479"/>
    <d v="2025-12-24T00:00:00"/>
    <x v="11"/>
    <s v="Q4"/>
    <s v="16:15"/>
    <s v="Friday"/>
    <s v="C112"/>
    <x v="1"/>
    <s v="Female"/>
    <s v="36-50"/>
    <x v="1"/>
    <x v="0"/>
    <n v="7"/>
    <x v="1"/>
    <x v="1"/>
    <x v="5"/>
    <x v="17"/>
    <n v="8"/>
    <n v="6.81"/>
    <n v="0"/>
    <n v="5"/>
    <n v="5"/>
    <n v="57.204000000000001"/>
    <n v="27.24"/>
    <n v="29.964000000000002"/>
    <n v="0"/>
  </r>
  <r>
    <s v="ORD0480"/>
    <d v="2025-12-13T00:00:00"/>
    <x v="11"/>
    <s v="Q4"/>
    <s v="10:15"/>
    <s v="Thursday"/>
    <s v="C113"/>
    <x v="2"/>
    <s v="Female"/>
    <s v="50+"/>
    <x v="3"/>
    <x v="2"/>
    <n v="22"/>
    <x v="1"/>
    <x v="3"/>
    <x v="5"/>
    <x v="25"/>
    <n v="8"/>
    <n v="6.36"/>
    <n v="5"/>
    <n v="5"/>
    <n v="4"/>
    <n v="50.752800000000001"/>
    <n v="25.44"/>
    <n v="25.312799999999999"/>
    <n v="0"/>
  </r>
  <r>
    <s v="ORD0481"/>
    <d v="2025-12-13T00:00:00"/>
    <x v="11"/>
    <s v="Q4"/>
    <s v="17:15"/>
    <s v="Saturday"/>
    <s v="C114"/>
    <x v="2"/>
    <s v="Female"/>
    <s v="26-35"/>
    <x v="3"/>
    <x v="2"/>
    <n v="16"/>
    <x v="0"/>
    <x v="1"/>
    <x v="1"/>
    <x v="20"/>
    <n v="8"/>
    <n v="7.25"/>
    <n v="0"/>
    <n v="5"/>
    <n v="4"/>
    <n v="60.900000000000006"/>
    <n v="29"/>
    <n v="31.900000000000006"/>
    <n v="1"/>
  </r>
  <r>
    <s v="ORD0482"/>
    <d v="2025-12-27T00:00:00"/>
    <x v="11"/>
    <s v="Q4"/>
    <s v="14:30"/>
    <s v="Monday"/>
    <s v="C115"/>
    <x v="1"/>
    <s v="Female"/>
    <s v="36-50"/>
    <x v="0"/>
    <x v="0"/>
    <n v="14"/>
    <x v="1"/>
    <x v="2"/>
    <x v="0"/>
    <x v="12"/>
    <n v="8"/>
    <n v="13.13"/>
    <n v="5"/>
    <n v="5"/>
    <n v="5"/>
    <n v="104.7774"/>
    <n v="52.52"/>
    <n v="52.257399999999997"/>
    <n v="0"/>
  </r>
  <r>
    <s v="ORD0483"/>
    <d v="2025-12-25T00:00:00"/>
    <x v="11"/>
    <s v="Q4"/>
    <s v="18:00"/>
    <s v="Saturday"/>
    <s v="C116"/>
    <x v="1"/>
    <s v="Female"/>
    <s v="36-50"/>
    <x v="2"/>
    <x v="3"/>
    <n v="9"/>
    <x v="1"/>
    <x v="2"/>
    <x v="0"/>
    <x v="15"/>
    <n v="8"/>
    <n v="5.12"/>
    <n v="0"/>
    <n v="5"/>
    <n v="5"/>
    <n v="43.008000000000003"/>
    <n v="20.48"/>
    <n v="22.528000000000002"/>
    <n v="0"/>
  </r>
  <r>
    <s v="ORD0484"/>
    <d v="2025-12-11T00:00:00"/>
    <x v="11"/>
    <s v="Q4"/>
    <s v="10:15"/>
    <s v="Tuesday"/>
    <s v="C117"/>
    <x v="1"/>
    <s v="Female"/>
    <s v="18-25"/>
    <x v="3"/>
    <x v="3"/>
    <n v="14"/>
    <x v="2"/>
    <x v="1"/>
    <x v="5"/>
    <x v="17"/>
    <n v="8"/>
    <n v="14.61"/>
    <n v="5"/>
    <n v="5"/>
    <n v="3"/>
    <n v="116.58779999999999"/>
    <n v="58.44"/>
    <n v="58.147799999999989"/>
    <n v="0"/>
  </r>
  <r>
    <s v="ORD0485"/>
    <d v="2025-12-20T00:00:00"/>
    <x v="11"/>
    <s v="Q4"/>
    <s v="18:15"/>
    <s v="Monday"/>
    <s v="C118"/>
    <x v="2"/>
    <s v="Female"/>
    <s v="26-35"/>
    <x v="0"/>
    <x v="3"/>
    <n v="12"/>
    <x v="1"/>
    <x v="2"/>
    <x v="2"/>
    <x v="22"/>
    <n v="8"/>
    <n v="22.65"/>
    <n v="0"/>
    <n v="5"/>
    <n v="4"/>
    <n v="190.26"/>
    <n v="90.6"/>
    <n v="99.66"/>
    <n v="0"/>
  </r>
  <r>
    <s v="ORD0486"/>
    <d v="2025-12-23T00:00:00"/>
    <x v="11"/>
    <s v="Q4"/>
    <s v="20:30"/>
    <s v="Monday"/>
    <s v="C119"/>
    <x v="1"/>
    <s v="Male"/>
    <s v="36-50"/>
    <x v="1"/>
    <x v="1"/>
    <n v="20"/>
    <x v="0"/>
    <x v="0"/>
    <x v="0"/>
    <x v="12"/>
    <n v="9"/>
    <n v="9.39"/>
    <n v="5"/>
    <n v="5"/>
    <n v="4"/>
    <n v="84.298725000000005"/>
    <n v="42.255000000000003"/>
    <n v="42.043725000000002"/>
    <n v="0"/>
  </r>
  <r>
    <s v="ORD0487"/>
    <d v="2025-12-16T00:00:00"/>
    <x v="11"/>
    <s v="Q4"/>
    <s v="21:00"/>
    <s v="Friday"/>
    <s v="C120"/>
    <x v="2"/>
    <s v="Male"/>
    <s v="26-35"/>
    <x v="3"/>
    <x v="1"/>
    <n v="8"/>
    <x v="0"/>
    <x v="1"/>
    <x v="0"/>
    <x v="0"/>
    <n v="8"/>
    <n v="6.44"/>
    <n v="0"/>
    <n v="5"/>
    <n v="5"/>
    <n v="54.096000000000004"/>
    <n v="25.76"/>
    <n v="28.336000000000002"/>
    <n v="0"/>
  </r>
  <r>
    <s v="ORD0488"/>
    <d v="2025-12-24T00:00:00"/>
    <x v="11"/>
    <s v="Q4"/>
    <s v="16:15"/>
    <s v="Friday"/>
    <s v="C121"/>
    <x v="1"/>
    <s v="Female"/>
    <s v="36-50"/>
    <x v="1"/>
    <x v="0"/>
    <n v="7"/>
    <x v="1"/>
    <x v="1"/>
    <x v="0"/>
    <x v="0"/>
    <n v="8"/>
    <n v="9.35"/>
    <n v="0"/>
    <n v="5"/>
    <n v="5"/>
    <n v="78.540000000000006"/>
    <n v="37.4"/>
    <n v="41.140000000000008"/>
    <n v="0"/>
  </r>
  <r>
    <s v="ORD0489"/>
    <d v="2025-12-13T00:00:00"/>
    <x v="11"/>
    <s v="Q4"/>
    <s v="10:15"/>
    <s v="Thursday"/>
    <s v="C122"/>
    <x v="2"/>
    <s v="Female"/>
    <s v="50+"/>
    <x v="3"/>
    <x v="2"/>
    <n v="22"/>
    <x v="1"/>
    <x v="3"/>
    <x v="1"/>
    <x v="8"/>
    <n v="8"/>
    <n v="8.32"/>
    <n v="0"/>
    <n v="5"/>
    <n v="4"/>
    <n v="69.888000000000005"/>
    <n v="33.28"/>
    <n v="36.608000000000004"/>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B88CE5-4BAD-4A93-A4FB-ECD6D6A03D8A}" name="PivotTable1"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8" firstHeaderRow="1" firstDataRow="1" firstDataCol="1"/>
  <pivotFields count="26">
    <pivotField dataField="1" showAll="0"/>
    <pivotField numFmtId="14"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items count="7">
        <item x="3"/>
        <item x="2"/>
        <item x="0"/>
        <item x="5"/>
        <item x="1"/>
        <item x="4"/>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 dataField="1" showAll="0"/>
    <pivotField dataField="1" numFmtId="164" showAll="0"/>
    <pivotField showAll="0"/>
    <pivotField dataField="1" numFmtId="164" showAll="0"/>
    <pivotField dataField="1" showAll="0"/>
  </pivotFields>
  <rowFields count="1">
    <field x="-2"/>
  </rowFields>
  <rowItems count="5">
    <i>
      <x/>
    </i>
    <i i="1">
      <x v="1"/>
    </i>
    <i i="2">
      <x v="2"/>
    </i>
    <i i="3">
      <x v="3"/>
    </i>
    <i i="4">
      <x v="4"/>
    </i>
  </rowItems>
  <colItems count="1">
    <i/>
  </colItems>
  <dataFields count="5">
    <dataField name="Sum of Total Sales" fld="22" baseField="0" baseItem="0" numFmtId="164"/>
    <dataField name="Count of Order ID" fld="0" subtotal="count" baseField="0" baseItem="0"/>
    <dataField name="Sum of Profit" fld="24" baseField="0" baseItem="0" numFmtId="164"/>
    <dataField name="Sum of Unique Customer" fld="25" baseField="0" baseItem="0"/>
    <dataField name="Average of Rating" fld="21" subtotal="average" baseField="0" baseItem="0"/>
  </dataFields>
  <formats count="3">
    <format dxfId="142">
      <pivotArea outline="0" collapsedLevelsAreSubtotals="1" fieldPosition="0"/>
    </format>
    <format dxfId="141">
      <pivotArea collapsedLevelsAreSubtotals="1" fieldPosition="0">
        <references count="1">
          <reference field="4294967294" count="1">
            <x v="3"/>
          </reference>
        </references>
      </pivotArea>
    </format>
    <format dxfId="140">
      <pivotArea collapsedLevelsAreSubtotals="1"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0EC679-E498-431E-84C8-D845C6CB1B0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U3:V9" firstHeaderRow="1" firstDataRow="1" firstDataCol="1"/>
  <pivotFields count="26">
    <pivotField showAll="0"/>
    <pivotField numFmtId="14"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axis="axisRow" showAll="0" sortType="descending">
      <items count="6">
        <item x="1"/>
        <item x="0"/>
        <item x="3"/>
        <item x="4"/>
        <item x="2"/>
        <item t="default"/>
      </items>
      <autoSortScope>
        <pivotArea dataOnly="0" outline="0" fieldPosition="0">
          <references count="1">
            <reference field="4294967294" count="1" selected="0">
              <x v="0"/>
            </reference>
          </references>
        </pivotArea>
      </autoSortScope>
    </pivotField>
    <pivotField showAll="0">
      <items count="7">
        <item x="4"/>
        <item x="1"/>
        <item x="5"/>
        <item x="0"/>
        <item x="2"/>
        <item x="3"/>
        <item t="default"/>
      </items>
    </pivotField>
    <pivotField showAll="0"/>
    <pivotField showAll="0">
      <items count="4">
        <item x="0"/>
        <item x="1"/>
        <item x="2"/>
        <item t="default"/>
      </items>
    </pivotField>
    <pivotField showAll="0"/>
    <pivotField showAll="0">
      <items count="7">
        <item x="4"/>
        <item x="1"/>
        <item x="2"/>
        <item x="3"/>
        <item x="0"/>
        <item x="5"/>
        <item t="default"/>
      </items>
    </pivotField>
    <pivotField showAll="0">
      <items count="31">
        <item x="5"/>
        <item x="26"/>
        <item x="4"/>
        <item x="2"/>
        <item x="3"/>
        <item x="1"/>
        <item x="13"/>
        <item x="19"/>
        <item x="25"/>
        <item x="10"/>
        <item x="0"/>
        <item x="9"/>
        <item x="15"/>
        <item x="12"/>
        <item x="7"/>
        <item x="27"/>
        <item x="29"/>
        <item x="23"/>
        <item x="18"/>
        <item x="14"/>
        <item x="20"/>
        <item x="17"/>
        <item x="24"/>
        <item x="28"/>
        <item x="16"/>
        <item x="11"/>
        <item x="22"/>
        <item x="6"/>
        <item x="21"/>
        <item x="8"/>
        <item t="default"/>
      </items>
    </pivotField>
    <pivotField showAll="0"/>
    <pivotField showAll="0"/>
    <pivotField showAll="0"/>
    <pivotField showAll="0"/>
    <pivotField showAll="0"/>
    <pivotField dataField="1" numFmtId="164" showAll="0"/>
    <pivotField showAll="0"/>
    <pivotField numFmtId="164" showAll="0"/>
    <pivotField showAll="0"/>
  </pivotFields>
  <rowFields count="1">
    <field x="10"/>
  </rowFields>
  <rowItems count="6">
    <i>
      <x v="2"/>
    </i>
    <i>
      <x v="1"/>
    </i>
    <i>
      <x/>
    </i>
    <i>
      <x v="3"/>
    </i>
    <i>
      <x v="4"/>
    </i>
    <i t="grand">
      <x/>
    </i>
  </rowItems>
  <colItems count="1">
    <i/>
  </colItems>
  <dataFields count="1">
    <dataField name="Sum of Total Sales" fld="22" baseField="0" baseItem="0" numFmtId="165"/>
  </dataFields>
  <formats count="1">
    <format dxfId="130">
      <pivotArea outline="0" collapsedLevelsAreSubtotals="1" fieldPosition="0"/>
    </format>
  </formats>
  <chartFormats count="1">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AE3B08-BCD9-4D74-B888-E76722BEB88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Q3:R9" firstHeaderRow="1" firstDataRow="1" firstDataCol="1"/>
  <pivotFields count="26">
    <pivotField showAll="0"/>
    <pivotField numFmtId="14"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items count="7">
        <item x="4"/>
        <item x="1"/>
        <item x="5"/>
        <item x="0"/>
        <item x="2"/>
        <item x="3"/>
        <item t="default"/>
      </items>
    </pivotField>
    <pivotField showAll="0"/>
    <pivotField showAll="0">
      <items count="4">
        <item x="0"/>
        <item x="1"/>
        <item x="2"/>
        <item t="default"/>
      </items>
    </pivotField>
    <pivotField showAll="0"/>
    <pivotField showAll="0">
      <items count="7">
        <item x="4"/>
        <item x="1"/>
        <item x="2"/>
        <item x="3"/>
        <item x="0"/>
        <item x="5"/>
        <item t="default"/>
      </items>
    </pivotField>
    <pivotField axis="axisRow" showAll="0" measureFilter="1" sortType="ascending">
      <items count="31">
        <item x="5"/>
        <item x="26"/>
        <item x="4"/>
        <item x="2"/>
        <item x="3"/>
        <item x="1"/>
        <item x="13"/>
        <item x="19"/>
        <item x="25"/>
        <item x="10"/>
        <item x="0"/>
        <item x="9"/>
        <item x="15"/>
        <item x="12"/>
        <item x="7"/>
        <item x="27"/>
        <item x="29"/>
        <item x="23"/>
        <item x="18"/>
        <item x="14"/>
        <item x="20"/>
        <item x="17"/>
        <item x="24"/>
        <item x="28"/>
        <item x="16"/>
        <item x="11"/>
        <item x="22"/>
        <item x="6"/>
        <item x="21"/>
        <item x="8"/>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numFmtId="164" showAll="0"/>
    <pivotField showAll="0"/>
    <pivotField numFmtId="164" showAll="0"/>
    <pivotField showAll="0"/>
  </pivotFields>
  <rowFields count="1">
    <field x="16"/>
  </rowFields>
  <rowItems count="6">
    <i>
      <x v="15"/>
    </i>
    <i>
      <x v="29"/>
    </i>
    <i>
      <x v="23"/>
    </i>
    <i>
      <x v="13"/>
    </i>
    <i>
      <x v="1"/>
    </i>
    <i t="grand">
      <x/>
    </i>
  </rowItems>
  <colItems count="1">
    <i/>
  </colItems>
  <dataFields count="1">
    <dataField name="Sum of Quantity" fld="17" baseField="0" baseItem="0"/>
  </dataFields>
  <formats count="1">
    <format dxfId="131">
      <pivotArea outline="0" collapsedLevelsAreSubtotals="1" fieldPosition="0"/>
    </format>
  </formats>
  <chartFormats count="1">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367E9D-D60B-489A-B842-B8B53217569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AK3:AL10" firstHeaderRow="1" firstDataRow="1" firstDataCol="1"/>
  <pivotFields count="26">
    <pivotField showAll="0"/>
    <pivotField numFmtId="14" showAll="0"/>
    <pivotField showAll="0">
      <items count="13">
        <item x="0"/>
        <item x="1"/>
        <item x="2"/>
        <item x="3"/>
        <item x="4"/>
        <item x="5"/>
        <item x="6"/>
        <item x="7"/>
        <item x="8"/>
        <item x="9"/>
        <item x="10"/>
        <item x="11"/>
        <item t="default"/>
      </items>
    </pivotField>
    <pivotField showAll="0"/>
    <pivotField showAll="0"/>
    <pivotField showAll="0"/>
    <pivotField showAll="0"/>
    <pivotField showAll="0">
      <items count="4">
        <item x="1"/>
        <item x="0"/>
        <item x="2"/>
        <item t="default"/>
      </items>
    </pivotField>
    <pivotField showAll="0"/>
    <pivotField showAll="0"/>
    <pivotField showAll="0">
      <items count="6">
        <item x="1"/>
        <item x="0"/>
        <item x="3"/>
        <item x="4"/>
        <item x="2"/>
        <item t="default"/>
      </items>
    </pivotField>
    <pivotField showAll="0">
      <items count="7">
        <item x="4"/>
        <item x="1"/>
        <item x="5"/>
        <item x="0"/>
        <item x="2"/>
        <item x="3"/>
        <item t="default"/>
      </items>
    </pivotField>
    <pivotField showAll="0"/>
    <pivotField showAll="0">
      <items count="4">
        <item x="0"/>
        <item x="1"/>
        <item x="2"/>
        <item t="default"/>
      </items>
    </pivotField>
    <pivotField showAll="0">
      <items count="5">
        <item x="1"/>
        <item x="2"/>
        <item x="3"/>
        <item x="0"/>
        <item t="default"/>
      </items>
    </pivotField>
    <pivotField axis="axisRow" showAll="0">
      <items count="7">
        <item x="4"/>
        <item x="1"/>
        <item x="2"/>
        <item x="3"/>
        <item x="0"/>
        <item x="5"/>
        <item t="default"/>
      </items>
    </pivotField>
    <pivotField showAll="0">
      <items count="31">
        <item x="5"/>
        <item x="26"/>
        <item x="4"/>
        <item x="2"/>
        <item x="3"/>
        <item x="1"/>
        <item x="13"/>
        <item x="19"/>
        <item x="25"/>
        <item x="10"/>
        <item x="0"/>
        <item x="9"/>
        <item x="15"/>
        <item x="12"/>
        <item x="7"/>
        <item x="27"/>
        <item x="29"/>
        <item x="23"/>
        <item x="18"/>
        <item x="14"/>
        <item x="20"/>
        <item x="17"/>
        <item x="24"/>
        <item x="28"/>
        <item x="16"/>
        <item x="11"/>
        <item x="22"/>
        <item x="6"/>
        <item x="21"/>
        <item x="8"/>
        <item t="default"/>
      </items>
    </pivotField>
    <pivotField showAll="0"/>
    <pivotField showAll="0"/>
    <pivotField showAll="0"/>
    <pivotField showAll="0"/>
    <pivotField dataField="1" showAll="0"/>
    <pivotField numFmtId="164" showAll="0"/>
    <pivotField showAll="0"/>
    <pivotField numFmtId="164" showAll="0"/>
    <pivotField showAll="0"/>
  </pivotFields>
  <rowFields count="1">
    <field x="15"/>
  </rowFields>
  <rowItems count="7">
    <i>
      <x/>
    </i>
    <i>
      <x v="1"/>
    </i>
    <i>
      <x v="2"/>
    </i>
    <i>
      <x v="3"/>
    </i>
    <i>
      <x v="4"/>
    </i>
    <i>
      <x v="5"/>
    </i>
    <i t="grand">
      <x/>
    </i>
  </rowItems>
  <colItems count="1">
    <i/>
  </colItems>
  <dataFields count="1">
    <dataField name="Average of Rating" fld="21" subtotal="average" baseField="0" baseItem="0" numFmtId="2"/>
  </dataFields>
  <formats count="1">
    <format dxfId="132">
      <pivotArea outline="0" collapsedLevelsAreSubtotals="1" fieldPosition="0"/>
    </format>
  </formats>
  <chartFormats count="1">
    <chartFormat chart="4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D14DFA-94F7-47B5-85EA-A4A83336549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G3:AH7" firstHeaderRow="1" firstDataRow="1" firstDataCol="1"/>
  <pivotFields count="26">
    <pivotField showAll="0"/>
    <pivotField numFmtId="14" showAll="0"/>
    <pivotField showAll="0">
      <items count="13">
        <item x="0"/>
        <item x="1"/>
        <item x="2"/>
        <item x="3"/>
        <item x="4"/>
        <item x="5"/>
        <item x="6"/>
        <item x="7"/>
        <item x="8"/>
        <item x="9"/>
        <item x="10"/>
        <item x="11"/>
        <item t="default"/>
      </items>
    </pivotField>
    <pivotField showAll="0"/>
    <pivotField showAll="0"/>
    <pivotField showAll="0"/>
    <pivotField showAll="0"/>
    <pivotField axis="axisRow" showAll="0">
      <items count="4">
        <item x="1"/>
        <item x="0"/>
        <item x="2"/>
        <item t="default"/>
      </items>
    </pivotField>
    <pivotField showAll="0"/>
    <pivotField showAll="0"/>
    <pivotField showAll="0" sortType="descending">
      <items count="6">
        <item x="1"/>
        <item x="0"/>
        <item x="3"/>
        <item x="4"/>
        <item x="2"/>
        <item t="default"/>
      </items>
      <autoSortScope>
        <pivotArea dataOnly="0" outline="0" fieldPosition="0">
          <references count="1">
            <reference field="4294967294" count="1" selected="0">
              <x v="0"/>
            </reference>
          </references>
        </pivotArea>
      </autoSortScope>
    </pivotField>
    <pivotField showAll="0">
      <items count="7">
        <item x="4"/>
        <item x="1"/>
        <item x="5"/>
        <item x="0"/>
        <item x="2"/>
        <item x="3"/>
        <item t="default"/>
      </items>
    </pivotField>
    <pivotField showAll="0"/>
    <pivotField showAll="0">
      <items count="4">
        <item x="0"/>
        <item x="1"/>
        <item x="2"/>
        <item t="default"/>
      </items>
    </pivotField>
    <pivotField showAll="0">
      <items count="5">
        <item x="1"/>
        <item x="2"/>
        <item x="3"/>
        <item x="0"/>
        <item t="default"/>
      </items>
    </pivotField>
    <pivotField showAll="0">
      <items count="7">
        <item x="4"/>
        <item x="1"/>
        <item x="2"/>
        <item x="3"/>
        <item x="0"/>
        <item x="5"/>
        <item t="default"/>
      </items>
    </pivotField>
    <pivotField showAll="0">
      <items count="31">
        <item x="5"/>
        <item x="26"/>
        <item x="4"/>
        <item x="2"/>
        <item x="3"/>
        <item x="1"/>
        <item x="13"/>
        <item x="19"/>
        <item x="25"/>
        <item x="10"/>
        <item x="0"/>
        <item x="9"/>
        <item x="15"/>
        <item x="12"/>
        <item x="7"/>
        <item x="27"/>
        <item x="29"/>
        <item x="23"/>
        <item x="18"/>
        <item x="14"/>
        <item x="20"/>
        <item x="17"/>
        <item x="24"/>
        <item x="28"/>
        <item x="16"/>
        <item x="11"/>
        <item x="22"/>
        <item x="6"/>
        <item x="21"/>
        <item x="8"/>
        <item t="default"/>
      </items>
    </pivotField>
    <pivotField showAll="0"/>
    <pivotField showAll="0"/>
    <pivotField showAll="0"/>
    <pivotField showAll="0"/>
    <pivotField showAll="0"/>
    <pivotField dataField="1" numFmtId="164" showAll="0"/>
    <pivotField showAll="0"/>
    <pivotField numFmtId="164" showAll="0"/>
    <pivotField showAll="0"/>
  </pivotFields>
  <rowFields count="1">
    <field x="7"/>
  </rowFields>
  <rowItems count="4">
    <i>
      <x/>
    </i>
    <i>
      <x v="1"/>
    </i>
    <i>
      <x v="2"/>
    </i>
    <i t="grand">
      <x/>
    </i>
  </rowItems>
  <colItems count="1">
    <i/>
  </colItems>
  <dataFields count="1">
    <dataField name="Sum of Total Sales" fld="22" baseField="0" baseItem="0" numFmtId="165"/>
  </dataFields>
  <formats count="1">
    <format dxfId="133">
      <pivotArea outline="0" collapsedLevelsAreSubtotals="1" fieldPosition="0"/>
    </format>
  </formats>
  <chartFormats count="10">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1" format="6"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5" format="5" series="1">
      <pivotArea type="data" outline="0" fieldPosition="0">
        <references count="1">
          <reference field="4294967294" count="1" selected="0">
            <x v="0"/>
          </reference>
        </references>
      </pivotArea>
    </chartFormat>
    <chartFormat chart="40" format="5" series="1">
      <pivotArea type="data" outline="0" fieldPosition="0">
        <references count="1">
          <reference field="4294967294" count="1" selected="0">
            <x v="0"/>
          </reference>
        </references>
      </pivotArea>
    </chartFormat>
    <chartFormat chart="40" format="6">
      <pivotArea type="data" outline="0" fieldPosition="0">
        <references count="2">
          <reference field="4294967294" count="1" selected="0">
            <x v="0"/>
          </reference>
          <reference field="7" count="1" selected="0">
            <x v="0"/>
          </reference>
        </references>
      </pivotArea>
    </chartFormat>
    <chartFormat chart="40" format="7">
      <pivotArea type="data" outline="0" fieldPosition="0">
        <references count="2">
          <reference field="4294967294" count="1" selected="0">
            <x v="0"/>
          </reference>
          <reference field="7" count="1" selected="0">
            <x v="1"/>
          </reference>
        </references>
      </pivotArea>
    </chartFormat>
    <chartFormat chart="40"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02A062-0DC2-45C4-9DFD-5B4D17386EA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M3:N10" firstHeaderRow="1" firstDataRow="1" firstDataCol="1"/>
  <pivotFields count="26">
    <pivotField showAll="0"/>
    <pivotField numFmtId="14"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axis="axisRow" showAll="0" sortType="descending">
      <items count="7">
        <item x="4"/>
        <item x="1"/>
        <item x="5"/>
        <item x="0"/>
        <item x="2"/>
        <item x="3"/>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items count="7">
        <item x="4"/>
        <item x="1"/>
        <item x="2"/>
        <item x="3"/>
        <item x="0"/>
        <item x="5"/>
        <item t="default"/>
      </items>
    </pivotField>
    <pivotField showAll="0"/>
    <pivotField showAll="0"/>
    <pivotField showAll="0"/>
    <pivotField showAll="0"/>
    <pivotField showAll="0"/>
    <pivotField showAll="0"/>
    <pivotField dataField="1" numFmtId="164" showAll="0"/>
    <pivotField showAll="0"/>
    <pivotField numFmtId="164" showAll="0"/>
    <pivotField showAll="0"/>
  </pivotFields>
  <rowFields count="1">
    <field x="11"/>
  </rowFields>
  <rowItems count="7">
    <i>
      <x v="5"/>
    </i>
    <i>
      <x v="3"/>
    </i>
    <i>
      <x v="1"/>
    </i>
    <i>
      <x v="4"/>
    </i>
    <i>
      <x v="2"/>
    </i>
    <i>
      <x/>
    </i>
    <i t="grand">
      <x/>
    </i>
  </rowItems>
  <colItems count="1">
    <i/>
  </colItems>
  <dataFields count="1">
    <dataField name="Sum of Total Sales" fld="22" baseField="0" baseItem="0" numFmtId="165"/>
  </dataFields>
  <formats count="1">
    <format dxfId="134">
      <pivotArea outline="0" collapsedLevelsAreSubtotals="1" fieldPosition="0"/>
    </format>
  </formats>
  <chartFormats count="4">
    <chartFormat chart="6"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EC284D3-B529-438B-9476-6394FDAC309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C3:AD7" firstHeaderRow="1" firstDataRow="1" firstDataCol="1"/>
  <pivotFields count="26">
    <pivotField showAll="0"/>
    <pivotField numFmtId="14"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sortType="descending">
      <items count="6">
        <item x="1"/>
        <item x="0"/>
        <item x="3"/>
        <item x="4"/>
        <item x="2"/>
        <item t="default"/>
      </items>
      <autoSortScope>
        <pivotArea dataOnly="0" outline="0" fieldPosition="0">
          <references count="1">
            <reference field="4294967294" count="1" selected="0">
              <x v="0"/>
            </reference>
          </references>
        </pivotArea>
      </autoSortScope>
    </pivotField>
    <pivotField showAll="0">
      <items count="7">
        <item x="4"/>
        <item x="1"/>
        <item x="5"/>
        <item x="0"/>
        <item x="2"/>
        <item x="3"/>
        <item t="default"/>
      </items>
    </pivotField>
    <pivotField showAll="0"/>
    <pivotField axis="axisRow" showAll="0">
      <items count="4">
        <item x="0"/>
        <item x="1"/>
        <item x="2"/>
        <item t="default"/>
      </items>
    </pivotField>
    <pivotField showAll="0">
      <items count="5">
        <item x="1"/>
        <item x="2"/>
        <item x="3"/>
        <item x="0"/>
        <item t="default"/>
      </items>
    </pivotField>
    <pivotField showAll="0">
      <items count="7">
        <item x="4"/>
        <item x="1"/>
        <item x="2"/>
        <item x="3"/>
        <item x="0"/>
        <item x="5"/>
        <item t="default"/>
      </items>
    </pivotField>
    <pivotField showAll="0">
      <items count="31">
        <item x="5"/>
        <item x="26"/>
        <item x="4"/>
        <item x="2"/>
        <item x="3"/>
        <item x="1"/>
        <item x="13"/>
        <item x="19"/>
        <item x="25"/>
        <item x="10"/>
        <item x="0"/>
        <item x="9"/>
        <item x="15"/>
        <item x="12"/>
        <item x="7"/>
        <item x="27"/>
        <item x="29"/>
        <item x="23"/>
        <item x="18"/>
        <item x="14"/>
        <item x="20"/>
        <item x="17"/>
        <item x="24"/>
        <item x="28"/>
        <item x="16"/>
        <item x="11"/>
        <item x="22"/>
        <item x="6"/>
        <item x="21"/>
        <item x="8"/>
        <item t="default"/>
      </items>
    </pivotField>
    <pivotField showAll="0"/>
    <pivotField showAll="0"/>
    <pivotField showAll="0"/>
    <pivotField showAll="0"/>
    <pivotField showAll="0"/>
    <pivotField dataField="1" numFmtId="164" showAll="0"/>
    <pivotField showAll="0"/>
    <pivotField numFmtId="164" showAll="0"/>
    <pivotField showAll="0"/>
  </pivotFields>
  <rowFields count="1">
    <field x="13"/>
  </rowFields>
  <rowItems count="4">
    <i>
      <x/>
    </i>
    <i>
      <x v="1"/>
    </i>
    <i>
      <x v="2"/>
    </i>
    <i t="grand">
      <x/>
    </i>
  </rowItems>
  <colItems count="1">
    <i/>
  </colItems>
  <dataFields count="1">
    <dataField name="Sum of Total Sales" fld="22" baseField="0" baseItem="0" numFmtId="165"/>
  </dataFields>
  <formats count="1">
    <format dxfId="135">
      <pivotArea outline="0" collapsedLevelsAreSubtotals="1" fieldPosition="0"/>
    </format>
  </formats>
  <chartFormats count="8">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1" format="6" series="1">
      <pivotArea type="data" outline="0" fieldPosition="0">
        <references count="1">
          <reference field="4294967294" count="1" selected="0">
            <x v="0"/>
          </reference>
        </references>
      </pivotArea>
    </chartFormat>
    <chartFormat chart="35" format="5" series="1">
      <pivotArea type="data" outline="0" fieldPosition="0">
        <references count="1">
          <reference field="4294967294" count="1" selected="0">
            <x v="0"/>
          </reference>
        </references>
      </pivotArea>
    </chartFormat>
    <chartFormat chart="35" format="6">
      <pivotArea type="data" outline="0" fieldPosition="0">
        <references count="2">
          <reference field="4294967294" count="1" selected="0">
            <x v="0"/>
          </reference>
          <reference field="13" count="1" selected="0">
            <x v="0"/>
          </reference>
        </references>
      </pivotArea>
    </chartFormat>
    <chartFormat chart="35" format="7">
      <pivotArea type="data" outline="0" fieldPosition="0">
        <references count="2">
          <reference field="4294967294" count="1" selected="0">
            <x v="0"/>
          </reference>
          <reference field="13" count="1" selected="0">
            <x v="1"/>
          </reference>
        </references>
      </pivotArea>
    </chartFormat>
    <chartFormat chart="35" format="8">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33CCAC9-7612-4B5B-A1C1-436316C904C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I3:J10" firstHeaderRow="1" firstDataRow="1" firstDataCol="1"/>
  <pivotFields count="26">
    <pivotField showAll="0"/>
    <pivotField numFmtId="14"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items count="7">
        <item x="3"/>
        <item x="2"/>
        <item x="0"/>
        <item x="5"/>
        <item x="1"/>
        <item x="4"/>
        <item t="default"/>
      </items>
    </pivotField>
    <pivotField showAll="0"/>
    <pivotField showAll="0">
      <items count="4">
        <item x="0"/>
        <item x="1"/>
        <item x="2"/>
        <item t="default"/>
      </items>
    </pivotField>
    <pivotField showAll="0"/>
    <pivotField axis="axisRow" showAll="0">
      <items count="7">
        <item x="4"/>
        <item x="1"/>
        <item x="2"/>
        <item x="3"/>
        <item x="0"/>
        <item x="5"/>
        <item t="default"/>
      </items>
    </pivotField>
    <pivotField showAll="0"/>
    <pivotField showAll="0"/>
    <pivotField showAll="0"/>
    <pivotField showAll="0"/>
    <pivotField showAll="0"/>
    <pivotField showAll="0"/>
    <pivotField dataField="1" numFmtId="164" showAll="0"/>
    <pivotField showAll="0"/>
    <pivotField numFmtId="164" showAll="0"/>
    <pivotField showAll="0"/>
  </pivotFields>
  <rowFields count="1">
    <field x="15"/>
  </rowFields>
  <rowItems count="7">
    <i>
      <x/>
    </i>
    <i>
      <x v="1"/>
    </i>
    <i>
      <x v="2"/>
    </i>
    <i>
      <x v="3"/>
    </i>
    <i>
      <x v="4"/>
    </i>
    <i>
      <x v="5"/>
    </i>
    <i t="grand">
      <x/>
    </i>
  </rowItems>
  <colItems count="1">
    <i/>
  </colItems>
  <dataFields count="1">
    <dataField name="Sum of Total Sales" fld="22" baseField="0" baseItem="0" numFmtId="165"/>
  </dataFields>
  <formats count="1">
    <format dxfId="136">
      <pivotArea outline="0" collapsedLevelsAreSubtotals="1" fieldPosition="0"/>
    </format>
  </formats>
  <chartFormats count="8">
    <chartFormat chart="6" format="2"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15" count="1" selected="0">
            <x v="0"/>
          </reference>
        </references>
      </pivotArea>
    </chartFormat>
    <chartFormat chart="13" format="10">
      <pivotArea type="data" outline="0" fieldPosition="0">
        <references count="2">
          <reference field="4294967294" count="1" selected="0">
            <x v="0"/>
          </reference>
          <reference field="15" count="1" selected="0">
            <x v="1"/>
          </reference>
        </references>
      </pivotArea>
    </chartFormat>
    <chartFormat chart="13" format="11">
      <pivotArea type="data" outline="0" fieldPosition="0">
        <references count="2">
          <reference field="4294967294" count="1" selected="0">
            <x v="0"/>
          </reference>
          <reference field="15" count="1" selected="0">
            <x v="2"/>
          </reference>
        </references>
      </pivotArea>
    </chartFormat>
    <chartFormat chart="13" format="12">
      <pivotArea type="data" outline="0" fieldPosition="0">
        <references count="2">
          <reference field="4294967294" count="1" selected="0">
            <x v="0"/>
          </reference>
          <reference field="15" count="1" selected="0">
            <x v="3"/>
          </reference>
        </references>
      </pivotArea>
    </chartFormat>
    <chartFormat chart="13" format="13">
      <pivotArea type="data" outline="0" fieldPosition="0">
        <references count="2">
          <reference field="4294967294" count="1" selected="0">
            <x v="0"/>
          </reference>
          <reference field="15" count="1" selected="0">
            <x v="4"/>
          </reference>
        </references>
      </pivotArea>
    </chartFormat>
    <chartFormat chart="13" format="14">
      <pivotArea type="data" outline="0" fieldPosition="0">
        <references count="2">
          <reference field="4294967294" count="1" selected="0">
            <x v="0"/>
          </reference>
          <reference field="1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1BDF1EE-D0FB-4463-B6F2-DB5AD936E34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E3:F16" firstHeaderRow="1" firstDataRow="1" firstDataCol="1"/>
  <pivotFields count="26">
    <pivotField showAll="0"/>
    <pivotField numFmtId="14" showAll="0"/>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items count="7">
        <item x="3"/>
        <item x="2"/>
        <item x="0"/>
        <item x="5"/>
        <item x="1"/>
        <item x="4"/>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numFmtId="164" showAll="0"/>
    <pivotField showAll="0"/>
    <pivotField dataField="1" numFmtId="164"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Profit" fld="24" baseField="0" baseItem="0" numFmtId="167"/>
  </dataFields>
  <formats count="1">
    <format dxfId="137">
      <pivotArea outline="0" collapsedLevelsAreSubtotals="1" fieldPosition="0"/>
    </format>
  </formats>
  <chartFormats count="1">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0225344-8878-4BAB-90FB-E765C602941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Y3:Z8" firstHeaderRow="1" firstDataRow="1" firstDataCol="1"/>
  <pivotFields count="26">
    <pivotField showAll="0"/>
    <pivotField numFmtId="14"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sortType="descending">
      <items count="6">
        <item x="1"/>
        <item x="0"/>
        <item x="3"/>
        <item x="4"/>
        <item x="2"/>
        <item t="default"/>
      </items>
      <autoSortScope>
        <pivotArea dataOnly="0" outline="0" fieldPosition="0">
          <references count="1">
            <reference field="4294967294" count="1" selected="0">
              <x v="0"/>
            </reference>
          </references>
        </pivotArea>
      </autoSortScope>
    </pivotField>
    <pivotField showAll="0">
      <items count="7">
        <item x="4"/>
        <item x="1"/>
        <item x="5"/>
        <item x="0"/>
        <item x="2"/>
        <item x="3"/>
        <item t="default"/>
      </items>
    </pivotField>
    <pivotField showAll="0"/>
    <pivotField showAll="0">
      <items count="4">
        <item x="0"/>
        <item x="1"/>
        <item x="2"/>
        <item t="default"/>
      </items>
    </pivotField>
    <pivotField axis="axisRow" showAll="0">
      <items count="5">
        <item x="1"/>
        <item x="2"/>
        <item x="3"/>
        <item x="0"/>
        <item t="default"/>
      </items>
    </pivotField>
    <pivotField showAll="0">
      <items count="7">
        <item x="4"/>
        <item x="1"/>
        <item x="2"/>
        <item x="3"/>
        <item x="0"/>
        <item x="5"/>
        <item t="default"/>
      </items>
    </pivotField>
    <pivotField showAll="0">
      <items count="31">
        <item x="5"/>
        <item x="26"/>
        <item x="4"/>
        <item x="2"/>
        <item x="3"/>
        <item x="1"/>
        <item x="13"/>
        <item x="19"/>
        <item x="25"/>
        <item x="10"/>
        <item x="0"/>
        <item x="9"/>
        <item x="15"/>
        <item x="12"/>
        <item x="7"/>
        <item x="27"/>
        <item x="29"/>
        <item x="23"/>
        <item x="18"/>
        <item x="14"/>
        <item x="20"/>
        <item x="17"/>
        <item x="24"/>
        <item x="28"/>
        <item x="16"/>
        <item x="11"/>
        <item x="22"/>
        <item x="6"/>
        <item x="21"/>
        <item x="8"/>
        <item t="default"/>
      </items>
    </pivotField>
    <pivotField showAll="0"/>
    <pivotField showAll="0"/>
    <pivotField showAll="0"/>
    <pivotField showAll="0"/>
    <pivotField showAll="0"/>
    <pivotField dataField="1" numFmtId="164" showAll="0"/>
    <pivotField showAll="0"/>
    <pivotField numFmtId="164" showAll="0"/>
    <pivotField showAll="0"/>
  </pivotFields>
  <rowFields count="1">
    <field x="14"/>
  </rowFields>
  <rowItems count="5">
    <i>
      <x/>
    </i>
    <i>
      <x v="1"/>
    </i>
    <i>
      <x v="2"/>
    </i>
    <i>
      <x v="3"/>
    </i>
    <i t="grand">
      <x/>
    </i>
  </rowItems>
  <colItems count="1">
    <i/>
  </colItems>
  <dataFields count="1">
    <dataField name="Sum of Total Sales" fld="22" baseField="0" baseItem="0" numFmtId="165"/>
  </dataFields>
  <formats count="1">
    <format dxfId="138">
      <pivotArea outline="0" collapsedLevelsAreSubtotals="1" fieldPosition="0"/>
    </format>
  </formats>
  <chartFormats count="7">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31" format="6" series="1">
      <pivotArea type="data" outline="0" fieldPosition="0">
        <references count="1">
          <reference field="4294967294" count="1" selected="0">
            <x v="0"/>
          </reference>
        </references>
      </pivotArea>
    </chartFormat>
    <chartFormat chart="31" format="7">
      <pivotArea type="data" outline="0" fieldPosition="0">
        <references count="2">
          <reference field="4294967294" count="1" selected="0">
            <x v="0"/>
          </reference>
          <reference field="14" count="1" selected="0">
            <x v="0"/>
          </reference>
        </references>
      </pivotArea>
    </chartFormat>
    <chartFormat chart="31" format="8">
      <pivotArea type="data" outline="0" fieldPosition="0">
        <references count="2">
          <reference field="4294967294" count="1" selected="0">
            <x v="0"/>
          </reference>
          <reference field="14" count="1" selected="0">
            <x v="1"/>
          </reference>
        </references>
      </pivotArea>
    </chartFormat>
    <chartFormat chart="31" format="9">
      <pivotArea type="data" outline="0" fieldPosition="0">
        <references count="2">
          <reference field="4294967294" count="1" selected="0">
            <x v="0"/>
          </reference>
          <reference field="14" count="1" selected="0">
            <x v="2"/>
          </reference>
        </references>
      </pivotArea>
    </chartFormat>
    <chartFormat chart="31"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D4886A5-8DF2-42DA-8EFA-59DA083CEF5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6" firstHeaderRow="1" firstDataRow="1" firstDataCol="1"/>
  <pivotFields count="26">
    <pivotField showAll="0"/>
    <pivotField numFmtId="14" showAll="0"/>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items count="7">
        <item x="3"/>
        <item x="2"/>
        <item x="0"/>
        <item x="5"/>
        <item x="1"/>
        <item x="4"/>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dataField="1" numFmtId="164" showAll="0"/>
    <pivotField showAll="0"/>
    <pivotField numFmtId="164"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Total Sales" fld="22" baseField="0" baseItem="0" numFmtId="165"/>
  </dataFields>
  <formats count="1">
    <format dxfId="139">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7D6F631-15D7-48EA-A125-7575B661AF61}" sourceName="Month">
  <pivotTables>
    <pivotTable tabId="6" name="PivotTable2"/>
    <pivotTable tabId="6" name="PivotTable10"/>
    <pivotTable tabId="6" name="PivotTable11"/>
    <pivotTable tabId="6" name="PivotTable3"/>
    <pivotTable tabId="6" name="PivotTable4"/>
    <pivotTable tabId="6" name="PivotTable5"/>
    <pivotTable tabId="6" name="PivotTable6"/>
    <pivotTable tabId="6" name="PivotTable7"/>
    <pivotTable tabId="6" name="PivotTable8"/>
    <pivotTable tabId="6" name="PivotTable9"/>
    <pivotTable tabId="3" name="PivotTable1"/>
  </pivotTables>
  <data>
    <tabular pivotCacheId="215849716">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C2E4308-BD18-4F34-9204-6F9208802DA9}" sourceName="City">
  <pivotTables>
    <pivotTable tabId="6" name="PivotTable2"/>
    <pivotTable tabId="6" name="PivotTable10"/>
    <pivotTable tabId="6" name="PivotTable11"/>
    <pivotTable tabId="6" name="PivotTable3"/>
    <pivotTable tabId="6" name="PivotTable4"/>
    <pivotTable tabId="6" name="PivotTable5"/>
    <pivotTable tabId="6" name="PivotTable6"/>
    <pivotTable tabId="6" name="PivotTable7"/>
    <pivotTable tabId="6" name="PivotTable8"/>
    <pivotTable tabId="6" name="PivotTable9"/>
    <pivotTable tabId="3" name="PivotTable1"/>
  </pivotTables>
  <data>
    <tabular pivotCacheId="215849716">
      <items count="6">
        <i x="3" s="1"/>
        <i x="2" s="1"/>
        <i x="0" s="1"/>
        <i x="5"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ning_Type" xr10:uid="{45FDA06B-85CA-41AC-B32B-41544C71B01D}" sourceName="Dining Type">
  <pivotTables>
    <pivotTable tabId="6" name="PivotTable2"/>
    <pivotTable tabId="6" name="PivotTable10"/>
    <pivotTable tabId="6" name="PivotTable11"/>
    <pivotTable tabId="6" name="PivotTable3"/>
    <pivotTable tabId="6" name="PivotTable4"/>
    <pivotTable tabId="6" name="PivotTable5"/>
    <pivotTable tabId="6" name="PivotTable6"/>
    <pivotTable tabId="6" name="PivotTable7"/>
    <pivotTable tabId="6" name="PivotTable8"/>
    <pivotTable tabId="6" name="PivotTable9"/>
    <pivotTable tabId="3" name="PivotTable1"/>
  </pivotTables>
  <data>
    <tabular pivotCacheId="21584971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B6FEE97C-DDC0-4BCC-9DAE-191ADEA5E9A8}" cache="Slicer_Month" caption="Month" style="SlicerStyleDark1 3" rowHeight="365760"/>
  <slicer name="City" xr10:uid="{B988F2E3-B2B3-4884-85DE-FDAE32BA81EA}" cache="Slicer_City" caption="City" startItem="1" style="SlicerStyleDark1 3" rowHeight="365760"/>
  <slicer name="Dining Type" xr10:uid="{0F37B4BA-A999-4928-AD63-9FC6C1BFAD9C}" cache="Slicer_Dining_Type" caption="Dining Type" style="SlicerStyleDark1 3"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327B9C-31E2-46FD-A704-47486998A480}" name="Restaurant_Data" displayName="Restaurant_Data" ref="A1:Z490" totalsRowShown="0">
  <autoFilter ref="A1:Z490" xr:uid="{C1327B9C-31E2-46FD-A704-47486998A480}"/>
  <tableColumns count="26">
    <tableColumn id="1" xr3:uid="{E44B6C37-63D5-4FCD-BE2D-F51677AF50E2}" name="Order ID"/>
    <tableColumn id="2" xr3:uid="{28C88812-7CD2-41BD-B6B0-8FFA2AA56B8E}" name="Order date" dataDxfId="147"/>
    <tableColumn id="3" xr3:uid="{B13D44DA-A7DE-4411-A869-9A2D1A74E00C}" name="Month"/>
    <tableColumn id="4" xr3:uid="{C9091501-FD0A-40C4-B061-F353B8669ECA}" name="Quarter"/>
    <tableColumn id="5" xr3:uid="{48C50C17-E7E7-4F13-9D60-38E4B35D91BF}" name="Order Time"/>
    <tableColumn id="6" xr3:uid="{D111F1B7-532B-40BD-9361-264EC15CCCA3}" name="Day"/>
    <tableColumn id="7" xr3:uid="{816149AA-0461-4B96-B9A5-902A0D34F403}" name="Customer ID"/>
    <tableColumn id="8" xr3:uid="{CE6F6F31-1124-4C35-B944-475243FF4187}" name="Customer Type"/>
    <tableColumn id="9" xr3:uid="{658D469B-1BB2-4E6C-B092-3719EED04A03}" name="Gender"/>
    <tableColumn id="10" xr3:uid="{D5AB140D-3C9C-4162-9658-7F156E507977}" name="Age Group"/>
    <tableColumn id="11" xr3:uid="{2EE11089-F28C-4D7B-9AB8-80CE05E93CFA}" name="Waiter"/>
    <tableColumn id="12" xr3:uid="{FE3CF13A-342F-4E5C-BD44-219E7D32952A}" name="City"/>
    <tableColumn id="13" xr3:uid="{AAB280B5-9E4A-4AEB-AEEA-9B227BAE2CAE}" name="Table No"/>
    <tableColumn id="14" xr3:uid="{01517656-18BF-43EE-88E6-E6B9F71F9A8F}" name="Dining Type"/>
    <tableColumn id="15" xr3:uid="{458905C8-7D16-4C12-B1FE-B32D06A755B6}" name="Payment Method"/>
    <tableColumn id="16" xr3:uid="{A5D4AECE-C965-455F-8B56-038E159BE885}" name="Food Category"/>
    <tableColumn id="17" xr3:uid="{10B43B44-3FD0-46FF-9CE6-3A519EAC03C5}" name="Item Name"/>
    <tableColumn id="18" xr3:uid="{4F3FF8D9-53DA-47A0-8A40-CE62039DC223}" name="Quantity"/>
    <tableColumn id="19" xr3:uid="{55C639C3-5805-4E37-9058-56825A7A2B54}" name="Unit Price"/>
    <tableColumn id="20" xr3:uid="{7D6CF151-3801-4235-916B-8E4793DF5567}" name="Discount %"/>
    <tableColumn id="21" xr3:uid="{ECB4A75C-3EEB-4C79-9F9F-DAC85F876D66}" name="Tax %"/>
    <tableColumn id="22" xr3:uid="{4D758BAD-595B-430E-A5F9-E501943E7364}" name="Rating"/>
    <tableColumn id="23" xr3:uid="{629E8D82-4BF4-4C1E-888B-3DE420DA22D0}" name="Total Sales" dataDxfId="146">
      <calculatedColumnFormula>Restaurant_Data[[#This Row],[Quantity]]*Restaurant_Data[[#This Row],[Unit Price]]*(1-Restaurant_Data[[#This Row],[Discount %]]/100)*(1+Restaurant_Data[[#This Row],[Tax %]]/100)</calculatedColumnFormula>
    </tableColumn>
    <tableColumn id="24" xr3:uid="{46750100-CCD2-4736-8FEB-AF86E7A6F92F}" name="Cost" dataDxfId="145">
      <calculatedColumnFormula>Restaurant_Data[[#This Row],[Quantity]]*Restaurant_Data[[#This Row],[Unit Price]]*50%</calculatedColumnFormula>
    </tableColumn>
    <tableColumn id="25" xr3:uid="{102EF3D7-ABBE-4BDD-8BEB-78F093F73116}" name="Profit" dataDxfId="144">
      <calculatedColumnFormula>Restaurant_Data[[#This Row],[Total Sales]]-Restaurant_Data[[#This Row],[Cost]]</calculatedColumnFormula>
    </tableColumn>
    <tableColumn id="26" xr3:uid="{806D1D81-AACA-4C39-BD7F-19DE9864ACA0}" name="Unique Customer" dataDxfId="143">
      <calculatedColumnFormula>IF(COUNTIF($G$2:G2,G2)=1,1,0)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C43E3-ED2E-4B36-84C8-B3C53C4FE278}">
  <dimension ref="A1"/>
  <sheetViews>
    <sheetView showGridLines="0" showRowColHeaders="0" tabSelected="1" zoomScale="70" zoomScaleNormal="70" workbookViewId="0">
      <selection activeCell="AH1" sqref="AH1"/>
    </sheetView>
  </sheetViews>
  <sheetFormatPr defaultRowHeight="14.4" x14ac:dyDescent="0.3"/>
  <sheetData/>
  <sheetProtection algorithmName="SHA-512" hashValue="clDEaICW1y/bFb3xLphBDtdfdJ/1WDGJlVIsX3mQTIXQxCP9TAGSm35h/B/25FW3YiPs6URLPEumqHJBaTHmfg==" saltValue="VzQcwRXSYpnfaBiPb9G4Tw=="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D2610-A465-4A8D-BFB7-332CEA07D1F0}">
  <dimension ref="A2:B15"/>
  <sheetViews>
    <sheetView workbookViewId="0">
      <selection activeCell="B13" sqref="B13"/>
    </sheetView>
  </sheetViews>
  <sheetFormatPr defaultRowHeight="14.4" x14ac:dyDescent="0.3"/>
  <cols>
    <col min="1" max="1" width="19.5546875" customWidth="1"/>
    <col min="2" max="2" width="12" bestFit="1" customWidth="1"/>
  </cols>
  <sheetData>
    <row r="2" spans="1:2" x14ac:dyDescent="0.3">
      <c r="A2" s="15" t="s">
        <v>809</v>
      </c>
      <c r="B2" s="15"/>
    </row>
    <row r="3" spans="1:2" x14ac:dyDescent="0.3">
      <c r="A3" s="4" t="s">
        <v>801</v>
      </c>
    </row>
    <row r="4" spans="1:2" x14ac:dyDescent="0.3">
      <c r="A4" s="5" t="s">
        <v>799</v>
      </c>
      <c r="B4" s="3">
        <v>20694.485175000016</v>
      </c>
    </row>
    <row r="5" spans="1:2" x14ac:dyDescent="0.3">
      <c r="A5" s="5" t="s">
        <v>800</v>
      </c>
      <c r="B5" s="17">
        <v>489</v>
      </c>
    </row>
    <row r="6" spans="1:2" x14ac:dyDescent="0.3">
      <c r="A6" s="5" t="s">
        <v>802</v>
      </c>
      <c r="B6" s="3">
        <v>10338.270174999991</v>
      </c>
    </row>
    <row r="7" spans="1:2" x14ac:dyDescent="0.3">
      <c r="A7" s="5" t="s">
        <v>803</v>
      </c>
      <c r="B7" s="17">
        <v>180</v>
      </c>
    </row>
    <row r="8" spans="1:2" x14ac:dyDescent="0.3">
      <c r="A8" s="5" t="s">
        <v>804</v>
      </c>
      <c r="B8" s="3">
        <v>3.9981595092024529</v>
      </c>
    </row>
    <row r="10" spans="1:2" x14ac:dyDescent="0.3">
      <c r="A10" s="6" t="s">
        <v>22</v>
      </c>
      <c r="B10" s="7">
        <f>GETPIVOTDATA("Sum of Total Sales",$A$3)</f>
        <v>20694.485175000016</v>
      </c>
    </row>
    <row r="11" spans="1:2" x14ac:dyDescent="0.3">
      <c r="A11" s="6" t="s">
        <v>805</v>
      </c>
      <c r="B11" s="10">
        <f>GETPIVOTDATA("Count of Order ID",$A$3)</f>
        <v>489</v>
      </c>
    </row>
    <row r="12" spans="1:2" x14ac:dyDescent="0.3">
      <c r="A12" s="6" t="s">
        <v>24</v>
      </c>
      <c r="B12" s="7">
        <f>GETPIVOTDATA("Sum of Profit",$A$3)</f>
        <v>10338.270174999991</v>
      </c>
    </row>
    <row r="13" spans="1:2" x14ac:dyDescent="0.3">
      <c r="A13" s="6" t="s">
        <v>806</v>
      </c>
      <c r="B13" s="8">
        <f>GETPIVOTDATA("Sum of Unique Customer",$A$3)</f>
        <v>180</v>
      </c>
    </row>
    <row r="14" spans="1:2" x14ac:dyDescent="0.3">
      <c r="A14" s="6" t="s">
        <v>807</v>
      </c>
      <c r="B14" s="9">
        <f>B10/B11</f>
        <v>42.320010582822121</v>
      </c>
    </row>
    <row r="15" spans="1:2" x14ac:dyDescent="0.3">
      <c r="A15" s="6" t="s">
        <v>808</v>
      </c>
      <c r="B15" s="8">
        <f>GETPIVOTDATA("Average of Rating",$A$3)</f>
        <v>3.9981595092024529</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F5A19-5D1E-4626-BF61-08DAB560B424}">
  <dimension ref="A2:AL16"/>
  <sheetViews>
    <sheetView topLeftCell="D1" workbookViewId="0">
      <selection activeCell="A3" sqref="A3"/>
    </sheetView>
  </sheetViews>
  <sheetFormatPr defaultRowHeight="14.4" x14ac:dyDescent="0.3"/>
  <cols>
    <col min="1" max="1" width="12.5546875" bestFit="1" customWidth="1"/>
    <col min="2" max="2" width="16.44140625" bestFit="1" customWidth="1"/>
    <col min="5" max="5" width="12.5546875" bestFit="1" customWidth="1"/>
    <col min="6" max="6" width="12.109375" bestFit="1" customWidth="1"/>
    <col min="9" max="9" width="12.5546875" bestFit="1" customWidth="1"/>
    <col min="10" max="10" width="16.44140625" bestFit="1" customWidth="1"/>
    <col min="13" max="13" width="12.5546875" bestFit="1" customWidth="1"/>
    <col min="14" max="14" width="16.44140625" bestFit="1" customWidth="1"/>
    <col min="17" max="17" width="17.33203125" bestFit="1" customWidth="1"/>
    <col min="18" max="19" width="14.88671875" bestFit="1" customWidth="1"/>
    <col min="21" max="21" width="12.5546875" bestFit="1" customWidth="1"/>
    <col min="22" max="22" width="16.44140625" bestFit="1" customWidth="1"/>
    <col min="25" max="25" width="12.5546875" bestFit="1" customWidth="1"/>
    <col min="26" max="26" width="16.44140625" bestFit="1" customWidth="1"/>
    <col min="29" max="29" width="12.5546875" bestFit="1" customWidth="1"/>
    <col min="30" max="30" width="16.44140625" bestFit="1" customWidth="1"/>
    <col min="33" max="33" width="12.5546875" bestFit="1" customWidth="1"/>
    <col min="34" max="34" width="16.44140625" bestFit="1" customWidth="1"/>
    <col min="37" max="37" width="12.5546875" bestFit="1" customWidth="1"/>
    <col min="38" max="38" width="16" bestFit="1" customWidth="1"/>
  </cols>
  <sheetData>
    <row r="2" spans="1:38" x14ac:dyDescent="0.3">
      <c r="A2" s="16" t="s">
        <v>810</v>
      </c>
      <c r="B2" s="16"/>
      <c r="C2" s="12"/>
      <c r="E2" s="16" t="s">
        <v>813</v>
      </c>
      <c r="F2" s="16"/>
      <c r="I2" s="16" t="s">
        <v>814</v>
      </c>
      <c r="J2" s="16"/>
      <c r="M2" s="16" t="s">
        <v>816</v>
      </c>
      <c r="N2" s="16"/>
      <c r="Q2" s="16" t="s">
        <v>817</v>
      </c>
      <c r="R2" s="16"/>
      <c r="U2" s="16" t="s">
        <v>818</v>
      </c>
      <c r="V2" s="16"/>
      <c r="Y2" s="16" t="s">
        <v>819</v>
      </c>
      <c r="Z2" s="16"/>
      <c r="AC2" s="16" t="s">
        <v>48</v>
      </c>
      <c r="AD2" s="16"/>
      <c r="AG2" s="16" t="s">
        <v>820</v>
      </c>
      <c r="AH2" s="16"/>
      <c r="AK2" s="16" t="s">
        <v>821</v>
      </c>
      <c r="AL2" s="16"/>
    </row>
    <row r="3" spans="1:38" x14ac:dyDescent="0.3">
      <c r="A3" s="4" t="s">
        <v>811</v>
      </c>
      <c r="B3" t="s">
        <v>799</v>
      </c>
      <c r="E3" s="4" t="s">
        <v>811</v>
      </c>
      <c r="F3" t="s">
        <v>802</v>
      </c>
      <c r="I3" s="4" t="s">
        <v>811</v>
      </c>
      <c r="J3" t="s">
        <v>799</v>
      </c>
      <c r="M3" s="4" t="s">
        <v>811</v>
      </c>
      <c r="N3" t="s">
        <v>799</v>
      </c>
      <c r="Q3" s="4" t="s">
        <v>811</v>
      </c>
      <c r="R3" t="s">
        <v>815</v>
      </c>
      <c r="U3" s="4" t="s">
        <v>811</v>
      </c>
      <c r="V3" t="s">
        <v>799</v>
      </c>
      <c r="Y3" s="4" t="s">
        <v>811</v>
      </c>
      <c r="Z3" t="s">
        <v>799</v>
      </c>
      <c r="AC3" s="4" t="s">
        <v>811</v>
      </c>
      <c r="AD3" t="s">
        <v>799</v>
      </c>
      <c r="AG3" s="4" t="s">
        <v>811</v>
      </c>
      <c r="AH3" t="s">
        <v>799</v>
      </c>
      <c r="AK3" s="4" t="s">
        <v>811</v>
      </c>
      <c r="AL3" t="s">
        <v>804</v>
      </c>
    </row>
    <row r="4" spans="1:38" x14ac:dyDescent="0.3">
      <c r="A4" s="5" t="s">
        <v>27</v>
      </c>
      <c r="B4" s="11">
        <v>934.97145</v>
      </c>
      <c r="E4" s="5" t="s">
        <v>27</v>
      </c>
      <c r="F4" s="13">
        <v>468.71645000000001</v>
      </c>
      <c r="I4" s="5" t="s">
        <v>77</v>
      </c>
      <c r="J4" s="11">
        <v>3242.7617249999998</v>
      </c>
      <c r="M4" s="5" t="s">
        <v>94</v>
      </c>
      <c r="N4" s="11">
        <v>5403.7136999999993</v>
      </c>
      <c r="Q4" s="5" t="s">
        <v>251</v>
      </c>
      <c r="R4" s="17">
        <v>89</v>
      </c>
      <c r="U4" s="5" t="s">
        <v>88</v>
      </c>
      <c r="V4" s="11">
        <v>4503.5712750000012</v>
      </c>
      <c r="Y4" s="5" t="s">
        <v>49</v>
      </c>
      <c r="Z4" s="11">
        <v>6264.848100000002</v>
      </c>
      <c r="AC4" s="5" t="s">
        <v>37</v>
      </c>
      <c r="AD4" s="11">
        <v>6606.050325000002</v>
      </c>
      <c r="AG4" s="5" t="s">
        <v>44</v>
      </c>
      <c r="AH4" s="11">
        <v>11636.807699999999</v>
      </c>
      <c r="AK4" s="5" t="s">
        <v>77</v>
      </c>
      <c r="AL4" s="14">
        <v>4.1277108433734941</v>
      </c>
    </row>
    <row r="5" spans="1:38" x14ac:dyDescent="0.3">
      <c r="A5" s="5" t="s">
        <v>156</v>
      </c>
      <c r="B5" s="11">
        <v>1146.81105</v>
      </c>
      <c r="E5" s="5" t="s">
        <v>156</v>
      </c>
      <c r="F5" s="13">
        <v>568.9760500000001</v>
      </c>
      <c r="I5" s="5" t="s">
        <v>50</v>
      </c>
      <c r="J5" s="11">
        <v>3284.4152249999993</v>
      </c>
      <c r="M5" s="5" t="s">
        <v>36</v>
      </c>
      <c r="N5" s="11">
        <v>4945.5614250000017</v>
      </c>
      <c r="Q5" s="5" t="s">
        <v>98</v>
      </c>
      <c r="R5" s="17">
        <v>89</v>
      </c>
      <c r="U5" s="5" t="s">
        <v>35</v>
      </c>
      <c r="V5" s="11">
        <v>4377.3324000000011</v>
      </c>
      <c r="Y5" s="5" t="s">
        <v>65</v>
      </c>
      <c r="Z5" s="11">
        <v>5620.4583750000029</v>
      </c>
      <c r="AC5" s="5" t="s">
        <v>48</v>
      </c>
      <c r="AD5" s="11">
        <v>8333.0861250000016</v>
      </c>
      <c r="AG5" s="5" t="s">
        <v>32</v>
      </c>
      <c r="AH5" s="11">
        <v>857.11447499999997</v>
      </c>
      <c r="AK5" s="5" t="s">
        <v>50</v>
      </c>
      <c r="AL5" s="14">
        <v>4.0447368421052632</v>
      </c>
    </row>
    <row r="6" spans="1:38" x14ac:dyDescent="0.3">
      <c r="A6" s="5" t="s">
        <v>203</v>
      </c>
      <c r="B6" s="11">
        <v>1067.887275</v>
      </c>
      <c r="E6" s="5" t="s">
        <v>203</v>
      </c>
      <c r="F6" s="13">
        <v>532.57727499999987</v>
      </c>
      <c r="I6" s="5" t="s">
        <v>58</v>
      </c>
      <c r="J6" s="11">
        <v>3759.2987249999996</v>
      </c>
      <c r="M6" s="5" t="s">
        <v>47</v>
      </c>
      <c r="N6" s="11">
        <v>4855.6830000000009</v>
      </c>
      <c r="Q6" s="5" t="s">
        <v>290</v>
      </c>
      <c r="R6" s="17">
        <v>93</v>
      </c>
      <c r="U6" s="5" t="s">
        <v>46</v>
      </c>
      <c r="V6" s="11">
        <v>4106.567325</v>
      </c>
      <c r="Y6" s="5" t="s">
        <v>95</v>
      </c>
      <c r="Z6" s="11">
        <v>3842.2607999999996</v>
      </c>
      <c r="AC6" s="5" t="s">
        <v>57</v>
      </c>
      <c r="AD6" s="11">
        <v>5755.3487249999998</v>
      </c>
      <c r="AG6" s="5" t="s">
        <v>304</v>
      </c>
      <c r="AH6" s="11">
        <v>8200.5630000000001</v>
      </c>
      <c r="AK6" s="5" t="s">
        <v>58</v>
      </c>
      <c r="AL6" s="14">
        <v>3.9517647058823533</v>
      </c>
    </row>
    <row r="7" spans="1:38" x14ac:dyDescent="0.3">
      <c r="A7" s="5" t="s">
        <v>257</v>
      </c>
      <c r="B7" s="11">
        <v>1356.1600500000004</v>
      </c>
      <c r="E7" s="5" t="s">
        <v>257</v>
      </c>
      <c r="F7" s="13">
        <v>674.77005000000008</v>
      </c>
      <c r="I7" s="5" t="s">
        <v>71</v>
      </c>
      <c r="J7" s="11">
        <v>3285.3344999999999</v>
      </c>
      <c r="M7" s="5" t="s">
        <v>56</v>
      </c>
      <c r="N7" s="11">
        <v>3804.5511000000006</v>
      </c>
      <c r="Q7" s="5" t="s">
        <v>119</v>
      </c>
      <c r="R7" s="17">
        <v>96</v>
      </c>
      <c r="U7" s="5" t="s">
        <v>107</v>
      </c>
      <c r="V7" s="11">
        <v>4037.6253750000001</v>
      </c>
      <c r="Y7" s="5" t="s">
        <v>38</v>
      </c>
      <c r="Z7" s="11">
        <v>4966.9179000000013</v>
      </c>
      <c r="AC7" s="5" t="s">
        <v>812</v>
      </c>
      <c r="AD7" s="11">
        <v>20694.485175000002</v>
      </c>
      <c r="AG7" s="5" t="s">
        <v>812</v>
      </c>
      <c r="AH7" s="11">
        <v>20694.485175000002</v>
      </c>
      <c r="AK7" s="5" t="s">
        <v>71</v>
      </c>
      <c r="AL7" s="14">
        <v>3.9542168674698801</v>
      </c>
    </row>
    <row r="8" spans="1:38" x14ac:dyDescent="0.3">
      <c r="A8" s="5" t="s">
        <v>447</v>
      </c>
      <c r="B8" s="11">
        <v>1429.0951500000001</v>
      </c>
      <c r="E8" s="5" t="s">
        <v>447</v>
      </c>
      <c r="F8" s="13">
        <v>709.93515000000025</v>
      </c>
      <c r="I8" s="5" t="s">
        <v>39</v>
      </c>
      <c r="J8" s="11">
        <v>3490.1779499999993</v>
      </c>
      <c r="M8" s="5" t="s">
        <v>289</v>
      </c>
      <c r="N8" s="11">
        <v>1006.8381749999999</v>
      </c>
      <c r="Q8" s="5" t="s">
        <v>244</v>
      </c>
      <c r="R8" s="17">
        <v>97</v>
      </c>
      <c r="U8" s="5" t="s">
        <v>64</v>
      </c>
      <c r="V8" s="11">
        <v>3669.3887999999997</v>
      </c>
      <c r="Y8" s="5" t="s">
        <v>812</v>
      </c>
      <c r="Z8" s="11">
        <v>20694.485175000005</v>
      </c>
      <c r="AK8" s="5" t="s">
        <v>39</v>
      </c>
      <c r="AL8" s="14">
        <v>3.9597560975609762</v>
      </c>
    </row>
    <row r="9" spans="1:38" x14ac:dyDescent="0.3">
      <c r="A9" s="5" t="s">
        <v>502</v>
      </c>
      <c r="B9" s="11">
        <v>1571.4100500000004</v>
      </c>
      <c r="E9" s="5" t="s">
        <v>502</v>
      </c>
      <c r="F9" s="13">
        <v>779.40505000000007</v>
      </c>
      <c r="I9" s="5" t="s">
        <v>114</v>
      </c>
      <c r="J9" s="11">
        <v>3632.4970500000009</v>
      </c>
      <c r="M9" s="5" t="s">
        <v>232</v>
      </c>
      <c r="N9" s="11">
        <v>678.13777499999992</v>
      </c>
      <c r="Q9" s="5" t="s">
        <v>812</v>
      </c>
      <c r="R9" s="17">
        <v>464</v>
      </c>
      <c r="U9" s="5" t="s">
        <v>812</v>
      </c>
      <c r="V9" s="11">
        <v>20694.485175000002</v>
      </c>
      <c r="AK9" s="5" t="s">
        <v>114</v>
      </c>
      <c r="AL9" s="14">
        <v>3.9537500000000008</v>
      </c>
    </row>
    <row r="10" spans="1:38" x14ac:dyDescent="0.3">
      <c r="A10" s="5" t="s">
        <v>557</v>
      </c>
      <c r="B10" s="11">
        <v>1258.4795999999999</v>
      </c>
      <c r="E10" s="5" t="s">
        <v>557</v>
      </c>
      <c r="F10" s="13">
        <v>626.13460000000009</v>
      </c>
      <c r="I10" s="5" t="s">
        <v>812</v>
      </c>
      <c r="J10" s="11">
        <v>20694.485174999998</v>
      </c>
      <c r="M10" s="5" t="s">
        <v>812</v>
      </c>
      <c r="N10" s="11">
        <v>20694.485175000002</v>
      </c>
      <c r="AK10" s="5" t="s">
        <v>812</v>
      </c>
      <c r="AL10" s="14">
        <v>3.998159509202456</v>
      </c>
    </row>
    <row r="11" spans="1:38" x14ac:dyDescent="0.3">
      <c r="A11" s="5" t="s">
        <v>590</v>
      </c>
      <c r="B11" s="11">
        <v>1851.4980750000007</v>
      </c>
      <c r="E11" s="5" t="s">
        <v>590</v>
      </c>
      <c r="F11" s="13">
        <v>925.28307500000017</v>
      </c>
    </row>
    <row r="12" spans="1:38" x14ac:dyDescent="0.3">
      <c r="A12" s="5" t="s">
        <v>640</v>
      </c>
      <c r="B12" s="11">
        <v>2246.3364000000001</v>
      </c>
      <c r="E12" s="5" t="s">
        <v>640</v>
      </c>
      <c r="F12" s="13">
        <v>1118.6664000000001</v>
      </c>
    </row>
    <row r="13" spans="1:38" x14ac:dyDescent="0.3">
      <c r="A13" s="5" t="s">
        <v>689</v>
      </c>
      <c r="B13" s="11">
        <v>2144.5735500000001</v>
      </c>
      <c r="E13" s="5" t="s">
        <v>689</v>
      </c>
      <c r="F13" s="13">
        <v>1063.7635499999999</v>
      </c>
    </row>
    <row r="14" spans="1:38" x14ac:dyDescent="0.3">
      <c r="A14" s="5" t="s">
        <v>739</v>
      </c>
      <c r="B14" s="11">
        <v>2453.2073999999998</v>
      </c>
      <c r="E14" s="5" t="s">
        <v>739</v>
      </c>
      <c r="F14" s="13">
        <v>1232.8774000000003</v>
      </c>
    </row>
    <row r="15" spans="1:38" x14ac:dyDescent="0.3">
      <c r="A15" s="5" t="s">
        <v>786</v>
      </c>
      <c r="B15" s="11">
        <v>3234.0551249999999</v>
      </c>
      <c r="E15" s="5" t="s">
        <v>786</v>
      </c>
      <c r="F15" s="13">
        <v>1637.1651250000004</v>
      </c>
    </row>
    <row r="16" spans="1:38" x14ac:dyDescent="0.3">
      <c r="A16" s="5" t="s">
        <v>812</v>
      </c>
      <c r="B16" s="11">
        <v>20694.485175000002</v>
      </c>
      <c r="E16" s="5" t="s">
        <v>812</v>
      </c>
      <c r="F16" s="13">
        <v>10338.270175000001</v>
      </c>
    </row>
  </sheetData>
  <mergeCells count="10">
    <mergeCell ref="A2:B2"/>
    <mergeCell ref="E2:F2"/>
    <mergeCell ref="I2:J2"/>
    <mergeCell ref="M2:N2"/>
    <mergeCell ref="Q2:R2"/>
    <mergeCell ref="U2:V2"/>
    <mergeCell ref="Y2:Z2"/>
    <mergeCell ref="AC2:AD2"/>
    <mergeCell ref="AG2:AH2"/>
    <mergeCell ref="AK2:AL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C0450-C016-48CC-A1D4-983A99387F6E}">
  <dimension ref="A1:Z490"/>
  <sheetViews>
    <sheetView workbookViewId="0">
      <pane ySplit="1" topLeftCell="A2" activePane="bottomLeft" state="frozen"/>
      <selection pane="bottomLeft" activeCell="E6" sqref="E6"/>
    </sheetView>
  </sheetViews>
  <sheetFormatPr defaultRowHeight="14.4" x14ac:dyDescent="0.3"/>
  <cols>
    <col min="1" max="1" width="10.21875" bestFit="1" customWidth="1"/>
    <col min="2" max="2" width="12.21875" bestFit="1" customWidth="1"/>
    <col min="3" max="3" width="9" bestFit="1" customWidth="1"/>
    <col min="4" max="4" width="9.6640625" bestFit="1" customWidth="1"/>
    <col min="5" max="5" width="12.5546875" bestFit="1" customWidth="1"/>
    <col min="6" max="6" width="10.44140625" bestFit="1" customWidth="1"/>
    <col min="7" max="7" width="13.5546875" bestFit="1" customWidth="1"/>
    <col min="8" max="8" width="16" bestFit="1" customWidth="1"/>
    <col min="9" max="9" width="9.33203125" bestFit="1" customWidth="1"/>
    <col min="10" max="10" width="12.109375" bestFit="1" customWidth="1"/>
    <col min="11" max="11" width="8.77734375" bestFit="1" customWidth="1"/>
    <col min="12" max="12" width="9" bestFit="1" customWidth="1"/>
    <col min="13" max="13" width="10.6640625" bestFit="1" customWidth="1"/>
    <col min="14" max="14" width="13.109375" bestFit="1" customWidth="1"/>
    <col min="15" max="15" width="18.109375" bestFit="1" customWidth="1"/>
    <col min="16" max="16" width="15.5546875" bestFit="1" customWidth="1"/>
    <col min="17" max="17" width="20.6640625" bestFit="1" customWidth="1"/>
    <col min="18" max="18" width="10.5546875" bestFit="1" customWidth="1"/>
    <col min="19" max="19" width="11.33203125" bestFit="1" customWidth="1"/>
    <col min="20" max="20" width="12.44140625" bestFit="1" customWidth="1"/>
    <col min="21" max="21" width="8" bestFit="1" customWidth="1"/>
    <col min="22" max="22" width="8.5546875" bestFit="1" customWidth="1"/>
    <col min="23" max="23" width="12.109375" bestFit="1" customWidth="1"/>
    <col min="24" max="24" width="7" bestFit="1" customWidth="1"/>
    <col min="25" max="25" width="7.88671875" bestFit="1" customWidth="1"/>
    <col min="26" max="26" width="18" bestFit="1" customWidth="1"/>
  </cols>
  <sheetData>
    <row r="1" spans="1:2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s="1" t="s">
        <v>22</v>
      </c>
      <c r="X1" s="1" t="s">
        <v>23</v>
      </c>
      <c r="Y1" s="1" t="s">
        <v>24</v>
      </c>
      <c r="Z1" s="1" t="s">
        <v>25</v>
      </c>
    </row>
    <row r="2" spans="1:26" x14ac:dyDescent="0.3">
      <c r="A2" t="s">
        <v>26</v>
      </c>
      <c r="B2" s="2">
        <v>45685</v>
      </c>
      <c r="C2" t="s">
        <v>27</v>
      </c>
      <c r="D2" t="s">
        <v>28</v>
      </c>
      <c r="E2" t="s">
        <v>29</v>
      </c>
      <c r="F2" t="s">
        <v>30</v>
      </c>
      <c r="G2" t="s">
        <v>31</v>
      </c>
      <c r="H2" t="s">
        <v>32</v>
      </c>
      <c r="I2" t="s">
        <v>33</v>
      </c>
      <c r="J2" t="s">
        <v>34</v>
      </c>
      <c r="K2" t="s">
        <v>35</v>
      </c>
      <c r="L2" t="s">
        <v>36</v>
      </c>
      <c r="M2">
        <v>7</v>
      </c>
      <c r="N2" t="s">
        <v>37</v>
      </c>
      <c r="O2" t="s">
        <v>38</v>
      </c>
      <c r="P2" t="s">
        <v>39</v>
      </c>
      <c r="Q2" t="s">
        <v>40</v>
      </c>
      <c r="R2">
        <v>2</v>
      </c>
      <c r="S2">
        <v>3.08</v>
      </c>
      <c r="T2">
        <v>10</v>
      </c>
      <c r="U2">
        <v>5</v>
      </c>
      <c r="V2">
        <v>3</v>
      </c>
      <c r="W2" s="3">
        <f>Restaurant_Data[[#This Row],[Quantity]]*Restaurant_Data[[#This Row],[Unit Price]]*(1-Restaurant_Data[[#This Row],[Discount %]]/100)*(1+Restaurant_Data[[#This Row],[Tax %]]/100)</f>
        <v>5.821200000000001</v>
      </c>
      <c r="X2">
        <f>Restaurant_Data[[#This Row],[Quantity]]*Restaurant_Data[[#This Row],[Unit Price]]*50%</f>
        <v>3.08</v>
      </c>
      <c r="Y2" s="3">
        <f>Restaurant_Data[[#This Row],[Total Sales]]-Restaurant_Data[[#This Row],[Cost]]</f>
        <v>2.741200000000001</v>
      </c>
      <c r="Z2">
        <f>IF(COUNTIF($G$2:G2,G2)=1,1,0)</f>
        <v>1</v>
      </c>
    </row>
    <row r="3" spans="1:26" x14ac:dyDescent="0.3">
      <c r="A3" t="s">
        <v>41</v>
      </c>
      <c r="B3" s="2">
        <v>45662</v>
      </c>
      <c r="C3" t="s">
        <v>27</v>
      </c>
      <c r="D3" t="s">
        <v>28</v>
      </c>
      <c r="E3" t="s">
        <v>42</v>
      </c>
      <c r="F3" t="s">
        <v>30</v>
      </c>
      <c r="G3" t="s">
        <v>43</v>
      </c>
      <c r="H3" t="s">
        <v>44</v>
      </c>
      <c r="I3" t="s">
        <v>33</v>
      </c>
      <c r="J3" t="s">
        <v>45</v>
      </c>
      <c r="K3" t="s">
        <v>46</v>
      </c>
      <c r="L3" t="s">
        <v>47</v>
      </c>
      <c r="M3">
        <v>17</v>
      </c>
      <c r="N3" t="s">
        <v>48</v>
      </c>
      <c r="O3" t="s">
        <v>49</v>
      </c>
      <c r="P3" t="s">
        <v>50</v>
      </c>
      <c r="Q3" t="s">
        <v>51</v>
      </c>
      <c r="R3">
        <v>2</v>
      </c>
      <c r="S3">
        <v>5.67</v>
      </c>
      <c r="T3">
        <v>0</v>
      </c>
      <c r="U3">
        <v>5</v>
      </c>
      <c r="V3">
        <v>4.5</v>
      </c>
      <c r="W3" s="3">
        <f>Restaurant_Data[[#This Row],[Quantity]]*Restaurant_Data[[#This Row],[Unit Price]]*(1-Restaurant_Data[[#This Row],[Discount %]]/100)*(1+Restaurant_Data[[#This Row],[Tax %]]/100)</f>
        <v>11.907</v>
      </c>
      <c r="X3">
        <f>Restaurant_Data[[#This Row],[Quantity]]*Restaurant_Data[[#This Row],[Unit Price]]*50%</f>
        <v>5.67</v>
      </c>
      <c r="Y3" s="3">
        <f>Restaurant_Data[[#This Row],[Total Sales]]-Restaurant_Data[[#This Row],[Cost]]</f>
        <v>6.2370000000000001</v>
      </c>
      <c r="Z3">
        <f>IF(COUNTIF($G$2:G3,G3)=1,1,0)</f>
        <v>1</v>
      </c>
    </row>
    <row r="4" spans="1:26" x14ac:dyDescent="0.3">
      <c r="A4" t="s">
        <v>52</v>
      </c>
      <c r="B4" s="2">
        <v>45677</v>
      </c>
      <c r="C4" t="s">
        <v>27</v>
      </c>
      <c r="D4" t="s">
        <v>28</v>
      </c>
      <c r="E4" t="s">
        <v>53</v>
      </c>
      <c r="F4" t="s">
        <v>54</v>
      </c>
      <c r="G4" t="s">
        <v>55</v>
      </c>
      <c r="H4" t="s">
        <v>32</v>
      </c>
      <c r="I4" t="s">
        <v>33</v>
      </c>
      <c r="J4" t="s">
        <v>45</v>
      </c>
      <c r="K4" t="s">
        <v>35</v>
      </c>
      <c r="L4" t="s">
        <v>56</v>
      </c>
      <c r="M4">
        <v>14</v>
      </c>
      <c r="N4" t="s">
        <v>57</v>
      </c>
      <c r="O4" t="s">
        <v>49</v>
      </c>
      <c r="P4" t="s">
        <v>58</v>
      </c>
      <c r="Q4" t="s">
        <v>59</v>
      </c>
      <c r="R4">
        <v>2</v>
      </c>
      <c r="S4">
        <v>5.03</v>
      </c>
      <c r="T4">
        <v>0</v>
      </c>
      <c r="U4">
        <v>5</v>
      </c>
      <c r="V4">
        <v>5</v>
      </c>
      <c r="W4" s="3">
        <f>Restaurant_Data[[#This Row],[Quantity]]*Restaurant_Data[[#This Row],[Unit Price]]*(1-Restaurant_Data[[#This Row],[Discount %]]/100)*(1+Restaurant_Data[[#This Row],[Tax %]]/100)</f>
        <v>10.563000000000001</v>
      </c>
      <c r="X4">
        <f>Restaurant_Data[[#This Row],[Quantity]]*Restaurant_Data[[#This Row],[Unit Price]]*50%</f>
        <v>5.03</v>
      </c>
      <c r="Y4" s="3">
        <f>Restaurant_Data[[#This Row],[Total Sales]]-Restaurant_Data[[#This Row],[Cost]]</f>
        <v>5.5330000000000004</v>
      </c>
      <c r="Z4">
        <f>IF(COUNTIF($G$2:G4,G4)=1,1,0)</f>
        <v>1</v>
      </c>
    </row>
    <row r="5" spans="1:26" x14ac:dyDescent="0.3">
      <c r="A5" t="s">
        <v>60</v>
      </c>
      <c r="B5" s="2">
        <v>45672</v>
      </c>
      <c r="C5" t="s">
        <v>27</v>
      </c>
      <c r="D5" t="s">
        <v>28</v>
      </c>
      <c r="E5" t="s">
        <v>61</v>
      </c>
      <c r="F5" t="s">
        <v>54</v>
      </c>
      <c r="G5" t="s">
        <v>62</v>
      </c>
      <c r="H5" t="s">
        <v>32</v>
      </c>
      <c r="I5" t="s">
        <v>63</v>
      </c>
      <c r="J5" t="s">
        <v>34</v>
      </c>
      <c r="K5" t="s">
        <v>64</v>
      </c>
      <c r="L5" t="s">
        <v>36</v>
      </c>
      <c r="M5">
        <v>8</v>
      </c>
      <c r="N5" t="s">
        <v>48</v>
      </c>
      <c r="O5" t="s">
        <v>65</v>
      </c>
      <c r="P5" t="s">
        <v>50</v>
      </c>
      <c r="Q5" t="s">
        <v>66</v>
      </c>
      <c r="R5">
        <v>2</v>
      </c>
      <c r="S5">
        <v>7.77</v>
      </c>
      <c r="T5">
        <v>0</v>
      </c>
      <c r="U5">
        <v>5</v>
      </c>
      <c r="V5">
        <v>3</v>
      </c>
      <c r="W5" s="3">
        <f>Restaurant_Data[[#This Row],[Quantity]]*Restaurant_Data[[#This Row],[Unit Price]]*(1-Restaurant_Data[[#This Row],[Discount %]]/100)*(1+Restaurant_Data[[#This Row],[Tax %]]/100)</f>
        <v>16.317</v>
      </c>
      <c r="X5">
        <f>Restaurant_Data[[#This Row],[Quantity]]*Restaurant_Data[[#This Row],[Unit Price]]*50%</f>
        <v>7.77</v>
      </c>
      <c r="Y5" s="3">
        <f>Restaurant_Data[[#This Row],[Total Sales]]-Restaurant_Data[[#This Row],[Cost]]</f>
        <v>8.5470000000000006</v>
      </c>
      <c r="Z5">
        <f>IF(COUNTIF($G$2:G5,G5)=1,1,0)</f>
        <v>1</v>
      </c>
    </row>
    <row r="6" spans="1:26" x14ac:dyDescent="0.3">
      <c r="A6" t="s">
        <v>67</v>
      </c>
      <c r="B6" s="2">
        <v>45658</v>
      </c>
      <c r="C6" t="s">
        <v>27</v>
      </c>
      <c r="D6" t="s">
        <v>28</v>
      </c>
      <c r="E6" t="s">
        <v>68</v>
      </c>
      <c r="F6" t="s">
        <v>69</v>
      </c>
      <c r="G6" t="s">
        <v>70</v>
      </c>
      <c r="H6" t="s">
        <v>44</v>
      </c>
      <c r="I6" t="s">
        <v>63</v>
      </c>
      <c r="J6" t="s">
        <v>45</v>
      </c>
      <c r="K6" t="s">
        <v>35</v>
      </c>
      <c r="L6" t="s">
        <v>47</v>
      </c>
      <c r="M6">
        <v>19</v>
      </c>
      <c r="N6" t="s">
        <v>57</v>
      </c>
      <c r="O6" t="s">
        <v>49</v>
      </c>
      <c r="P6" t="s">
        <v>71</v>
      </c>
      <c r="Q6" t="s">
        <v>72</v>
      </c>
      <c r="R6">
        <v>3</v>
      </c>
      <c r="S6">
        <v>12.56</v>
      </c>
      <c r="T6">
        <v>0</v>
      </c>
      <c r="U6">
        <v>5</v>
      </c>
      <c r="V6">
        <v>4.5</v>
      </c>
      <c r="W6" s="3">
        <f>Restaurant_Data[[#This Row],[Quantity]]*Restaurant_Data[[#This Row],[Unit Price]]*(1-Restaurant_Data[[#This Row],[Discount %]]/100)*(1+Restaurant_Data[[#This Row],[Tax %]]/100)</f>
        <v>39.564</v>
      </c>
      <c r="X6">
        <f>Restaurant_Data[[#This Row],[Quantity]]*Restaurant_Data[[#This Row],[Unit Price]]*50%</f>
        <v>18.84</v>
      </c>
      <c r="Y6" s="3">
        <f>Restaurant_Data[[#This Row],[Total Sales]]-Restaurant_Data[[#This Row],[Cost]]</f>
        <v>20.724</v>
      </c>
      <c r="Z6">
        <f>IF(COUNTIF($G$2:G6,G6)=1,1,0)</f>
        <v>1</v>
      </c>
    </row>
    <row r="7" spans="1:26" x14ac:dyDescent="0.3">
      <c r="A7" t="s">
        <v>73</v>
      </c>
      <c r="B7" s="2">
        <v>45664</v>
      </c>
      <c r="C7" t="s">
        <v>27</v>
      </c>
      <c r="D7" t="s">
        <v>28</v>
      </c>
      <c r="E7" t="s">
        <v>74</v>
      </c>
      <c r="F7" t="s">
        <v>75</v>
      </c>
      <c r="G7" t="s">
        <v>76</v>
      </c>
      <c r="H7" t="s">
        <v>32</v>
      </c>
      <c r="I7" t="s">
        <v>63</v>
      </c>
      <c r="J7" t="s">
        <v>45</v>
      </c>
      <c r="K7" t="s">
        <v>64</v>
      </c>
      <c r="L7" t="s">
        <v>36</v>
      </c>
      <c r="M7">
        <v>15</v>
      </c>
      <c r="N7" t="s">
        <v>37</v>
      </c>
      <c r="O7" t="s">
        <v>49</v>
      </c>
      <c r="P7" t="s">
        <v>77</v>
      </c>
      <c r="Q7" t="s">
        <v>78</v>
      </c>
      <c r="R7">
        <v>2</v>
      </c>
      <c r="S7">
        <v>13.61</v>
      </c>
      <c r="T7">
        <v>10</v>
      </c>
      <c r="U7">
        <v>5</v>
      </c>
      <c r="V7">
        <v>3</v>
      </c>
      <c r="W7" s="3">
        <f>Restaurant_Data[[#This Row],[Quantity]]*Restaurant_Data[[#This Row],[Unit Price]]*(1-Restaurant_Data[[#This Row],[Discount %]]/100)*(1+Restaurant_Data[[#This Row],[Tax %]]/100)</f>
        <v>25.722900000000003</v>
      </c>
      <c r="X7">
        <f>Restaurant_Data[[#This Row],[Quantity]]*Restaurant_Data[[#This Row],[Unit Price]]*50%</f>
        <v>13.61</v>
      </c>
      <c r="Y7" s="3">
        <f>Restaurant_Data[[#This Row],[Total Sales]]-Restaurant_Data[[#This Row],[Cost]]</f>
        <v>12.112900000000003</v>
      </c>
      <c r="Z7">
        <f>IF(COUNTIF($G$2:G7,G7)=1,1,0)</f>
        <v>1</v>
      </c>
    </row>
    <row r="8" spans="1:26" x14ac:dyDescent="0.3">
      <c r="A8" t="s">
        <v>79</v>
      </c>
      <c r="B8" s="2">
        <v>45677</v>
      </c>
      <c r="C8" t="s">
        <v>27</v>
      </c>
      <c r="D8" t="s">
        <v>28</v>
      </c>
      <c r="E8" t="s">
        <v>80</v>
      </c>
      <c r="F8" t="s">
        <v>81</v>
      </c>
      <c r="G8" t="s">
        <v>82</v>
      </c>
      <c r="H8" t="s">
        <v>44</v>
      </c>
      <c r="I8" t="s">
        <v>33</v>
      </c>
      <c r="J8" t="s">
        <v>45</v>
      </c>
      <c r="K8" t="s">
        <v>35</v>
      </c>
      <c r="L8" t="s">
        <v>56</v>
      </c>
      <c r="M8">
        <v>14</v>
      </c>
      <c r="N8" t="s">
        <v>37</v>
      </c>
      <c r="O8" t="s">
        <v>38</v>
      </c>
      <c r="P8" t="s">
        <v>58</v>
      </c>
      <c r="Q8" t="s">
        <v>83</v>
      </c>
      <c r="R8">
        <v>2</v>
      </c>
      <c r="S8">
        <v>7.15</v>
      </c>
      <c r="T8">
        <v>0</v>
      </c>
      <c r="U8">
        <v>5</v>
      </c>
      <c r="V8">
        <v>5</v>
      </c>
      <c r="W8" s="3">
        <f>Restaurant_Data[[#This Row],[Quantity]]*Restaurant_Data[[#This Row],[Unit Price]]*(1-Restaurant_Data[[#This Row],[Discount %]]/100)*(1+Restaurant_Data[[#This Row],[Tax %]]/100)</f>
        <v>15.015000000000001</v>
      </c>
      <c r="X8">
        <f>Restaurant_Data[[#This Row],[Quantity]]*Restaurant_Data[[#This Row],[Unit Price]]*50%</f>
        <v>7.15</v>
      </c>
      <c r="Y8" s="3">
        <f>Restaurant_Data[[#This Row],[Total Sales]]-Restaurant_Data[[#This Row],[Cost]]</f>
        <v>7.8650000000000002</v>
      </c>
      <c r="Z8">
        <f>IF(COUNTIF($G$2:G8,G8)=1,1,0)</f>
        <v>1</v>
      </c>
    </row>
    <row r="9" spans="1:26" x14ac:dyDescent="0.3">
      <c r="A9" t="s">
        <v>84</v>
      </c>
      <c r="B9" s="2">
        <v>45671</v>
      </c>
      <c r="C9" t="s">
        <v>27</v>
      </c>
      <c r="D9" t="s">
        <v>28</v>
      </c>
      <c r="E9" t="s">
        <v>85</v>
      </c>
      <c r="F9" t="s">
        <v>86</v>
      </c>
      <c r="G9" t="s">
        <v>87</v>
      </c>
      <c r="H9" t="s">
        <v>44</v>
      </c>
      <c r="I9" t="s">
        <v>33</v>
      </c>
      <c r="J9" t="s">
        <v>45</v>
      </c>
      <c r="K9" t="s">
        <v>88</v>
      </c>
      <c r="L9" t="s">
        <v>56</v>
      </c>
      <c r="M9">
        <v>15</v>
      </c>
      <c r="N9" t="s">
        <v>48</v>
      </c>
      <c r="O9" t="s">
        <v>49</v>
      </c>
      <c r="P9" t="s">
        <v>50</v>
      </c>
      <c r="Q9" t="s">
        <v>89</v>
      </c>
      <c r="R9">
        <v>2</v>
      </c>
      <c r="S9">
        <v>8.68</v>
      </c>
      <c r="T9">
        <v>0</v>
      </c>
      <c r="U9">
        <v>5</v>
      </c>
      <c r="V9">
        <v>4.5</v>
      </c>
      <c r="W9" s="3">
        <f>Restaurant_Data[[#This Row],[Quantity]]*Restaurant_Data[[#This Row],[Unit Price]]*(1-Restaurant_Data[[#This Row],[Discount %]]/100)*(1+Restaurant_Data[[#This Row],[Tax %]]/100)</f>
        <v>18.228000000000002</v>
      </c>
      <c r="X9">
        <f>Restaurant_Data[[#This Row],[Quantity]]*Restaurant_Data[[#This Row],[Unit Price]]*50%</f>
        <v>8.68</v>
      </c>
      <c r="Y9" s="3">
        <f>Restaurant_Data[[#This Row],[Total Sales]]-Restaurant_Data[[#This Row],[Cost]]</f>
        <v>9.5480000000000018</v>
      </c>
      <c r="Z9">
        <f>IF(COUNTIF($G$2:G9,G9)=1,1,0)</f>
        <v>1</v>
      </c>
    </row>
    <row r="10" spans="1:26" x14ac:dyDescent="0.3">
      <c r="A10" t="s">
        <v>90</v>
      </c>
      <c r="B10" s="2">
        <v>45671</v>
      </c>
      <c r="C10" t="s">
        <v>27</v>
      </c>
      <c r="D10" t="s">
        <v>28</v>
      </c>
      <c r="E10" t="s">
        <v>91</v>
      </c>
      <c r="F10" t="s">
        <v>54</v>
      </c>
      <c r="G10" t="s">
        <v>92</v>
      </c>
      <c r="H10" t="s">
        <v>32</v>
      </c>
      <c r="I10" t="s">
        <v>63</v>
      </c>
      <c r="J10" t="s">
        <v>93</v>
      </c>
      <c r="K10" t="s">
        <v>46</v>
      </c>
      <c r="L10" t="s">
        <v>94</v>
      </c>
      <c r="M10">
        <v>13</v>
      </c>
      <c r="N10" t="s">
        <v>37</v>
      </c>
      <c r="O10" t="s">
        <v>95</v>
      </c>
      <c r="P10" t="s">
        <v>39</v>
      </c>
      <c r="Q10" t="s">
        <v>40</v>
      </c>
      <c r="R10">
        <v>3</v>
      </c>
      <c r="S10">
        <v>5.83</v>
      </c>
      <c r="T10">
        <v>5</v>
      </c>
      <c r="U10">
        <v>5</v>
      </c>
      <c r="V10">
        <v>3</v>
      </c>
      <c r="W10" s="3">
        <f>Restaurant_Data[[#This Row],[Quantity]]*Restaurant_Data[[#This Row],[Unit Price]]*(1-Restaurant_Data[[#This Row],[Discount %]]/100)*(1+Restaurant_Data[[#This Row],[Tax %]]/100)</f>
        <v>17.446275</v>
      </c>
      <c r="X10">
        <f>Restaurant_Data[[#This Row],[Quantity]]*Restaurant_Data[[#This Row],[Unit Price]]*50%</f>
        <v>8.745000000000001</v>
      </c>
      <c r="Y10" s="3">
        <f>Restaurant_Data[[#This Row],[Total Sales]]-Restaurant_Data[[#This Row],[Cost]]</f>
        <v>8.701274999999999</v>
      </c>
      <c r="Z10">
        <f>IF(COUNTIF($G$2:G10,G10)=1,1,0)</f>
        <v>1</v>
      </c>
    </row>
    <row r="11" spans="1:26" x14ac:dyDescent="0.3">
      <c r="A11" t="s">
        <v>96</v>
      </c>
      <c r="B11" s="2">
        <v>45675</v>
      </c>
      <c r="C11" t="s">
        <v>27</v>
      </c>
      <c r="D11" t="s">
        <v>28</v>
      </c>
      <c r="E11" t="s">
        <v>80</v>
      </c>
      <c r="F11" t="s">
        <v>69</v>
      </c>
      <c r="G11" t="s">
        <v>97</v>
      </c>
      <c r="H11" t="s">
        <v>44</v>
      </c>
      <c r="I11" t="s">
        <v>33</v>
      </c>
      <c r="J11" t="s">
        <v>93</v>
      </c>
      <c r="K11" t="s">
        <v>46</v>
      </c>
      <c r="L11" t="s">
        <v>47</v>
      </c>
      <c r="M11">
        <v>19</v>
      </c>
      <c r="N11" t="s">
        <v>57</v>
      </c>
      <c r="O11" t="s">
        <v>49</v>
      </c>
      <c r="P11" t="s">
        <v>50</v>
      </c>
      <c r="Q11" t="s">
        <v>98</v>
      </c>
      <c r="R11">
        <v>2</v>
      </c>
      <c r="S11">
        <v>15.03</v>
      </c>
      <c r="T11">
        <v>5</v>
      </c>
      <c r="U11">
        <v>5</v>
      </c>
      <c r="V11">
        <v>3</v>
      </c>
      <c r="W11" s="3">
        <f>Restaurant_Data[[#This Row],[Quantity]]*Restaurant_Data[[#This Row],[Unit Price]]*(1-Restaurant_Data[[#This Row],[Discount %]]/100)*(1+Restaurant_Data[[#This Row],[Tax %]]/100)</f>
        <v>29.984850000000002</v>
      </c>
      <c r="X11">
        <f>Restaurant_Data[[#This Row],[Quantity]]*Restaurant_Data[[#This Row],[Unit Price]]*50%</f>
        <v>15.03</v>
      </c>
      <c r="Y11" s="3">
        <f>Restaurant_Data[[#This Row],[Total Sales]]-Restaurant_Data[[#This Row],[Cost]]</f>
        <v>14.954850000000002</v>
      </c>
      <c r="Z11">
        <f>IF(COUNTIF($G$2:G11,G11)=1,1,0)</f>
        <v>1</v>
      </c>
    </row>
    <row r="12" spans="1:26" x14ac:dyDescent="0.3">
      <c r="A12" t="s">
        <v>99</v>
      </c>
      <c r="B12" s="2">
        <v>45683</v>
      </c>
      <c r="C12" t="s">
        <v>27</v>
      </c>
      <c r="D12" t="s">
        <v>28</v>
      </c>
      <c r="E12" t="s">
        <v>100</v>
      </c>
      <c r="F12" t="s">
        <v>81</v>
      </c>
      <c r="G12" t="s">
        <v>101</v>
      </c>
      <c r="H12" t="s">
        <v>44</v>
      </c>
      <c r="I12" t="s">
        <v>63</v>
      </c>
      <c r="J12" t="s">
        <v>102</v>
      </c>
      <c r="K12" t="s">
        <v>64</v>
      </c>
      <c r="L12" t="s">
        <v>94</v>
      </c>
      <c r="M12">
        <v>5</v>
      </c>
      <c r="N12" t="s">
        <v>57</v>
      </c>
      <c r="O12" t="s">
        <v>65</v>
      </c>
      <c r="P12" t="s">
        <v>71</v>
      </c>
      <c r="Q12" t="s">
        <v>103</v>
      </c>
      <c r="R12">
        <v>2</v>
      </c>
      <c r="S12">
        <v>6.02</v>
      </c>
      <c r="T12">
        <v>5</v>
      </c>
      <c r="U12">
        <v>5</v>
      </c>
      <c r="V12">
        <v>4.5</v>
      </c>
      <c r="W12" s="3">
        <f>Restaurant_Data[[#This Row],[Quantity]]*Restaurant_Data[[#This Row],[Unit Price]]*(1-Restaurant_Data[[#This Row],[Discount %]]/100)*(1+Restaurant_Data[[#This Row],[Tax %]]/100)</f>
        <v>12.0099</v>
      </c>
      <c r="X12">
        <f>Restaurant_Data[[#This Row],[Quantity]]*Restaurant_Data[[#This Row],[Unit Price]]*50%</f>
        <v>6.02</v>
      </c>
      <c r="Y12" s="3">
        <f>Restaurant_Data[[#This Row],[Total Sales]]-Restaurant_Data[[#This Row],[Cost]]</f>
        <v>5.9899000000000004</v>
      </c>
      <c r="Z12">
        <f>IF(COUNTIF($G$2:G12,G12)=1,1,0)</f>
        <v>1</v>
      </c>
    </row>
    <row r="13" spans="1:26" x14ac:dyDescent="0.3">
      <c r="A13" t="s">
        <v>104</v>
      </c>
      <c r="B13" s="2">
        <v>45658</v>
      </c>
      <c r="C13" t="s">
        <v>27</v>
      </c>
      <c r="D13" t="s">
        <v>28</v>
      </c>
      <c r="E13" t="s">
        <v>105</v>
      </c>
      <c r="F13" t="s">
        <v>69</v>
      </c>
      <c r="G13" t="s">
        <v>106</v>
      </c>
      <c r="H13" t="s">
        <v>32</v>
      </c>
      <c r="I13" t="s">
        <v>63</v>
      </c>
      <c r="J13" t="s">
        <v>45</v>
      </c>
      <c r="K13" t="s">
        <v>107</v>
      </c>
      <c r="L13" t="s">
        <v>56</v>
      </c>
      <c r="M13">
        <v>5</v>
      </c>
      <c r="N13" t="s">
        <v>37</v>
      </c>
      <c r="O13" t="s">
        <v>95</v>
      </c>
      <c r="P13" t="s">
        <v>77</v>
      </c>
      <c r="Q13" t="s">
        <v>78</v>
      </c>
      <c r="R13">
        <v>2</v>
      </c>
      <c r="S13">
        <v>14.79</v>
      </c>
      <c r="T13">
        <v>5</v>
      </c>
      <c r="U13">
        <v>5</v>
      </c>
      <c r="V13">
        <v>5</v>
      </c>
      <c r="W13" s="3">
        <f>Restaurant_Data[[#This Row],[Quantity]]*Restaurant_Data[[#This Row],[Unit Price]]*(1-Restaurant_Data[[#This Row],[Discount %]]/100)*(1+Restaurant_Data[[#This Row],[Tax %]]/100)</f>
        <v>29.506049999999998</v>
      </c>
      <c r="X13">
        <f>Restaurant_Data[[#This Row],[Quantity]]*Restaurant_Data[[#This Row],[Unit Price]]*50%</f>
        <v>14.79</v>
      </c>
      <c r="Y13" s="3">
        <f>Restaurant_Data[[#This Row],[Total Sales]]-Restaurant_Data[[#This Row],[Cost]]</f>
        <v>14.716049999999999</v>
      </c>
      <c r="Z13">
        <f>IF(COUNTIF($G$2:G13,G13)=1,1,0)</f>
        <v>1</v>
      </c>
    </row>
    <row r="14" spans="1:26" x14ac:dyDescent="0.3">
      <c r="A14" t="s">
        <v>108</v>
      </c>
      <c r="B14" s="2">
        <v>45674</v>
      </c>
      <c r="C14" t="s">
        <v>27</v>
      </c>
      <c r="D14" t="s">
        <v>28</v>
      </c>
      <c r="E14" t="s">
        <v>109</v>
      </c>
      <c r="F14" t="s">
        <v>81</v>
      </c>
      <c r="G14" t="s">
        <v>110</v>
      </c>
      <c r="H14" t="s">
        <v>44</v>
      </c>
      <c r="I14" t="s">
        <v>33</v>
      </c>
      <c r="J14" t="s">
        <v>45</v>
      </c>
      <c r="K14" t="s">
        <v>46</v>
      </c>
      <c r="L14" t="s">
        <v>94</v>
      </c>
      <c r="M14">
        <v>12</v>
      </c>
      <c r="N14" t="s">
        <v>37</v>
      </c>
      <c r="O14" t="s">
        <v>49</v>
      </c>
      <c r="P14" t="s">
        <v>39</v>
      </c>
      <c r="Q14" t="s">
        <v>111</v>
      </c>
      <c r="R14">
        <v>2</v>
      </c>
      <c r="S14">
        <v>5.28</v>
      </c>
      <c r="T14">
        <v>5</v>
      </c>
      <c r="U14">
        <v>5</v>
      </c>
      <c r="V14">
        <v>5</v>
      </c>
      <c r="W14" s="3">
        <f>Restaurant_Data[[#This Row],[Quantity]]*Restaurant_Data[[#This Row],[Unit Price]]*(1-Restaurant_Data[[#This Row],[Discount %]]/100)*(1+Restaurant_Data[[#This Row],[Tax %]]/100)</f>
        <v>10.5336</v>
      </c>
      <c r="X14">
        <f>Restaurant_Data[[#This Row],[Quantity]]*Restaurant_Data[[#This Row],[Unit Price]]*50%</f>
        <v>5.28</v>
      </c>
      <c r="Y14" s="3">
        <f>Restaurant_Data[[#This Row],[Total Sales]]-Restaurant_Data[[#This Row],[Cost]]</f>
        <v>5.2535999999999996</v>
      </c>
      <c r="Z14">
        <f>IF(COUNTIF($G$2:G14,G14)=1,1,0)</f>
        <v>1</v>
      </c>
    </row>
    <row r="15" spans="1:26" x14ac:dyDescent="0.3">
      <c r="A15" t="s">
        <v>112</v>
      </c>
      <c r="B15" s="2">
        <v>45675</v>
      </c>
      <c r="C15" t="s">
        <v>27</v>
      </c>
      <c r="D15" t="s">
        <v>28</v>
      </c>
      <c r="E15" t="s">
        <v>91</v>
      </c>
      <c r="F15" t="s">
        <v>75</v>
      </c>
      <c r="G15" t="s">
        <v>113</v>
      </c>
      <c r="H15" t="s">
        <v>32</v>
      </c>
      <c r="I15" t="s">
        <v>33</v>
      </c>
      <c r="J15" t="s">
        <v>34</v>
      </c>
      <c r="K15" t="s">
        <v>88</v>
      </c>
      <c r="L15" t="s">
        <v>36</v>
      </c>
      <c r="M15">
        <v>20</v>
      </c>
      <c r="N15" t="s">
        <v>48</v>
      </c>
      <c r="O15" t="s">
        <v>49</v>
      </c>
      <c r="P15" t="s">
        <v>114</v>
      </c>
      <c r="Q15" t="s">
        <v>115</v>
      </c>
      <c r="R15">
        <v>2</v>
      </c>
      <c r="S15">
        <v>15.24</v>
      </c>
      <c r="T15">
        <v>0</v>
      </c>
      <c r="U15">
        <v>5</v>
      </c>
      <c r="V15">
        <v>4.5</v>
      </c>
      <c r="W15" s="3">
        <f>Restaurant_Data[[#This Row],[Quantity]]*Restaurant_Data[[#This Row],[Unit Price]]*(1-Restaurant_Data[[#This Row],[Discount %]]/100)*(1+Restaurant_Data[[#This Row],[Tax %]]/100)</f>
        <v>32.004000000000005</v>
      </c>
      <c r="X15">
        <f>Restaurant_Data[[#This Row],[Quantity]]*Restaurant_Data[[#This Row],[Unit Price]]*50%</f>
        <v>15.24</v>
      </c>
      <c r="Y15" s="3">
        <f>Restaurant_Data[[#This Row],[Total Sales]]-Restaurant_Data[[#This Row],[Cost]]</f>
        <v>16.764000000000003</v>
      </c>
      <c r="Z15">
        <f>IF(COUNTIF($G$2:G15,G15)=1,1,0)</f>
        <v>1</v>
      </c>
    </row>
    <row r="16" spans="1:26" x14ac:dyDescent="0.3">
      <c r="A16" t="s">
        <v>116</v>
      </c>
      <c r="B16" s="2">
        <v>45684</v>
      </c>
      <c r="C16" t="s">
        <v>27</v>
      </c>
      <c r="D16" t="s">
        <v>28</v>
      </c>
      <c r="E16" t="s">
        <v>117</v>
      </c>
      <c r="F16" t="s">
        <v>69</v>
      </c>
      <c r="G16" t="s">
        <v>118</v>
      </c>
      <c r="H16" t="s">
        <v>44</v>
      </c>
      <c r="I16" t="s">
        <v>33</v>
      </c>
      <c r="J16" t="s">
        <v>34</v>
      </c>
      <c r="K16" t="s">
        <v>107</v>
      </c>
      <c r="L16" t="s">
        <v>36</v>
      </c>
      <c r="M16">
        <v>10</v>
      </c>
      <c r="N16" t="s">
        <v>48</v>
      </c>
      <c r="O16" t="s">
        <v>65</v>
      </c>
      <c r="P16" t="s">
        <v>39</v>
      </c>
      <c r="Q16" t="s">
        <v>119</v>
      </c>
      <c r="R16">
        <v>2</v>
      </c>
      <c r="S16">
        <v>10.23</v>
      </c>
      <c r="T16">
        <v>5</v>
      </c>
      <c r="U16">
        <v>5</v>
      </c>
      <c r="V16">
        <v>3</v>
      </c>
      <c r="W16" s="3">
        <f>Restaurant_Data[[#This Row],[Quantity]]*Restaurant_Data[[#This Row],[Unit Price]]*(1-Restaurant_Data[[#This Row],[Discount %]]/100)*(1+Restaurant_Data[[#This Row],[Tax %]]/100)</f>
        <v>20.408850000000001</v>
      </c>
      <c r="X16">
        <f>Restaurant_Data[[#This Row],[Quantity]]*Restaurant_Data[[#This Row],[Unit Price]]*50%</f>
        <v>10.23</v>
      </c>
      <c r="Y16" s="3">
        <f>Restaurant_Data[[#This Row],[Total Sales]]-Restaurant_Data[[#This Row],[Cost]]</f>
        <v>10.178850000000001</v>
      </c>
      <c r="Z16">
        <f>IF(COUNTIF($G$2:G16,G16)=1,1,0)</f>
        <v>1</v>
      </c>
    </row>
    <row r="17" spans="1:26" x14ac:dyDescent="0.3">
      <c r="A17" t="s">
        <v>120</v>
      </c>
      <c r="B17" s="2">
        <v>45668</v>
      </c>
      <c r="C17" t="s">
        <v>27</v>
      </c>
      <c r="D17" t="s">
        <v>28</v>
      </c>
      <c r="E17" t="s">
        <v>121</v>
      </c>
      <c r="F17" t="s">
        <v>122</v>
      </c>
      <c r="G17" t="s">
        <v>123</v>
      </c>
      <c r="H17" t="s">
        <v>44</v>
      </c>
      <c r="I17" t="s">
        <v>33</v>
      </c>
      <c r="J17" t="s">
        <v>102</v>
      </c>
      <c r="K17" t="s">
        <v>64</v>
      </c>
      <c r="L17" t="s">
        <v>56</v>
      </c>
      <c r="M17">
        <v>7</v>
      </c>
      <c r="N17" t="s">
        <v>57</v>
      </c>
      <c r="O17" t="s">
        <v>95</v>
      </c>
      <c r="P17" t="s">
        <v>77</v>
      </c>
      <c r="Q17" t="s">
        <v>124</v>
      </c>
      <c r="R17">
        <v>3</v>
      </c>
      <c r="S17">
        <v>7.61</v>
      </c>
      <c r="T17">
        <v>10</v>
      </c>
      <c r="U17">
        <v>5</v>
      </c>
      <c r="V17">
        <v>4.5</v>
      </c>
      <c r="W17" s="3">
        <f>Restaurant_Data[[#This Row],[Quantity]]*Restaurant_Data[[#This Row],[Unit Price]]*(1-Restaurant_Data[[#This Row],[Discount %]]/100)*(1+Restaurant_Data[[#This Row],[Tax %]]/100)</f>
        <v>21.574350000000003</v>
      </c>
      <c r="X17">
        <f>Restaurant_Data[[#This Row],[Quantity]]*Restaurant_Data[[#This Row],[Unit Price]]*50%</f>
        <v>11.415000000000001</v>
      </c>
      <c r="Y17" s="3">
        <f>Restaurant_Data[[#This Row],[Total Sales]]-Restaurant_Data[[#This Row],[Cost]]</f>
        <v>10.159350000000002</v>
      </c>
      <c r="Z17">
        <f>IF(COUNTIF($G$2:G17,G17)=1,1,0)</f>
        <v>1</v>
      </c>
    </row>
    <row r="18" spans="1:26" x14ac:dyDescent="0.3">
      <c r="A18" t="s">
        <v>125</v>
      </c>
      <c r="B18" s="2">
        <v>45671</v>
      </c>
      <c r="C18" t="s">
        <v>27</v>
      </c>
      <c r="D18" t="s">
        <v>28</v>
      </c>
      <c r="E18" t="s">
        <v>126</v>
      </c>
      <c r="F18" t="s">
        <v>69</v>
      </c>
      <c r="G18" t="s">
        <v>127</v>
      </c>
      <c r="H18" t="s">
        <v>44</v>
      </c>
      <c r="I18" t="s">
        <v>63</v>
      </c>
      <c r="J18" t="s">
        <v>45</v>
      </c>
      <c r="K18" t="s">
        <v>35</v>
      </c>
      <c r="L18" t="s">
        <v>47</v>
      </c>
      <c r="M18">
        <v>20</v>
      </c>
      <c r="N18" t="s">
        <v>37</v>
      </c>
      <c r="O18" t="s">
        <v>49</v>
      </c>
      <c r="P18" t="s">
        <v>77</v>
      </c>
      <c r="Q18" t="s">
        <v>128</v>
      </c>
      <c r="R18">
        <v>2</v>
      </c>
      <c r="S18">
        <v>7.66</v>
      </c>
      <c r="T18">
        <v>10</v>
      </c>
      <c r="U18">
        <v>5</v>
      </c>
      <c r="V18">
        <v>4.5</v>
      </c>
      <c r="W18" s="3">
        <f>Restaurant_Data[[#This Row],[Quantity]]*Restaurant_Data[[#This Row],[Unit Price]]*(1-Restaurant_Data[[#This Row],[Discount %]]/100)*(1+Restaurant_Data[[#This Row],[Tax %]]/100)</f>
        <v>14.477400000000001</v>
      </c>
      <c r="X18">
        <f>Restaurant_Data[[#This Row],[Quantity]]*Restaurant_Data[[#This Row],[Unit Price]]*50%</f>
        <v>7.66</v>
      </c>
      <c r="Y18" s="3">
        <f>Restaurant_Data[[#This Row],[Total Sales]]-Restaurant_Data[[#This Row],[Cost]]</f>
        <v>6.817400000000001</v>
      </c>
      <c r="Z18">
        <f>IF(COUNTIF($G$2:G18,G18)=1,1,0)</f>
        <v>1</v>
      </c>
    </row>
    <row r="19" spans="1:26" x14ac:dyDescent="0.3">
      <c r="A19" t="s">
        <v>129</v>
      </c>
      <c r="B19" s="2">
        <v>45679</v>
      </c>
      <c r="C19" t="s">
        <v>27</v>
      </c>
      <c r="D19" t="s">
        <v>28</v>
      </c>
      <c r="E19" t="s">
        <v>53</v>
      </c>
      <c r="F19" t="s">
        <v>81</v>
      </c>
      <c r="G19" t="s">
        <v>130</v>
      </c>
      <c r="H19" t="s">
        <v>44</v>
      </c>
      <c r="I19" t="s">
        <v>33</v>
      </c>
      <c r="J19" t="s">
        <v>34</v>
      </c>
      <c r="K19" t="s">
        <v>107</v>
      </c>
      <c r="L19" t="s">
        <v>47</v>
      </c>
      <c r="M19">
        <v>14</v>
      </c>
      <c r="N19" t="s">
        <v>37</v>
      </c>
      <c r="O19" t="s">
        <v>95</v>
      </c>
      <c r="P19" t="s">
        <v>39</v>
      </c>
      <c r="Q19" t="s">
        <v>131</v>
      </c>
      <c r="R19">
        <v>2</v>
      </c>
      <c r="S19">
        <v>7.66</v>
      </c>
      <c r="T19">
        <v>5</v>
      </c>
      <c r="U19">
        <v>5</v>
      </c>
      <c r="V19">
        <v>5</v>
      </c>
      <c r="W19" s="3">
        <f>Restaurant_Data[[#This Row],[Quantity]]*Restaurant_Data[[#This Row],[Unit Price]]*(1-Restaurant_Data[[#This Row],[Discount %]]/100)*(1+Restaurant_Data[[#This Row],[Tax %]]/100)</f>
        <v>15.281700000000001</v>
      </c>
      <c r="X19">
        <f>Restaurant_Data[[#This Row],[Quantity]]*Restaurant_Data[[#This Row],[Unit Price]]*50%</f>
        <v>7.66</v>
      </c>
      <c r="Y19" s="3">
        <f>Restaurant_Data[[#This Row],[Total Sales]]-Restaurant_Data[[#This Row],[Cost]]</f>
        <v>7.6217000000000006</v>
      </c>
      <c r="Z19">
        <f>IF(COUNTIF($G$2:G19,G19)=1,1,0)</f>
        <v>1</v>
      </c>
    </row>
    <row r="20" spans="1:26" x14ac:dyDescent="0.3">
      <c r="A20" t="s">
        <v>132</v>
      </c>
      <c r="B20" s="2">
        <v>45681</v>
      </c>
      <c r="C20" t="s">
        <v>27</v>
      </c>
      <c r="D20" t="s">
        <v>28</v>
      </c>
      <c r="E20" t="s">
        <v>109</v>
      </c>
      <c r="F20" t="s">
        <v>86</v>
      </c>
      <c r="G20" t="s">
        <v>133</v>
      </c>
      <c r="H20" t="s">
        <v>44</v>
      </c>
      <c r="I20" t="s">
        <v>63</v>
      </c>
      <c r="J20" t="s">
        <v>93</v>
      </c>
      <c r="K20" t="s">
        <v>107</v>
      </c>
      <c r="L20" t="s">
        <v>47</v>
      </c>
      <c r="M20">
        <v>19</v>
      </c>
      <c r="N20" t="s">
        <v>37</v>
      </c>
      <c r="O20" t="s">
        <v>38</v>
      </c>
      <c r="P20" t="s">
        <v>50</v>
      </c>
      <c r="Q20" t="s">
        <v>66</v>
      </c>
      <c r="R20">
        <v>2</v>
      </c>
      <c r="S20">
        <v>5.58</v>
      </c>
      <c r="T20">
        <v>5</v>
      </c>
      <c r="U20">
        <v>5</v>
      </c>
      <c r="V20">
        <v>5</v>
      </c>
      <c r="W20" s="3">
        <f>Restaurant_Data[[#This Row],[Quantity]]*Restaurant_Data[[#This Row],[Unit Price]]*(1-Restaurant_Data[[#This Row],[Discount %]]/100)*(1+Restaurant_Data[[#This Row],[Tax %]]/100)</f>
        <v>11.132100000000001</v>
      </c>
      <c r="X20">
        <f>Restaurant_Data[[#This Row],[Quantity]]*Restaurant_Data[[#This Row],[Unit Price]]*50%</f>
        <v>5.58</v>
      </c>
      <c r="Y20" s="3">
        <f>Restaurant_Data[[#This Row],[Total Sales]]-Restaurant_Data[[#This Row],[Cost]]</f>
        <v>5.5521000000000011</v>
      </c>
      <c r="Z20">
        <f>IF(COUNTIF($G$2:G20,G20)=1,1,0)</f>
        <v>1</v>
      </c>
    </row>
    <row r="21" spans="1:26" x14ac:dyDescent="0.3">
      <c r="A21" t="s">
        <v>134</v>
      </c>
      <c r="B21" s="2">
        <v>45677</v>
      </c>
      <c r="C21" t="s">
        <v>27</v>
      </c>
      <c r="D21" t="s">
        <v>28</v>
      </c>
      <c r="E21" t="s">
        <v>135</v>
      </c>
      <c r="F21" t="s">
        <v>69</v>
      </c>
      <c r="G21" t="s">
        <v>136</v>
      </c>
      <c r="H21" t="s">
        <v>32</v>
      </c>
      <c r="I21" t="s">
        <v>63</v>
      </c>
      <c r="J21" t="s">
        <v>93</v>
      </c>
      <c r="K21" t="s">
        <v>88</v>
      </c>
      <c r="L21" t="s">
        <v>36</v>
      </c>
      <c r="M21">
        <v>15</v>
      </c>
      <c r="N21" t="s">
        <v>37</v>
      </c>
      <c r="O21" t="s">
        <v>95</v>
      </c>
      <c r="P21" t="s">
        <v>58</v>
      </c>
      <c r="Q21" t="s">
        <v>137</v>
      </c>
      <c r="R21">
        <v>2</v>
      </c>
      <c r="S21">
        <v>15.97</v>
      </c>
      <c r="T21">
        <v>5</v>
      </c>
      <c r="U21">
        <v>5</v>
      </c>
      <c r="V21">
        <v>5</v>
      </c>
      <c r="W21" s="3">
        <f>Restaurant_Data[[#This Row],[Quantity]]*Restaurant_Data[[#This Row],[Unit Price]]*(1-Restaurant_Data[[#This Row],[Discount %]]/100)*(1+Restaurant_Data[[#This Row],[Tax %]]/100)</f>
        <v>31.860150000000001</v>
      </c>
      <c r="X21">
        <f>Restaurant_Data[[#This Row],[Quantity]]*Restaurant_Data[[#This Row],[Unit Price]]*50%</f>
        <v>15.97</v>
      </c>
      <c r="Y21" s="3">
        <f>Restaurant_Data[[#This Row],[Total Sales]]-Restaurant_Data[[#This Row],[Cost]]</f>
        <v>15.89015</v>
      </c>
      <c r="Z21">
        <f>IF(COUNTIF($G$2:G21,G21)=1,1,0)</f>
        <v>1</v>
      </c>
    </row>
    <row r="22" spans="1:26" x14ac:dyDescent="0.3">
      <c r="A22" t="s">
        <v>138</v>
      </c>
      <c r="B22" s="2">
        <v>45672</v>
      </c>
      <c r="C22" t="s">
        <v>27</v>
      </c>
      <c r="D22" t="s">
        <v>28</v>
      </c>
      <c r="E22" t="s">
        <v>139</v>
      </c>
      <c r="F22" t="s">
        <v>30</v>
      </c>
      <c r="G22" t="s">
        <v>140</v>
      </c>
      <c r="H22" t="s">
        <v>44</v>
      </c>
      <c r="I22" t="s">
        <v>33</v>
      </c>
      <c r="J22" t="s">
        <v>34</v>
      </c>
      <c r="K22" t="s">
        <v>107</v>
      </c>
      <c r="L22" t="s">
        <v>56</v>
      </c>
      <c r="M22">
        <v>18</v>
      </c>
      <c r="N22" t="s">
        <v>48</v>
      </c>
      <c r="O22" t="s">
        <v>95</v>
      </c>
      <c r="P22" t="s">
        <v>114</v>
      </c>
      <c r="Q22" t="s">
        <v>141</v>
      </c>
      <c r="R22">
        <v>3</v>
      </c>
      <c r="S22">
        <v>7.57</v>
      </c>
      <c r="T22">
        <v>10</v>
      </c>
      <c r="U22">
        <v>5</v>
      </c>
      <c r="V22">
        <v>4.5</v>
      </c>
      <c r="W22" s="3">
        <f>Restaurant_Data[[#This Row],[Quantity]]*Restaurant_Data[[#This Row],[Unit Price]]*(1-Restaurant_Data[[#This Row],[Discount %]]/100)*(1+Restaurant_Data[[#This Row],[Tax %]]/100)</f>
        <v>21.46095</v>
      </c>
      <c r="X22">
        <f>Restaurant_Data[[#This Row],[Quantity]]*Restaurant_Data[[#This Row],[Unit Price]]*50%</f>
        <v>11.355</v>
      </c>
      <c r="Y22" s="3">
        <f>Restaurant_Data[[#This Row],[Total Sales]]-Restaurant_Data[[#This Row],[Cost]]</f>
        <v>10.10595</v>
      </c>
      <c r="Z22">
        <f>IF(COUNTIF($G$2:G22,G22)=1,1,0)</f>
        <v>1</v>
      </c>
    </row>
    <row r="23" spans="1:26" x14ac:dyDescent="0.3">
      <c r="A23" t="s">
        <v>142</v>
      </c>
      <c r="B23" s="2">
        <v>45667</v>
      </c>
      <c r="C23" t="s">
        <v>27</v>
      </c>
      <c r="D23" t="s">
        <v>28</v>
      </c>
      <c r="E23" t="s">
        <v>143</v>
      </c>
      <c r="F23" t="s">
        <v>30</v>
      </c>
      <c r="G23" t="s">
        <v>144</v>
      </c>
      <c r="H23" t="s">
        <v>44</v>
      </c>
      <c r="I23" t="s">
        <v>33</v>
      </c>
      <c r="J23" t="s">
        <v>34</v>
      </c>
      <c r="K23" t="s">
        <v>107</v>
      </c>
      <c r="L23" t="s">
        <v>47</v>
      </c>
      <c r="M23">
        <v>25</v>
      </c>
      <c r="N23" t="s">
        <v>57</v>
      </c>
      <c r="O23" t="s">
        <v>95</v>
      </c>
      <c r="P23" t="s">
        <v>71</v>
      </c>
      <c r="Q23" t="s">
        <v>72</v>
      </c>
      <c r="R23">
        <v>2</v>
      </c>
      <c r="S23">
        <v>10.11</v>
      </c>
      <c r="T23">
        <v>0</v>
      </c>
      <c r="U23">
        <v>5</v>
      </c>
      <c r="V23">
        <v>3</v>
      </c>
      <c r="W23" s="3">
        <f>Restaurant_Data[[#This Row],[Quantity]]*Restaurant_Data[[#This Row],[Unit Price]]*(1-Restaurant_Data[[#This Row],[Discount %]]/100)*(1+Restaurant_Data[[#This Row],[Tax %]]/100)</f>
        <v>21.230999999999998</v>
      </c>
      <c r="X23">
        <f>Restaurant_Data[[#This Row],[Quantity]]*Restaurant_Data[[#This Row],[Unit Price]]*50%</f>
        <v>10.11</v>
      </c>
      <c r="Y23" s="3">
        <f>Restaurant_Data[[#This Row],[Total Sales]]-Restaurant_Data[[#This Row],[Cost]]</f>
        <v>11.120999999999999</v>
      </c>
      <c r="Z23">
        <f>IF(COUNTIF($G$2:G23,G23)=1,1,0)</f>
        <v>1</v>
      </c>
    </row>
    <row r="24" spans="1:26" x14ac:dyDescent="0.3">
      <c r="A24" t="s">
        <v>145</v>
      </c>
      <c r="B24" s="2">
        <v>45680</v>
      </c>
      <c r="C24" t="s">
        <v>27</v>
      </c>
      <c r="D24" t="s">
        <v>28</v>
      </c>
      <c r="E24" t="s">
        <v>146</v>
      </c>
      <c r="F24" t="s">
        <v>69</v>
      </c>
      <c r="G24" t="s">
        <v>147</v>
      </c>
      <c r="H24" t="s">
        <v>44</v>
      </c>
      <c r="I24" t="s">
        <v>63</v>
      </c>
      <c r="J24" t="s">
        <v>45</v>
      </c>
      <c r="K24" t="s">
        <v>46</v>
      </c>
      <c r="L24" t="s">
        <v>56</v>
      </c>
      <c r="M24">
        <v>12</v>
      </c>
      <c r="N24" t="s">
        <v>37</v>
      </c>
      <c r="O24" t="s">
        <v>95</v>
      </c>
      <c r="P24" t="s">
        <v>71</v>
      </c>
      <c r="Q24" t="s">
        <v>148</v>
      </c>
      <c r="R24">
        <v>2</v>
      </c>
      <c r="S24">
        <v>4.49</v>
      </c>
      <c r="T24">
        <v>10</v>
      </c>
      <c r="U24">
        <v>5</v>
      </c>
      <c r="V24">
        <v>4.5</v>
      </c>
      <c r="W24" s="3">
        <f>Restaurant_Data[[#This Row],[Quantity]]*Restaurant_Data[[#This Row],[Unit Price]]*(1-Restaurant_Data[[#This Row],[Discount %]]/100)*(1+Restaurant_Data[[#This Row],[Tax %]]/100)</f>
        <v>8.4861000000000004</v>
      </c>
      <c r="X24">
        <f>Restaurant_Data[[#This Row],[Quantity]]*Restaurant_Data[[#This Row],[Unit Price]]*50%</f>
        <v>4.49</v>
      </c>
      <c r="Y24" s="3">
        <f>Restaurant_Data[[#This Row],[Total Sales]]-Restaurant_Data[[#This Row],[Cost]]</f>
        <v>3.9961000000000002</v>
      </c>
      <c r="Z24">
        <f>IF(COUNTIF($G$2:G24,G24)=1,1,0)</f>
        <v>1</v>
      </c>
    </row>
    <row r="25" spans="1:26" x14ac:dyDescent="0.3">
      <c r="A25" t="s">
        <v>149</v>
      </c>
      <c r="B25" s="2">
        <v>45682</v>
      </c>
      <c r="C25" t="s">
        <v>27</v>
      </c>
      <c r="D25" t="s">
        <v>28</v>
      </c>
      <c r="E25" t="s">
        <v>150</v>
      </c>
      <c r="F25" t="s">
        <v>122</v>
      </c>
      <c r="G25" t="s">
        <v>151</v>
      </c>
      <c r="H25" t="s">
        <v>44</v>
      </c>
      <c r="I25" t="s">
        <v>33</v>
      </c>
      <c r="J25" t="s">
        <v>34</v>
      </c>
      <c r="K25" t="s">
        <v>64</v>
      </c>
      <c r="L25" t="s">
        <v>56</v>
      </c>
      <c r="M25">
        <v>19</v>
      </c>
      <c r="N25" t="s">
        <v>57</v>
      </c>
      <c r="O25" t="s">
        <v>65</v>
      </c>
      <c r="P25" t="s">
        <v>77</v>
      </c>
      <c r="Q25" t="s">
        <v>78</v>
      </c>
      <c r="R25">
        <v>2</v>
      </c>
      <c r="S25">
        <v>7.01</v>
      </c>
      <c r="T25">
        <v>5</v>
      </c>
      <c r="U25">
        <v>5</v>
      </c>
      <c r="V25">
        <v>4.5</v>
      </c>
      <c r="W25" s="3">
        <f>Restaurant_Data[[#This Row],[Quantity]]*Restaurant_Data[[#This Row],[Unit Price]]*(1-Restaurant_Data[[#This Row],[Discount %]]/100)*(1+Restaurant_Data[[#This Row],[Tax %]]/100)</f>
        <v>13.98495</v>
      </c>
      <c r="X25">
        <f>Restaurant_Data[[#This Row],[Quantity]]*Restaurant_Data[[#This Row],[Unit Price]]*50%</f>
        <v>7.01</v>
      </c>
      <c r="Y25" s="3">
        <f>Restaurant_Data[[#This Row],[Total Sales]]-Restaurant_Data[[#This Row],[Cost]]</f>
        <v>6.9749499999999998</v>
      </c>
      <c r="Z25">
        <f>IF(COUNTIF($G$2:G25,G25)=1,1,0)</f>
        <v>1</v>
      </c>
    </row>
    <row r="26" spans="1:26" x14ac:dyDescent="0.3">
      <c r="A26" t="s">
        <v>152</v>
      </c>
      <c r="B26" s="2">
        <v>45659</v>
      </c>
      <c r="C26" t="s">
        <v>27</v>
      </c>
      <c r="D26" t="s">
        <v>28</v>
      </c>
      <c r="E26" t="s">
        <v>153</v>
      </c>
      <c r="F26" t="s">
        <v>75</v>
      </c>
      <c r="G26" t="s">
        <v>154</v>
      </c>
      <c r="H26" t="s">
        <v>44</v>
      </c>
      <c r="I26" t="s">
        <v>63</v>
      </c>
      <c r="J26" t="s">
        <v>34</v>
      </c>
      <c r="K26" t="s">
        <v>107</v>
      </c>
      <c r="L26" t="s">
        <v>94</v>
      </c>
      <c r="M26">
        <v>8</v>
      </c>
      <c r="N26" t="s">
        <v>48</v>
      </c>
      <c r="O26" t="s">
        <v>38</v>
      </c>
      <c r="P26" t="s">
        <v>50</v>
      </c>
      <c r="Q26" t="s">
        <v>51</v>
      </c>
      <c r="R26">
        <v>3</v>
      </c>
      <c r="S26">
        <v>4.83</v>
      </c>
      <c r="T26">
        <v>0</v>
      </c>
      <c r="U26">
        <v>5</v>
      </c>
      <c r="V26">
        <v>3</v>
      </c>
      <c r="W26" s="3">
        <f>Restaurant_Data[[#This Row],[Quantity]]*Restaurant_Data[[#This Row],[Unit Price]]*(1-Restaurant_Data[[#This Row],[Discount %]]/100)*(1+Restaurant_Data[[#This Row],[Tax %]]/100)</f>
        <v>15.214500000000001</v>
      </c>
      <c r="X26">
        <f>Restaurant_Data[[#This Row],[Quantity]]*Restaurant_Data[[#This Row],[Unit Price]]*50%</f>
        <v>7.2450000000000001</v>
      </c>
      <c r="Y26" s="3">
        <f>Restaurant_Data[[#This Row],[Total Sales]]-Restaurant_Data[[#This Row],[Cost]]</f>
        <v>7.9695000000000009</v>
      </c>
      <c r="Z26">
        <f>IF(COUNTIF($G$2:G26,G26)=1,1,0)</f>
        <v>1</v>
      </c>
    </row>
    <row r="27" spans="1:26" x14ac:dyDescent="0.3">
      <c r="A27" t="s">
        <v>155</v>
      </c>
      <c r="B27" s="2">
        <v>45662</v>
      </c>
      <c r="C27" t="s">
        <v>156</v>
      </c>
      <c r="D27" t="s">
        <v>28</v>
      </c>
      <c r="E27" t="s">
        <v>126</v>
      </c>
      <c r="F27" t="s">
        <v>122</v>
      </c>
      <c r="G27" t="s">
        <v>157</v>
      </c>
      <c r="H27" t="s">
        <v>32</v>
      </c>
      <c r="I27" t="s">
        <v>63</v>
      </c>
      <c r="J27" t="s">
        <v>45</v>
      </c>
      <c r="K27" t="s">
        <v>46</v>
      </c>
      <c r="L27" t="s">
        <v>36</v>
      </c>
      <c r="M27">
        <v>13</v>
      </c>
      <c r="N27" t="s">
        <v>48</v>
      </c>
      <c r="O27" t="s">
        <v>38</v>
      </c>
      <c r="P27" t="s">
        <v>77</v>
      </c>
      <c r="Q27" t="s">
        <v>158</v>
      </c>
      <c r="R27">
        <v>2</v>
      </c>
      <c r="S27">
        <v>14.37</v>
      </c>
      <c r="T27">
        <v>5</v>
      </c>
      <c r="U27">
        <v>5</v>
      </c>
      <c r="V27">
        <v>4.5</v>
      </c>
      <c r="W27" s="3">
        <f>Restaurant_Data[[#This Row],[Quantity]]*Restaurant_Data[[#This Row],[Unit Price]]*(1-Restaurant_Data[[#This Row],[Discount %]]/100)*(1+Restaurant_Data[[#This Row],[Tax %]]/100)</f>
        <v>28.668149999999997</v>
      </c>
      <c r="X27">
        <f>Restaurant_Data[[#This Row],[Quantity]]*Restaurant_Data[[#This Row],[Unit Price]]*50%</f>
        <v>14.37</v>
      </c>
      <c r="Y27" s="3">
        <f>Restaurant_Data[[#This Row],[Total Sales]]-Restaurant_Data[[#This Row],[Cost]]</f>
        <v>14.298149999999998</v>
      </c>
      <c r="Z27">
        <f>IF(COUNTIF($G$2:G27,G27)=1,1,0)</f>
        <v>1</v>
      </c>
    </row>
    <row r="28" spans="1:26" x14ac:dyDescent="0.3">
      <c r="A28" t="s">
        <v>159</v>
      </c>
      <c r="B28" s="2">
        <v>45674</v>
      </c>
      <c r="C28" t="s">
        <v>156</v>
      </c>
      <c r="D28" t="s">
        <v>28</v>
      </c>
      <c r="E28" t="s">
        <v>160</v>
      </c>
      <c r="F28" t="s">
        <v>86</v>
      </c>
      <c r="G28" t="s">
        <v>161</v>
      </c>
      <c r="H28" t="s">
        <v>44</v>
      </c>
      <c r="I28" t="s">
        <v>63</v>
      </c>
      <c r="J28" t="s">
        <v>45</v>
      </c>
      <c r="K28" t="s">
        <v>35</v>
      </c>
      <c r="L28" t="s">
        <v>94</v>
      </c>
      <c r="M28">
        <v>19</v>
      </c>
      <c r="N28" t="s">
        <v>37</v>
      </c>
      <c r="O28" t="s">
        <v>49</v>
      </c>
      <c r="P28" t="s">
        <v>58</v>
      </c>
      <c r="Q28" t="s">
        <v>59</v>
      </c>
      <c r="R28">
        <v>2</v>
      </c>
      <c r="S28">
        <v>8.52</v>
      </c>
      <c r="T28">
        <v>5</v>
      </c>
      <c r="U28">
        <v>5</v>
      </c>
      <c r="V28">
        <v>5</v>
      </c>
      <c r="W28" s="3">
        <f>Restaurant_Data[[#This Row],[Quantity]]*Restaurant_Data[[#This Row],[Unit Price]]*(1-Restaurant_Data[[#This Row],[Discount %]]/100)*(1+Restaurant_Data[[#This Row],[Tax %]]/100)</f>
        <v>16.997399999999999</v>
      </c>
      <c r="X28">
        <f>Restaurant_Data[[#This Row],[Quantity]]*Restaurant_Data[[#This Row],[Unit Price]]*50%</f>
        <v>8.52</v>
      </c>
      <c r="Y28" s="3">
        <f>Restaurant_Data[[#This Row],[Total Sales]]-Restaurant_Data[[#This Row],[Cost]]</f>
        <v>8.4773999999999994</v>
      </c>
      <c r="Z28">
        <f>IF(COUNTIF($G$2:G28,G28)=1,1,0)</f>
        <v>1</v>
      </c>
    </row>
    <row r="29" spans="1:26" x14ac:dyDescent="0.3">
      <c r="A29" t="s">
        <v>162</v>
      </c>
      <c r="B29" s="2">
        <v>45663</v>
      </c>
      <c r="C29" t="s">
        <v>156</v>
      </c>
      <c r="D29" t="s">
        <v>28</v>
      </c>
      <c r="E29" t="s">
        <v>74</v>
      </c>
      <c r="F29" t="s">
        <v>75</v>
      </c>
      <c r="G29" t="s">
        <v>163</v>
      </c>
      <c r="H29" t="s">
        <v>44</v>
      </c>
      <c r="I29" t="s">
        <v>63</v>
      </c>
      <c r="J29" t="s">
        <v>34</v>
      </c>
      <c r="K29" t="s">
        <v>107</v>
      </c>
      <c r="L29" t="s">
        <v>47</v>
      </c>
      <c r="M29">
        <v>5</v>
      </c>
      <c r="N29" t="s">
        <v>48</v>
      </c>
      <c r="O29" t="s">
        <v>65</v>
      </c>
      <c r="P29" t="s">
        <v>114</v>
      </c>
      <c r="Q29" t="s">
        <v>115</v>
      </c>
      <c r="R29">
        <v>3</v>
      </c>
      <c r="S29">
        <v>7.88</v>
      </c>
      <c r="T29">
        <v>10</v>
      </c>
      <c r="U29">
        <v>5</v>
      </c>
      <c r="V29">
        <v>5</v>
      </c>
      <c r="W29" s="3">
        <f>Restaurant_Data[[#This Row],[Quantity]]*Restaurant_Data[[#This Row],[Unit Price]]*(1-Restaurant_Data[[#This Row],[Discount %]]/100)*(1+Restaurant_Data[[#This Row],[Tax %]]/100)</f>
        <v>22.3398</v>
      </c>
      <c r="X29">
        <f>Restaurant_Data[[#This Row],[Quantity]]*Restaurant_Data[[#This Row],[Unit Price]]*50%</f>
        <v>11.82</v>
      </c>
      <c r="Y29" s="3">
        <f>Restaurant_Data[[#This Row],[Total Sales]]-Restaurant_Data[[#This Row],[Cost]]</f>
        <v>10.5198</v>
      </c>
      <c r="Z29">
        <f>IF(COUNTIF($G$2:G29,G29)=1,1,0)</f>
        <v>1</v>
      </c>
    </row>
    <row r="30" spans="1:26" x14ac:dyDescent="0.3">
      <c r="A30" t="s">
        <v>164</v>
      </c>
      <c r="B30" s="2">
        <v>45660</v>
      </c>
      <c r="C30" t="s">
        <v>156</v>
      </c>
      <c r="D30" t="s">
        <v>28</v>
      </c>
      <c r="E30" t="s">
        <v>165</v>
      </c>
      <c r="F30" t="s">
        <v>75</v>
      </c>
      <c r="G30" t="s">
        <v>166</v>
      </c>
      <c r="H30" t="s">
        <v>32</v>
      </c>
      <c r="I30" t="s">
        <v>33</v>
      </c>
      <c r="J30" t="s">
        <v>45</v>
      </c>
      <c r="K30" t="s">
        <v>88</v>
      </c>
      <c r="L30" t="s">
        <v>36</v>
      </c>
      <c r="M30">
        <v>17</v>
      </c>
      <c r="N30" t="s">
        <v>57</v>
      </c>
      <c r="O30" t="s">
        <v>65</v>
      </c>
      <c r="P30" t="s">
        <v>39</v>
      </c>
      <c r="Q30" t="s">
        <v>40</v>
      </c>
      <c r="R30">
        <v>2</v>
      </c>
      <c r="S30">
        <v>3.54</v>
      </c>
      <c r="T30">
        <v>5</v>
      </c>
      <c r="U30">
        <v>5</v>
      </c>
      <c r="V30">
        <v>4.5</v>
      </c>
      <c r="W30" s="3">
        <f>Restaurant_Data[[#This Row],[Quantity]]*Restaurant_Data[[#This Row],[Unit Price]]*(1-Restaurant_Data[[#This Row],[Discount %]]/100)*(1+Restaurant_Data[[#This Row],[Tax %]]/100)</f>
        <v>7.0623000000000005</v>
      </c>
      <c r="X30">
        <f>Restaurant_Data[[#This Row],[Quantity]]*Restaurant_Data[[#This Row],[Unit Price]]*50%</f>
        <v>3.54</v>
      </c>
      <c r="Y30" s="3">
        <f>Restaurant_Data[[#This Row],[Total Sales]]-Restaurant_Data[[#This Row],[Cost]]</f>
        <v>3.5223000000000004</v>
      </c>
      <c r="Z30">
        <f>IF(COUNTIF($G$2:G30,G30)=1,1,0)</f>
        <v>1</v>
      </c>
    </row>
    <row r="31" spans="1:26" x14ac:dyDescent="0.3">
      <c r="A31" t="s">
        <v>167</v>
      </c>
      <c r="B31" s="2">
        <v>45668</v>
      </c>
      <c r="C31" t="s">
        <v>156</v>
      </c>
      <c r="D31" t="s">
        <v>28</v>
      </c>
      <c r="E31" t="s">
        <v>68</v>
      </c>
      <c r="F31" t="s">
        <v>86</v>
      </c>
      <c r="G31" t="s">
        <v>168</v>
      </c>
      <c r="H31" t="s">
        <v>44</v>
      </c>
      <c r="I31" t="s">
        <v>63</v>
      </c>
      <c r="J31" t="s">
        <v>102</v>
      </c>
      <c r="K31" t="s">
        <v>64</v>
      </c>
      <c r="L31" t="s">
        <v>94</v>
      </c>
      <c r="M31">
        <v>19</v>
      </c>
      <c r="N31" t="s">
        <v>57</v>
      </c>
      <c r="O31" t="s">
        <v>65</v>
      </c>
      <c r="P31" t="s">
        <v>50</v>
      </c>
      <c r="Q31" t="s">
        <v>169</v>
      </c>
      <c r="R31">
        <v>3</v>
      </c>
      <c r="S31">
        <v>15.11</v>
      </c>
      <c r="T31">
        <v>0</v>
      </c>
      <c r="U31">
        <v>5</v>
      </c>
      <c r="V31">
        <v>3</v>
      </c>
      <c r="W31" s="3">
        <f>Restaurant_Data[[#This Row],[Quantity]]*Restaurant_Data[[#This Row],[Unit Price]]*(1-Restaurant_Data[[#This Row],[Discount %]]/100)*(1+Restaurant_Data[[#This Row],[Tax %]]/100)</f>
        <v>47.596499999999999</v>
      </c>
      <c r="X31">
        <f>Restaurant_Data[[#This Row],[Quantity]]*Restaurant_Data[[#This Row],[Unit Price]]*50%</f>
        <v>22.664999999999999</v>
      </c>
      <c r="Y31" s="3">
        <f>Restaurant_Data[[#This Row],[Total Sales]]-Restaurant_Data[[#This Row],[Cost]]</f>
        <v>24.9315</v>
      </c>
      <c r="Z31">
        <f>IF(COUNTIF($G$2:G31,G31)=1,1,0)</f>
        <v>1</v>
      </c>
    </row>
    <row r="32" spans="1:26" x14ac:dyDescent="0.3">
      <c r="A32" t="s">
        <v>170</v>
      </c>
      <c r="B32" s="2">
        <v>45665</v>
      </c>
      <c r="C32" t="s">
        <v>156</v>
      </c>
      <c r="D32" t="s">
        <v>28</v>
      </c>
      <c r="E32" t="s">
        <v>171</v>
      </c>
      <c r="F32" t="s">
        <v>81</v>
      </c>
      <c r="G32" t="s">
        <v>172</v>
      </c>
      <c r="H32" t="s">
        <v>44</v>
      </c>
      <c r="I32" t="s">
        <v>33</v>
      </c>
      <c r="J32" t="s">
        <v>102</v>
      </c>
      <c r="K32" t="s">
        <v>88</v>
      </c>
      <c r="L32" t="s">
        <v>47</v>
      </c>
      <c r="M32">
        <v>9</v>
      </c>
      <c r="N32" t="s">
        <v>57</v>
      </c>
      <c r="O32" t="s">
        <v>95</v>
      </c>
      <c r="P32" t="s">
        <v>39</v>
      </c>
      <c r="Q32" t="s">
        <v>111</v>
      </c>
      <c r="R32">
        <v>2</v>
      </c>
      <c r="S32">
        <v>3.54</v>
      </c>
      <c r="T32">
        <v>5</v>
      </c>
      <c r="U32">
        <v>5</v>
      </c>
      <c r="V32">
        <v>3</v>
      </c>
      <c r="W32" s="3">
        <f>Restaurant_Data[[#This Row],[Quantity]]*Restaurant_Data[[#This Row],[Unit Price]]*(1-Restaurant_Data[[#This Row],[Discount %]]/100)*(1+Restaurant_Data[[#This Row],[Tax %]]/100)</f>
        <v>7.0623000000000005</v>
      </c>
      <c r="X32">
        <f>Restaurant_Data[[#This Row],[Quantity]]*Restaurant_Data[[#This Row],[Unit Price]]*50%</f>
        <v>3.54</v>
      </c>
      <c r="Y32" s="3">
        <f>Restaurant_Data[[#This Row],[Total Sales]]-Restaurant_Data[[#This Row],[Cost]]</f>
        <v>3.5223000000000004</v>
      </c>
      <c r="Z32">
        <f>IF(COUNTIF($G$2:G32,G32)=1,1,0)</f>
        <v>1</v>
      </c>
    </row>
    <row r="33" spans="1:26" x14ac:dyDescent="0.3">
      <c r="A33" t="s">
        <v>173</v>
      </c>
      <c r="B33" s="2">
        <v>45678</v>
      </c>
      <c r="C33" t="s">
        <v>156</v>
      </c>
      <c r="D33" t="s">
        <v>28</v>
      </c>
      <c r="E33" t="s">
        <v>174</v>
      </c>
      <c r="F33" t="s">
        <v>30</v>
      </c>
      <c r="G33" t="s">
        <v>175</v>
      </c>
      <c r="H33" t="s">
        <v>44</v>
      </c>
      <c r="I33" t="s">
        <v>33</v>
      </c>
      <c r="J33" t="s">
        <v>34</v>
      </c>
      <c r="K33" t="s">
        <v>88</v>
      </c>
      <c r="L33" t="s">
        <v>47</v>
      </c>
      <c r="M33">
        <v>21</v>
      </c>
      <c r="N33" t="s">
        <v>48</v>
      </c>
      <c r="O33" t="s">
        <v>65</v>
      </c>
      <c r="P33" t="s">
        <v>77</v>
      </c>
      <c r="Q33" t="s">
        <v>128</v>
      </c>
      <c r="R33">
        <v>3</v>
      </c>
      <c r="S33">
        <v>12.71</v>
      </c>
      <c r="T33">
        <v>10</v>
      </c>
      <c r="U33">
        <v>5</v>
      </c>
      <c r="V33">
        <v>4.5</v>
      </c>
      <c r="W33" s="3">
        <f>Restaurant_Data[[#This Row],[Quantity]]*Restaurant_Data[[#This Row],[Unit Price]]*(1-Restaurant_Data[[#This Row],[Discount %]]/100)*(1+Restaurant_Data[[#This Row],[Tax %]]/100)</f>
        <v>36.032850000000003</v>
      </c>
      <c r="X33">
        <f>Restaurant_Data[[#This Row],[Quantity]]*Restaurant_Data[[#This Row],[Unit Price]]*50%</f>
        <v>19.065000000000001</v>
      </c>
      <c r="Y33" s="3">
        <f>Restaurant_Data[[#This Row],[Total Sales]]-Restaurant_Data[[#This Row],[Cost]]</f>
        <v>16.967850000000002</v>
      </c>
      <c r="Z33">
        <f>IF(COUNTIF($G$2:G33,G33)=1,1,0)</f>
        <v>1</v>
      </c>
    </row>
    <row r="34" spans="1:26" x14ac:dyDescent="0.3">
      <c r="A34" t="s">
        <v>176</v>
      </c>
      <c r="B34" s="2">
        <v>45660</v>
      </c>
      <c r="C34" t="s">
        <v>156</v>
      </c>
      <c r="D34" t="s">
        <v>28</v>
      </c>
      <c r="E34" t="s">
        <v>42</v>
      </c>
      <c r="F34" t="s">
        <v>30</v>
      </c>
      <c r="G34" t="s">
        <v>177</v>
      </c>
      <c r="H34" t="s">
        <v>44</v>
      </c>
      <c r="I34" t="s">
        <v>33</v>
      </c>
      <c r="J34" t="s">
        <v>45</v>
      </c>
      <c r="K34" t="s">
        <v>35</v>
      </c>
      <c r="L34" t="s">
        <v>36</v>
      </c>
      <c r="M34">
        <v>20</v>
      </c>
      <c r="N34" t="s">
        <v>48</v>
      </c>
      <c r="O34" t="s">
        <v>95</v>
      </c>
      <c r="P34" t="s">
        <v>114</v>
      </c>
      <c r="Q34" t="s">
        <v>178</v>
      </c>
      <c r="R34">
        <v>2</v>
      </c>
      <c r="S34">
        <v>4.6399999999999997</v>
      </c>
      <c r="T34">
        <v>10</v>
      </c>
      <c r="U34">
        <v>5</v>
      </c>
      <c r="V34">
        <v>5</v>
      </c>
      <c r="W34" s="3">
        <f>Restaurant_Data[[#This Row],[Quantity]]*Restaurant_Data[[#This Row],[Unit Price]]*(1-Restaurant_Data[[#This Row],[Discount %]]/100)*(1+Restaurant_Data[[#This Row],[Tax %]]/100)</f>
        <v>8.7696000000000005</v>
      </c>
      <c r="X34">
        <f>Restaurant_Data[[#This Row],[Quantity]]*Restaurant_Data[[#This Row],[Unit Price]]*50%</f>
        <v>4.6399999999999997</v>
      </c>
      <c r="Y34" s="3">
        <f>Restaurant_Data[[#This Row],[Total Sales]]-Restaurant_Data[[#This Row],[Cost]]</f>
        <v>4.1296000000000008</v>
      </c>
      <c r="Z34">
        <f>IF(COUNTIF($G$2:G34,G34)=1,1,0)</f>
        <v>1</v>
      </c>
    </row>
    <row r="35" spans="1:26" x14ac:dyDescent="0.3">
      <c r="A35" t="s">
        <v>179</v>
      </c>
      <c r="B35" s="2">
        <v>45670</v>
      </c>
      <c r="C35" t="s">
        <v>156</v>
      </c>
      <c r="D35" t="s">
        <v>28</v>
      </c>
      <c r="E35" t="s">
        <v>91</v>
      </c>
      <c r="F35" t="s">
        <v>81</v>
      </c>
      <c r="G35" t="s">
        <v>70</v>
      </c>
      <c r="H35" t="s">
        <v>32</v>
      </c>
      <c r="I35" t="s">
        <v>33</v>
      </c>
      <c r="J35" t="s">
        <v>93</v>
      </c>
      <c r="K35" t="s">
        <v>46</v>
      </c>
      <c r="L35" t="s">
        <v>94</v>
      </c>
      <c r="M35">
        <v>6</v>
      </c>
      <c r="N35" t="s">
        <v>37</v>
      </c>
      <c r="O35" t="s">
        <v>95</v>
      </c>
      <c r="P35" t="s">
        <v>58</v>
      </c>
      <c r="Q35" t="s">
        <v>59</v>
      </c>
      <c r="R35">
        <v>2</v>
      </c>
      <c r="S35">
        <v>8.65</v>
      </c>
      <c r="T35">
        <v>0</v>
      </c>
      <c r="U35">
        <v>5</v>
      </c>
      <c r="V35">
        <v>3</v>
      </c>
      <c r="W35" s="3">
        <f>Restaurant_Data[[#This Row],[Quantity]]*Restaurant_Data[[#This Row],[Unit Price]]*(1-Restaurant_Data[[#This Row],[Discount %]]/100)*(1+Restaurant_Data[[#This Row],[Tax %]]/100)</f>
        <v>18.165000000000003</v>
      </c>
      <c r="X35">
        <f>Restaurant_Data[[#This Row],[Quantity]]*Restaurant_Data[[#This Row],[Unit Price]]*50%</f>
        <v>8.65</v>
      </c>
      <c r="Y35" s="3">
        <f>Restaurant_Data[[#This Row],[Total Sales]]-Restaurant_Data[[#This Row],[Cost]]</f>
        <v>9.5150000000000023</v>
      </c>
      <c r="Z35">
        <f>IF(COUNTIF($G$2:G35,G35)=1,1,0)</f>
        <v>0</v>
      </c>
    </row>
    <row r="36" spans="1:26" x14ac:dyDescent="0.3">
      <c r="A36" t="s">
        <v>180</v>
      </c>
      <c r="B36" s="2">
        <v>45682</v>
      </c>
      <c r="C36" t="s">
        <v>156</v>
      </c>
      <c r="D36" t="s">
        <v>28</v>
      </c>
      <c r="E36" t="s">
        <v>109</v>
      </c>
      <c r="F36" t="s">
        <v>75</v>
      </c>
      <c r="G36" t="s">
        <v>181</v>
      </c>
      <c r="H36" t="s">
        <v>32</v>
      </c>
      <c r="I36" t="s">
        <v>33</v>
      </c>
      <c r="J36" t="s">
        <v>93</v>
      </c>
      <c r="K36" t="s">
        <v>35</v>
      </c>
      <c r="L36" t="s">
        <v>36</v>
      </c>
      <c r="M36">
        <v>12</v>
      </c>
      <c r="N36" t="s">
        <v>48</v>
      </c>
      <c r="O36" t="s">
        <v>38</v>
      </c>
      <c r="P36" t="s">
        <v>77</v>
      </c>
      <c r="Q36" t="s">
        <v>78</v>
      </c>
      <c r="R36">
        <v>3</v>
      </c>
      <c r="S36">
        <v>6.43</v>
      </c>
      <c r="T36">
        <v>5</v>
      </c>
      <c r="U36">
        <v>5</v>
      </c>
      <c r="V36">
        <v>4.5</v>
      </c>
      <c r="W36" s="3">
        <f>Restaurant_Data[[#This Row],[Quantity]]*Restaurant_Data[[#This Row],[Unit Price]]*(1-Restaurant_Data[[#This Row],[Discount %]]/100)*(1+Restaurant_Data[[#This Row],[Tax %]]/100)</f>
        <v>19.241775000000001</v>
      </c>
      <c r="X36">
        <f>Restaurant_Data[[#This Row],[Quantity]]*Restaurant_Data[[#This Row],[Unit Price]]*50%</f>
        <v>9.6449999999999996</v>
      </c>
      <c r="Y36" s="3">
        <f>Restaurant_Data[[#This Row],[Total Sales]]-Restaurant_Data[[#This Row],[Cost]]</f>
        <v>9.5967750000000009</v>
      </c>
      <c r="Z36">
        <f>IF(COUNTIF($G$2:G36,G36)=1,1,0)</f>
        <v>1</v>
      </c>
    </row>
    <row r="37" spans="1:26" x14ac:dyDescent="0.3">
      <c r="A37" t="s">
        <v>182</v>
      </c>
      <c r="B37" s="2">
        <v>45676</v>
      </c>
      <c r="C37" t="s">
        <v>156</v>
      </c>
      <c r="D37" t="s">
        <v>28</v>
      </c>
      <c r="E37" t="s">
        <v>139</v>
      </c>
      <c r="F37" t="s">
        <v>54</v>
      </c>
      <c r="G37" t="s">
        <v>183</v>
      </c>
      <c r="H37" t="s">
        <v>44</v>
      </c>
      <c r="I37" t="s">
        <v>63</v>
      </c>
      <c r="J37" t="s">
        <v>93</v>
      </c>
      <c r="K37" t="s">
        <v>35</v>
      </c>
      <c r="L37" t="s">
        <v>47</v>
      </c>
      <c r="M37">
        <v>6</v>
      </c>
      <c r="N37" t="s">
        <v>48</v>
      </c>
      <c r="O37" t="s">
        <v>38</v>
      </c>
      <c r="P37" t="s">
        <v>50</v>
      </c>
      <c r="Q37" t="s">
        <v>51</v>
      </c>
      <c r="R37">
        <v>2</v>
      </c>
      <c r="S37">
        <v>13.72</v>
      </c>
      <c r="T37">
        <v>5</v>
      </c>
      <c r="U37">
        <v>5</v>
      </c>
      <c r="V37">
        <v>5</v>
      </c>
      <c r="W37" s="3">
        <f>Restaurant_Data[[#This Row],[Quantity]]*Restaurant_Data[[#This Row],[Unit Price]]*(1-Restaurant_Data[[#This Row],[Discount %]]/100)*(1+Restaurant_Data[[#This Row],[Tax %]]/100)</f>
        <v>27.371400000000001</v>
      </c>
      <c r="X37">
        <f>Restaurant_Data[[#This Row],[Quantity]]*Restaurant_Data[[#This Row],[Unit Price]]*50%</f>
        <v>13.72</v>
      </c>
      <c r="Y37" s="3">
        <f>Restaurant_Data[[#This Row],[Total Sales]]-Restaurant_Data[[#This Row],[Cost]]</f>
        <v>13.651400000000001</v>
      </c>
      <c r="Z37">
        <f>IF(COUNTIF($G$2:G37,G37)=1,1,0)</f>
        <v>1</v>
      </c>
    </row>
    <row r="38" spans="1:26" x14ac:dyDescent="0.3">
      <c r="A38" t="s">
        <v>184</v>
      </c>
      <c r="B38" s="2">
        <v>45683</v>
      </c>
      <c r="C38" t="s">
        <v>156</v>
      </c>
      <c r="D38" t="s">
        <v>28</v>
      </c>
      <c r="E38" t="s">
        <v>139</v>
      </c>
      <c r="F38" t="s">
        <v>30</v>
      </c>
      <c r="G38" t="s">
        <v>185</v>
      </c>
      <c r="H38" t="s">
        <v>44</v>
      </c>
      <c r="I38" t="s">
        <v>33</v>
      </c>
      <c r="J38" t="s">
        <v>102</v>
      </c>
      <c r="K38" t="s">
        <v>35</v>
      </c>
      <c r="L38" t="s">
        <v>56</v>
      </c>
      <c r="M38">
        <v>17</v>
      </c>
      <c r="N38" t="s">
        <v>57</v>
      </c>
      <c r="O38" t="s">
        <v>38</v>
      </c>
      <c r="P38" t="s">
        <v>58</v>
      </c>
      <c r="Q38" t="s">
        <v>186</v>
      </c>
      <c r="R38">
        <v>3</v>
      </c>
      <c r="S38">
        <v>9.99</v>
      </c>
      <c r="T38">
        <v>10</v>
      </c>
      <c r="U38">
        <v>5</v>
      </c>
      <c r="V38">
        <v>3</v>
      </c>
      <c r="W38" s="3">
        <f>Restaurant_Data[[#This Row],[Quantity]]*Restaurant_Data[[#This Row],[Unit Price]]*(1-Restaurant_Data[[#This Row],[Discount %]]/100)*(1+Restaurant_Data[[#This Row],[Tax %]]/100)</f>
        <v>28.321650000000002</v>
      </c>
      <c r="X38">
        <f>Restaurant_Data[[#This Row],[Quantity]]*Restaurant_Data[[#This Row],[Unit Price]]*50%</f>
        <v>14.984999999999999</v>
      </c>
      <c r="Y38" s="3">
        <f>Restaurant_Data[[#This Row],[Total Sales]]-Restaurant_Data[[#This Row],[Cost]]</f>
        <v>13.336650000000002</v>
      </c>
      <c r="Z38">
        <f>IF(COUNTIF($G$2:G38,G38)=1,1,0)</f>
        <v>1</v>
      </c>
    </row>
    <row r="39" spans="1:26" x14ac:dyDescent="0.3">
      <c r="A39" t="s">
        <v>187</v>
      </c>
      <c r="B39" s="2">
        <v>45675</v>
      </c>
      <c r="C39" t="s">
        <v>156</v>
      </c>
      <c r="D39" t="s">
        <v>28</v>
      </c>
      <c r="E39" t="s">
        <v>74</v>
      </c>
      <c r="F39" t="s">
        <v>81</v>
      </c>
      <c r="G39" t="s">
        <v>188</v>
      </c>
      <c r="H39" t="s">
        <v>32</v>
      </c>
      <c r="I39" t="s">
        <v>33</v>
      </c>
      <c r="J39" t="s">
        <v>34</v>
      </c>
      <c r="K39" t="s">
        <v>35</v>
      </c>
      <c r="L39" t="s">
        <v>94</v>
      </c>
      <c r="M39">
        <v>23</v>
      </c>
      <c r="N39" t="s">
        <v>57</v>
      </c>
      <c r="O39" t="s">
        <v>49</v>
      </c>
      <c r="P39" t="s">
        <v>71</v>
      </c>
      <c r="Q39" t="s">
        <v>189</v>
      </c>
      <c r="R39">
        <v>2</v>
      </c>
      <c r="S39">
        <v>6.75</v>
      </c>
      <c r="T39">
        <v>10</v>
      </c>
      <c r="U39">
        <v>5</v>
      </c>
      <c r="V39">
        <v>5</v>
      </c>
      <c r="W39" s="3">
        <f>Restaurant_Data[[#This Row],[Quantity]]*Restaurant_Data[[#This Row],[Unit Price]]*(1-Restaurant_Data[[#This Row],[Discount %]]/100)*(1+Restaurant_Data[[#This Row],[Tax %]]/100)</f>
        <v>12.7575</v>
      </c>
      <c r="X39">
        <f>Restaurant_Data[[#This Row],[Quantity]]*Restaurant_Data[[#This Row],[Unit Price]]*50%</f>
        <v>6.75</v>
      </c>
      <c r="Y39" s="3">
        <f>Restaurant_Data[[#This Row],[Total Sales]]-Restaurant_Data[[#This Row],[Cost]]</f>
        <v>6.0075000000000003</v>
      </c>
      <c r="Z39">
        <f>IF(COUNTIF($G$2:G39,G39)=1,1,0)</f>
        <v>1</v>
      </c>
    </row>
    <row r="40" spans="1:26" x14ac:dyDescent="0.3">
      <c r="A40" t="s">
        <v>190</v>
      </c>
      <c r="B40" s="2">
        <v>45670</v>
      </c>
      <c r="C40" t="s">
        <v>156</v>
      </c>
      <c r="D40" t="s">
        <v>28</v>
      </c>
      <c r="E40" t="s">
        <v>191</v>
      </c>
      <c r="F40" t="s">
        <v>54</v>
      </c>
      <c r="G40" t="s">
        <v>113</v>
      </c>
      <c r="H40" t="s">
        <v>32</v>
      </c>
      <c r="I40" t="s">
        <v>33</v>
      </c>
      <c r="J40" t="s">
        <v>102</v>
      </c>
      <c r="K40" t="s">
        <v>35</v>
      </c>
      <c r="L40" t="s">
        <v>94</v>
      </c>
      <c r="M40">
        <v>7</v>
      </c>
      <c r="N40" t="s">
        <v>48</v>
      </c>
      <c r="O40" t="s">
        <v>65</v>
      </c>
      <c r="P40" t="s">
        <v>77</v>
      </c>
      <c r="Q40" t="s">
        <v>128</v>
      </c>
      <c r="R40">
        <v>3</v>
      </c>
      <c r="S40">
        <v>7.99</v>
      </c>
      <c r="T40">
        <v>5</v>
      </c>
      <c r="U40">
        <v>5</v>
      </c>
      <c r="V40">
        <v>4.5</v>
      </c>
      <c r="W40" s="3">
        <f>Restaurant_Data[[#This Row],[Quantity]]*Restaurant_Data[[#This Row],[Unit Price]]*(1-Restaurant_Data[[#This Row],[Discount %]]/100)*(1+Restaurant_Data[[#This Row],[Tax %]]/100)</f>
        <v>23.910074999999999</v>
      </c>
      <c r="X40">
        <f>Restaurant_Data[[#This Row],[Quantity]]*Restaurant_Data[[#This Row],[Unit Price]]*50%</f>
        <v>11.984999999999999</v>
      </c>
      <c r="Y40" s="3">
        <f>Restaurant_Data[[#This Row],[Total Sales]]-Restaurant_Data[[#This Row],[Cost]]</f>
        <v>11.925075</v>
      </c>
      <c r="Z40">
        <f>IF(COUNTIF($G$2:G40,G40)=1,1,0)</f>
        <v>0</v>
      </c>
    </row>
    <row r="41" spans="1:26" x14ac:dyDescent="0.3">
      <c r="A41" t="s">
        <v>192</v>
      </c>
      <c r="B41" s="2">
        <v>45660</v>
      </c>
      <c r="C41" t="s">
        <v>156</v>
      </c>
      <c r="D41" t="s">
        <v>28</v>
      </c>
      <c r="E41" t="s">
        <v>193</v>
      </c>
      <c r="F41" t="s">
        <v>30</v>
      </c>
      <c r="G41" t="s">
        <v>172</v>
      </c>
      <c r="H41" t="s">
        <v>44</v>
      </c>
      <c r="I41" t="s">
        <v>63</v>
      </c>
      <c r="J41" t="s">
        <v>102</v>
      </c>
      <c r="K41" t="s">
        <v>107</v>
      </c>
      <c r="L41" t="s">
        <v>47</v>
      </c>
      <c r="M41">
        <v>5</v>
      </c>
      <c r="N41" t="s">
        <v>48</v>
      </c>
      <c r="O41" t="s">
        <v>38</v>
      </c>
      <c r="P41" t="s">
        <v>114</v>
      </c>
      <c r="Q41" t="s">
        <v>178</v>
      </c>
      <c r="R41">
        <v>2</v>
      </c>
      <c r="S41">
        <v>12.96</v>
      </c>
      <c r="T41">
        <v>5</v>
      </c>
      <c r="U41">
        <v>5</v>
      </c>
      <c r="V41">
        <v>4.5</v>
      </c>
      <c r="W41" s="3">
        <f>Restaurant_Data[[#This Row],[Quantity]]*Restaurant_Data[[#This Row],[Unit Price]]*(1-Restaurant_Data[[#This Row],[Discount %]]/100)*(1+Restaurant_Data[[#This Row],[Tax %]]/100)</f>
        <v>25.8552</v>
      </c>
      <c r="X41">
        <f>Restaurant_Data[[#This Row],[Quantity]]*Restaurant_Data[[#This Row],[Unit Price]]*50%</f>
        <v>12.96</v>
      </c>
      <c r="Y41" s="3">
        <f>Restaurant_Data[[#This Row],[Total Sales]]-Restaurant_Data[[#This Row],[Cost]]</f>
        <v>12.895199999999999</v>
      </c>
      <c r="Z41">
        <f>IF(COUNTIF($G$2:G41,G41)=1,1,0)</f>
        <v>0</v>
      </c>
    </row>
    <row r="42" spans="1:26" x14ac:dyDescent="0.3">
      <c r="A42" t="s">
        <v>194</v>
      </c>
      <c r="B42" s="2">
        <v>45666</v>
      </c>
      <c r="C42" t="s">
        <v>156</v>
      </c>
      <c r="D42" t="s">
        <v>28</v>
      </c>
      <c r="E42" t="s">
        <v>135</v>
      </c>
      <c r="F42" t="s">
        <v>30</v>
      </c>
      <c r="G42" t="s">
        <v>195</v>
      </c>
      <c r="H42" t="s">
        <v>32</v>
      </c>
      <c r="I42" t="s">
        <v>33</v>
      </c>
      <c r="J42" t="s">
        <v>102</v>
      </c>
      <c r="K42" t="s">
        <v>107</v>
      </c>
      <c r="L42" t="s">
        <v>94</v>
      </c>
      <c r="M42">
        <v>9</v>
      </c>
      <c r="N42" t="s">
        <v>57</v>
      </c>
      <c r="O42" t="s">
        <v>95</v>
      </c>
      <c r="P42" t="s">
        <v>50</v>
      </c>
      <c r="Q42" t="s">
        <v>169</v>
      </c>
      <c r="R42">
        <v>3</v>
      </c>
      <c r="S42">
        <v>12.66</v>
      </c>
      <c r="T42">
        <v>10</v>
      </c>
      <c r="U42">
        <v>5</v>
      </c>
      <c r="V42">
        <v>3</v>
      </c>
      <c r="W42" s="3">
        <f>Restaurant_Data[[#This Row],[Quantity]]*Restaurant_Data[[#This Row],[Unit Price]]*(1-Restaurant_Data[[#This Row],[Discount %]]/100)*(1+Restaurant_Data[[#This Row],[Tax %]]/100)</f>
        <v>35.891100000000002</v>
      </c>
      <c r="X42">
        <f>Restaurant_Data[[#This Row],[Quantity]]*Restaurant_Data[[#This Row],[Unit Price]]*50%</f>
        <v>18.990000000000002</v>
      </c>
      <c r="Y42" s="3">
        <f>Restaurant_Data[[#This Row],[Total Sales]]-Restaurant_Data[[#This Row],[Cost]]</f>
        <v>16.9011</v>
      </c>
      <c r="Z42">
        <f>IF(COUNTIF($G$2:G42,G42)=1,1,0)</f>
        <v>1</v>
      </c>
    </row>
    <row r="43" spans="1:26" x14ac:dyDescent="0.3">
      <c r="A43" t="s">
        <v>196</v>
      </c>
      <c r="B43" s="2">
        <v>45677</v>
      </c>
      <c r="C43" t="s">
        <v>156</v>
      </c>
      <c r="D43" t="s">
        <v>28</v>
      </c>
      <c r="E43" t="s">
        <v>197</v>
      </c>
      <c r="F43" t="s">
        <v>30</v>
      </c>
      <c r="G43" t="s">
        <v>198</v>
      </c>
      <c r="H43" t="s">
        <v>32</v>
      </c>
      <c r="I43" t="s">
        <v>33</v>
      </c>
      <c r="J43" t="s">
        <v>45</v>
      </c>
      <c r="K43" t="s">
        <v>46</v>
      </c>
      <c r="L43" t="s">
        <v>56</v>
      </c>
      <c r="M43">
        <v>24</v>
      </c>
      <c r="N43" t="s">
        <v>37</v>
      </c>
      <c r="O43" t="s">
        <v>38</v>
      </c>
      <c r="P43" t="s">
        <v>114</v>
      </c>
      <c r="Q43" t="s">
        <v>178</v>
      </c>
      <c r="R43">
        <v>2</v>
      </c>
      <c r="S43">
        <v>7.38</v>
      </c>
      <c r="T43">
        <v>0</v>
      </c>
      <c r="U43">
        <v>5</v>
      </c>
      <c r="V43">
        <v>5</v>
      </c>
      <c r="W43" s="3">
        <f>Restaurant_Data[[#This Row],[Quantity]]*Restaurant_Data[[#This Row],[Unit Price]]*(1-Restaurant_Data[[#This Row],[Discount %]]/100)*(1+Restaurant_Data[[#This Row],[Tax %]]/100)</f>
        <v>15.498000000000001</v>
      </c>
      <c r="X43">
        <f>Restaurant_Data[[#This Row],[Quantity]]*Restaurant_Data[[#This Row],[Unit Price]]*50%</f>
        <v>7.38</v>
      </c>
      <c r="Y43" s="3">
        <f>Restaurant_Data[[#This Row],[Total Sales]]-Restaurant_Data[[#This Row],[Cost]]</f>
        <v>8.1180000000000021</v>
      </c>
      <c r="Z43">
        <f>IF(COUNTIF($G$2:G43,G43)=1,1,0)</f>
        <v>1</v>
      </c>
    </row>
    <row r="44" spans="1:26" x14ac:dyDescent="0.3">
      <c r="A44" t="s">
        <v>199</v>
      </c>
      <c r="B44" s="2">
        <v>45697</v>
      </c>
      <c r="C44" t="s">
        <v>156</v>
      </c>
      <c r="D44" t="s">
        <v>28</v>
      </c>
      <c r="E44" t="s">
        <v>200</v>
      </c>
      <c r="F44" t="s">
        <v>122</v>
      </c>
      <c r="G44" t="s">
        <v>201</v>
      </c>
      <c r="H44" t="s">
        <v>32</v>
      </c>
      <c r="I44" t="s">
        <v>63</v>
      </c>
      <c r="J44" t="s">
        <v>45</v>
      </c>
      <c r="K44" t="s">
        <v>35</v>
      </c>
      <c r="L44" t="s">
        <v>94</v>
      </c>
      <c r="M44">
        <v>10</v>
      </c>
      <c r="N44" t="s">
        <v>57</v>
      </c>
      <c r="O44" t="s">
        <v>95</v>
      </c>
      <c r="P44" t="s">
        <v>71</v>
      </c>
      <c r="Q44" t="s">
        <v>103</v>
      </c>
      <c r="R44">
        <v>2</v>
      </c>
      <c r="S44">
        <v>5.19</v>
      </c>
      <c r="T44">
        <v>5</v>
      </c>
      <c r="U44">
        <v>5</v>
      </c>
      <c r="V44">
        <v>4.5</v>
      </c>
      <c r="W44" s="3">
        <f>Restaurant_Data[[#This Row],[Quantity]]*Restaurant_Data[[#This Row],[Unit Price]]*(1-Restaurant_Data[[#This Row],[Discount %]]/100)*(1+Restaurant_Data[[#This Row],[Tax %]]/100)</f>
        <v>10.354050000000001</v>
      </c>
      <c r="X44">
        <f>Restaurant_Data[[#This Row],[Quantity]]*Restaurant_Data[[#This Row],[Unit Price]]*50%</f>
        <v>5.19</v>
      </c>
      <c r="Y44" s="3">
        <f>Restaurant_Data[[#This Row],[Total Sales]]-Restaurant_Data[[#This Row],[Cost]]</f>
        <v>5.1640500000000005</v>
      </c>
      <c r="Z44">
        <f>IF(COUNTIF($G$2:G44,G44)=1,1,0)</f>
        <v>1</v>
      </c>
    </row>
    <row r="45" spans="1:26" x14ac:dyDescent="0.3">
      <c r="A45" t="s">
        <v>202</v>
      </c>
      <c r="B45" s="2">
        <v>45714</v>
      </c>
      <c r="C45" t="s">
        <v>203</v>
      </c>
      <c r="D45" t="s">
        <v>28</v>
      </c>
      <c r="E45" t="s">
        <v>53</v>
      </c>
      <c r="F45" t="s">
        <v>30</v>
      </c>
      <c r="G45" t="s">
        <v>204</v>
      </c>
      <c r="H45" t="s">
        <v>32</v>
      </c>
      <c r="I45" t="s">
        <v>63</v>
      </c>
      <c r="J45" t="s">
        <v>34</v>
      </c>
      <c r="K45" t="s">
        <v>35</v>
      </c>
      <c r="L45" t="s">
        <v>94</v>
      </c>
      <c r="M45">
        <v>9</v>
      </c>
      <c r="N45" t="s">
        <v>48</v>
      </c>
      <c r="O45" t="s">
        <v>95</v>
      </c>
      <c r="P45" t="s">
        <v>77</v>
      </c>
      <c r="Q45" t="s">
        <v>124</v>
      </c>
      <c r="R45">
        <v>2</v>
      </c>
      <c r="S45">
        <v>7.99</v>
      </c>
      <c r="T45">
        <v>10</v>
      </c>
      <c r="U45">
        <v>5</v>
      </c>
      <c r="V45">
        <v>4.5</v>
      </c>
      <c r="W45" s="3">
        <f>Restaurant_Data[[#This Row],[Quantity]]*Restaurant_Data[[#This Row],[Unit Price]]*(1-Restaurant_Data[[#This Row],[Discount %]]/100)*(1+Restaurant_Data[[#This Row],[Tax %]]/100)</f>
        <v>15.101100000000002</v>
      </c>
      <c r="X45">
        <f>Restaurant_Data[[#This Row],[Quantity]]*Restaurant_Data[[#This Row],[Unit Price]]*50%</f>
        <v>7.99</v>
      </c>
      <c r="Y45" s="3">
        <f>Restaurant_Data[[#This Row],[Total Sales]]-Restaurant_Data[[#This Row],[Cost]]</f>
        <v>7.1111000000000022</v>
      </c>
      <c r="Z45">
        <f>IF(COUNTIF($G$2:G45,G45)=1,1,0)</f>
        <v>1</v>
      </c>
    </row>
    <row r="46" spans="1:26" x14ac:dyDescent="0.3">
      <c r="A46" t="s">
        <v>205</v>
      </c>
      <c r="B46" s="2">
        <v>45714</v>
      </c>
      <c r="C46" t="s">
        <v>203</v>
      </c>
      <c r="D46" t="s">
        <v>28</v>
      </c>
      <c r="E46" t="s">
        <v>206</v>
      </c>
      <c r="F46" t="s">
        <v>86</v>
      </c>
      <c r="G46" t="s">
        <v>207</v>
      </c>
      <c r="H46" t="s">
        <v>44</v>
      </c>
      <c r="I46" t="s">
        <v>33</v>
      </c>
      <c r="J46" t="s">
        <v>34</v>
      </c>
      <c r="K46" t="s">
        <v>35</v>
      </c>
      <c r="L46" t="s">
        <v>94</v>
      </c>
      <c r="M46">
        <v>21</v>
      </c>
      <c r="N46" t="s">
        <v>37</v>
      </c>
      <c r="O46" t="s">
        <v>38</v>
      </c>
      <c r="P46" t="s">
        <v>71</v>
      </c>
      <c r="Q46" t="s">
        <v>189</v>
      </c>
      <c r="R46">
        <v>2</v>
      </c>
      <c r="S46">
        <v>10.88</v>
      </c>
      <c r="T46">
        <v>5</v>
      </c>
      <c r="U46">
        <v>5</v>
      </c>
      <c r="V46">
        <v>4.5</v>
      </c>
      <c r="W46" s="3">
        <f>Restaurant_Data[[#This Row],[Quantity]]*Restaurant_Data[[#This Row],[Unit Price]]*(1-Restaurant_Data[[#This Row],[Discount %]]/100)*(1+Restaurant_Data[[#This Row],[Tax %]]/100)</f>
        <v>21.7056</v>
      </c>
      <c r="X46">
        <f>Restaurant_Data[[#This Row],[Quantity]]*Restaurant_Data[[#This Row],[Unit Price]]*50%</f>
        <v>10.88</v>
      </c>
      <c r="Y46" s="3">
        <f>Restaurant_Data[[#This Row],[Total Sales]]-Restaurant_Data[[#This Row],[Cost]]</f>
        <v>10.8256</v>
      </c>
      <c r="Z46">
        <f>IF(COUNTIF($G$2:G46,G46)=1,1,0)</f>
        <v>1</v>
      </c>
    </row>
    <row r="47" spans="1:26" x14ac:dyDescent="0.3">
      <c r="A47" t="s">
        <v>208</v>
      </c>
      <c r="B47" s="2">
        <v>45691</v>
      </c>
      <c r="C47" t="s">
        <v>203</v>
      </c>
      <c r="D47" t="s">
        <v>28</v>
      </c>
      <c r="E47" t="s">
        <v>68</v>
      </c>
      <c r="F47" t="s">
        <v>81</v>
      </c>
      <c r="G47" t="s">
        <v>209</v>
      </c>
      <c r="H47" t="s">
        <v>44</v>
      </c>
      <c r="I47" t="s">
        <v>33</v>
      </c>
      <c r="J47" t="s">
        <v>34</v>
      </c>
      <c r="K47" t="s">
        <v>35</v>
      </c>
      <c r="L47" t="s">
        <v>56</v>
      </c>
      <c r="M47">
        <v>3</v>
      </c>
      <c r="N47" t="s">
        <v>37</v>
      </c>
      <c r="O47" t="s">
        <v>49</v>
      </c>
      <c r="P47" t="s">
        <v>71</v>
      </c>
      <c r="Q47" t="s">
        <v>210</v>
      </c>
      <c r="R47">
        <v>2</v>
      </c>
      <c r="S47">
        <v>21.77</v>
      </c>
      <c r="T47">
        <v>10</v>
      </c>
      <c r="U47">
        <v>5</v>
      </c>
      <c r="V47">
        <v>5</v>
      </c>
      <c r="W47" s="3">
        <f>Restaurant_Data[[#This Row],[Quantity]]*Restaurant_Data[[#This Row],[Unit Price]]*(1-Restaurant_Data[[#This Row],[Discount %]]/100)*(1+Restaurant_Data[[#This Row],[Tax %]]/100)</f>
        <v>41.145299999999999</v>
      </c>
      <c r="X47">
        <f>Restaurant_Data[[#This Row],[Quantity]]*Restaurant_Data[[#This Row],[Unit Price]]*50%</f>
        <v>21.77</v>
      </c>
      <c r="Y47" s="3">
        <f>Restaurant_Data[[#This Row],[Total Sales]]-Restaurant_Data[[#This Row],[Cost]]</f>
        <v>19.375299999999999</v>
      </c>
      <c r="Z47">
        <f>IF(COUNTIF($G$2:G47,G47)=1,1,0)</f>
        <v>1</v>
      </c>
    </row>
    <row r="48" spans="1:26" x14ac:dyDescent="0.3">
      <c r="A48" t="s">
        <v>211</v>
      </c>
      <c r="B48" s="2">
        <v>45695</v>
      </c>
      <c r="C48" t="s">
        <v>203</v>
      </c>
      <c r="D48" t="s">
        <v>28</v>
      </c>
      <c r="E48" t="s">
        <v>29</v>
      </c>
      <c r="F48" t="s">
        <v>122</v>
      </c>
      <c r="G48" t="s">
        <v>212</v>
      </c>
      <c r="H48" t="s">
        <v>32</v>
      </c>
      <c r="I48" t="s">
        <v>33</v>
      </c>
      <c r="J48" t="s">
        <v>34</v>
      </c>
      <c r="K48" t="s">
        <v>35</v>
      </c>
      <c r="L48" t="s">
        <v>94</v>
      </c>
      <c r="M48">
        <v>25</v>
      </c>
      <c r="N48" t="s">
        <v>37</v>
      </c>
      <c r="O48" t="s">
        <v>65</v>
      </c>
      <c r="P48" t="s">
        <v>50</v>
      </c>
      <c r="Q48" t="s">
        <v>51</v>
      </c>
      <c r="R48">
        <v>2</v>
      </c>
      <c r="S48">
        <v>10</v>
      </c>
      <c r="T48">
        <v>5</v>
      </c>
      <c r="U48">
        <v>5</v>
      </c>
      <c r="V48">
        <v>3</v>
      </c>
      <c r="W48" s="3">
        <f>Restaurant_Data[[#This Row],[Quantity]]*Restaurant_Data[[#This Row],[Unit Price]]*(1-Restaurant_Data[[#This Row],[Discount %]]/100)*(1+Restaurant_Data[[#This Row],[Tax %]]/100)</f>
        <v>19.95</v>
      </c>
      <c r="X48">
        <f>Restaurant_Data[[#This Row],[Quantity]]*Restaurant_Data[[#This Row],[Unit Price]]*50%</f>
        <v>10</v>
      </c>
      <c r="Y48" s="3">
        <f>Restaurant_Data[[#This Row],[Total Sales]]-Restaurant_Data[[#This Row],[Cost]]</f>
        <v>9.9499999999999993</v>
      </c>
      <c r="Z48">
        <f>IF(COUNTIF($G$2:G48,G48)=1,1,0)</f>
        <v>1</v>
      </c>
    </row>
    <row r="49" spans="1:26" x14ac:dyDescent="0.3">
      <c r="A49" t="s">
        <v>213</v>
      </c>
      <c r="B49" s="2">
        <v>45696</v>
      </c>
      <c r="C49" t="s">
        <v>203</v>
      </c>
      <c r="D49" t="s">
        <v>28</v>
      </c>
      <c r="E49" t="s">
        <v>100</v>
      </c>
      <c r="F49" t="s">
        <v>69</v>
      </c>
      <c r="G49" t="s">
        <v>118</v>
      </c>
      <c r="H49" t="s">
        <v>44</v>
      </c>
      <c r="I49" t="s">
        <v>33</v>
      </c>
      <c r="J49" t="s">
        <v>45</v>
      </c>
      <c r="K49" t="s">
        <v>35</v>
      </c>
      <c r="L49" t="s">
        <v>47</v>
      </c>
      <c r="M49">
        <v>4</v>
      </c>
      <c r="N49" t="s">
        <v>57</v>
      </c>
      <c r="O49" t="s">
        <v>38</v>
      </c>
      <c r="P49" t="s">
        <v>39</v>
      </c>
      <c r="Q49" t="s">
        <v>119</v>
      </c>
      <c r="R49">
        <v>2</v>
      </c>
      <c r="S49">
        <v>4.33</v>
      </c>
      <c r="T49">
        <v>0</v>
      </c>
      <c r="U49">
        <v>5</v>
      </c>
      <c r="V49">
        <v>4.5</v>
      </c>
      <c r="W49" s="3">
        <f>Restaurant_Data[[#This Row],[Quantity]]*Restaurant_Data[[#This Row],[Unit Price]]*(1-Restaurant_Data[[#This Row],[Discount %]]/100)*(1+Restaurant_Data[[#This Row],[Tax %]]/100)</f>
        <v>9.093</v>
      </c>
      <c r="X49">
        <f>Restaurant_Data[[#This Row],[Quantity]]*Restaurant_Data[[#This Row],[Unit Price]]*50%</f>
        <v>4.33</v>
      </c>
      <c r="Y49" s="3">
        <f>Restaurant_Data[[#This Row],[Total Sales]]-Restaurant_Data[[#This Row],[Cost]]</f>
        <v>4.7629999999999999</v>
      </c>
      <c r="Z49">
        <f>IF(COUNTIF($G$2:G49,G49)=1,1,0)</f>
        <v>0</v>
      </c>
    </row>
    <row r="50" spans="1:26" x14ac:dyDescent="0.3">
      <c r="A50" t="s">
        <v>214</v>
      </c>
      <c r="B50" s="2">
        <v>45708</v>
      </c>
      <c r="C50" t="s">
        <v>203</v>
      </c>
      <c r="D50" t="s">
        <v>28</v>
      </c>
      <c r="E50" t="s">
        <v>215</v>
      </c>
      <c r="F50" t="s">
        <v>122</v>
      </c>
      <c r="G50" t="s">
        <v>216</v>
      </c>
      <c r="H50" t="s">
        <v>44</v>
      </c>
      <c r="I50" t="s">
        <v>33</v>
      </c>
      <c r="J50" t="s">
        <v>93</v>
      </c>
      <c r="K50" t="s">
        <v>88</v>
      </c>
      <c r="L50" t="s">
        <v>47</v>
      </c>
      <c r="M50">
        <v>10</v>
      </c>
      <c r="N50" t="s">
        <v>57</v>
      </c>
      <c r="O50" t="s">
        <v>65</v>
      </c>
      <c r="P50" t="s">
        <v>58</v>
      </c>
      <c r="Q50" t="s">
        <v>137</v>
      </c>
      <c r="R50">
        <v>3</v>
      </c>
      <c r="S50">
        <v>6.36</v>
      </c>
      <c r="T50">
        <v>10</v>
      </c>
      <c r="U50">
        <v>5</v>
      </c>
      <c r="V50">
        <v>5</v>
      </c>
      <c r="W50" s="3">
        <f>Restaurant_Data[[#This Row],[Quantity]]*Restaurant_Data[[#This Row],[Unit Price]]*(1-Restaurant_Data[[#This Row],[Discount %]]/100)*(1+Restaurant_Data[[#This Row],[Tax %]]/100)</f>
        <v>18.0306</v>
      </c>
      <c r="X50">
        <f>Restaurant_Data[[#This Row],[Quantity]]*Restaurant_Data[[#This Row],[Unit Price]]*50%</f>
        <v>9.5400000000000009</v>
      </c>
      <c r="Y50" s="3">
        <f>Restaurant_Data[[#This Row],[Total Sales]]-Restaurant_Data[[#This Row],[Cost]]</f>
        <v>8.4905999999999988</v>
      </c>
      <c r="Z50">
        <f>IF(COUNTIF($G$2:G50,G50)=1,1,0)</f>
        <v>1</v>
      </c>
    </row>
    <row r="51" spans="1:26" x14ac:dyDescent="0.3">
      <c r="A51" t="s">
        <v>217</v>
      </c>
      <c r="B51" s="2">
        <v>45710</v>
      </c>
      <c r="C51" t="s">
        <v>203</v>
      </c>
      <c r="D51" t="s">
        <v>28</v>
      </c>
      <c r="E51" t="s">
        <v>218</v>
      </c>
      <c r="F51" t="s">
        <v>122</v>
      </c>
      <c r="G51" t="s">
        <v>219</v>
      </c>
      <c r="H51" t="s">
        <v>44</v>
      </c>
      <c r="I51" t="s">
        <v>33</v>
      </c>
      <c r="J51" t="s">
        <v>45</v>
      </c>
      <c r="K51" t="s">
        <v>107</v>
      </c>
      <c r="L51" t="s">
        <v>56</v>
      </c>
      <c r="M51">
        <v>19</v>
      </c>
      <c r="N51" t="s">
        <v>48</v>
      </c>
      <c r="O51" t="s">
        <v>95</v>
      </c>
      <c r="P51" t="s">
        <v>50</v>
      </c>
      <c r="Q51" t="s">
        <v>89</v>
      </c>
      <c r="R51">
        <v>3</v>
      </c>
      <c r="S51">
        <v>6.92</v>
      </c>
      <c r="T51">
        <v>10</v>
      </c>
      <c r="U51">
        <v>5</v>
      </c>
      <c r="V51">
        <v>4.5</v>
      </c>
      <c r="W51" s="3">
        <f>Restaurant_Data[[#This Row],[Quantity]]*Restaurant_Data[[#This Row],[Unit Price]]*(1-Restaurant_Data[[#This Row],[Discount %]]/100)*(1+Restaurant_Data[[#This Row],[Tax %]]/100)</f>
        <v>19.618199999999998</v>
      </c>
      <c r="X51">
        <f>Restaurant_Data[[#This Row],[Quantity]]*Restaurant_Data[[#This Row],[Unit Price]]*50%</f>
        <v>10.379999999999999</v>
      </c>
      <c r="Y51" s="3">
        <f>Restaurant_Data[[#This Row],[Total Sales]]-Restaurant_Data[[#This Row],[Cost]]</f>
        <v>9.2381999999999991</v>
      </c>
      <c r="Z51">
        <f>IF(COUNTIF($G$2:G51,G51)=1,1,0)</f>
        <v>1</v>
      </c>
    </row>
    <row r="52" spans="1:26" x14ac:dyDescent="0.3">
      <c r="A52" t="s">
        <v>220</v>
      </c>
      <c r="B52" s="2">
        <v>45710</v>
      </c>
      <c r="C52" t="s">
        <v>203</v>
      </c>
      <c r="D52" t="s">
        <v>28</v>
      </c>
      <c r="E52" t="s">
        <v>221</v>
      </c>
      <c r="F52" t="s">
        <v>30</v>
      </c>
      <c r="G52" t="s">
        <v>222</v>
      </c>
      <c r="H52" t="s">
        <v>44</v>
      </c>
      <c r="I52" t="s">
        <v>33</v>
      </c>
      <c r="J52" t="s">
        <v>34</v>
      </c>
      <c r="K52" t="s">
        <v>107</v>
      </c>
      <c r="L52" t="s">
        <v>94</v>
      </c>
      <c r="M52">
        <v>2</v>
      </c>
      <c r="N52" t="s">
        <v>48</v>
      </c>
      <c r="O52" t="s">
        <v>38</v>
      </c>
      <c r="P52" t="s">
        <v>77</v>
      </c>
      <c r="Q52" t="s">
        <v>128</v>
      </c>
      <c r="R52">
        <v>2</v>
      </c>
      <c r="S52">
        <v>15.48</v>
      </c>
      <c r="T52">
        <v>10</v>
      </c>
      <c r="U52">
        <v>5</v>
      </c>
      <c r="V52">
        <v>3</v>
      </c>
      <c r="W52" s="3">
        <f>Restaurant_Data[[#This Row],[Quantity]]*Restaurant_Data[[#This Row],[Unit Price]]*(1-Restaurant_Data[[#This Row],[Discount %]]/100)*(1+Restaurant_Data[[#This Row],[Tax %]]/100)</f>
        <v>29.257200000000001</v>
      </c>
      <c r="X52">
        <f>Restaurant_Data[[#This Row],[Quantity]]*Restaurant_Data[[#This Row],[Unit Price]]*50%</f>
        <v>15.48</v>
      </c>
      <c r="Y52" s="3">
        <f>Restaurant_Data[[#This Row],[Total Sales]]-Restaurant_Data[[#This Row],[Cost]]</f>
        <v>13.777200000000001</v>
      </c>
      <c r="Z52">
        <f>IF(COUNTIF($G$2:G52,G52)=1,1,0)</f>
        <v>1</v>
      </c>
    </row>
    <row r="53" spans="1:26" x14ac:dyDescent="0.3">
      <c r="A53" t="s">
        <v>223</v>
      </c>
      <c r="B53" s="2">
        <v>45716</v>
      </c>
      <c r="C53" t="s">
        <v>203</v>
      </c>
      <c r="D53" t="s">
        <v>28</v>
      </c>
      <c r="E53" t="s">
        <v>206</v>
      </c>
      <c r="F53" t="s">
        <v>54</v>
      </c>
      <c r="G53" t="s">
        <v>224</v>
      </c>
      <c r="H53" t="s">
        <v>44</v>
      </c>
      <c r="I53" t="s">
        <v>63</v>
      </c>
      <c r="J53" t="s">
        <v>102</v>
      </c>
      <c r="K53" t="s">
        <v>88</v>
      </c>
      <c r="L53" t="s">
        <v>36</v>
      </c>
      <c r="M53">
        <v>25</v>
      </c>
      <c r="N53" t="s">
        <v>48</v>
      </c>
      <c r="O53" t="s">
        <v>65</v>
      </c>
      <c r="P53" t="s">
        <v>58</v>
      </c>
      <c r="Q53" t="s">
        <v>59</v>
      </c>
      <c r="R53">
        <v>2</v>
      </c>
      <c r="S53">
        <v>6.53</v>
      </c>
      <c r="T53">
        <v>0</v>
      </c>
      <c r="U53">
        <v>5</v>
      </c>
      <c r="V53">
        <v>3</v>
      </c>
      <c r="W53" s="3">
        <f>Restaurant_Data[[#This Row],[Quantity]]*Restaurant_Data[[#This Row],[Unit Price]]*(1-Restaurant_Data[[#This Row],[Discount %]]/100)*(1+Restaurant_Data[[#This Row],[Tax %]]/100)</f>
        <v>13.713000000000001</v>
      </c>
      <c r="X53">
        <f>Restaurant_Data[[#This Row],[Quantity]]*Restaurant_Data[[#This Row],[Unit Price]]*50%</f>
        <v>6.53</v>
      </c>
      <c r="Y53" s="3">
        <f>Restaurant_Data[[#This Row],[Total Sales]]-Restaurant_Data[[#This Row],[Cost]]</f>
        <v>7.1830000000000007</v>
      </c>
      <c r="Z53">
        <f>IF(COUNTIF($G$2:G53,G53)=1,1,0)</f>
        <v>1</v>
      </c>
    </row>
    <row r="54" spans="1:26" x14ac:dyDescent="0.3">
      <c r="A54" t="s">
        <v>225</v>
      </c>
      <c r="B54" s="2">
        <v>45691</v>
      </c>
      <c r="C54" t="s">
        <v>203</v>
      </c>
      <c r="D54" t="s">
        <v>28</v>
      </c>
      <c r="E54" t="s">
        <v>191</v>
      </c>
      <c r="F54" t="s">
        <v>30</v>
      </c>
      <c r="G54" t="s">
        <v>226</v>
      </c>
      <c r="H54" t="s">
        <v>32</v>
      </c>
      <c r="I54" t="s">
        <v>33</v>
      </c>
      <c r="J54" t="s">
        <v>45</v>
      </c>
      <c r="K54" t="s">
        <v>107</v>
      </c>
      <c r="L54" t="s">
        <v>94</v>
      </c>
      <c r="M54">
        <v>20</v>
      </c>
      <c r="N54" t="s">
        <v>37</v>
      </c>
      <c r="O54" t="s">
        <v>38</v>
      </c>
      <c r="P54" t="s">
        <v>71</v>
      </c>
      <c r="Q54" t="s">
        <v>72</v>
      </c>
      <c r="R54">
        <v>2</v>
      </c>
      <c r="S54">
        <v>5.6</v>
      </c>
      <c r="T54">
        <v>5</v>
      </c>
      <c r="U54">
        <v>5</v>
      </c>
      <c r="V54">
        <v>3</v>
      </c>
      <c r="W54" s="3">
        <f>Restaurant_Data[[#This Row],[Quantity]]*Restaurant_Data[[#This Row],[Unit Price]]*(1-Restaurant_Data[[#This Row],[Discount %]]/100)*(1+Restaurant_Data[[#This Row],[Tax %]]/100)</f>
        <v>11.171999999999999</v>
      </c>
      <c r="X54">
        <f>Restaurant_Data[[#This Row],[Quantity]]*Restaurant_Data[[#This Row],[Unit Price]]*50%</f>
        <v>5.6</v>
      </c>
      <c r="Y54" s="3">
        <f>Restaurant_Data[[#This Row],[Total Sales]]-Restaurant_Data[[#This Row],[Cost]]</f>
        <v>5.5719999999999992</v>
      </c>
      <c r="Z54">
        <f>IF(COUNTIF($G$2:G54,G54)=1,1,0)</f>
        <v>1</v>
      </c>
    </row>
    <row r="55" spans="1:26" x14ac:dyDescent="0.3">
      <c r="A55" t="s">
        <v>227</v>
      </c>
      <c r="B55" s="2">
        <v>45707</v>
      </c>
      <c r="C55" t="s">
        <v>203</v>
      </c>
      <c r="D55" t="s">
        <v>28</v>
      </c>
      <c r="E55" t="s">
        <v>150</v>
      </c>
      <c r="F55" t="s">
        <v>75</v>
      </c>
      <c r="G55" t="s">
        <v>228</v>
      </c>
      <c r="H55" t="s">
        <v>44</v>
      </c>
      <c r="I55" t="s">
        <v>63</v>
      </c>
      <c r="J55" t="s">
        <v>45</v>
      </c>
      <c r="K55" t="s">
        <v>64</v>
      </c>
      <c r="L55" t="s">
        <v>56</v>
      </c>
      <c r="M55">
        <v>15</v>
      </c>
      <c r="N55" t="s">
        <v>57</v>
      </c>
      <c r="O55" t="s">
        <v>65</v>
      </c>
      <c r="P55" t="s">
        <v>114</v>
      </c>
      <c r="Q55" t="s">
        <v>229</v>
      </c>
      <c r="R55">
        <v>2</v>
      </c>
      <c r="S55">
        <v>3.32</v>
      </c>
      <c r="T55">
        <v>0</v>
      </c>
      <c r="U55">
        <v>5</v>
      </c>
      <c r="V55">
        <v>4.5</v>
      </c>
      <c r="W55" s="3">
        <f>Restaurant_Data[[#This Row],[Quantity]]*Restaurant_Data[[#This Row],[Unit Price]]*(1-Restaurant_Data[[#This Row],[Discount %]]/100)*(1+Restaurant_Data[[#This Row],[Tax %]]/100)</f>
        <v>6.9719999999999995</v>
      </c>
      <c r="X55">
        <f>Restaurant_Data[[#This Row],[Quantity]]*Restaurant_Data[[#This Row],[Unit Price]]*50%</f>
        <v>3.32</v>
      </c>
      <c r="Y55" s="3">
        <f>Restaurant_Data[[#This Row],[Total Sales]]-Restaurant_Data[[#This Row],[Cost]]</f>
        <v>3.6519999999999997</v>
      </c>
      <c r="Z55">
        <f>IF(COUNTIF($G$2:G55,G55)=1,1,0)</f>
        <v>1</v>
      </c>
    </row>
    <row r="56" spans="1:26" x14ac:dyDescent="0.3">
      <c r="A56" t="s">
        <v>230</v>
      </c>
      <c r="B56" s="2">
        <v>45703</v>
      </c>
      <c r="C56" t="s">
        <v>203</v>
      </c>
      <c r="D56" t="s">
        <v>28</v>
      </c>
      <c r="E56" t="s">
        <v>231</v>
      </c>
      <c r="F56" t="s">
        <v>122</v>
      </c>
      <c r="G56" t="s">
        <v>226</v>
      </c>
      <c r="H56" t="s">
        <v>32</v>
      </c>
      <c r="I56" t="s">
        <v>63</v>
      </c>
      <c r="J56" t="s">
        <v>93</v>
      </c>
      <c r="K56" t="s">
        <v>46</v>
      </c>
      <c r="L56" t="s">
        <v>232</v>
      </c>
      <c r="M56">
        <v>15</v>
      </c>
      <c r="N56" t="s">
        <v>37</v>
      </c>
      <c r="O56" t="s">
        <v>95</v>
      </c>
      <c r="P56" t="s">
        <v>114</v>
      </c>
      <c r="Q56" t="s">
        <v>229</v>
      </c>
      <c r="R56">
        <v>2</v>
      </c>
      <c r="S56">
        <v>5</v>
      </c>
      <c r="T56">
        <v>5</v>
      </c>
      <c r="U56">
        <v>5</v>
      </c>
      <c r="V56">
        <v>3</v>
      </c>
      <c r="W56" s="3">
        <f>Restaurant_Data[[#This Row],[Quantity]]*Restaurant_Data[[#This Row],[Unit Price]]*(1-Restaurant_Data[[#This Row],[Discount %]]/100)*(1+Restaurant_Data[[#This Row],[Tax %]]/100)</f>
        <v>9.9749999999999996</v>
      </c>
      <c r="X56">
        <f>Restaurant_Data[[#This Row],[Quantity]]*Restaurant_Data[[#This Row],[Unit Price]]*50%</f>
        <v>5</v>
      </c>
      <c r="Y56" s="3">
        <f>Restaurant_Data[[#This Row],[Total Sales]]-Restaurant_Data[[#This Row],[Cost]]</f>
        <v>4.9749999999999996</v>
      </c>
      <c r="Z56">
        <f>IF(COUNTIF($G$2:G56,G56)=1,1,0)</f>
        <v>0</v>
      </c>
    </row>
    <row r="57" spans="1:26" x14ac:dyDescent="0.3">
      <c r="A57" t="s">
        <v>233</v>
      </c>
      <c r="B57" s="2">
        <v>45706</v>
      </c>
      <c r="C57" t="s">
        <v>203</v>
      </c>
      <c r="D57" t="s">
        <v>28</v>
      </c>
      <c r="E57" t="s">
        <v>234</v>
      </c>
      <c r="F57" t="s">
        <v>30</v>
      </c>
      <c r="G57" t="s">
        <v>209</v>
      </c>
      <c r="H57" t="s">
        <v>44</v>
      </c>
      <c r="I57" t="s">
        <v>33</v>
      </c>
      <c r="J57" t="s">
        <v>102</v>
      </c>
      <c r="K57" t="s">
        <v>35</v>
      </c>
      <c r="L57" t="s">
        <v>47</v>
      </c>
      <c r="M57">
        <v>8</v>
      </c>
      <c r="N57" t="s">
        <v>48</v>
      </c>
      <c r="O57" t="s">
        <v>65</v>
      </c>
      <c r="P57" t="s">
        <v>71</v>
      </c>
      <c r="Q57" t="s">
        <v>103</v>
      </c>
      <c r="R57">
        <v>2</v>
      </c>
      <c r="S57">
        <v>3.04</v>
      </c>
      <c r="T57">
        <v>0</v>
      </c>
      <c r="U57">
        <v>5</v>
      </c>
      <c r="V57">
        <v>3</v>
      </c>
      <c r="W57" s="3">
        <f>Restaurant_Data[[#This Row],[Quantity]]*Restaurant_Data[[#This Row],[Unit Price]]*(1-Restaurant_Data[[#This Row],[Discount %]]/100)*(1+Restaurant_Data[[#This Row],[Tax %]]/100)</f>
        <v>6.3840000000000003</v>
      </c>
      <c r="X57">
        <f>Restaurant_Data[[#This Row],[Quantity]]*Restaurant_Data[[#This Row],[Unit Price]]*50%</f>
        <v>3.04</v>
      </c>
      <c r="Y57" s="3">
        <f>Restaurant_Data[[#This Row],[Total Sales]]-Restaurant_Data[[#This Row],[Cost]]</f>
        <v>3.3440000000000003</v>
      </c>
      <c r="Z57">
        <f>IF(COUNTIF($G$2:G57,G57)=1,1,0)</f>
        <v>0</v>
      </c>
    </row>
    <row r="58" spans="1:26" x14ac:dyDescent="0.3">
      <c r="A58" t="s">
        <v>235</v>
      </c>
      <c r="B58" s="2">
        <v>45708</v>
      </c>
      <c r="C58" t="s">
        <v>203</v>
      </c>
      <c r="D58" t="s">
        <v>28</v>
      </c>
      <c r="E58" t="s">
        <v>80</v>
      </c>
      <c r="F58" t="s">
        <v>122</v>
      </c>
      <c r="G58" t="s">
        <v>236</v>
      </c>
      <c r="H58" t="s">
        <v>32</v>
      </c>
      <c r="I58" t="s">
        <v>63</v>
      </c>
      <c r="J58" t="s">
        <v>34</v>
      </c>
      <c r="K58" t="s">
        <v>107</v>
      </c>
      <c r="L58" t="s">
        <v>47</v>
      </c>
      <c r="M58">
        <v>18</v>
      </c>
      <c r="N58" t="s">
        <v>57</v>
      </c>
      <c r="O58" t="s">
        <v>38</v>
      </c>
      <c r="P58" t="s">
        <v>71</v>
      </c>
      <c r="Q58" t="s">
        <v>72</v>
      </c>
      <c r="R58">
        <v>2</v>
      </c>
      <c r="S58">
        <v>4.97</v>
      </c>
      <c r="T58">
        <v>10</v>
      </c>
      <c r="U58">
        <v>5</v>
      </c>
      <c r="V58">
        <v>5</v>
      </c>
      <c r="W58" s="3">
        <f>Restaurant_Data[[#This Row],[Quantity]]*Restaurant_Data[[#This Row],[Unit Price]]*(1-Restaurant_Data[[#This Row],[Discount %]]/100)*(1+Restaurant_Data[[#This Row],[Tax %]]/100)</f>
        <v>9.3933</v>
      </c>
      <c r="X58">
        <f>Restaurant_Data[[#This Row],[Quantity]]*Restaurant_Data[[#This Row],[Unit Price]]*50%</f>
        <v>4.97</v>
      </c>
      <c r="Y58" s="3">
        <f>Restaurant_Data[[#This Row],[Total Sales]]-Restaurant_Data[[#This Row],[Cost]]</f>
        <v>4.4233000000000002</v>
      </c>
      <c r="Z58">
        <f>IF(COUNTIF($G$2:G58,G58)=1,1,0)</f>
        <v>1</v>
      </c>
    </row>
    <row r="59" spans="1:26" x14ac:dyDescent="0.3">
      <c r="A59" t="s">
        <v>237</v>
      </c>
      <c r="B59" s="2">
        <v>45710</v>
      </c>
      <c r="C59" t="s">
        <v>203</v>
      </c>
      <c r="D59" t="s">
        <v>28</v>
      </c>
      <c r="E59" t="s">
        <v>193</v>
      </c>
      <c r="F59" t="s">
        <v>30</v>
      </c>
      <c r="G59" t="s">
        <v>238</v>
      </c>
      <c r="H59" t="s">
        <v>44</v>
      </c>
      <c r="I59" t="s">
        <v>33</v>
      </c>
      <c r="J59" t="s">
        <v>34</v>
      </c>
      <c r="K59" t="s">
        <v>64</v>
      </c>
      <c r="L59" t="s">
        <v>94</v>
      </c>
      <c r="M59">
        <v>25</v>
      </c>
      <c r="N59" t="s">
        <v>37</v>
      </c>
      <c r="O59" t="s">
        <v>65</v>
      </c>
      <c r="P59" t="s">
        <v>39</v>
      </c>
      <c r="Q59" t="s">
        <v>111</v>
      </c>
      <c r="R59">
        <v>2</v>
      </c>
      <c r="S59">
        <v>5.17</v>
      </c>
      <c r="T59">
        <v>5</v>
      </c>
      <c r="U59">
        <v>5</v>
      </c>
      <c r="V59">
        <v>3</v>
      </c>
      <c r="W59" s="3">
        <f>Restaurant_Data[[#This Row],[Quantity]]*Restaurant_Data[[#This Row],[Unit Price]]*(1-Restaurant_Data[[#This Row],[Discount %]]/100)*(1+Restaurant_Data[[#This Row],[Tax %]]/100)</f>
        <v>10.31415</v>
      </c>
      <c r="X59">
        <f>Restaurant_Data[[#This Row],[Quantity]]*Restaurant_Data[[#This Row],[Unit Price]]*50%</f>
        <v>5.17</v>
      </c>
      <c r="Y59" s="3">
        <f>Restaurant_Data[[#This Row],[Total Sales]]-Restaurant_Data[[#This Row],[Cost]]</f>
        <v>5.1441499999999998</v>
      </c>
      <c r="Z59">
        <f>IF(COUNTIF($G$2:G59,G59)=1,1,0)</f>
        <v>1</v>
      </c>
    </row>
    <row r="60" spans="1:26" x14ac:dyDescent="0.3">
      <c r="A60" t="s">
        <v>239</v>
      </c>
      <c r="B60" s="2">
        <v>45715</v>
      </c>
      <c r="C60" t="s">
        <v>203</v>
      </c>
      <c r="D60" t="s">
        <v>28</v>
      </c>
      <c r="E60" t="s">
        <v>240</v>
      </c>
      <c r="F60" t="s">
        <v>69</v>
      </c>
      <c r="G60" t="s">
        <v>241</v>
      </c>
      <c r="H60" t="s">
        <v>32</v>
      </c>
      <c r="I60" t="s">
        <v>63</v>
      </c>
      <c r="J60" t="s">
        <v>102</v>
      </c>
      <c r="K60" t="s">
        <v>64</v>
      </c>
      <c r="L60" t="s">
        <v>94</v>
      </c>
      <c r="M60">
        <v>3</v>
      </c>
      <c r="N60" t="s">
        <v>37</v>
      </c>
      <c r="O60" t="s">
        <v>95</v>
      </c>
      <c r="P60" t="s">
        <v>50</v>
      </c>
      <c r="Q60" t="s">
        <v>51</v>
      </c>
      <c r="R60">
        <v>2</v>
      </c>
      <c r="S60">
        <v>6.26</v>
      </c>
      <c r="T60">
        <v>5</v>
      </c>
      <c r="U60">
        <v>5</v>
      </c>
      <c r="V60">
        <v>5</v>
      </c>
      <c r="W60" s="3">
        <f>Restaurant_Data[[#This Row],[Quantity]]*Restaurant_Data[[#This Row],[Unit Price]]*(1-Restaurant_Data[[#This Row],[Discount %]]/100)*(1+Restaurant_Data[[#This Row],[Tax %]]/100)</f>
        <v>12.488699999999998</v>
      </c>
      <c r="X60">
        <f>Restaurant_Data[[#This Row],[Quantity]]*Restaurant_Data[[#This Row],[Unit Price]]*50%</f>
        <v>6.26</v>
      </c>
      <c r="Y60" s="3">
        <f>Restaurant_Data[[#This Row],[Total Sales]]-Restaurant_Data[[#This Row],[Cost]]</f>
        <v>6.2286999999999981</v>
      </c>
      <c r="Z60">
        <f>IF(COUNTIF($G$2:G60,G60)=1,1,0)</f>
        <v>1</v>
      </c>
    </row>
    <row r="61" spans="1:26" x14ac:dyDescent="0.3">
      <c r="A61" t="s">
        <v>242</v>
      </c>
      <c r="B61" s="2">
        <v>45711</v>
      </c>
      <c r="C61" t="s">
        <v>203</v>
      </c>
      <c r="D61" t="s">
        <v>28</v>
      </c>
      <c r="E61" t="s">
        <v>85</v>
      </c>
      <c r="F61" t="s">
        <v>30</v>
      </c>
      <c r="G61" t="s">
        <v>243</v>
      </c>
      <c r="H61" t="s">
        <v>44</v>
      </c>
      <c r="I61" t="s">
        <v>33</v>
      </c>
      <c r="J61" t="s">
        <v>45</v>
      </c>
      <c r="K61" t="s">
        <v>88</v>
      </c>
      <c r="L61" t="s">
        <v>47</v>
      </c>
      <c r="M61">
        <v>24</v>
      </c>
      <c r="N61" t="s">
        <v>37</v>
      </c>
      <c r="O61" t="s">
        <v>95</v>
      </c>
      <c r="P61" t="s">
        <v>77</v>
      </c>
      <c r="Q61" t="s">
        <v>244</v>
      </c>
      <c r="R61">
        <v>3</v>
      </c>
      <c r="S61">
        <v>5.21</v>
      </c>
      <c r="T61">
        <v>0</v>
      </c>
      <c r="U61">
        <v>5</v>
      </c>
      <c r="V61">
        <v>5</v>
      </c>
      <c r="W61" s="3">
        <f>Restaurant_Data[[#This Row],[Quantity]]*Restaurant_Data[[#This Row],[Unit Price]]*(1-Restaurant_Data[[#This Row],[Discount %]]/100)*(1+Restaurant_Data[[#This Row],[Tax %]]/100)</f>
        <v>16.4115</v>
      </c>
      <c r="X61">
        <f>Restaurant_Data[[#This Row],[Quantity]]*Restaurant_Data[[#This Row],[Unit Price]]*50%</f>
        <v>7.8149999999999995</v>
      </c>
      <c r="Y61" s="3">
        <f>Restaurant_Data[[#This Row],[Total Sales]]-Restaurant_Data[[#This Row],[Cost]]</f>
        <v>8.5965000000000007</v>
      </c>
      <c r="Z61">
        <f>IF(COUNTIF($G$2:G61,G61)=1,1,0)</f>
        <v>1</v>
      </c>
    </row>
    <row r="62" spans="1:26" x14ac:dyDescent="0.3">
      <c r="A62" t="s">
        <v>245</v>
      </c>
      <c r="B62" s="2">
        <v>45714</v>
      </c>
      <c r="C62" t="s">
        <v>203</v>
      </c>
      <c r="D62" t="s">
        <v>28</v>
      </c>
      <c r="E62" t="s">
        <v>246</v>
      </c>
      <c r="F62" t="s">
        <v>30</v>
      </c>
      <c r="G62" t="s">
        <v>212</v>
      </c>
      <c r="H62" t="s">
        <v>32</v>
      </c>
      <c r="I62" t="s">
        <v>63</v>
      </c>
      <c r="J62" t="s">
        <v>45</v>
      </c>
      <c r="K62" t="s">
        <v>107</v>
      </c>
      <c r="L62" t="s">
        <v>47</v>
      </c>
      <c r="M62">
        <v>3</v>
      </c>
      <c r="N62" t="s">
        <v>57</v>
      </c>
      <c r="O62" t="s">
        <v>65</v>
      </c>
      <c r="P62" t="s">
        <v>50</v>
      </c>
      <c r="Q62" t="s">
        <v>51</v>
      </c>
      <c r="R62">
        <v>3</v>
      </c>
      <c r="S62">
        <v>6.38</v>
      </c>
      <c r="T62">
        <v>10</v>
      </c>
      <c r="U62">
        <v>5</v>
      </c>
      <c r="V62">
        <v>5</v>
      </c>
      <c r="W62" s="3">
        <f>Restaurant_Data[[#This Row],[Quantity]]*Restaurant_Data[[#This Row],[Unit Price]]*(1-Restaurant_Data[[#This Row],[Discount %]]/100)*(1+Restaurant_Data[[#This Row],[Tax %]]/100)</f>
        <v>18.087300000000003</v>
      </c>
      <c r="X62">
        <f>Restaurant_Data[[#This Row],[Quantity]]*Restaurant_Data[[#This Row],[Unit Price]]*50%</f>
        <v>9.57</v>
      </c>
      <c r="Y62" s="3">
        <f>Restaurant_Data[[#This Row],[Total Sales]]-Restaurant_Data[[#This Row],[Cost]]</f>
        <v>8.5173000000000023</v>
      </c>
      <c r="Z62">
        <f>IF(COUNTIF($G$2:G62,G62)=1,1,0)</f>
        <v>0</v>
      </c>
    </row>
    <row r="63" spans="1:26" x14ac:dyDescent="0.3">
      <c r="A63" t="s">
        <v>247</v>
      </c>
      <c r="B63" s="2">
        <v>45703</v>
      </c>
      <c r="C63" t="s">
        <v>203</v>
      </c>
      <c r="D63" t="s">
        <v>28</v>
      </c>
      <c r="E63" t="s">
        <v>68</v>
      </c>
      <c r="F63" t="s">
        <v>30</v>
      </c>
      <c r="G63" t="s">
        <v>198</v>
      </c>
      <c r="H63" t="s">
        <v>32</v>
      </c>
      <c r="I63" t="s">
        <v>63</v>
      </c>
      <c r="J63" t="s">
        <v>102</v>
      </c>
      <c r="K63" t="s">
        <v>35</v>
      </c>
      <c r="L63" t="s">
        <v>94</v>
      </c>
      <c r="M63">
        <v>2</v>
      </c>
      <c r="N63" t="s">
        <v>57</v>
      </c>
      <c r="O63" t="s">
        <v>49</v>
      </c>
      <c r="P63" t="s">
        <v>114</v>
      </c>
      <c r="Q63" t="s">
        <v>141</v>
      </c>
      <c r="R63">
        <v>3</v>
      </c>
      <c r="S63">
        <v>8.84</v>
      </c>
      <c r="T63">
        <v>0</v>
      </c>
      <c r="U63">
        <v>5</v>
      </c>
      <c r="V63">
        <v>3</v>
      </c>
      <c r="W63" s="3">
        <f>Restaurant_Data[[#This Row],[Quantity]]*Restaurant_Data[[#This Row],[Unit Price]]*(1-Restaurant_Data[[#This Row],[Discount %]]/100)*(1+Restaurant_Data[[#This Row],[Tax %]]/100)</f>
        <v>27.846</v>
      </c>
      <c r="X63">
        <f>Restaurant_Data[[#This Row],[Quantity]]*Restaurant_Data[[#This Row],[Unit Price]]*50%</f>
        <v>13.26</v>
      </c>
      <c r="Y63" s="3">
        <f>Restaurant_Data[[#This Row],[Total Sales]]-Restaurant_Data[[#This Row],[Cost]]</f>
        <v>14.586</v>
      </c>
      <c r="Z63">
        <f>IF(COUNTIF($G$2:G63,G63)=1,1,0)</f>
        <v>0</v>
      </c>
    </row>
    <row r="64" spans="1:26" x14ac:dyDescent="0.3">
      <c r="A64" t="s">
        <v>248</v>
      </c>
      <c r="B64" s="2">
        <v>45695</v>
      </c>
      <c r="C64" t="s">
        <v>203</v>
      </c>
      <c r="D64" t="s">
        <v>28</v>
      </c>
      <c r="E64" t="s">
        <v>80</v>
      </c>
      <c r="F64" t="s">
        <v>54</v>
      </c>
      <c r="G64" t="s">
        <v>130</v>
      </c>
      <c r="H64" t="s">
        <v>32</v>
      </c>
      <c r="I64" t="s">
        <v>63</v>
      </c>
      <c r="J64" t="s">
        <v>93</v>
      </c>
      <c r="K64" t="s">
        <v>64</v>
      </c>
      <c r="L64" t="s">
        <v>232</v>
      </c>
      <c r="M64">
        <v>5</v>
      </c>
      <c r="N64" t="s">
        <v>48</v>
      </c>
      <c r="O64" t="s">
        <v>95</v>
      </c>
      <c r="P64" t="s">
        <v>114</v>
      </c>
      <c r="Q64" t="s">
        <v>229</v>
      </c>
      <c r="R64">
        <v>2</v>
      </c>
      <c r="S64">
        <v>12.64</v>
      </c>
      <c r="T64">
        <v>5</v>
      </c>
      <c r="U64">
        <v>5</v>
      </c>
      <c r="V64">
        <v>5</v>
      </c>
      <c r="W64" s="3">
        <f>Restaurant_Data[[#This Row],[Quantity]]*Restaurant_Data[[#This Row],[Unit Price]]*(1-Restaurant_Data[[#This Row],[Discount %]]/100)*(1+Restaurant_Data[[#This Row],[Tax %]]/100)</f>
        <v>25.216799999999999</v>
      </c>
      <c r="X64">
        <f>Restaurant_Data[[#This Row],[Quantity]]*Restaurant_Data[[#This Row],[Unit Price]]*50%</f>
        <v>12.64</v>
      </c>
      <c r="Y64" s="3">
        <f>Restaurant_Data[[#This Row],[Total Sales]]-Restaurant_Data[[#This Row],[Cost]]</f>
        <v>12.576799999999999</v>
      </c>
      <c r="Z64">
        <f>IF(COUNTIF($G$2:G64,G64)=1,1,0)</f>
        <v>0</v>
      </c>
    </row>
    <row r="65" spans="1:26" x14ac:dyDescent="0.3">
      <c r="A65" t="s">
        <v>249</v>
      </c>
      <c r="B65" s="2">
        <v>45711</v>
      </c>
      <c r="C65" t="s">
        <v>203</v>
      </c>
      <c r="D65" t="s">
        <v>28</v>
      </c>
      <c r="E65" t="s">
        <v>135</v>
      </c>
      <c r="F65" t="s">
        <v>54</v>
      </c>
      <c r="G65" t="s">
        <v>250</v>
      </c>
      <c r="H65" t="s">
        <v>44</v>
      </c>
      <c r="I65" t="s">
        <v>33</v>
      </c>
      <c r="J65" t="s">
        <v>45</v>
      </c>
      <c r="K65" t="s">
        <v>107</v>
      </c>
      <c r="L65" t="s">
        <v>47</v>
      </c>
      <c r="M65">
        <v>18</v>
      </c>
      <c r="N65" t="s">
        <v>37</v>
      </c>
      <c r="O65" t="s">
        <v>38</v>
      </c>
      <c r="P65" t="s">
        <v>58</v>
      </c>
      <c r="Q65" t="s">
        <v>251</v>
      </c>
      <c r="R65">
        <v>2</v>
      </c>
      <c r="S65">
        <v>10.86</v>
      </c>
      <c r="T65">
        <v>5</v>
      </c>
      <c r="U65">
        <v>5</v>
      </c>
      <c r="V65">
        <v>4.5</v>
      </c>
      <c r="W65" s="3">
        <f>Restaurant_Data[[#This Row],[Quantity]]*Restaurant_Data[[#This Row],[Unit Price]]*(1-Restaurant_Data[[#This Row],[Discount %]]/100)*(1+Restaurant_Data[[#This Row],[Tax %]]/100)</f>
        <v>21.665699999999998</v>
      </c>
      <c r="X65">
        <f>Restaurant_Data[[#This Row],[Quantity]]*Restaurant_Data[[#This Row],[Unit Price]]*50%</f>
        <v>10.86</v>
      </c>
      <c r="Y65" s="3">
        <f>Restaurant_Data[[#This Row],[Total Sales]]-Restaurant_Data[[#This Row],[Cost]]</f>
        <v>10.805699999999998</v>
      </c>
      <c r="Z65">
        <f>IF(COUNTIF($G$2:G65,G65)=1,1,0)</f>
        <v>1</v>
      </c>
    </row>
    <row r="66" spans="1:26" x14ac:dyDescent="0.3">
      <c r="A66" t="s">
        <v>252</v>
      </c>
      <c r="B66" s="2">
        <v>45697</v>
      </c>
      <c r="C66" t="s">
        <v>203</v>
      </c>
      <c r="D66" t="s">
        <v>28</v>
      </c>
      <c r="E66" t="s">
        <v>29</v>
      </c>
      <c r="F66" t="s">
        <v>69</v>
      </c>
      <c r="G66" t="s">
        <v>253</v>
      </c>
      <c r="H66" t="s">
        <v>32</v>
      </c>
      <c r="I66" t="s">
        <v>33</v>
      </c>
      <c r="J66" t="s">
        <v>102</v>
      </c>
      <c r="K66" t="s">
        <v>107</v>
      </c>
      <c r="L66" t="s">
        <v>232</v>
      </c>
      <c r="M66">
        <v>22</v>
      </c>
      <c r="N66" t="s">
        <v>57</v>
      </c>
      <c r="O66" t="s">
        <v>95</v>
      </c>
      <c r="P66" t="s">
        <v>114</v>
      </c>
      <c r="Q66" t="s">
        <v>141</v>
      </c>
      <c r="R66">
        <v>2</v>
      </c>
      <c r="S66">
        <v>8.19</v>
      </c>
      <c r="T66">
        <v>5</v>
      </c>
      <c r="U66">
        <v>5</v>
      </c>
      <c r="V66">
        <v>4</v>
      </c>
      <c r="W66" s="3">
        <f>Restaurant_Data[[#This Row],[Quantity]]*Restaurant_Data[[#This Row],[Unit Price]]*(1-Restaurant_Data[[#This Row],[Discount %]]/100)*(1+Restaurant_Data[[#This Row],[Tax %]]/100)</f>
        <v>16.33905</v>
      </c>
      <c r="X66">
        <f>Restaurant_Data[[#This Row],[Quantity]]*Restaurant_Data[[#This Row],[Unit Price]]*50%</f>
        <v>8.19</v>
      </c>
      <c r="Y66" s="3">
        <f>Restaurant_Data[[#This Row],[Total Sales]]-Restaurant_Data[[#This Row],[Cost]]</f>
        <v>8.1490500000000008</v>
      </c>
      <c r="Z66">
        <f>IF(COUNTIF($G$2:G66,G66)=1,1,0)</f>
        <v>1</v>
      </c>
    </row>
    <row r="67" spans="1:26" x14ac:dyDescent="0.3">
      <c r="A67" t="s">
        <v>254</v>
      </c>
      <c r="B67" s="2">
        <v>45715</v>
      </c>
      <c r="C67" t="s">
        <v>203</v>
      </c>
      <c r="D67" t="s">
        <v>28</v>
      </c>
      <c r="E67" t="s">
        <v>85</v>
      </c>
      <c r="F67" t="s">
        <v>122</v>
      </c>
      <c r="G67" t="s">
        <v>255</v>
      </c>
      <c r="H67" t="s">
        <v>44</v>
      </c>
      <c r="I67" t="s">
        <v>33</v>
      </c>
      <c r="J67" t="s">
        <v>45</v>
      </c>
      <c r="K67" t="s">
        <v>35</v>
      </c>
      <c r="L67" t="s">
        <v>94</v>
      </c>
      <c r="M67">
        <v>4</v>
      </c>
      <c r="N67" t="s">
        <v>57</v>
      </c>
      <c r="O67" t="s">
        <v>49</v>
      </c>
      <c r="P67" t="s">
        <v>39</v>
      </c>
      <c r="Q67" t="s">
        <v>131</v>
      </c>
      <c r="R67">
        <v>2</v>
      </c>
      <c r="S67">
        <v>8.25</v>
      </c>
      <c r="T67">
        <v>0</v>
      </c>
      <c r="U67">
        <v>5</v>
      </c>
      <c r="V67">
        <v>3</v>
      </c>
      <c r="W67" s="3">
        <f>Restaurant_Data[[#This Row],[Quantity]]*Restaurant_Data[[#This Row],[Unit Price]]*(1-Restaurant_Data[[#This Row],[Discount %]]/100)*(1+Restaurant_Data[[#This Row],[Tax %]]/100)</f>
        <v>17.324999999999999</v>
      </c>
      <c r="X67">
        <f>Restaurant_Data[[#This Row],[Quantity]]*Restaurant_Data[[#This Row],[Unit Price]]*50%</f>
        <v>8.25</v>
      </c>
      <c r="Y67" s="3">
        <f>Restaurant_Data[[#This Row],[Total Sales]]-Restaurant_Data[[#This Row],[Cost]]</f>
        <v>9.0749999999999993</v>
      </c>
      <c r="Z67">
        <f>IF(COUNTIF($G$2:G67,G67)=1,1,0)</f>
        <v>1</v>
      </c>
    </row>
    <row r="68" spans="1:26" x14ac:dyDescent="0.3">
      <c r="A68" t="s">
        <v>256</v>
      </c>
      <c r="B68" s="2">
        <v>45697</v>
      </c>
      <c r="C68" t="s">
        <v>257</v>
      </c>
      <c r="D68" t="s">
        <v>28</v>
      </c>
      <c r="E68" t="s">
        <v>105</v>
      </c>
      <c r="F68" t="s">
        <v>86</v>
      </c>
      <c r="G68" t="s">
        <v>258</v>
      </c>
      <c r="H68" t="s">
        <v>32</v>
      </c>
      <c r="I68" t="s">
        <v>33</v>
      </c>
      <c r="J68" t="s">
        <v>93</v>
      </c>
      <c r="K68" t="s">
        <v>88</v>
      </c>
      <c r="L68" t="s">
        <v>47</v>
      </c>
      <c r="M68">
        <v>16</v>
      </c>
      <c r="N68" t="s">
        <v>57</v>
      </c>
      <c r="O68" t="s">
        <v>38</v>
      </c>
      <c r="P68" t="s">
        <v>58</v>
      </c>
      <c r="Q68" t="s">
        <v>83</v>
      </c>
      <c r="R68">
        <v>2</v>
      </c>
      <c r="S68">
        <v>5.31</v>
      </c>
      <c r="T68">
        <v>0</v>
      </c>
      <c r="U68">
        <v>5</v>
      </c>
      <c r="V68">
        <v>3</v>
      </c>
      <c r="W68" s="3">
        <f>Restaurant_Data[[#This Row],[Quantity]]*Restaurant_Data[[#This Row],[Unit Price]]*(1-Restaurant_Data[[#This Row],[Discount %]]/100)*(1+Restaurant_Data[[#This Row],[Tax %]]/100)</f>
        <v>11.151</v>
      </c>
      <c r="X68">
        <f>Restaurant_Data[[#This Row],[Quantity]]*Restaurant_Data[[#This Row],[Unit Price]]*50%</f>
        <v>5.31</v>
      </c>
      <c r="Y68" s="3">
        <f>Restaurant_Data[[#This Row],[Total Sales]]-Restaurant_Data[[#This Row],[Cost]]</f>
        <v>5.8410000000000002</v>
      </c>
      <c r="Z68">
        <f>IF(COUNTIF($G$2:G68,G68)=1,1,0)</f>
        <v>1</v>
      </c>
    </row>
    <row r="69" spans="1:26" x14ac:dyDescent="0.3">
      <c r="A69" t="s">
        <v>259</v>
      </c>
      <c r="B69" s="2">
        <v>45697</v>
      </c>
      <c r="C69" t="s">
        <v>257</v>
      </c>
      <c r="D69" t="s">
        <v>28</v>
      </c>
      <c r="E69" t="s">
        <v>105</v>
      </c>
      <c r="F69" t="s">
        <v>75</v>
      </c>
      <c r="G69" t="s">
        <v>260</v>
      </c>
      <c r="H69" t="s">
        <v>44</v>
      </c>
      <c r="I69" t="s">
        <v>63</v>
      </c>
      <c r="J69" t="s">
        <v>93</v>
      </c>
      <c r="K69" t="s">
        <v>35</v>
      </c>
      <c r="L69" t="s">
        <v>47</v>
      </c>
      <c r="M69">
        <v>7</v>
      </c>
      <c r="N69" t="s">
        <v>37</v>
      </c>
      <c r="O69" t="s">
        <v>38</v>
      </c>
      <c r="P69" t="s">
        <v>39</v>
      </c>
      <c r="Q69" t="s">
        <v>40</v>
      </c>
      <c r="R69">
        <v>2</v>
      </c>
      <c r="S69">
        <v>6.36</v>
      </c>
      <c r="T69">
        <v>5</v>
      </c>
      <c r="U69">
        <v>5</v>
      </c>
      <c r="V69">
        <v>4</v>
      </c>
      <c r="W69" s="3">
        <f>Restaurant_Data[[#This Row],[Quantity]]*Restaurant_Data[[#This Row],[Unit Price]]*(1-Restaurant_Data[[#This Row],[Discount %]]/100)*(1+Restaurant_Data[[#This Row],[Tax %]]/100)</f>
        <v>12.6882</v>
      </c>
      <c r="X69">
        <f>Restaurant_Data[[#This Row],[Quantity]]*Restaurant_Data[[#This Row],[Unit Price]]*50%</f>
        <v>6.36</v>
      </c>
      <c r="Y69" s="3">
        <f>Restaurant_Data[[#This Row],[Total Sales]]-Restaurant_Data[[#This Row],[Cost]]</f>
        <v>6.3281999999999998</v>
      </c>
      <c r="Z69">
        <f>IF(COUNTIF($G$2:G69,G69)=1,1,0)</f>
        <v>1</v>
      </c>
    </row>
    <row r="70" spans="1:26" x14ac:dyDescent="0.3">
      <c r="A70" t="s">
        <v>261</v>
      </c>
      <c r="B70" s="2">
        <v>45712</v>
      </c>
      <c r="C70" t="s">
        <v>257</v>
      </c>
      <c r="D70" t="s">
        <v>28</v>
      </c>
      <c r="E70" t="s">
        <v>109</v>
      </c>
      <c r="F70" t="s">
        <v>81</v>
      </c>
      <c r="G70" t="s">
        <v>262</v>
      </c>
      <c r="H70" t="s">
        <v>32</v>
      </c>
      <c r="I70" t="s">
        <v>33</v>
      </c>
      <c r="J70" t="s">
        <v>102</v>
      </c>
      <c r="K70" t="s">
        <v>88</v>
      </c>
      <c r="L70" t="s">
        <v>56</v>
      </c>
      <c r="M70">
        <v>3</v>
      </c>
      <c r="N70" t="s">
        <v>48</v>
      </c>
      <c r="O70" t="s">
        <v>65</v>
      </c>
      <c r="P70" t="s">
        <v>50</v>
      </c>
      <c r="Q70" t="s">
        <v>89</v>
      </c>
      <c r="R70">
        <v>2</v>
      </c>
      <c r="S70">
        <v>14.03</v>
      </c>
      <c r="T70">
        <v>5</v>
      </c>
      <c r="U70">
        <v>5</v>
      </c>
      <c r="V70">
        <v>5</v>
      </c>
      <c r="W70" s="3">
        <f>Restaurant_Data[[#This Row],[Quantity]]*Restaurant_Data[[#This Row],[Unit Price]]*(1-Restaurant_Data[[#This Row],[Discount %]]/100)*(1+Restaurant_Data[[#This Row],[Tax %]]/100)</f>
        <v>27.989849999999997</v>
      </c>
      <c r="X70">
        <f>Restaurant_Data[[#This Row],[Quantity]]*Restaurant_Data[[#This Row],[Unit Price]]*50%</f>
        <v>14.03</v>
      </c>
      <c r="Y70" s="3">
        <f>Restaurant_Data[[#This Row],[Total Sales]]-Restaurant_Data[[#This Row],[Cost]]</f>
        <v>13.959849999999998</v>
      </c>
      <c r="Z70">
        <f>IF(COUNTIF($G$2:G70,G70)=1,1,0)</f>
        <v>1</v>
      </c>
    </row>
    <row r="71" spans="1:26" x14ac:dyDescent="0.3">
      <c r="A71" t="s">
        <v>263</v>
      </c>
      <c r="B71" s="2">
        <v>45712</v>
      </c>
      <c r="C71" t="s">
        <v>257</v>
      </c>
      <c r="D71" t="s">
        <v>28</v>
      </c>
      <c r="E71" t="s">
        <v>234</v>
      </c>
      <c r="F71" t="s">
        <v>122</v>
      </c>
      <c r="G71" t="s">
        <v>264</v>
      </c>
      <c r="H71" t="s">
        <v>44</v>
      </c>
      <c r="I71" t="s">
        <v>63</v>
      </c>
      <c r="J71" t="s">
        <v>93</v>
      </c>
      <c r="K71" t="s">
        <v>64</v>
      </c>
      <c r="L71" t="s">
        <v>56</v>
      </c>
      <c r="M71">
        <v>23</v>
      </c>
      <c r="N71" t="s">
        <v>48</v>
      </c>
      <c r="O71" t="s">
        <v>49</v>
      </c>
      <c r="P71" t="s">
        <v>58</v>
      </c>
      <c r="Q71" t="s">
        <v>137</v>
      </c>
      <c r="R71">
        <v>2</v>
      </c>
      <c r="S71">
        <v>7.92</v>
      </c>
      <c r="T71">
        <v>5</v>
      </c>
      <c r="U71">
        <v>5</v>
      </c>
      <c r="V71">
        <v>4</v>
      </c>
      <c r="W71" s="3">
        <f>Restaurant_Data[[#This Row],[Quantity]]*Restaurant_Data[[#This Row],[Unit Price]]*(1-Restaurant_Data[[#This Row],[Discount %]]/100)*(1+Restaurant_Data[[#This Row],[Tax %]]/100)</f>
        <v>15.800400000000002</v>
      </c>
      <c r="X71">
        <f>Restaurant_Data[[#This Row],[Quantity]]*Restaurant_Data[[#This Row],[Unit Price]]*50%</f>
        <v>7.92</v>
      </c>
      <c r="Y71" s="3">
        <f>Restaurant_Data[[#This Row],[Total Sales]]-Restaurant_Data[[#This Row],[Cost]]</f>
        <v>7.8804000000000016</v>
      </c>
      <c r="Z71">
        <f>IF(COUNTIF($G$2:G71,G71)=1,1,0)</f>
        <v>1</v>
      </c>
    </row>
    <row r="72" spans="1:26" x14ac:dyDescent="0.3">
      <c r="A72" t="s">
        <v>265</v>
      </c>
      <c r="B72" s="2">
        <v>45710</v>
      </c>
      <c r="C72" t="s">
        <v>257</v>
      </c>
      <c r="D72" t="s">
        <v>28</v>
      </c>
      <c r="E72" t="s">
        <v>68</v>
      </c>
      <c r="F72" t="s">
        <v>122</v>
      </c>
      <c r="G72" t="s">
        <v>266</v>
      </c>
      <c r="H72" t="s">
        <v>44</v>
      </c>
      <c r="I72" t="s">
        <v>63</v>
      </c>
      <c r="J72" t="s">
        <v>93</v>
      </c>
      <c r="K72" t="s">
        <v>107</v>
      </c>
      <c r="L72" t="s">
        <v>94</v>
      </c>
      <c r="M72">
        <v>19</v>
      </c>
      <c r="N72" t="s">
        <v>48</v>
      </c>
      <c r="O72" t="s">
        <v>38</v>
      </c>
      <c r="P72" t="s">
        <v>71</v>
      </c>
      <c r="Q72" t="s">
        <v>148</v>
      </c>
      <c r="R72">
        <v>2</v>
      </c>
      <c r="S72">
        <v>10.43</v>
      </c>
      <c r="T72">
        <v>10</v>
      </c>
      <c r="U72">
        <v>5</v>
      </c>
      <c r="V72">
        <v>5</v>
      </c>
      <c r="W72" s="3">
        <f>Restaurant_Data[[#This Row],[Quantity]]*Restaurant_Data[[#This Row],[Unit Price]]*(1-Restaurant_Data[[#This Row],[Discount %]]/100)*(1+Restaurant_Data[[#This Row],[Tax %]]/100)</f>
        <v>19.712700000000002</v>
      </c>
      <c r="X72">
        <f>Restaurant_Data[[#This Row],[Quantity]]*Restaurant_Data[[#This Row],[Unit Price]]*50%</f>
        <v>10.43</v>
      </c>
      <c r="Y72" s="3">
        <f>Restaurant_Data[[#This Row],[Total Sales]]-Restaurant_Data[[#This Row],[Cost]]</f>
        <v>9.2827000000000019</v>
      </c>
      <c r="Z72">
        <f>IF(COUNTIF($G$2:G72,G72)=1,1,0)</f>
        <v>1</v>
      </c>
    </row>
    <row r="73" spans="1:26" x14ac:dyDescent="0.3">
      <c r="A73" t="s">
        <v>267</v>
      </c>
      <c r="B73" s="2">
        <v>45704</v>
      </c>
      <c r="C73" t="s">
        <v>257</v>
      </c>
      <c r="D73" t="s">
        <v>28</v>
      </c>
      <c r="E73" t="s">
        <v>231</v>
      </c>
      <c r="F73" t="s">
        <v>69</v>
      </c>
      <c r="G73" t="s">
        <v>268</v>
      </c>
      <c r="H73" t="s">
        <v>44</v>
      </c>
      <c r="I73" t="s">
        <v>33</v>
      </c>
      <c r="J73" t="s">
        <v>93</v>
      </c>
      <c r="K73" t="s">
        <v>46</v>
      </c>
      <c r="L73" t="s">
        <v>47</v>
      </c>
      <c r="M73">
        <v>19</v>
      </c>
      <c r="N73" t="s">
        <v>37</v>
      </c>
      <c r="O73" t="s">
        <v>95</v>
      </c>
      <c r="P73" t="s">
        <v>71</v>
      </c>
      <c r="Q73" t="s">
        <v>189</v>
      </c>
      <c r="R73">
        <v>2</v>
      </c>
      <c r="S73">
        <v>4.6900000000000004</v>
      </c>
      <c r="T73">
        <v>10</v>
      </c>
      <c r="U73">
        <v>5</v>
      </c>
      <c r="V73">
        <v>3</v>
      </c>
      <c r="W73" s="3">
        <f>Restaurant_Data[[#This Row],[Quantity]]*Restaurant_Data[[#This Row],[Unit Price]]*(1-Restaurant_Data[[#This Row],[Discount %]]/100)*(1+Restaurant_Data[[#This Row],[Tax %]]/100)</f>
        <v>8.8641000000000005</v>
      </c>
      <c r="X73">
        <f>Restaurant_Data[[#This Row],[Quantity]]*Restaurant_Data[[#This Row],[Unit Price]]*50%</f>
        <v>4.6900000000000004</v>
      </c>
      <c r="Y73" s="3">
        <f>Restaurant_Data[[#This Row],[Total Sales]]-Restaurant_Data[[#This Row],[Cost]]</f>
        <v>4.1741000000000001</v>
      </c>
      <c r="Z73">
        <f>IF(COUNTIF($G$2:G73,G73)=1,1,0)</f>
        <v>1</v>
      </c>
    </row>
    <row r="74" spans="1:26" x14ac:dyDescent="0.3">
      <c r="A74" t="s">
        <v>269</v>
      </c>
      <c r="B74" s="2">
        <v>45693</v>
      </c>
      <c r="C74" t="s">
        <v>257</v>
      </c>
      <c r="D74" t="s">
        <v>28</v>
      </c>
      <c r="E74" t="s">
        <v>246</v>
      </c>
      <c r="F74" t="s">
        <v>81</v>
      </c>
      <c r="G74" t="s">
        <v>270</v>
      </c>
      <c r="H74" t="s">
        <v>32</v>
      </c>
      <c r="I74" t="s">
        <v>63</v>
      </c>
      <c r="J74" t="s">
        <v>102</v>
      </c>
      <c r="K74" t="s">
        <v>64</v>
      </c>
      <c r="L74" t="s">
        <v>94</v>
      </c>
      <c r="M74">
        <v>13</v>
      </c>
      <c r="N74" t="s">
        <v>48</v>
      </c>
      <c r="O74" t="s">
        <v>49</v>
      </c>
      <c r="P74" t="s">
        <v>58</v>
      </c>
      <c r="Q74" t="s">
        <v>186</v>
      </c>
      <c r="R74">
        <v>2</v>
      </c>
      <c r="S74">
        <v>13.98</v>
      </c>
      <c r="T74">
        <v>0</v>
      </c>
      <c r="U74">
        <v>5</v>
      </c>
      <c r="V74">
        <v>3</v>
      </c>
      <c r="W74" s="3">
        <f>Restaurant_Data[[#This Row],[Quantity]]*Restaurant_Data[[#This Row],[Unit Price]]*(1-Restaurant_Data[[#This Row],[Discount %]]/100)*(1+Restaurant_Data[[#This Row],[Tax %]]/100)</f>
        <v>29.358000000000001</v>
      </c>
      <c r="X74">
        <f>Restaurant_Data[[#This Row],[Quantity]]*Restaurant_Data[[#This Row],[Unit Price]]*50%</f>
        <v>13.98</v>
      </c>
      <c r="Y74" s="3">
        <f>Restaurant_Data[[#This Row],[Total Sales]]-Restaurant_Data[[#This Row],[Cost]]</f>
        <v>15.378</v>
      </c>
      <c r="Z74">
        <f>IF(COUNTIF($G$2:G74,G74)=1,1,0)</f>
        <v>1</v>
      </c>
    </row>
    <row r="75" spans="1:26" x14ac:dyDescent="0.3">
      <c r="A75" t="s">
        <v>271</v>
      </c>
      <c r="B75" s="2">
        <v>45704</v>
      </c>
      <c r="C75" t="s">
        <v>257</v>
      </c>
      <c r="D75" t="s">
        <v>28</v>
      </c>
      <c r="E75" t="s">
        <v>143</v>
      </c>
      <c r="F75" t="s">
        <v>54</v>
      </c>
      <c r="G75" t="s">
        <v>272</v>
      </c>
      <c r="H75" t="s">
        <v>44</v>
      </c>
      <c r="I75" t="s">
        <v>63</v>
      </c>
      <c r="J75" t="s">
        <v>93</v>
      </c>
      <c r="K75" t="s">
        <v>46</v>
      </c>
      <c r="L75" t="s">
        <v>47</v>
      </c>
      <c r="M75">
        <v>1</v>
      </c>
      <c r="N75" t="s">
        <v>48</v>
      </c>
      <c r="O75" t="s">
        <v>65</v>
      </c>
      <c r="P75" t="s">
        <v>71</v>
      </c>
      <c r="Q75" t="s">
        <v>72</v>
      </c>
      <c r="R75">
        <v>2</v>
      </c>
      <c r="S75">
        <v>5.84</v>
      </c>
      <c r="T75">
        <v>10</v>
      </c>
      <c r="U75">
        <v>5</v>
      </c>
      <c r="V75">
        <v>3</v>
      </c>
      <c r="W75" s="3">
        <f>Restaurant_Data[[#This Row],[Quantity]]*Restaurant_Data[[#This Row],[Unit Price]]*(1-Restaurant_Data[[#This Row],[Discount %]]/100)*(1+Restaurant_Data[[#This Row],[Tax %]]/100)</f>
        <v>11.037600000000001</v>
      </c>
      <c r="X75">
        <f>Restaurant_Data[[#This Row],[Quantity]]*Restaurant_Data[[#This Row],[Unit Price]]*50%</f>
        <v>5.84</v>
      </c>
      <c r="Y75" s="3">
        <f>Restaurant_Data[[#This Row],[Total Sales]]-Restaurant_Data[[#This Row],[Cost]]</f>
        <v>5.1976000000000013</v>
      </c>
      <c r="Z75">
        <f>IF(COUNTIF($G$2:G75,G75)=1,1,0)</f>
        <v>1</v>
      </c>
    </row>
    <row r="76" spans="1:26" x14ac:dyDescent="0.3">
      <c r="A76" t="s">
        <v>273</v>
      </c>
      <c r="B76" s="2">
        <v>45712</v>
      </c>
      <c r="C76" t="s">
        <v>257</v>
      </c>
      <c r="D76" t="s">
        <v>28</v>
      </c>
      <c r="E76" t="s">
        <v>126</v>
      </c>
      <c r="F76" t="s">
        <v>86</v>
      </c>
      <c r="G76" t="s">
        <v>274</v>
      </c>
      <c r="H76" t="s">
        <v>44</v>
      </c>
      <c r="I76" t="s">
        <v>63</v>
      </c>
      <c r="J76" t="s">
        <v>93</v>
      </c>
      <c r="K76" t="s">
        <v>64</v>
      </c>
      <c r="L76" t="s">
        <v>56</v>
      </c>
      <c r="M76">
        <v>18</v>
      </c>
      <c r="N76" t="s">
        <v>57</v>
      </c>
      <c r="O76" t="s">
        <v>65</v>
      </c>
      <c r="P76" t="s">
        <v>71</v>
      </c>
      <c r="Q76" t="s">
        <v>72</v>
      </c>
      <c r="R76">
        <v>2</v>
      </c>
      <c r="S76">
        <v>6.62</v>
      </c>
      <c r="T76">
        <v>5</v>
      </c>
      <c r="U76">
        <v>5</v>
      </c>
      <c r="V76">
        <v>3</v>
      </c>
      <c r="W76" s="3">
        <f>Restaurant_Data[[#This Row],[Quantity]]*Restaurant_Data[[#This Row],[Unit Price]]*(1-Restaurant_Data[[#This Row],[Discount %]]/100)*(1+Restaurant_Data[[#This Row],[Tax %]]/100)</f>
        <v>13.206899999999999</v>
      </c>
      <c r="X76">
        <f>Restaurant_Data[[#This Row],[Quantity]]*Restaurant_Data[[#This Row],[Unit Price]]*50%</f>
        <v>6.62</v>
      </c>
      <c r="Y76" s="3">
        <f>Restaurant_Data[[#This Row],[Total Sales]]-Restaurant_Data[[#This Row],[Cost]]</f>
        <v>6.5868999999999991</v>
      </c>
      <c r="Z76">
        <f>IF(COUNTIF($G$2:G76,G76)=1,1,0)</f>
        <v>1</v>
      </c>
    </row>
    <row r="77" spans="1:26" x14ac:dyDescent="0.3">
      <c r="A77" t="s">
        <v>275</v>
      </c>
      <c r="B77" s="2">
        <v>45690</v>
      </c>
      <c r="C77" t="s">
        <v>257</v>
      </c>
      <c r="D77" t="s">
        <v>28</v>
      </c>
      <c r="E77" t="s">
        <v>276</v>
      </c>
      <c r="F77" t="s">
        <v>54</v>
      </c>
      <c r="G77" t="s">
        <v>277</v>
      </c>
      <c r="H77" t="s">
        <v>32</v>
      </c>
      <c r="I77" t="s">
        <v>33</v>
      </c>
      <c r="J77" t="s">
        <v>102</v>
      </c>
      <c r="K77" t="s">
        <v>107</v>
      </c>
      <c r="L77" t="s">
        <v>56</v>
      </c>
      <c r="M77">
        <v>6</v>
      </c>
      <c r="N77" t="s">
        <v>48</v>
      </c>
      <c r="O77" t="s">
        <v>65</v>
      </c>
      <c r="P77" t="s">
        <v>58</v>
      </c>
      <c r="Q77" t="s">
        <v>186</v>
      </c>
      <c r="R77">
        <v>3</v>
      </c>
      <c r="S77">
        <v>6.73</v>
      </c>
      <c r="T77">
        <v>5</v>
      </c>
      <c r="U77">
        <v>5</v>
      </c>
      <c r="V77">
        <v>4</v>
      </c>
      <c r="W77" s="3">
        <f>Restaurant_Data[[#This Row],[Quantity]]*Restaurant_Data[[#This Row],[Unit Price]]*(1-Restaurant_Data[[#This Row],[Discount %]]/100)*(1+Restaurant_Data[[#This Row],[Tax %]]/100)</f>
        <v>20.139524999999999</v>
      </c>
      <c r="X77">
        <f>Restaurant_Data[[#This Row],[Quantity]]*Restaurant_Data[[#This Row],[Unit Price]]*50%</f>
        <v>10.095000000000001</v>
      </c>
      <c r="Y77" s="3">
        <f>Restaurant_Data[[#This Row],[Total Sales]]-Restaurant_Data[[#This Row],[Cost]]</f>
        <v>10.044524999999998</v>
      </c>
      <c r="Z77">
        <f>IF(COUNTIF($G$2:G77,G77)=1,1,0)</f>
        <v>1</v>
      </c>
    </row>
    <row r="78" spans="1:26" x14ac:dyDescent="0.3">
      <c r="A78" t="s">
        <v>278</v>
      </c>
      <c r="B78" s="2">
        <v>45701</v>
      </c>
      <c r="C78" t="s">
        <v>257</v>
      </c>
      <c r="D78" t="s">
        <v>28</v>
      </c>
      <c r="E78" t="s">
        <v>91</v>
      </c>
      <c r="F78" t="s">
        <v>81</v>
      </c>
      <c r="G78" t="s">
        <v>198</v>
      </c>
      <c r="H78" t="s">
        <v>44</v>
      </c>
      <c r="I78" t="s">
        <v>33</v>
      </c>
      <c r="J78" t="s">
        <v>45</v>
      </c>
      <c r="K78" t="s">
        <v>46</v>
      </c>
      <c r="L78" t="s">
        <v>232</v>
      </c>
      <c r="M78">
        <v>3</v>
      </c>
      <c r="N78" t="s">
        <v>48</v>
      </c>
      <c r="O78" t="s">
        <v>49</v>
      </c>
      <c r="P78" t="s">
        <v>71</v>
      </c>
      <c r="Q78" t="s">
        <v>189</v>
      </c>
      <c r="R78">
        <v>2</v>
      </c>
      <c r="S78">
        <v>5.42</v>
      </c>
      <c r="T78">
        <v>5</v>
      </c>
      <c r="U78">
        <v>5</v>
      </c>
      <c r="V78">
        <v>3</v>
      </c>
      <c r="W78" s="3">
        <f>Restaurant_Data[[#This Row],[Quantity]]*Restaurant_Data[[#This Row],[Unit Price]]*(1-Restaurant_Data[[#This Row],[Discount %]]/100)*(1+Restaurant_Data[[#This Row],[Tax %]]/100)</f>
        <v>10.812900000000001</v>
      </c>
      <c r="X78">
        <f>Restaurant_Data[[#This Row],[Quantity]]*Restaurant_Data[[#This Row],[Unit Price]]*50%</f>
        <v>5.42</v>
      </c>
      <c r="Y78" s="3">
        <f>Restaurant_Data[[#This Row],[Total Sales]]-Restaurant_Data[[#This Row],[Cost]]</f>
        <v>5.3929000000000009</v>
      </c>
      <c r="Z78">
        <f>IF(COUNTIF($G$2:G78,G78)=1,1,0)</f>
        <v>0</v>
      </c>
    </row>
    <row r="79" spans="1:26" x14ac:dyDescent="0.3">
      <c r="A79" t="s">
        <v>279</v>
      </c>
      <c r="B79" s="2">
        <v>45696</v>
      </c>
      <c r="C79" t="s">
        <v>257</v>
      </c>
      <c r="D79" t="s">
        <v>28</v>
      </c>
      <c r="E79" t="s">
        <v>171</v>
      </c>
      <c r="F79" t="s">
        <v>54</v>
      </c>
      <c r="G79" t="s">
        <v>280</v>
      </c>
      <c r="H79" t="s">
        <v>44</v>
      </c>
      <c r="I79" t="s">
        <v>33</v>
      </c>
      <c r="J79" t="s">
        <v>34</v>
      </c>
      <c r="K79" t="s">
        <v>88</v>
      </c>
      <c r="L79" t="s">
        <v>47</v>
      </c>
      <c r="M79">
        <v>2</v>
      </c>
      <c r="N79" t="s">
        <v>37</v>
      </c>
      <c r="O79" t="s">
        <v>49</v>
      </c>
      <c r="P79" t="s">
        <v>50</v>
      </c>
      <c r="Q79" t="s">
        <v>66</v>
      </c>
      <c r="R79">
        <v>2</v>
      </c>
      <c r="S79">
        <v>5.28</v>
      </c>
      <c r="T79">
        <v>10</v>
      </c>
      <c r="U79">
        <v>5</v>
      </c>
      <c r="V79">
        <v>5</v>
      </c>
      <c r="W79" s="3">
        <f>Restaurant_Data[[#This Row],[Quantity]]*Restaurant_Data[[#This Row],[Unit Price]]*(1-Restaurant_Data[[#This Row],[Discount %]]/100)*(1+Restaurant_Data[[#This Row],[Tax %]]/100)</f>
        <v>9.9792000000000023</v>
      </c>
      <c r="X79">
        <f>Restaurant_Data[[#This Row],[Quantity]]*Restaurant_Data[[#This Row],[Unit Price]]*50%</f>
        <v>5.28</v>
      </c>
      <c r="Y79" s="3">
        <f>Restaurant_Data[[#This Row],[Total Sales]]-Restaurant_Data[[#This Row],[Cost]]</f>
        <v>4.699200000000002</v>
      </c>
      <c r="Z79">
        <f>IF(COUNTIF($G$2:G79,G79)=1,1,0)</f>
        <v>1</v>
      </c>
    </row>
    <row r="80" spans="1:26" x14ac:dyDescent="0.3">
      <c r="A80" t="s">
        <v>281</v>
      </c>
      <c r="B80" s="2">
        <v>45685</v>
      </c>
      <c r="C80" t="s">
        <v>27</v>
      </c>
      <c r="D80" t="s">
        <v>28</v>
      </c>
      <c r="E80" t="s">
        <v>282</v>
      </c>
      <c r="F80" t="s">
        <v>30</v>
      </c>
      <c r="G80" t="s">
        <v>283</v>
      </c>
      <c r="H80" t="s">
        <v>44</v>
      </c>
      <c r="I80" t="s">
        <v>33</v>
      </c>
      <c r="J80" t="s">
        <v>34</v>
      </c>
      <c r="K80" t="s">
        <v>88</v>
      </c>
      <c r="L80" t="s">
        <v>232</v>
      </c>
      <c r="M80">
        <v>4</v>
      </c>
      <c r="N80" t="s">
        <v>57</v>
      </c>
      <c r="O80" t="s">
        <v>65</v>
      </c>
      <c r="P80" t="s">
        <v>58</v>
      </c>
      <c r="Q80" t="s">
        <v>251</v>
      </c>
      <c r="R80">
        <v>3</v>
      </c>
      <c r="S80">
        <v>6.06</v>
      </c>
      <c r="T80">
        <v>5</v>
      </c>
      <c r="U80">
        <v>5</v>
      </c>
      <c r="V80">
        <v>5</v>
      </c>
      <c r="W80" s="3">
        <f>Restaurant_Data[[#This Row],[Quantity]]*Restaurant_Data[[#This Row],[Unit Price]]*(1-Restaurant_Data[[#This Row],[Discount %]]/100)*(1+Restaurant_Data[[#This Row],[Tax %]]/100)</f>
        <v>18.134549999999997</v>
      </c>
      <c r="X80">
        <f>Restaurant_Data[[#This Row],[Quantity]]*Restaurant_Data[[#This Row],[Unit Price]]*50%</f>
        <v>9.09</v>
      </c>
      <c r="Y80" s="3">
        <f>Restaurant_Data[[#This Row],[Total Sales]]-Restaurant_Data[[#This Row],[Cost]]</f>
        <v>9.0445499999999974</v>
      </c>
      <c r="Z80">
        <f>IF(COUNTIF($G$2:G80,G80)=1,1,0)</f>
        <v>1</v>
      </c>
    </row>
    <row r="81" spans="1:26" x14ac:dyDescent="0.3">
      <c r="A81" t="s">
        <v>284</v>
      </c>
      <c r="B81" s="2">
        <v>45662</v>
      </c>
      <c r="C81" t="s">
        <v>27</v>
      </c>
      <c r="D81" t="s">
        <v>28</v>
      </c>
      <c r="E81" t="s">
        <v>29</v>
      </c>
      <c r="F81" t="s">
        <v>75</v>
      </c>
      <c r="G81" t="s">
        <v>253</v>
      </c>
      <c r="H81" t="s">
        <v>32</v>
      </c>
      <c r="I81" t="s">
        <v>63</v>
      </c>
      <c r="J81" t="s">
        <v>34</v>
      </c>
      <c r="K81" t="s">
        <v>107</v>
      </c>
      <c r="L81" t="s">
        <v>94</v>
      </c>
      <c r="M81">
        <v>1</v>
      </c>
      <c r="N81" t="s">
        <v>37</v>
      </c>
      <c r="O81" t="s">
        <v>65</v>
      </c>
      <c r="P81" t="s">
        <v>58</v>
      </c>
      <c r="Q81" t="s">
        <v>83</v>
      </c>
      <c r="R81">
        <v>4</v>
      </c>
      <c r="S81">
        <v>9.4600000000000009</v>
      </c>
      <c r="T81">
        <v>0</v>
      </c>
      <c r="U81">
        <v>5</v>
      </c>
      <c r="V81">
        <v>3</v>
      </c>
      <c r="W81" s="3">
        <f>Restaurant_Data[[#This Row],[Quantity]]*Restaurant_Data[[#This Row],[Unit Price]]*(1-Restaurant_Data[[#This Row],[Discount %]]/100)*(1+Restaurant_Data[[#This Row],[Tax %]]/100)</f>
        <v>39.732000000000006</v>
      </c>
      <c r="X81">
        <f>Restaurant_Data[[#This Row],[Quantity]]*Restaurant_Data[[#This Row],[Unit Price]]*50%</f>
        <v>18.920000000000002</v>
      </c>
      <c r="Y81" s="3">
        <f>Restaurant_Data[[#This Row],[Total Sales]]-Restaurant_Data[[#This Row],[Cost]]</f>
        <v>20.812000000000005</v>
      </c>
      <c r="Z81">
        <f>IF(COUNTIF($G$2:G81,G81)=1,1,0)</f>
        <v>0</v>
      </c>
    </row>
    <row r="82" spans="1:26" x14ac:dyDescent="0.3">
      <c r="A82" t="s">
        <v>285</v>
      </c>
      <c r="B82" s="2">
        <v>45677</v>
      </c>
      <c r="C82" t="s">
        <v>27</v>
      </c>
      <c r="D82" t="s">
        <v>28</v>
      </c>
      <c r="E82" t="s">
        <v>160</v>
      </c>
      <c r="F82" t="s">
        <v>54</v>
      </c>
      <c r="G82" t="s">
        <v>286</v>
      </c>
      <c r="H82" t="s">
        <v>32</v>
      </c>
      <c r="I82" t="s">
        <v>33</v>
      </c>
      <c r="J82" t="s">
        <v>102</v>
      </c>
      <c r="K82" t="s">
        <v>46</v>
      </c>
      <c r="L82" t="s">
        <v>56</v>
      </c>
      <c r="M82">
        <v>18</v>
      </c>
      <c r="N82" t="s">
        <v>48</v>
      </c>
      <c r="O82" t="s">
        <v>49</v>
      </c>
      <c r="P82" t="s">
        <v>71</v>
      </c>
      <c r="Q82" t="s">
        <v>148</v>
      </c>
      <c r="R82">
        <v>4</v>
      </c>
      <c r="S82">
        <v>21.23</v>
      </c>
      <c r="T82">
        <v>5</v>
      </c>
      <c r="U82">
        <v>5</v>
      </c>
      <c r="V82">
        <v>3</v>
      </c>
      <c r="W82" s="3">
        <f>Restaurant_Data[[#This Row],[Quantity]]*Restaurant_Data[[#This Row],[Unit Price]]*(1-Restaurant_Data[[#This Row],[Discount %]]/100)*(1+Restaurant_Data[[#This Row],[Tax %]]/100)</f>
        <v>84.707700000000003</v>
      </c>
      <c r="X82">
        <f>Restaurant_Data[[#This Row],[Quantity]]*Restaurant_Data[[#This Row],[Unit Price]]*50%</f>
        <v>42.46</v>
      </c>
      <c r="Y82" s="3">
        <f>Restaurant_Data[[#This Row],[Total Sales]]-Restaurant_Data[[#This Row],[Cost]]</f>
        <v>42.247700000000002</v>
      </c>
      <c r="Z82">
        <f>IF(COUNTIF($G$2:G82,G82)=1,1,0)</f>
        <v>1</v>
      </c>
    </row>
    <row r="83" spans="1:26" x14ac:dyDescent="0.3">
      <c r="A83" t="s">
        <v>287</v>
      </c>
      <c r="B83" s="2">
        <v>45672</v>
      </c>
      <c r="C83" t="s">
        <v>27</v>
      </c>
      <c r="D83" t="s">
        <v>28</v>
      </c>
      <c r="E83" t="s">
        <v>246</v>
      </c>
      <c r="F83" t="s">
        <v>69</v>
      </c>
      <c r="G83" t="s">
        <v>288</v>
      </c>
      <c r="H83" t="s">
        <v>32</v>
      </c>
      <c r="I83" t="s">
        <v>33</v>
      </c>
      <c r="J83" t="s">
        <v>45</v>
      </c>
      <c r="K83" t="s">
        <v>64</v>
      </c>
      <c r="L83" t="s">
        <v>289</v>
      </c>
      <c r="M83">
        <v>17</v>
      </c>
      <c r="N83" t="s">
        <v>57</v>
      </c>
      <c r="O83" t="s">
        <v>49</v>
      </c>
      <c r="P83" t="s">
        <v>114</v>
      </c>
      <c r="Q83" t="s">
        <v>290</v>
      </c>
      <c r="R83">
        <v>3</v>
      </c>
      <c r="S83">
        <v>3.18</v>
      </c>
      <c r="T83">
        <v>0</v>
      </c>
      <c r="U83">
        <v>5</v>
      </c>
      <c r="V83">
        <v>4</v>
      </c>
      <c r="W83" s="3">
        <f>Restaurant_Data[[#This Row],[Quantity]]*Restaurant_Data[[#This Row],[Unit Price]]*(1-Restaurant_Data[[#This Row],[Discount %]]/100)*(1+Restaurant_Data[[#This Row],[Tax %]]/100)</f>
        <v>10.017000000000001</v>
      </c>
      <c r="X83">
        <f>Restaurant_Data[[#This Row],[Quantity]]*Restaurant_Data[[#This Row],[Unit Price]]*50%</f>
        <v>4.7700000000000005</v>
      </c>
      <c r="Y83" s="3">
        <f>Restaurant_Data[[#This Row],[Total Sales]]-Restaurant_Data[[#This Row],[Cost]]</f>
        <v>5.2470000000000008</v>
      </c>
      <c r="Z83">
        <f>IF(COUNTIF($G$2:G83,G83)=1,1,0)</f>
        <v>1</v>
      </c>
    </row>
    <row r="84" spans="1:26" x14ac:dyDescent="0.3">
      <c r="A84" t="s">
        <v>291</v>
      </c>
      <c r="B84" s="2">
        <v>45658</v>
      </c>
      <c r="C84" t="s">
        <v>27</v>
      </c>
      <c r="D84" t="s">
        <v>28</v>
      </c>
      <c r="E84" t="s">
        <v>234</v>
      </c>
      <c r="F84" t="s">
        <v>54</v>
      </c>
      <c r="G84" t="s">
        <v>226</v>
      </c>
      <c r="H84" t="s">
        <v>32</v>
      </c>
      <c r="I84" t="s">
        <v>33</v>
      </c>
      <c r="J84" t="s">
        <v>102</v>
      </c>
      <c r="K84" t="s">
        <v>88</v>
      </c>
      <c r="L84" t="s">
        <v>94</v>
      </c>
      <c r="M84">
        <v>17</v>
      </c>
      <c r="N84" t="s">
        <v>48</v>
      </c>
      <c r="O84" t="s">
        <v>38</v>
      </c>
      <c r="P84" t="s">
        <v>114</v>
      </c>
      <c r="Q84" t="s">
        <v>290</v>
      </c>
      <c r="R84">
        <v>4</v>
      </c>
      <c r="S84">
        <v>6.4</v>
      </c>
      <c r="T84">
        <v>5</v>
      </c>
      <c r="U84">
        <v>5</v>
      </c>
      <c r="V84">
        <v>5</v>
      </c>
      <c r="W84" s="3">
        <f>Restaurant_Data[[#This Row],[Quantity]]*Restaurant_Data[[#This Row],[Unit Price]]*(1-Restaurant_Data[[#This Row],[Discount %]]/100)*(1+Restaurant_Data[[#This Row],[Tax %]]/100)</f>
        <v>25.536000000000001</v>
      </c>
      <c r="X84">
        <f>Restaurant_Data[[#This Row],[Quantity]]*Restaurant_Data[[#This Row],[Unit Price]]*50%</f>
        <v>12.8</v>
      </c>
      <c r="Y84" s="3">
        <f>Restaurant_Data[[#This Row],[Total Sales]]-Restaurant_Data[[#This Row],[Cost]]</f>
        <v>12.736000000000001</v>
      </c>
      <c r="Z84">
        <f>IF(COUNTIF($G$2:G84,G84)=1,1,0)</f>
        <v>0</v>
      </c>
    </row>
    <row r="85" spans="1:26" x14ac:dyDescent="0.3">
      <c r="A85" t="s">
        <v>292</v>
      </c>
      <c r="B85" s="2">
        <v>45664</v>
      </c>
      <c r="C85" t="s">
        <v>27</v>
      </c>
      <c r="D85" t="s">
        <v>28</v>
      </c>
      <c r="E85" t="s">
        <v>206</v>
      </c>
      <c r="F85" t="s">
        <v>54</v>
      </c>
      <c r="G85" t="s">
        <v>82</v>
      </c>
      <c r="H85" t="s">
        <v>44</v>
      </c>
      <c r="I85" t="s">
        <v>63</v>
      </c>
      <c r="J85" t="s">
        <v>102</v>
      </c>
      <c r="K85" t="s">
        <v>64</v>
      </c>
      <c r="L85" t="s">
        <v>94</v>
      </c>
      <c r="M85">
        <v>24</v>
      </c>
      <c r="N85" t="s">
        <v>37</v>
      </c>
      <c r="O85" t="s">
        <v>38</v>
      </c>
      <c r="P85" t="s">
        <v>71</v>
      </c>
      <c r="Q85" t="s">
        <v>189</v>
      </c>
      <c r="R85">
        <v>4</v>
      </c>
      <c r="S85">
        <v>11.96</v>
      </c>
      <c r="T85">
        <v>10</v>
      </c>
      <c r="U85">
        <v>5</v>
      </c>
      <c r="V85">
        <v>5</v>
      </c>
      <c r="W85" s="3">
        <f>Restaurant_Data[[#This Row],[Quantity]]*Restaurant_Data[[#This Row],[Unit Price]]*(1-Restaurant_Data[[#This Row],[Discount %]]/100)*(1+Restaurant_Data[[#This Row],[Tax %]]/100)</f>
        <v>45.208800000000004</v>
      </c>
      <c r="X85">
        <f>Restaurant_Data[[#This Row],[Quantity]]*Restaurant_Data[[#This Row],[Unit Price]]*50%</f>
        <v>23.92</v>
      </c>
      <c r="Y85" s="3">
        <f>Restaurant_Data[[#This Row],[Total Sales]]-Restaurant_Data[[#This Row],[Cost]]</f>
        <v>21.288800000000002</v>
      </c>
      <c r="Z85">
        <f>IF(COUNTIF($G$2:G85,G85)=1,1,0)</f>
        <v>0</v>
      </c>
    </row>
    <row r="86" spans="1:26" x14ac:dyDescent="0.3">
      <c r="A86" t="s">
        <v>293</v>
      </c>
      <c r="B86" s="2">
        <v>45677</v>
      </c>
      <c r="C86" t="s">
        <v>27</v>
      </c>
      <c r="D86" t="s">
        <v>28</v>
      </c>
      <c r="E86" t="s">
        <v>197</v>
      </c>
      <c r="F86" t="s">
        <v>75</v>
      </c>
      <c r="G86" t="s">
        <v>294</v>
      </c>
      <c r="H86" t="s">
        <v>44</v>
      </c>
      <c r="I86" t="s">
        <v>33</v>
      </c>
      <c r="J86" t="s">
        <v>34</v>
      </c>
      <c r="K86" t="s">
        <v>64</v>
      </c>
      <c r="L86" t="s">
        <v>232</v>
      </c>
      <c r="M86">
        <v>16</v>
      </c>
      <c r="N86" t="s">
        <v>48</v>
      </c>
      <c r="O86" t="s">
        <v>65</v>
      </c>
      <c r="P86" t="s">
        <v>58</v>
      </c>
      <c r="Q86" t="s">
        <v>186</v>
      </c>
      <c r="R86">
        <v>3</v>
      </c>
      <c r="S86">
        <v>6.42</v>
      </c>
      <c r="T86">
        <v>10</v>
      </c>
      <c r="U86">
        <v>5</v>
      </c>
      <c r="V86">
        <v>4</v>
      </c>
      <c r="W86" s="3">
        <f>Restaurant_Data[[#This Row],[Quantity]]*Restaurant_Data[[#This Row],[Unit Price]]*(1-Restaurant_Data[[#This Row],[Discount %]]/100)*(1+Restaurant_Data[[#This Row],[Tax %]]/100)</f>
        <v>18.200700000000001</v>
      </c>
      <c r="X86">
        <f>Restaurant_Data[[#This Row],[Quantity]]*Restaurant_Data[[#This Row],[Unit Price]]*50%</f>
        <v>9.629999999999999</v>
      </c>
      <c r="Y86" s="3">
        <f>Restaurant_Data[[#This Row],[Total Sales]]-Restaurant_Data[[#This Row],[Cost]]</f>
        <v>8.5707000000000022</v>
      </c>
      <c r="Z86">
        <f>IF(COUNTIF($G$2:G86,G86)=1,1,0)</f>
        <v>1</v>
      </c>
    </row>
    <row r="87" spans="1:26" x14ac:dyDescent="0.3">
      <c r="A87" t="s">
        <v>295</v>
      </c>
      <c r="B87" s="2">
        <v>45671</v>
      </c>
      <c r="C87" t="s">
        <v>27</v>
      </c>
      <c r="D87" t="s">
        <v>28</v>
      </c>
      <c r="E87" t="s">
        <v>200</v>
      </c>
      <c r="F87" t="s">
        <v>81</v>
      </c>
      <c r="G87" t="s">
        <v>144</v>
      </c>
      <c r="H87" t="s">
        <v>32</v>
      </c>
      <c r="I87" t="s">
        <v>33</v>
      </c>
      <c r="J87" t="s">
        <v>34</v>
      </c>
      <c r="K87" t="s">
        <v>88</v>
      </c>
      <c r="L87" t="s">
        <v>232</v>
      </c>
      <c r="M87">
        <v>17</v>
      </c>
      <c r="N87" t="s">
        <v>37</v>
      </c>
      <c r="O87" t="s">
        <v>49</v>
      </c>
      <c r="P87" t="s">
        <v>58</v>
      </c>
      <c r="Q87" t="s">
        <v>186</v>
      </c>
      <c r="R87">
        <v>4</v>
      </c>
      <c r="S87">
        <v>12.31</v>
      </c>
      <c r="T87">
        <v>0</v>
      </c>
      <c r="U87">
        <v>5</v>
      </c>
      <c r="V87">
        <v>4</v>
      </c>
      <c r="W87" s="3">
        <f>Restaurant_Data[[#This Row],[Quantity]]*Restaurant_Data[[#This Row],[Unit Price]]*(1-Restaurant_Data[[#This Row],[Discount %]]/100)*(1+Restaurant_Data[[#This Row],[Tax %]]/100)</f>
        <v>51.702000000000005</v>
      </c>
      <c r="X87">
        <f>Restaurant_Data[[#This Row],[Quantity]]*Restaurant_Data[[#This Row],[Unit Price]]*50%</f>
        <v>24.62</v>
      </c>
      <c r="Y87" s="3">
        <f>Restaurant_Data[[#This Row],[Total Sales]]-Restaurant_Data[[#This Row],[Cost]]</f>
        <v>27.082000000000004</v>
      </c>
      <c r="Z87">
        <f>IF(COUNTIF($G$2:G87,G87)=1,1,0)</f>
        <v>0</v>
      </c>
    </row>
    <row r="88" spans="1:26" x14ac:dyDescent="0.3">
      <c r="A88" t="s">
        <v>296</v>
      </c>
      <c r="B88" s="2">
        <v>45671</v>
      </c>
      <c r="C88" t="s">
        <v>27</v>
      </c>
      <c r="D88" t="s">
        <v>28</v>
      </c>
      <c r="E88" t="s">
        <v>53</v>
      </c>
      <c r="F88" t="s">
        <v>86</v>
      </c>
      <c r="G88" t="s">
        <v>226</v>
      </c>
      <c r="H88" t="s">
        <v>32</v>
      </c>
      <c r="I88" t="s">
        <v>63</v>
      </c>
      <c r="J88" t="s">
        <v>102</v>
      </c>
      <c r="K88" t="s">
        <v>107</v>
      </c>
      <c r="L88" t="s">
        <v>94</v>
      </c>
      <c r="M88">
        <v>16</v>
      </c>
      <c r="N88" t="s">
        <v>37</v>
      </c>
      <c r="O88" t="s">
        <v>38</v>
      </c>
      <c r="P88" t="s">
        <v>71</v>
      </c>
      <c r="Q88" t="s">
        <v>103</v>
      </c>
      <c r="R88">
        <v>3</v>
      </c>
      <c r="S88">
        <v>16.850000000000001</v>
      </c>
      <c r="T88">
        <v>5</v>
      </c>
      <c r="U88">
        <v>5</v>
      </c>
      <c r="V88">
        <v>5</v>
      </c>
      <c r="W88" s="3">
        <f>Restaurant_Data[[#This Row],[Quantity]]*Restaurant_Data[[#This Row],[Unit Price]]*(1-Restaurant_Data[[#This Row],[Discount %]]/100)*(1+Restaurant_Data[[#This Row],[Tax %]]/100)</f>
        <v>50.423625000000001</v>
      </c>
      <c r="X88">
        <f>Restaurant_Data[[#This Row],[Quantity]]*Restaurant_Data[[#This Row],[Unit Price]]*50%</f>
        <v>25.275000000000002</v>
      </c>
      <c r="Y88" s="3">
        <f>Restaurant_Data[[#This Row],[Total Sales]]-Restaurant_Data[[#This Row],[Cost]]</f>
        <v>25.148624999999999</v>
      </c>
      <c r="Z88">
        <f>IF(COUNTIF($G$2:G88,G88)=1,1,0)</f>
        <v>0</v>
      </c>
    </row>
    <row r="89" spans="1:26" x14ac:dyDescent="0.3">
      <c r="A89" t="s">
        <v>297</v>
      </c>
      <c r="B89" s="2">
        <v>45675</v>
      </c>
      <c r="C89" t="s">
        <v>27</v>
      </c>
      <c r="D89" t="s">
        <v>28</v>
      </c>
      <c r="E89" t="s">
        <v>215</v>
      </c>
      <c r="F89" t="s">
        <v>30</v>
      </c>
      <c r="G89" t="s">
        <v>207</v>
      </c>
      <c r="H89" t="s">
        <v>44</v>
      </c>
      <c r="I89" t="s">
        <v>63</v>
      </c>
      <c r="J89" t="s">
        <v>34</v>
      </c>
      <c r="K89" t="s">
        <v>88</v>
      </c>
      <c r="L89" t="s">
        <v>47</v>
      </c>
      <c r="M89">
        <v>17</v>
      </c>
      <c r="N89" t="s">
        <v>57</v>
      </c>
      <c r="O89" t="s">
        <v>95</v>
      </c>
      <c r="P89" t="s">
        <v>50</v>
      </c>
      <c r="Q89" t="s">
        <v>98</v>
      </c>
      <c r="R89">
        <v>3</v>
      </c>
      <c r="S89">
        <v>6.15</v>
      </c>
      <c r="T89">
        <v>10</v>
      </c>
      <c r="U89">
        <v>5</v>
      </c>
      <c r="V89">
        <v>3</v>
      </c>
      <c r="W89" s="3">
        <f>Restaurant_Data[[#This Row],[Quantity]]*Restaurant_Data[[#This Row],[Unit Price]]*(1-Restaurant_Data[[#This Row],[Discount %]]/100)*(1+Restaurant_Data[[#This Row],[Tax %]]/100)</f>
        <v>17.435250000000003</v>
      </c>
      <c r="X89">
        <f>Restaurant_Data[[#This Row],[Quantity]]*Restaurant_Data[[#This Row],[Unit Price]]*50%</f>
        <v>9.2250000000000014</v>
      </c>
      <c r="Y89" s="3">
        <f>Restaurant_Data[[#This Row],[Total Sales]]-Restaurant_Data[[#This Row],[Cost]]</f>
        <v>8.210250000000002</v>
      </c>
      <c r="Z89">
        <f>IF(COUNTIF($G$2:G89,G89)=1,1,0)</f>
        <v>0</v>
      </c>
    </row>
    <row r="90" spans="1:26" x14ac:dyDescent="0.3">
      <c r="A90" t="s">
        <v>298</v>
      </c>
      <c r="B90" s="2">
        <v>45683</v>
      </c>
      <c r="C90" t="s">
        <v>27</v>
      </c>
      <c r="D90" t="s">
        <v>28</v>
      </c>
      <c r="E90" t="s">
        <v>126</v>
      </c>
      <c r="F90" t="s">
        <v>86</v>
      </c>
      <c r="G90" t="s">
        <v>123</v>
      </c>
      <c r="H90" t="s">
        <v>44</v>
      </c>
      <c r="I90" t="s">
        <v>63</v>
      </c>
      <c r="J90" t="s">
        <v>93</v>
      </c>
      <c r="K90" t="s">
        <v>64</v>
      </c>
      <c r="L90" t="s">
        <v>94</v>
      </c>
      <c r="M90">
        <v>13</v>
      </c>
      <c r="N90" t="s">
        <v>37</v>
      </c>
      <c r="O90" t="s">
        <v>65</v>
      </c>
      <c r="P90" t="s">
        <v>50</v>
      </c>
      <c r="Q90" t="s">
        <v>66</v>
      </c>
      <c r="R90">
        <v>3</v>
      </c>
      <c r="S90">
        <v>6.04</v>
      </c>
      <c r="T90">
        <v>10</v>
      </c>
      <c r="U90">
        <v>5</v>
      </c>
      <c r="V90">
        <v>3</v>
      </c>
      <c r="W90" s="3">
        <f>Restaurant_Data[[#This Row],[Quantity]]*Restaurant_Data[[#This Row],[Unit Price]]*(1-Restaurant_Data[[#This Row],[Discount %]]/100)*(1+Restaurant_Data[[#This Row],[Tax %]]/100)</f>
        <v>17.1234</v>
      </c>
      <c r="X90">
        <f>Restaurant_Data[[#This Row],[Quantity]]*Restaurant_Data[[#This Row],[Unit Price]]*50%</f>
        <v>9.06</v>
      </c>
      <c r="Y90" s="3">
        <f>Restaurant_Data[[#This Row],[Total Sales]]-Restaurant_Data[[#This Row],[Cost]]</f>
        <v>8.0633999999999997</v>
      </c>
      <c r="Z90">
        <f>IF(COUNTIF($G$2:G90,G90)=1,1,0)</f>
        <v>0</v>
      </c>
    </row>
    <row r="91" spans="1:26" x14ac:dyDescent="0.3">
      <c r="A91" t="s">
        <v>299</v>
      </c>
      <c r="B91" s="2">
        <v>45658</v>
      </c>
      <c r="C91" t="s">
        <v>27</v>
      </c>
      <c r="D91" t="s">
        <v>28</v>
      </c>
      <c r="E91" t="s">
        <v>139</v>
      </c>
      <c r="F91" t="s">
        <v>122</v>
      </c>
      <c r="G91" t="s">
        <v>300</v>
      </c>
      <c r="H91" t="s">
        <v>44</v>
      </c>
      <c r="I91" t="s">
        <v>63</v>
      </c>
      <c r="J91" t="s">
        <v>93</v>
      </c>
      <c r="K91" t="s">
        <v>88</v>
      </c>
      <c r="L91" t="s">
        <v>232</v>
      </c>
      <c r="M91">
        <v>15</v>
      </c>
      <c r="N91" t="s">
        <v>37</v>
      </c>
      <c r="O91" t="s">
        <v>49</v>
      </c>
      <c r="P91" t="s">
        <v>114</v>
      </c>
      <c r="Q91" t="s">
        <v>290</v>
      </c>
      <c r="R91">
        <v>3</v>
      </c>
      <c r="S91">
        <v>18.52</v>
      </c>
      <c r="T91">
        <v>5</v>
      </c>
      <c r="U91">
        <v>5</v>
      </c>
      <c r="V91">
        <v>3</v>
      </c>
      <c r="W91" s="3">
        <f>Restaurant_Data[[#This Row],[Quantity]]*Restaurant_Data[[#This Row],[Unit Price]]*(1-Restaurant_Data[[#This Row],[Discount %]]/100)*(1+Restaurant_Data[[#This Row],[Tax %]]/100)</f>
        <v>55.421099999999996</v>
      </c>
      <c r="X91">
        <f>Restaurant_Data[[#This Row],[Quantity]]*Restaurant_Data[[#This Row],[Unit Price]]*50%</f>
        <v>27.78</v>
      </c>
      <c r="Y91" s="3">
        <f>Restaurant_Data[[#This Row],[Total Sales]]-Restaurant_Data[[#This Row],[Cost]]</f>
        <v>27.641099999999994</v>
      </c>
      <c r="Z91">
        <f>IF(COUNTIF($G$2:G91,G91)=1,1,0)</f>
        <v>1</v>
      </c>
    </row>
    <row r="92" spans="1:26" x14ac:dyDescent="0.3">
      <c r="A92" t="s">
        <v>301</v>
      </c>
      <c r="B92" s="2">
        <v>45674</v>
      </c>
      <c r="C92" t="s">
        <v>27</v>
      </c>
      <c r="D92" t="s">
        <v>28</v>
      </c>
      <c r="E92" t="s">
        <v>302</v>
      </c>
      <c r="F92" t="s">
        <v>122</v>
      </c>
      <c r="G92" t="s">
        <v>303</v>
      </c>
      <c r="H92" t="s">
        <v>304</v>
      </c>
      <c r="I92" t="s">
        <v>63</v>
      </c>
      <c r="J92" t="s">
        <v>102</v>
      </c>
      <c r="K92" t="s">
        <v>107</v>
      </c>
      <c r="L92" t="s">
        <v>232</v>
      </c>
      <c r="M92">
        <v>13</v>
      </c>
      <c r="N92" t="s">
        <v>57</v>
      </c>
      <c r="O92" t="s">
        <v>65</v>
      </c>
      <c r="P92" t="s">
        <v>114</v>
      </c>
      <c r="Q92" t="s">
        <v>178</v>
      </c>
      <c r="R92">
        <v>3</v>
      </c>
      <c r="S92">
        <v>10.029999999999999</v>
      </c>
      <c r="T92">
        <v>0</v>
      </c>
      <c r="U92">
        <v>5</v>
      </c>
      <c r="V92">
        <v>3</v>
      </c>
      <c r="W92" s="3">
        <f>Restaurant_Data[[#This Row],[Quantity]]*Restaurant_Data[[#This Row],[Unit Price]]*(1-Restaurant_Data[[#This Row],[Discount %]]/100)*(1+Restaurant_Data[[#This Row],[Tax %]]/100)</f>
        <v>31.594499999999996</v>
      </c>
      <c r="X92">
        <f>Restaurant_Data[[#This Row],[Quantity]]*Restaurant_Data[[#This Row],[Unit Price]]*50%</f>
        <v>15.044999999999998</v>
      </c>
      <c r="Y92" s="3">
        <f>Restaurant_Data[[#This Row],[Total Sales]]-Restaurant_Data[[#This Row],[Cost]]</f>
        <v>16.549499999999998</v>
      </c>
      <c r="Z92">
        <f>IF(COUNTIF($G$2:G92,G92)=1,1,0)</f>
        <v>1</v>
      </c>
    </row>
    <row r="93" spans="1:26" x14ac:dyDescent="0.3">
      <c r="A93" t="s">
        <v>305</v>
      </c>
      <c r="B93" s="2">
        <v>45697</v>
      </c>
      <c r="C93" t="s">
        <v>156</v>
      </c>
      <c r="D93" t="s">
        <v>28</v>
      </c>
      <c r="E93" t="s">
        <v>306</v>
      </c>
      <c r="F93" t="s">
        <v>75</v>
      </c>
      <c r="G93" t="s">
        <v>127</v>
      </c>
      <c r="H93" t="s">
        <v>304</v>
      </c>
      <c r="I93" t="s">
        <v>33</v>
      </c>
      <c r="J93" t="s">
        <v>34</v>
      </c>
      <c r="K93" t="s">
        <v>64</v>
      </c>
      <c r="L93" t="s">
        <v>47</v>
      </c>
      <c r="M93">
        <v>4</v>
      </c>
      <c r="N93" t="s">
        <v>57</v>
      </c>
      <c r="O93" t="s">
        <v>49</v>
      </c>
      <c r="P93" t="s">
        <v>114</v>
      </c>
      <c r="Q93" t="s">
        <v>229</v>
      </c>
      <c r="R93">
        <v>3</v>
      </c>
      <c r="S93">
        <v>7.59</v>
      </c>
      <c r="T93">
        <v>5</v>
      </c>
      <c r="U93">
        <v>5</v>
      </c>
      <c r="V93">
        <v>3.9</v>
      </c>
      <c r="W93" s="3">
        <f>Restaurant_Data[[#This Row],[Quantity]]*Restaurant_Data[[#This Row],[Unit Price]]*(1-Restaurant_Data[[#This Row],[Discount %]]/100)*(1+Restaurant_Data[[#This Row],[Tax %]]/100)</f>
        <v>22.713075</v>
      </c>
      <c r="X93">
        <f>Restaurant_Data[[#This Row],[Quantity]]*Restaurant_Data[[#This Row],[Unit Price]]*50%</f>
        <v>11.385</v>
      </c>
      <c r="Y93" s="3">
        <f>Restaurant_Data[[#This Row],[Total Sales]]-Restaurant_Data[[#This Row],[Cost]]</f>
        <v>11.328075</v>
      </c>
      <c r="Z93">
        <f>IF(COUNTIF($G$2:G93,G93)=1,1,0)</f>
        <v>0</v>
      </c>
    </row>
    <row r="94" spans="1:26" x14ac:dyDescent="0.3">
      <c r="A94" t="s">
        <v>307</v>
      </c>
      <c r="B94" s="2">
        <v>45714</v>
      </c>
      <c r="C94" t="s">
        <v>156</v>
      </c>
      <c r="D94" t="s">
        <v>28</v>
      </c>
      <c r="E94" t="s">
        <v>276</v>
      </c>
      <c r="F94" t="s">
        <v>30</v>
      </c>
      <c r="G94" t="s">
        <v>144</v>
      </c>
      <c r="H94" t="s">
        <v>44</v>
      </c>
      <c r="I94" t="s">
        <v>63</v>
      </c>
      <c r="J94" t="s">
        <v>93</v>
      </c>
      <c r="K94" t="s">
        <v>88</v>
      </c>
      <c r="L94" t="s">
        <v>47</v>
      </c>
      <c r="M94">
        <v>21</v>
      </c>
      <c r="N94" t="s">
        <v>37</v>
      </c>
      <c r="O94" t="s">
        <v>95</v>
      </c>
      <c r="P94" t="s">
        <v>39</v>
      </c>
      <c r="Q94" t="s">
        <v>40</v>
      </c>
      <c r="R94">
        <v>3</v>
      </c>
      <c r="S94">
        <v>10.89</v>
      </c>
      <c r="T94">
        <v>5</v>
      </c>
      <c r="U94">
        <v>5</v>
      </c>
      <c r="V94">
        <v>3</v>
      </c>
      <c r="W94" s="3">
        <f>Restaurant_Data[[#This Row],[Quantity]]*Restaurant_Data[[#This Row],[Unit Price]]*(1-Restaurant_Data[[#This Row],[Discount %]]/100)*(1+Restaurant_Data[[#This Row],[Tax %]]/100)</f>
        <v>32.588325000000005</v>
      </c>
      <c r="X94">
        <f>Restaurant_Data[[#This Row],[Quantity]]*Restaurant_Data[[#This Row],[Unit Price]]*50%</f>
        <v>16.335000000000001</v>
      </c>
      <c r="Y94" s="3">
        <f>Restaurant_Data[[#This Row],[Total Sales]]-Restaurant_Data[[#This Row],[Cost]]</f>
        <v>16.253325000000004</v>
      </c>
      <c r="Z94">
        <f>IF(COUNTIF($G$2:G94,G94)=1,1,0)</f>
        <v>0</v>
      </c>
    </row>
    <row r="95" spans="1:26" x14ac:dyDescent="0.3">
      <c r="A95" t="s">
        <v>308</v>
      </c>
      <c r="B95" s="2">
        <v>45714</v>
      </c>
      <c r="C95" t="s">
        <v>156</v>
      </c>
      <c r="D95" t="s">
        <v>28</v>
      </c>
      <c r="E95" t="s">
        <v>150</v>
      </c>
      <c r="F95" t="s">
        <v>54</v>
      </c>
      <c r="G95" t="s">
        <v>309</v>
      </c>
      <c r="H95" t="s">
        <v>44</v>
      </c>
      <c r="I95" t="s">
        <v>33</v>
      </c>
      <c r="J95" t="s">
        <v>45</v>
      </c>
      <c r="K95" t="s">
        <v>88</v>
      </c>
      <c r="L95" t="s">
        <v>232</v>
      </c>
      <c r="M95">
        <v>7</v>
      </c>
      <c r="N95" t="s">
        <v>48</v>
      </c>
      <c r="O95" t="s">
        <v>49</v>
      </c>
      <c r="P95" t="s">
        <v>50</v>
      </c>
      <c r="Q95" t="s">
        <v>66</v>
      </c>
      <c r="R95">
        <v>3</v>
      </c>
      <c r="S95">
        <v>7.78</v>
      </c>
      <c r="T95">
        <v>5</v>
      </c>
      <c r="U95">
        <v>5</v>
      </c>
      <c r="V95">
        <v>3</v>
      </c>
      <c r="W95" s="3">
        <f>Restaurant_Data[[#This Row],[Quantity]]*Restaurant_Data[[#This Row],[Unit Price]]*(1-Restaurant_Data[[#This Row],[Discount %]]/100)*(1+Restaurant_Data[[#This Row],[Tax %]]/100)</f>
        <v>23.281649999999999</v>
      </c>
      <c r="X95">
        <f>Restaurant_Data[[#This Row],[Quantity]]*Restaurant_Data[[#This Row],[Unit Price]]*50%</f>
        <v>11.67</v>
      </c>
      <c r="Y95" s="3">
        <f>Restaurant_Data[[#This Row],[Total Sales]]-Restaurant_Data[[#This Row],[Cost]]</f>
        <v>11.611649999999999</v>
      </c>
      <c r="Z95">
        <f>IF(COUNTIF($G$2:G95,G95)=1,1,0)</f>
        <v>1</v>
      </c>
    </row>
    <row r="96" spans="1:26" x14ac:dyDescent="0.3">
      <c r="A96" t="s">
        <v>310</v>
      </c>
      <c r="B96" s="2">
        <v>45691</v>
      </c>
      <c r="C96" t="s">
        <v>156</v>
      </c>
      <c r="D96" t="s">
        <v>28</v>
      </c>
      <c r="E96" t="s">
        <v>171</v>
      </c>
      <c r="F96" t="s">
        <v>69</v>
      </c>
      <c r="G96" t="s">
        <v>311</v>
      </c>
      <c r="H96" t="s">
        <v>44</v>
      </c>
      <c r="I96" t="s">
        <v>33</v>
      </c>
      <c r="J96" t="s">
        <v>93</v>
      </c>
      <c r="K96" t="s">
        <v>35</v>
      </c>
      <c r="L96" t="s">
        <v>232</v>
      </c>
      <c r="M96">
        <v>13</v>
      </c>
      <c r="N96" t="s">
        <v>57</v>
      </c>
      <c r="O96" t="s">
        <v>49</v>
      </c>
      <c r="P96" t="s">
        <v>39</v>
      </c>
      <c r="Q96" t="s">
        <v>40</v>
      </c>
      <c r="R96">
        <v>3</v>
      </c>
      <c r="S96">
        <v>6.27</v>
      </c>
      <c r="T96">
        <v>10</v>
      </c>
      <c r="U96">
        <v>5</v>
      </c>
      <c r="V96">
        <v>3.9</v>
      </c>
      <c r="W96" s="3">
        <f>Restaurant_Data[[#This Row],[Quantity]]*Restaurant_Data[[#This Row],[Unit Price]]*(1-Restaurant_Data[[#This Row],[Discount %]]/100)*(1+Restaurant_Data[[#This Row],[Tax %]]/100)</f>
        <v>17.775449999999999</v>
      </c>
      <c r="X96">
        <f>Restaurant_Data[[#This Row],[Quantity]]*Restaurant_Data[[#This Row],[Unit Price]]*50%</f>
        <v>9.4049999999999994</v>
      </c>
      <c r="Y96" s="3">
        <f>Restaurant_Data[[#This Row],[Total Sales]]-Restaurant_Data[[#This Row],[Cost]]</f>
        <v>8.3704499999999999</v>
      </c>
      <c r="Z96">
        <f>IF(COUNTIF($G$2:G96,G96)=1,1,0)</f>
        <v>1</v>
      </c>
    </row>
    <row r="97" spans="1:26" x14ac:dyDescent="0.3">
      <c r="A97" t="s">
        <v>312</v>
      </c>
      <c r="B97" s="2">
        <v>45695</v>
      </c>
      <c r="C97" t="s">
        <v>156</v>
      </c>
      <c r="D97" t="s">
        <v>28</v>
      </c>
      <c r="E97" t="s">
        <v>215</v>
      </c>
      <c r="F97" t="s">
        <v>81</v>
      </c>
      <c r="G97" t="s">
        <v>313</v>
      </c>
      <c r="H97" t="s">
        <v>304</v>
      </c>
      <c r="I97" t="s">
        <v>33</v>
      </c>
      <c r="J97" t="s">
        <v>93</v>
      </c>
      <c r="K97" t="s">
        <v>107</v>
      </c>
      <c r="L97" t="s">
        <v>232</v>
      </c>
      <c r="M97">
        <v>22</v>
      </c>
      <c r="N97" t="s">
        <v>48</v>
      </c>
      <c r="O97" t="s">
        <v>95</v>
      </c>
      <c r="P97" t="s">
        <v>77</v>
      </c>
      <c r="Q97" t="s">
        <v>128</v>
      </c>
      <c r="R97">
        <v>3</v>
      </c>
      <c r="S97">
        <v>9.65</v>
      </c>
      <c r="T97">
        <v>5</v>
      </c>
      <c r="U97">
        <v>5</v>
      </c>
      <c r="V97">
        <v>4</v>
      </c>
      <c r="W97" s="3">
        <f>Restaurant_Data[[#This Row],[Quantity]]*Restaurant_Data[[#This Row],[Unit Price]]*(1-Restaurant_Data[[#This Row],[Discount %]]/100)*(1+Restaurant_Data[[#This Row],[Tax %]]/100)</f>
        <v>28.877625000000002</v>
      </c>
      <c r="X97">
        <f>Restaurant_Data[[#This Row],[Quantity]]*Restaurant_Data[[#This Row],[Unit Price]]*50%</f>
        <v>14.475000000000001</v>
      </c>
      <c r="Y97" s="3">
        <f>Restaurant_Data[[#This Row],[Total Sales]]-Restaurant_Data[[#This Row],[Cost]]</f>
        <v>14.402625</v>
      </c>
      <c r="Z97">
        <f>IF(COUNTIF($G$2:G97,G97)=1,1,0)</f>
        <v>1</v>
      </c>
    </row>
    <row r="98" spans="1:26" x14ac:dyDescent="0.3">
      <c r="A98" t="s">
        <v>314</v>
      </c>
      <c r="B98" s="2">
        <v>45696</v>
      </c>
      <c r="C98" t="s">
        <v>156</v>
      </c>
      <c r="D98" t="s">
        <v>28</v>
      </c>
      <c r="E98" t="s">
        <v>139</v>
      </c>
      <c r="F98" t="s">
        <v>69</v>
      </c>
      <c r="G98" t="s">
        <v>315</v>
      </c>
      <c r="H98" t="s">
        <v>44</v>
      </c>
      <c r="I98" t="s">
        <v>63</v>
      </c>
      <c r="J98" t="s">
        <v>93</v>
      </c>
      <c r="K98" t="s">
        <v>107</v>
      </c>
      <c r="L98" t="s">
        <v>94</v>
      </c>
      <c r="M98">
        <v>18</v>
      </c>
      <c r="N98" t="s">
        <v>37</v>
      </c>
      <c r="O98" t="s">
        <v>95</v>
      </c>
      <c r="P98" t="s">
        <v>77</v>
      </c>
      <c r="Q98" t="s">
        <v>244</v>
      </c>
      <c r="R98">
        <v>4</v>
      </c>
      <c r="S98">
        <v>5.57</v>
      </c>
      <c r="T98">
        <v>10</v>
      </c>
      <c r="U98">
        <v>5</v>
      </c>
      <c r="V98">
        <v>3.9</v>
      </c>
      <c r="W98" s="3">
        <f>Restaurant_Data[[#This Row],[Quantity]]*Restaurant_Data[[#This Row],[Unit Price]]*(1-Restaurant_Data[[#This Row],[Discount %]]/100)*(1+Restaurant_Data[[#This Row],[Tax %]]/100)</f>
        <v>21.054600000000004</v>
      </c>
      <c r="X98">
        <f>Restaurant_Data[[#This Row],[Quantity]]*Restaurant_Data[[#This Row],[Unit Price]]*50%</f>
        <v>11.14</v>
      </c>
      <c r="Y98" s="3">
        <f>Restaurant_Data[[#This Row],[Total Sales]]-Restaurant_Data[[#This Row],[Cost]]</f>
        <v>9.9146000000000036</v>
      </c>
      <c r="Z98">
        <f>IF(COUNTIF($G$2:G98,G98)=1,1,0)</f>
        <v>1</v>
      </c>
    </row>
    <row r="99" spans="1:26" x14ac:dyDescent="0.3">
      <c r="A99" t="s">
        <v>316</v>
      </c>
      <c r="B99" s="2">
        <v>45708</v>
      </c>
      <c r="C99" t="s">
        <v>156</v>
      </c>
      <c r="D99" t="s">
        <v>28</v>
      </c>
      <c r="E99" t="s">
        <v>282</v>
      </c>
      <c r="F99" t="s">
        <v>30</v>
      </c>
      <c r="G99" t="s">
        <v>313</v>
      </c>
      <c r="H99" t="s">
        <v>304</v>
      </c>
      <c r="I99" t="s">
        <v>63</v>
      </c>
      <c r="J99" t="s">
        <v>45</v>
      </c>
      <c r="K99" t="s">
        <v>46</v>
      </c>
      <c r="L99" t="s">
        <v>289</v>
      </c>
      <c r="M99">
        <v>22</v>
      </c>
      <c r="N99" t="s">
        <v>37</v>
      </c>
      <c r="O99" t="s">
        <v>65</v>
      </c>
      <c r="P99" t="s">
        <v>50</v>
      </c>
      <c r="Q99" t="s">
        <v>169</v>
      </c>
      <c r="R99">
        <v>3</v>
      </c>
      <c r="S99">
        <v>13.48</v>
      </c>
      <c r="T99">
        <v>5</v>
      </c>
      <c r="U99">
        <v>5</v>
      </c>
      <c r="V99">
        <v>4</v>
      </c>
      <c r="W99" s="3">
        <f>Restaurant_Data[[#This Row],[Quantity]]*Restaurant_Data[[#This Row],[Unit Price]]*(1-Restaurant_Data[[#This Row],[Discount %]]/100)*(1+Restaurant_Data[[#This Row],[Tax %]]/100)</f>
        <v>40.338900000000002</v>
      </c>
      <c r="X99">
        <f>Restaurant_Data[[#This Row],[Quantity]]*Restaurant_Data[[#This Row],[Unit Price]]*50%</f>
        <v>20.22</v>
      </c>
      <c r="Y99" s="3">
        <f>Restaurant_Data[[#This Row],[Total Sales]]-Restaurant_Data[[#This Row],[Cost]]</f>
        <v>20.118900000000004</v>
      </c>
      <c r="Z99">
        <f>IF(COUNTIF($G$2:G99,G99)=1,1,0)</f>
        <v>0</v>
      </c>
    </row>
    <row r="100" spans="1:26" x14ac:dyDescent="0.3">
      <c r="A100" t="s">
        <v>317</v>
      </c>
      <c r="B100" s="2">
        <v>45710</v>
      </c>
      <c r="C100" t="s">
        <v>156</v>
      </c>
      <c r="D100" t="s">
        <v>28</v>
      </c>
      <c r="E100" t="s">
        <v>42</v>
      </c>
      <c r="F100" t="s">
        <v>81</v>
      </c>
      <c r="G100" t="s">
        <v>318</v>
      </c>
      <c r="H100" t="s">
        <v>44</v>
      </c>
      <c r="I100" t="s">
        <v>63</v>
      </c>
      <c r="J100" t="s">
        <v>34</v>
      </c>
      <c r="K100" t="s">
        <v>35</v>
      </c>
      <c r="L100" t="s">
        <v>94</v>
      </c>
      <c r="M100">
        <v>24</v>
      </c>
      <c r="N100" t="s">
        <v>57</v>
      </c>
      <c r="O100" t="s">
        <v>65</v>
      </c>
      <c r="P100" t="s">
        <v>39</v>
      </c>
      <c r="Q100" t="s">
        <v>319</v>
      </c>
      <c r="R100">
        <v>3</v>
      </c>
      <c r="S100">
        <v>9.99</v>
      </c>
      <c r="T100">
        <v>5</v>
      </c>
      <c r="U100">
        <v>5</v>
      </c>
      <c r="V100">
        <v>4</v>
      </c>
      <c r="W100" s="3">
        <f>Restaurant_Data[[#This Row],[Quantity]]*Restaurant_Data[[#This Row],[Unit Price]]*(1-Restaurant_Data[[#This Row],[Discount %]]/100)*(1+Restaurant_Data[[#This Row],[Tax %]]/100)</f>
        <v>29.895074999999999</v>
      </c>
      <c r="X100">
        <f>Restaurant_Data[[#This Row],[Quantity]]*Restaurant_Data[[#This Row],[Unit Price]]*50%</f>
        <v>14.984999999999999</v>
      </c>
      <c r="Y100" s="3">
        <f>Restaurant_Data[[#This Row],[Total Sales]]-Restaurant_Data[[#This Row],[Cost]]</f>
        <v>14.910074999999999</v>
      </c>
      <c r="Z100">
        <f>IF(COUNTIF($G$2:G100,G100)=1,1,0)</f>
        <v>1</v>
      </c>
    </row>
    <row r="101" spans="1:26" x14ac:dyDescent="0.3">
      <c r="A101" t="s">
        <v>320</v>
      </c>
      <c r="B101" s="2">
        <v>45710</v>
      </c>
      <c r="C101" t="s">
        <v>156</v>
      </c>
      <c r="D101" t="s">
        <v>28</v>
      </c>
      <c r="E101" t="s">
        <v>165</v>
      </c>
      <c r="F101" t="s">
        <v>122</v>
      </c>
      <c r="G101" t="s">
        <v>166</v>
      </c>
      <c r="H101" t="s">
        <v>304</v>
      </c>
      <c r="I101" t="s">
        <v>33</v>
      </c>
      <c r="J101" t="s">
        <v>34</v>
      </c>
      <c r="K101" t="s">
        <v>88</v>
      </c>
      <c r="L101" t="s">
        <v>289</v>
      </c>
      <c r="M101">
        <v>18</v>
      </c>
      <c r="N101" t="s">
        <v>48</v>
      </c>
      <c r="O101" t="s">
        <v>38</v>
      </c>
      <c r="P101" t="s">
        <v>114</v>
      </c>
      <c r="Q101" t="s">
        <v>115</v>
      </c>
      <c r="R101">
        <v>3</v>
      </c>
      <c r="S101">
        <v>15.51</v>
      </c>
      <c r="T101">
        <v>5</v>
      </c>
      <c r="U101">
        <v>5</v>
      </c>
      <c r="V101">
        <v>3.9</v>
      </c>
      <c r="W101" s="3">
        <f>Restaurant_Data[[#This Row],[Quantity]]*Restaurant_Data[[#This Row],[Unit Price]]*(1-Restaurant_Data[[#This Row],[Discount %]]/100)*(1+Restaurant_Data[[#This Row],[Tax %]]/100)</f>
        <v>46.413674999999998</v>
      </c>
      <c r="X101">
        <f>Restaurant_Data[[#This Row],[Quantity]]*Restaurant_Data[[#This Row],[Unit Price]]*50%</f>
        <v>23.265000000000001</v>
      </c>
      <c r="Y101" s="3">
        <f>Restaurant_Data[[#This Row],[Total Sales]]-Restaurant_Data[[#This Row],[Cost]]</f>
        <v>23.148674999999997</v>
      </c>
      <c r="Z101">
        <f>IF(COUNTIF($G$2:G101,G101)=1,1,0)</f>
        <v>0</v>
      </c>
    </row>
    <row r="102" spans="1:26" x14ac:dyDescent="0.3">
      <c r="A102" t="s">
        <v>321</v>
      </c>
      <c r="B102" s="2">
        <v>45716</v>
      </c>
      <c r="C102" t="s">
        <v>156</v>
      </c>
      <c r="D102" t="s">
        <v>28</v>
      </c>
      <c r="E102" t="s">
        <v>160</v>
      </c>
      <c r="F102" t="s">
        <v>122</v>
      </c>
      <c r="G102" t="s">
        <v>322</v>
      </c>
      <c r="H102" t="s">
        <v>304</v>
      </c>
      <c r="I102" t="s">
        <v>33</v>
      </c>
      <c r="J102" t="s">
        <v>45</v>
      </c>
      <c r="K102" t="s">
        <v>35</v>
      </c>
      <c r="L102" t="s">
        <v>232</v>
      </c>
      <c r="M102">
        <v>23</v>
      </c>
      <c r="N102" t="s">
        <v>57</v>
      </c>
      <c r="O102" t="s">
        <v>49</v>
      </c>
      <c r="P102" t="s">
        <v>50</v>
      </c>
      <c r="Q102" t="s">
        <v>51</v>
      </c>
      <c r="R102">
        <v>3</v>
      </c>
      <c r="S102">
        <v>7.56</v>
      </c>
      <c r="T102">
        <v>0</v>
      </c>
      <c r="U102">
        <v>5</v>
      </c>
      <c r="V102">
        <v>4</v>
      </c>
      <c r="W102" s="3">
        <f>Restaurant_Data[[#This Row],[Quantity]]*Restaurant_Data[[#This Row],[Unit Price]]*(1-Restaurant_Data[[#This Row],[Discount %]]/100)*(1+Restaurant_Data[[#This Row],[Tax %]]/100)</f>
        <v>23.814</v>
      </c>
      <c r="X102">
        <f>Restaurant_Data[[#This Row],[Quantity]]*Restaurant_Data[[#This Row],[Unit Price]]*50%</f>
        <v>11.34</v>
      </c>
      <c r="Y102" s="3">
        <f>Restaurant_Data[[#This Row],[Total Sales]]-Restaurant_Data[[#This Row],[Cost]]</f>
        <v>12.474</v>
      </c>
      <c r="Z102">
        <f>IF(COUNTIF($G$2:G102,G102)=1,1,0)</f>
        <v>1</v>
      </c>
    </row>
    <row r="103" spans="1:26" x14ac:dyDescent="0.3">
      <c r="A103" t="s">
        <v>323</v>
      </c>
      <c r="B103" s="2">
        <v>45691</v>
      </c>
      <c r="C103" t="s">
        <v>156</v>
      </c>
      <c r="D103" t="s">
        <v>28</v>
      </c>
      <c r="E103" t="s">
        <v>53</v>
      </c>
      <c r="F103" t="s">
        <v>69</v>
      </c>
      <c r="G103" t="s">
        <v>324</v>
      </c>
      <c r="H103" t="s">
        <v>304</v>
      </c>
      <c r="I103" t="s">
        <v>33</v>
      </c>
      <c r="J103" t="s">
        <v>34</v>
      </c>
      <c r="K103" t="s">
        <v>64</v>
      </c>
      <c r="L103" t="s">
        <v>94</v>
      </c>
      <c r="M103">
        <v>23</v>
      </c>
      <c r="N103" t="s">
        <v>57</v>
      </c>
      <c r="O103" t="s">
        <v>38</v>
      </c>
      <c r="P103" t="s">
        <v>58</v>
      </c>
      <c r="Q103" t="s">
        <v>251</v>
      </c>
      <c r="R103">
        <v>3</v>
      </c>
      <c r="S103">
        <v>15.76</v>
      </c>
      <c r="T103">
        <v>10</v>
      </c>
      <c r="U103">
        <v>5</v>
      </c>
      <c r="V103">
        <v>3</v>
      </c>
      <c r="W103" s="3">
        <f>Restaurant_Data[[#This Row],[Quantity]]*Restaurant_Data[[#This Row],[Unit Price]]*(1-Restaurant_Data[[#This Row],[Discount %]]/100)*(1+Restaurant_Data[[#This Row],[Tax %]]/100)</f>
        <v>44.679600000000001</v>
      </c>
      <c r="X103">
        <f>Restaurant_Data[[#This Row],[Quantity]]*Restaurant_Data[[#This Row],[Unit Price]]*50%</f>
        <v>23.64</v>
      </c>
      <c r="Y103" s="3">
        <f>Restaurant_Data[[#This Row],[Total Sales]]-Restaurant_Data[[#This Row],[Cost]]</f>
        <v>21.0396</v>
      </c>
      <c r="Z103">
        <f>IF(COUNTIF($G$2:G103,G103)=1,1,0)</f>
        <v>1</v>
      </c>
    </row>
    <row r="104" spans="1:26" x14ac:dyDescent="0.3">
      <c r="A104" t="s">
        <v>325</v>
      </c>
      <c r="B104" s="2">
        <v>45707</v>
      </c>
      <c r="C104" t="s">
        <v>156</v>
      </c>
      <c r="D104" t="s">
        <v>28</v>
      </c>
      <c r="E104" t="s">
        <v>326</v>
      </c>
      <c r="F104" t="s">
        <v>86</v>
      </c>
      <c r="G104" t="s">
        <v>166</v>
      </c>
      <c r="H104" t="s">
        <v>44</v>
      </c>
      <c r="I104" t="s">
        <v>63</v>
      </c>
      <c r="J104" t="s">
        <v>102</v>
      </c>
      <c r="K104" t="s">
        <v>46</v>
      </c>
      <c r="L104" t="s">
        <v>94</v>
      </c>
      <c r="M104">
        <v>3</v>
      </c>
      <c r="N104" t="s">
        <v>48</v>
      </c>
      <c r="O104" t="s">
        <v>65</v>
      </c>
      <c r="P104" t="s">
        <v>77</v>
      </c>
      <c r="Q104" t="s">
        <v>244</v>
      </c>
      <c r="R104">
        <v>3</v>
      </c>
      <c r="S104">
        <v>13.11</v>
      </c>
      <c r="T104">
        <v>0</v>
      </c>
      <c r="U104">
        <v>5</v>
      </c>
      <c r="V104">
        <v>4</v>
      </c>
      <c r="W104" s="3">
        <f>Restaurant_Data[[#This Row],[Quantity]]*Restaurant_Data[[#This Row],[Unit Price]]*(1-Restaurant_Data[[#This Row],[Discount %]]/100)*(1+Restaurant_Data[[#This Row],[Tax %]]/100)</f>
        <v>41.296500000000002</v>
      </c>
      <c r="X104">
        <f>Restaurant_Data[[#This Row],[Quantity]]*Restaurant_Data[[#This Row],[Unit Price]]*50%</f>
        <v>19.664999999999999</v>
      </c>
      <c r="Y104" s="3">
        <f>Restaurant_Data[[#This Row],[Total Sales]]-Restaurant_Data[[#This Row],[Cost]]</f>
        <v>21.631500000000003</v>
      </c>
      <c r="Z104">
        <f>IF(COUNTIF($G$2:G104,G104)=1,1,0)</f>
        <v>0</v>
      </c>
    </row>
    <row r="105" spans="1:26" x14ac:dyDescent="0.3">
      <c r="A105" t="s">
        <v>327</v>
      </c>
      <c r="B105" s="2">
        <v>45703</v>
      </c>
      <c r="C105" t="s">
        <v>156</v>
      </c>
      <c r="D105" t="s">
        <v>28</v>
      </c>
      <c r="E105" t="s">
        <v>218</v>
      </c>
      <c r="F105" t="s">
        <v>54</v>
      </c>
      <c r="G105" t="s">
        <v>328</v>
      </c>
      <c r="H105" t="s">
        <v>304</v>
      </c>
      <c r="I105" t="s">
        <v>63</v>
      </c>
      <c r="J105" t="s">
        <v>45</v>
      </c>
      <c r="K105" t="s">
        <v>35</v>
      </c>
      <c r="L105" t="s">
        <v>94</v>
      </c>
      <c r="M105">
        <v>2</v>
      </c>
      <c r="N105" t="s">
        <v>57</v>
      </c>
      <c r="O105" t="s">
        <v>65</v>
      </c>
      <c r="P105" t="s">
        <v>50</v>
      </c>
      <c r="Q105" t="s">
        <v>169</v>
      </c>
      <c r="R105">
        <v>3</v>
      </c>
      <c r="S105">
        <v>8.0299999999999994</v>
      </c>
      <c r="T105">
        <v>5</v>
      </c>
      <c r="U105">
        <v>5</v>
      </c>
      <c r="V105">
        <v>3.9</v>
      </c>
      <c r="W105" s="3">
        <f>Restaurant_Data[[#This Row],[Quantity]]*Restaurant_Data[[#This Row],[Unit Price]]*(1-Restaurant_Data[[#This Row],[Discount %]]/100)*(1+Restaurant_Data[[#This Row],[Tax %]]/100)</f>
        <v>24.029774999999997</v>
      </c>
      <c r="X105">
        <f>Restaurant_Data[[#This Row],[Quantity]]*Restaurant_Data[[#This Row],[Unit Price]]*50%</f>
        <v>12.044999999999998</v>
      </c>
      <c r="Y105" s="3">
        <f>Restaurant_Data[[#This Row],[Total Sales]]-Restaurant_Data[[#This Row],[Cost]]</f>
        <v>11.984774999999999</v>
      </c>
      <c r="Z105">
        <f>IF(COUNTIF($G$2:G105,G105)=1,1,0)</f>
        <v>1</v>
      </c>
    </row>
    <row r="106" spans="1:26" x14ac:dyDescent="0.3">
      <c r="A106" t="s">
        <v>329</v>
      </c>
      <c r="B106" s="2">
        <v>45706</v>
      </c>
      <c r="C106" t="s">
        <v>156</v>
      </c>
      <c r="D106" t="s">
        <v>28</v>
      </c>
      <c r="E106" t="s">
        <v>135</v>
      </c>
      <c r="F106" t="s">
        <v>81</v>
      </c>
      <c r="G106" t="s">
        <v>330</v>
      </c>
      <c r="H106" t="s">
        <v>44</v>
      </c>
      <c r="I106" t="s">
        <v>63</v>
      </c>
      <c r="J106" t="s">
        <v>34</v>
      </c>
      <c r="K106" t="s">
        <v>46</v>
      </c>
      <c r="L106" t="s">
        <v>289</v>
      </c>
      <c r="M106">
        <v>14</v>
      </c>
      <c r="N106" t="s">
        <v>48</v>
      </c>
      <c r="O106" t="s">
        <v>95</v>
      </c>
      <c r="P106" t="s">
        <v>39</v>
      </c>
      <c r="Q106" t="s">
        <v>131</v>
      </c>
      <c r="R106">
        <v>3</v>
      </c>
      <c r="S106">
        <v>5.48</v>
      </c>
      <c r="T106">
        <v>10</v>
      </c>
      <c r="U106">
        <v>5</v>
      </c>
      <c r="V106">
        <v>3</v>
      </c>
      <c r="W106" s="3">
        <f>Restaurant_Data[[#This Row],[Quantity]]*Restaurant_Data[[#This Row],[Unit Price]]*(1-Restaurant_Data[[#This Row],[Discount %]]/100)*(1+Restaurant_Data[[#This Row],[Tax %]]/100)</f>
        <v>15.535800000000002</v>
      </c>
      <c r="X106">
        <f>Restaurant_Data[[#This Row],[Quantity]]*Restaurant_Data[[#This Row],[Unit Price]]*50%</f>
        <v>8.2200000000000006</v>
      </c>
      <c r="Y106" s="3">
        <f>Restaurant_Data[[#This Row],[Total Sales]]-Restaurant_Data[[#This Row],[Cost]]</f>
        <v>7.3158000000000012</v>
      </c>
      <c r="Z106">
        <f>IF(COUNTIF($G$2:G106,G106)=1,1,0)</f>
        <v>1</v>
      </c>
    </row>
    <row r="107" spans="1:26" x14ac:dyDescent="0.3">
      <c r="A107" t="s">
        <v>331</v>
      </c>
      <c r="B107" s="2">
        <v>45708</v>
      </c>
      <c r="C107" t="s">
        <v>156</v>
      </c>
      <c r="D107" t="s">
        <v>28</v>
      </c>
      <c r="E107" t="s">
        <v>191</v>
      </c>
      <c r="F107" t="s">
        <v>54</v>
      </c>
      <c r="G107" t="s">
        <v>43</v>
      </c>
      <c r="H107" t="s">
        <v>304</v>
      </c>
      <c r="I107" t="s">
        <v>63</v>
      </c>
      <c r="J107" t="s">
        <v>102</v>
      </c>
      <c r="K107" t="s">
        <v>35</v>
      </c>
      <c r="L107" t="s">
        <v>94</v>
      </c>
      <c r="M107">
        <v>2</v>
      </c>
      <c r="N107" t="s">
        <v>48</v>
      </c>
      <c r="O107" t="s">
        <v>38</v>
      </c>
      <c r="P107" t="s">
        <v>114</v>
      </c>
      <c r="Q107" t="s">
        <v>229</v>
      </c>
      <c r="R107">
        <v>3</v>
      </c>
      <c r="S107">
        <v>6.74</v>
      </c>
      <c r="T107">
        <v>10</v>
      </c>
      <c r="U107">
        <v>5</v>
      </c>
      <c r="V107">
        <v>3</v>
      </c>
      <c r="W107" s="3">
        <f>Restaurant_Data[[#This Row],[Quantity]]*Restaurant_Data[[#This Row],[Unit Price]]*(1-Restaurant_Data[[#This Row],[Discount %]]/100)*(1+Restaurant_Data[[#This Row],[Tax %]]/100)</f>
        <v>19.107900000000001</v>
      </c>
      <c r="X107">
        <f>Restaurant_Data[[#This Row],[Quantity]]*Restaurant_Data[[#This Row],[Unit Price]]*50%</f>
        <v>10.11</v>
      </c>
      <c r="Y107" s="3">
        <f>Restaurant_Data[[#This Row],[Total Sales]]-Restaurant_Data[[#This Row],[Cost]]</f>
        <v>8.9979000000000013</v>
      </c>
      <c r="Z107">
        <f>IF(COUNTIF($G$2:G107,G107)=1,1,0)</f>
        <v>0</v>
      </c>
    </row>
    <row r="108" spans="1:26" x14ac:dyDescent="0.3">
      <c r="A108" t="s">
        <v>332</v>
      </c>
      <c r="B108" s="2">
        <v>45710</v>
      </c>
      <c r="C108" t="s">
        <v>156</v>
      </c>
      <c r="D108" t="s">
        <v>28</v>
      </c>
      <c r="E108" t="s">
        <v>53</v>
      </c>
      <c r="F108" t="s">
        <v>81</v>
      </c>
      <c r="G108" t="s">
        <v>333</v>
      </c>
      <c r="H108" t="s">
        <v>304</v>
      </c>
      <c r="I108" t="s">
        <v>33</v>
      </c>
      <c r="J108" t="s">
        <v>93</v>
      </c>
      <c r="K108" t="s">
        <v>88</v>
      </c>
      <c r="L108" t="s">
        <v>47</v>
      </c>
      <c r="M108">
        <v>21</v>
      </c>
      <c r="N108" t="s">
        <v>57</v>
      </c>
      <c r="O108" t="s">
        <v>38</v>
      </c>
      <c r="P108" t="s">
        <v>71</v>
      </c>
      <c r="Q108" t="s">
        <v>189</v>
      </c>
      <c r="R108">
        <v>3</v>
      </c>
      <c r="S108">
        <v>13.49</v>
      </c>
      <c r="T108">
        <v>5</v>
      </c>
      <c r="U108">
        <v>5</v>
      </c>
      <c r="V108">
        <v>3</v>
      </c>
      <c r="W108" s="3">
        <f>Restaurant_Data[[#This Row],[Quantity]]*Restaurant_Data[[#This Row],[Unit Price]]*(1-Restaurant_Data[[#This Row],[Discount %]]/100)*(1+Restaurant_Data[[#This Row],[Tax %]]/100)</f>
        <v>40.368825000000001</v>
      </c>
      <c r="X108">
        <f>Restaurant_Data[[#This Row],[Quantity]]*Restaurant_Data[[#This Row],[Unit Price]]*50%</f>
        <v>20.234999999999999</v>
      </c>
      <c r="Y108" s="3">
        <f>Restaurant_Data[[#This Row],[Total Sales]]-Restaurant_Data[[#This Row],[Cost]]</f>
        <v>20.133825000000002</v>
      </c>
      <c r="Z108">
        <f>IF(COUNTIF($G$2:G108,G108)=1,1,0)</f>
        <v>1</v>
      </c>
    </row>
    <row r="109" spans="1:26" x14ac:dyDescent="0.3">
      <c r="A109" t="s">
        <v>334</v>
      </c>
      <c r="B109" s="2">
        <v>45715</v>
      </c>
      <c r="C109" t="s">
        <v>156</v>
      </c>
      <c r="D109" t="s">
        <v>28</v>
      </c>
      <c r="E109" t="s">
        <v>80</v>
      </c>
      <c r="F109" t="s">
        <v>86</v>
      </c>
      <c r="G109" t="s">
        <v>31</v>
      </c>
      <c r="H109" t="s">
        <v>44</v>
      </c>
      <c r="I109" t="s">
        <v>63</v>
      </c>
      <c r="J109" t="s">
        <v>102</v>
      </c>
      <c r="K109" t="s">
        <v>35</v>
      </c>
      <c r="L109" t="s">
        <v>232</v>
      </c>
      <c r="M109">
        <v>25</v>
      </c>
      <c r="N109" t="s">
        <v>57</v>
      </c>
      <c r="O109" t="s">
        <v>65</v>
      </c>
      <c r="P109" t="s">
        <v>50</v>
      </c>
      <c r="Q109" t="s">
        <v>89</v>
      </c>
      <c r="R109">
        <v>3</v>
      </c>
      <c r="S109">
        <v>6.7</v>
      </c>
      <c r="T109">
        <v>10</v>
      </c>
      <c r="U109">
        <v>5</v>
      </c>
      <c r="V109">
        <v>3</v>
      </c>
      <c r="W109" s="3">
        <f>Restaurant_Data[[#This Row],[Quantity]]*Restaurant_Data[[#This Row],[Unit Price]]*(1-Restaurant_Data[[#This Row],[Discount %]]/100)*(1+Restaurant_Data[[#This Row],[Tax %]]/100)</f>
        <v>18.994500000000006</v>
      </c>
      <c r="X109">
        <f>Restaurant_Data[[#This Row],[Quantity]]*Restaurant_Data[[#This Row],[Unit Price]]*50%</f>
        <v>10.050000000000001</v>
      </c>
      <c r="Y109" s="3">
        <f>Restaurant_Data[[#This Row],[Total Sales]]-Restaurant_Data[[#This Row],[Cost]]</f>
        <v>8.944500000000005</v>
      </c>
      <c r="Z109">
        <f>IF(COUNTIF($G$2:G109,G109)=1,1,0)</f>
        <v>0</v>
      </c>
    </row>
    <row r="110" spans="1:26" x14ac:dyDescent="0.3">
      <c r="A110" t="s">
        <v>335</v>
      </c>
      <c r="B110" s="2">
        <v>45711</v>
      </c>
      <c r="C110" t="s">
        <v>156</v>
      </c>
      <c r="D110" t="s">
        <v>28</v>
      </c>
      <c r="E110" t="s">
        <v>336</v>
      </c>
      <c r="F110" t="s">
        <v>122</v>
      </c>
      <c r="G110" t="s">
        <v>337</v>
      </c>
      <c r="H110" t="s">
        <v>44</v>
      </c>
      <c r="I110" t="s">
        <v>63</v>
      </c>
      <c r="J110" t="s">
        <v>93</v>
      </c>
      <c r="K110" t="s">
        <v>107</v>
      </c>
      <c r="L110" t="s">
        <v>232</v>
      </c>
      <c r="M110">
        <v>2</v>
      </c>
      <c r="N110" t="s">
        <v>37</v>
      </c>
      <c r="O110" t="s">
        <v>65</v>
      </c>
      <c r="P110" t="s">
        <v>58</v>
      </c>
      <c r="Q110" t="s">
        <v>186</v>
      </c>
      <c r="R110">
        <v>3</v>
      </c>
      <c r="S110">
        <v>3.52</v>
      </c>
      <c r="T110">
        <v>5</v>
      </c>
      <c r="U110">
        <v>5</v>
      </c>
      <c r="V110">
        <v>3.9</v>
      </c>
      <c r="W110" s="3">
        <f>Restaurant_Data[[#This Row],[Quantity]]*Restaurant_Data[[#This Row],[Unit Price]]*(1-Restaurant_Data[[#This Row],[Discount %]]/100)*(1+Restaurant_Data[[#This Row],[Tax %]]/100)</f>
        <v>10.5336</v>
      </c>
      <c r="X110">
        <f>Restaurant_Data[[#This Row],[Quantity]]*Restaurant_Data[[#This Row],[Unit Price]]*50%</f>
        <v>5.28</v>
      </c>
      <c r="Y110" s="3">
        <f>Restaurant_Data[[#This Row],[Total Sales]]-Restaurant_Data[[#This Row],[Cost]]</f>
        <v>5.2535999999999996</v>
      </c>
      <c r="Z110">
        <f>IF(COUNTIF($G$2:G110,G110)=1,1,0)</f>
        <v>1</v>
      </c>
    </row>
    <row r="111" spans="1:26" x14ac:dyDescent="0.3">
      <c r="A111" t="s">
        <v>338</v>
      </c>
      <c r="B111" s="2">
        <v>45714</v>
      </c>
      <c r="C111" t="s">
        <v>156</v>
      </c>
      <c r="D111" t="s">
        <v>28</v>
      </c>
      <c r="E111" t="s">
        <v>193</v>
      </c>
      <c r="F111" t="s">
        <v>54</v>
      </c>
      <c r="G111" t="s">
        <v>339</v>
      </c>
      <c r="H111" t="s">
        <v>44</v>
      </c>
      <c r="I111" t="s">
        <v>33</v>
      </c>
      <c r="J111" t="s">
        <v>93</v>
      </c>
      <c r="K111" t="s">
        <v>107</v>
      </c>
      <c r="L111" t="s">
        <v>47</v>
      </c>
      <c r="M111">
        <v>11</v>
      </c>
      <c r="N111" t="s">
        <v>57</v>
      </c>
      <c r="O111" t="s">
        <v>65</v>
      </c>
      <c r="P111" t="s">
        <v>50</v>
      </c>
      <c r="Q111" t="s">
        <v>169</v>
      </c>
      <c r="R111">
        <v>3</v>
      </c>
      <c r="S111">
        <v>4.72</v>
      </c>
      <c r="T111">
        <v>5</v>
      </c>
      <c r="U111">
        <v>5</v>
      </c>
      <c r="V111">
        <v>3</v>
      </c>
      <c r="W111" s="3">
        <f>Restaurant_Data[[#This Row],[Quantity]]*Restaurant_Data[[#This Row],[Unit Price]]*(1-Restaurant_Data[[#This Row],[Discount %]]/100)*(1+Restaurant_Data[[#This Row],[Tax %]]/100)</f>
        <v>14.124600000000001</v>
      </c>
      <c r="X111">
        <f>Restaurant_Data[[#This Row],[Quantity]]*Restaurant_Data[[#This Row],[Unit Price]]*50%</f>
        <v>7.08</v>
      </c>
      <c r="Y111" s="3">
        <f>Restaurant_Data[[#This Row],[Total Sales]]-Restaurant_Data[[#This Row],[Cost]]</f>
        <v>7.0446000000000009</v>
      </c>
      <c r="Z111">
        <f>IF(COUNTIF($G$2:G111,G111)=1,1,0)</f>
        <v>1</v>
      </c>
    </row>
    <row r="112" spans="1:26" x14ac:dyDescent="0.3">
      <c r="A112" t="s">
        <v>340</v>
      </c>
      <c r="B112" s="2">
        <v>45703</v>
      </c>
      <c r="C112" t="s">
        <v>156</v>
      </c>
      <c r="D112" t="s">
        <v>28</v>
      </c>
      <c r="E112" t="s">
        <v>341</v>
      </c>
      <c r="F112" t="s">
        <v>86</v>
      </c>
      <c r="G112" t="s">
        <v>330</v>
      </c>
      <c r="H112" t="s">
        <v>44</v>
      </c>
      <c r="I112" t="s">
        <v>63</v>
      </c>
      <c r="J112" t="s">
        <v>102</v>
      </c>
      <c r="K112" t="s">
        <v>35</v>
      </c>
      <c r="L112" t="s">
        <v>47</v>
      </c>
      <c r="M112">
        <v>22</v>
      </c>
      <c r="N112" t="s">
        <v>57</v>
      </c>
      <c r="O112" t="s">
        <v>38</v>
      </c>
      <c r="P112" t="s">
        <v>39</v>
      </c>
      <c r="Q112" t="s">
        <v>119</v>
      </c>
      <c r="R112">
        <v>4</v>
      </c>
      <c r="S112">
        <v>7.02</v>
      </c>
      <c r="T112">
        <v>10</v>
      </c>
      <c r="U112">
        <v>5</v>
      </c>
      <c r="V112">
        <v>3</v>
      </c>
      <c r="W112" s="3">
        <f>Restaurant_Data[[#This Row],[Quantity]]*Restaurant_Data[[#This Row],[Unit Price]]*(1-Restaurant_Data[[#This Row],[Discount %]]/100)*(1+Restaurant_Data[[#This Row],[Tax %]]/100)</f>
        <v>26.535599999999999</v>
      </c>
      <c r="X112">
        <f>Restaurant_Data[[#This Row],[Quantity]]*Restaurant_Data[[#This Row],[Unit Price]]*50%</f>
        <v>14.04</v>
      </c>
      <c r="Y112" s="3">
        <f>Restaurant_Data[[#This Row],[Total Sales]]-Restaurant_Data[[#This Row],[Cost]]</f>
        <v>12.4956</v>
      </c>
      <c r="Z112">
        <f>IF(COUNTIF($G$2:G112,G112)=1,1,0)</f>
        <v>0</v>
      </c>
    </row>
    <row r="113" spans="1:26" x14ac:dyDescent="0.3">
      <c r="A113" t="s">
        <v>342</v>
      </c>
      <c r="B113" s="2">
        <v>45695</v>
      </c>
      <c r="C113" t="s">
        <v>156</v>
      </c>
      <c r="D113" t="s">
        <v>28</v>
      </c>
      <c r="E113" t="s">
        <v>109</v>
      </c>
      <c r="F113" t="s">
        <v>81</v>
      </c>
      <c r="G113" t="s">
        <v>343</v>
      </c>
      <c r="H113" t="s">
        <v>304</v>
      </c>
      <c r="I113" t="s">
        <v>63</v>
      </c>
      <c r="J113" t="s">
        <v>102</v>
      </c>
      <c r="K113" t="s">
        <v>88</v>
      </c>
      <c r="L113" t="s">
        <v>289</v>
      </c>
      <c r="M113">
        <v>2</v>
      </c>
      <c r="N113" t="s">
        <v>48</v>
      </c>
      <c r="O113" t="s">
        <v>95</v>
      </c>
      <c r="P113" t="s">
        <v>39</v>
      </c>
      <c r="Q113" t="s">
        <v>319</v>
      </c>
      <c r="R113">
        <v>4</v>
      </c>
      <c r="S113">
        <v>3.63</v>
      </c>
      <c r="T113">
        <v>0</v>
      </c>
      <c r="U113">
        <v>5</v>
      </c>
      <c r="V113">
        <v>3</v>
      </c>
      <c r="W113" s="3">
        <f>Restaurant_Data[[#This Row],[Quantity]]*Restaurant_Data[[#This Row],[Unit Price]]*(1-Restaurant_Data[[#This Row],[Discount %]]/100)*(1+Restaurant_Data[[#This Row],[Tax %]]/100)</f>
        <v>15.246</v>
      </c>
      <c r="X113">
        <f>Restaurant_Data[[#This Row],[Quantity]]*Restaurant_Data[[#This Row],[Unit Price]]*50%</f>
        <v>7.26</v>
      </c>
      <c r="Y113" s="3">
        <f>Restaurant_Data[[#This Row],[Total Sales]]-Restaurant_Data[[#This Row],[Cost]]</f>
        <v>7.9860000000000007</v>
      </c>
      <c r="Z113">
        <f>IF(COUNTIF($G$2:G113,G113)=1,1,0)</f>
        <v>1</v>
      </c>
    </row>
    <row r="114" spans="1:26" x14ac:dyDescent="0.3">
      <c r="A114" t="s">
        <v>344</v>
      </c>
      <c r="B114" s="2">
        <v>45711</v>
      </c>
      <c r="C114" t="s">
        <v>156</v>
      </c>
      <c r="D114" t="s">
        <v>28</v>
      </c>
      <c r="E114" t="s">
        <v>121</v>
      </c>
      <c r="F114" t="s">
        <v>69</v>
      </c>
      <c r="G114" t="s">
        <v>266</v>
      </c>
      <c r="H114" t="s">
        <v>44</v>
      </c>
      <c r="I114" t="s">
        <v>63</v>
      </c>
      <c r="J114" t="s">
        <v>102</v>
      </c>
      <c r="K114" t="s">
        <v>46</v>
      </c>
      <c r="L114" t="s">
        <v>94</v>
      </c>
      <c r="M114">
        <v>3</v>
      </c>
      <c r="N114" t="s">
        <v>57</v>
      </c>
      <c r="O114" t="s">
        <v>95</v>
      </c>
      <c r="P114" t="s">
        <v>39</v>
      </c>
      <c r="Q114" t="s">
        <v>319</v>
      </c>
      <c r="R114">
        <v>3</v>
      </c>
      <c r="S114">
        <v>14.75</v>
      </c>
      <c r="T114">
        <v>0</v>
      </c>
      <c r="U114">
        <v>5</v>
      </c>
      <c r="V114">
        <v>3</v>
      </c>
      <c r="W114" s="3">
        <f>Restaurant_Data[[#This Row],[Quantity]]*Restaurant_Data[[#This Row],[Unit Price]]*(1-Restaurant_Data[[#This Row],[Discount %]]/100)*(1+Restaurant_Data[[#This Row],[Tax %]]/100)</f>
        <v>46.462499999999999</v>
      </c>
      <c r="X114">
        <f>Restaurant_Data[[#This Row],[Quantity]]*Restaurant_Data[[#This Row],[Unit Price]]*50%</f>
        <v>22.125</v>
      </c>
      <c r="Y114" s="3">
        <f>Restaurant_Data[[#This Row],[Total Sales]]-Restaurant_Data[[#This Row],[Cost]]</f>
        <v>24.337499999999999</v>
      </c>
      <c r="Z114">
        <f>IF(COUNTIF($G$2:G114,G114)=1,1,0)</f>
        <v>0</v>
      </c>
    </row>
    <row r="115" spans="1:26" x14ac:dyDescent="0.3">
      <c r="A115" t="s">
        <v>345</v>
      </c>
      <c r="B115" s="2">
        <v>45697</v>
      </c>
      <c r="C115" t="s">
        <v>156</v>
      </c>
      <c r="D115" t="s">
        <v>28</v>
      </c>
      <c r="E115" t="s">
        <v>341</v>
      </c>
      <c r="F115" t="s">
        <v>86</v>
      </c>
      <c r="G115" t="s">
        <v>346</v>
      </c>
      <c r="H115" t="s">
        <v>304</v>
      </c>
      <c r="I115" t="s">
        <v>63</v>
      </c>
      <c r="J115" t="s">
        <v>102</v>
      </c>
      <c r="K115" t="s">
        <v>64</v>
      </c>
      <c r="L115" t="s">
        <v>94</v>
      </c>
      <c r="M115">
        <v>13</v>
      </c>
      <c r="N115" t="s">
        <v>57</v>
      </c>
      <c r="O115" t="s">
        <v>38</v>
      </c>
      <c r="P115" t="s">
        <v>114</v>
      </c>
      <c r="Q115" t="s">
        <v>141</v>
      </c>
      <c r="R115">
        <v>3</v>
      </c>
      <c r="S115">
        <v>6.22</v>
      </c>
      <c r="T115">
        <v>5</v>
      </c>
      <c r="U115">
        <v>5</v>
      </c>
      <c r="V115">
        <v>4</v>
      </c>
      <c r="W115" s="3">
        <f>Restaurant_Data[[#This Row],[Quantity]]*Restaurant_Data[[#This Row],[Unit Price]]*(1-Restaurant_Data[[#This Row],[Discount %]]/100)*(1+Restaurant_Data[[#This Row],[Tax %]]/100)</f>
        <v>18.613350000000001</v>
      </c>
      <c r="X115">
        <f>Restaurant_Data[[#This Row],[Quantity]]*Restaurant_Data[[#This Row],[Unit Price]]*50%</f>
        <v>9.33</v>
      </c>
      <c r="Y115" s="3">
        <f>Restaurant_Data[[#This Row],[Total Sales]]-Restaurant_Data[[#This Row],[Cost]]</f>
        <v>9.2833500000000004</v>
      </c>
      <c r="Z115">
        <f>IF(COUNTIF($G$2:G115,G115)=1,1,0)</f>
        <v>1</v>
      </c>
    </row>
    <row r="116" spans="1:26" x14ac:dyDescent="0.3">
      <c r="A116" t="s">
        <v>347</v>
      </c>
      <c r="B116" s="2">
        <v>45715</v>
      </c>
      <c r="C116" t="s">
        <v>156</v>
      </c>
      <c r="D116" t="s">
        <v>28</v>
      </c>
      <c r="E116" t="s">
        <v>231</v>
      </c>
      <c r="F116" t="s">
        <v>75</v>
      </c>
      <c r="G116" t="s">
        <v>348</v>
      </c>
      <c r="H116" t="s">
        <v>44</v>
      </c>
      <c r="I116" t="s">
        <v>63</v>
      </c>
      <c r="J116" t="s">
        <v>34</v>
      </c>
      <c r="K116" t="s">
        <v>46</v>
      </c>
      <c r="L116" t="s">
        <v>47</v>
      </c>
      <c r="M116">
        <v>17</v>
      </c>
      <c r="N116" t="s">
        <v>57</v>
      </c>
      <c r="O116" t="s">
        <v>65</v>
      </c>
      <c r="P116" t="s">
        <v>77</v>
      </c>
      <c r="Q116" t="s">
        <v>128</v>
      </c>
      <c r="R116">
        <v>3</v>
      </c>
      <c r="S116">
        <v>11.59</v>
      </c>
      <c r="T116">
        <v>5</v>
      </c>
      <c r="U116">
        <v>5</v>
      </c>
      <c r="V116">
        <v>3</v>
      </c>
      <c r="W116" s="3">
        <f>Restaurant_Data[[#This Row],[Quantity]]*Restaurant_Data[[#This Row],[Unit Price]]*(1-Restaurant_Data[[#This Row],[Discount %]]/100)*(1+Restaurant_Data[[#This Row],[Tax %]]/100)</f>
        <v>34.683074999999995</v>
      </c>
      <c r="X116">
        <f>Restaurant_Data[[#This Row],[Quantity]]*Restaurant_Data[[#This Row],[Unit Price]]*50%</f>
        <v>17.384999999999998</v>
      </c>
      <c r="Y116" s="3">
        <f>Restaurant_Data[[#This Row],[Total Sales]]-Restaurant_Data[[#This Row],[Cost]]</f>
        <v>17.298074999999997</v>
      </c>
      <c r="Z116">
        <f>IF(COUNTIF($G$2:G116,G116)=1,1,0)</f>
        <v>1</v>
      </c>
    </row>
    <row r="117" spans="1:26" x14ac:dyDescent="0.3">
      <c r="A117" t="s">
        <v>349</v>
      </c>
      <c r="B117" s="2">
        <v>45697</v>
      </c>
      <c r="C117" t="s">
        <v>156</v>
      </c>
      <c r="D117" t="s">
        <v>28</v>
      </c>
      <c r="E117" t="s">
        <v>341</v>
      </c>
      <c r="F117" t="s">
        <v>75</v>
      </c>
      <c r="G117" t="s">
        <v>350</v>
      </c>
      <c r="H117" t="s">
        <v>304</v>
      </c>
      <c r="I117" t="s">
        <v>63</v>
      </c>
      <c r="J117" t="s">
        <v>93</v>
      </c>
      <c r="K117" t="s">
        <v>64</v>
      </c>
      <c r="L117" t="s">
        <v>232</v>
      </c>
      <c r="M117">
        <v>12</v>
      </c>
      <c r="N117" t="s">
        <v>48</v>
      </c>
      <c r="O117" t="s">
        <v>65</v>
      </c>
      <c r="P117" t="s">
        <v>71</v>
      </c>
      <c r="Q117" t="s">
        <v>210</v>
      </c>
      <c r="R117">
        <v>3</v>
      </c>
      <c r="S117">
        <v>3.14</v>
      </c>
      <c r="T117">
        <v>5</v>
      </c>
      <c r="U117">
        <v>5</v>
      </c>
      <c r="V117">
        <v>4</v>
      </c>
      <c r="W117" s="3">
        <f>Restaurant_Data[[#This Row],[Quantity]]*Restaurant_Data[[#This Row],[Unit Price]]*(1-Restaurant_Data[[#This Row],[Discount %]]/100)*(1+Restaurant_Data[[#This Row],[Tax %]]/100)</f>
        <v>9.3964499999999997</v>
      </c>
      <c r="X117">
        <f>Restaurant_Data[[#This Row],[Quantity]]*Restaurant_Data[[#This Row],[Unit Price]]*50%</f>
        <v>4.71</v>
      </c>
      <c r="Y117" s="3">
        <f>Restaurant_Data[[#This Row],[Total Sales]]-Restaurant_Data[[#This Row],[Cost]]</f>
        <v>4.6864499999999998</v>
      </c>
      <c r="Z117">
        <f>IF(COUNTIF($G$2:G117,G117)=1,1,0)</f>
        <v>1</v>
      </c>
    </row>
    <row r="118" spans="1:26" x14ac:dyDescent="0.3">
      <c r="A118" t="s">
        <v>351</v>
      </c>
      <c r="B118" s="2">
        <v>45697</v>
      </c>
      <c r="C118" t="s">
        <v>156</v>
      </c>
      <c r="D118" t="s">
        <v>28</v>
      </c>
      <c r="E118" t="s">
        <v>146</v>
      </c>
      <c r="F118" t="s">
        <v>81</v>
      </c>
      <c r="G118" t="s">
        <v>352</v>
      </c>
      <c r="H118" t="s">
        <v>304</v>
      </c>
      <c r="I118" t="s">
        <v>33</v>
      </c>
      <c r="J118" t="s">
        <v>93</v>
      </c>
      <c r="K118" t="s">
        <v>107</v>
      </c>
      <c r="L118" t="s">
        <v>232</v>
      </c>
      <c r="M118">
        <v>3</v>
      </c>
      <c r="N118" t="s">
        <v>48</v>
      </c>
      <c r="O118" t="s">
        <v>65</v>
      </c>
      <c r="P118" t="s">
        <v>39</v>
      </c>
      <c r="Q118" t="s">
        <v>131</v>
      </c>
      <c r="R118">
        <v>4</v>
      </c>
      <c r="S118">
        <v>9.42</v>
      </c>
      <c r="T118">
        <v>0</v>
      </c>
      <c r="U118">
        <v>5</v>
      </c>
      <c r="V118">
        <v>3</v>
      </c>
      <c r="W118" s="3">
        <f>Restaurant_Data[[#This Row],[Quantity]]*Restaurant_Data[[#This Row],[Unit Price]]*(1-Restaurant_Data[[#This Row],[Discount %]]/100)*(1+Restaurant_Data[[#This Row],[Tax %]]/100)</f>
        <v>39.564</v>
      </c>
      <c r="X118">
        <f>Restaurant_Data[[#This Row],[Quantity]]*Restaurant_Data[[#This Row],[Unit Price]]*50%</f>
        <v>18.84</v>
      </c>
      <c r="Y118" s="3">
        <f>Restaurant_Data[[#This Row],[Total Sales]]-Restaurant_Data[[#This Row],[Cost]]</f>
        <v>20.724</v>
      </c>
      <c r="Z118">
        <f>IF(COUNTIF($G$2:G118,G118)=1,1,0)</f>
        <v>1</v>
      </c>
    </row>
    <row r="119" spans="1:26" x14ac:dyDescent="0.3">
      <c r="A119" t="s">
        <v>353</v>
      </c>
      <c r="B119" s="2">
        <v>45712</v>
      </c>
      <c r="C119" t="s">
        <v>156</v>
      </c>
      <c r="D119" t="s">
        <v>28</v>
      </c>
      <c r="E119" t="s">
        <v>341</v>
      </c>
      <c r="F119" t="s">
        <v>30</v>
      </c>
      <c r="G119" t="s">
        <v>354</v>
      </c>
      <c r="H119" t="s">
        <v>44</v>
      </c>
      <c r="I119" t="s">
        <v>63</v>
      </c>
      <c r="J119" t="s">
        <v>93</v>
      </c>
      <c r="K119" t="s">
        <v>35</v>
      </c>
      <c r="L119" t="s">
        <v>289</v>
      </c>
      <c r="M119">
        <v>6</v>
      </c>
      <c r="N119" t="s">
        <v>48</v>
      </c>
      <c r="O119" t="s">
        <v>65</v>
      </c>
      <c r="P119" t="s">
        <v>39</v>
      </c>
      <c r="Q119" t="s">
        <v>119</v>
      </c>
      <c r="R119">
        <v>4</v>
      </c>
      <c r="S119">
        <v>6.63</v>
      </c>
      <c r="T119">
        <v>5</v>
      </c>
      <c r="U119">
        <v>5</v>
      </c>
      <c r="V119">
        <v>4</v>
      </c>
      <c r="W119" s="3">
        <f>Restaurant_Data[[#This Row],[Quantity]]*Restaurant_Data[[#This Row],[Unit Price]]*(1-Restaurant_Data[[#This Row],[Discount %]]/100)*(1+Restaurant_Data[[#This Row],[Tax %]]/100)</f>
        <v>26.453700000000001</v>
      </c>
      <c r="X119">
        <f>Restaurant_Data[[#This Row],[Quantity]]*Restaurant_Data[[#This Row],[Unit Price]]*50%</f>
        <v>13.26</v>
      </c>
      <c r="Y119" s="3">
        <f>Restaurant_Data[[#This Row],[Total Sales]]-Restaurant_Data[[#This Row],[Cost]]</f>
        <v>13.193700000000002</v>
      </c>
      <c r="Z119">
        <f>IF(COUNTIF($G$2:G119,G119)=1,1,0)</f>
        <v>1</v>
      </c>
    </row>
    <row r="120" spans="1:26" x14ac:dyDescent="0.3">
      <c r="A120" t="s">
        <v>355</v>
      </c>
      <c r="B120" s="2">
        <v>45712</v>
      </c>
      <c r="C120" t="s">
        <v>156</v>
      </c>
      <c r="D120" t="s">
        <v>28</v>
      </c>
      <c r="E120" t="s">
        <v>135</v>
      </c>
      <c r="F120" t="s">
        <v>30</v>
      </c>
      <c r="G120" t="s">
        <v>272</v>
      </c>
      <c r="H120" t="s">
        <v>44</v>
      </c>
      <c r="I120" t="s">
        <v>33</v>
      </c>
      <c r="J120" t="s">
        <v>102</v>
      </c>
      <c r="K120" t="s">
        <v>64</v>
      </c>
      <c r="L120" t="s">
        <v>232</v>
      </c>
      <c r="M120">
        <v>16</v>
      </c>
      <c r="N120" t="s">
        <v>37</v>
      </c>
      <c r="O120" t="s">
        <v>38</v>
      </c>
      <c r="P120" t="s">
        <v>39</v>
      </c>
      <c r="Q120" t="s">
        <v>119</v>
      </c>
      <c r="R120">
        <v>3</v>
      </c>
      <c r="S120">
        <v>7.95</v>
      </c>
      <c r="T120">
        <v>10</v>
      </c>
      <c r="U120">
        <v>5</v>
      </c>
      <c r="V120">
        <v>4</v>
      </c>
      <c r="W120" s="3">
        <f>Restaurant_Data[[#This Row],[Quantity]]*Restaurant_Data[[#This Row],[Unit Price]]*(1-Restaurant_Data[[#This Row],[Discount %]]/100)*(1+Restaurant_Data[[#This Row],[Tax %]]/100)</f>
        <v>22.538250000000005</v>
      </c>
      <c r="X120">
        <f>Restaurant_Data[[#This Row],[Quantity]]*Restaurant_Data[[#This Row],[Unit Price]]*50%</f>
        <v>11.925000000000001</v>
      </c>
      <c r="Y120" s="3">
        <f>Restaurant_Data[[#This Row],[Total Sales]]-Restaurant_Data[[#This Row],[Cost]]</f>
        <v>10.613250000000004</v>
      </c>
      <c r="Z120">
        <f>IF(COUNTIF($G$2:G120,G120)=1,1,0)</f>
        <v>0</v>
      </c>
    </row>
    <row r="121" spans="1:26" x14ac:dyDescent="0.3">
      <c r="A121" t="s">
        <v>356</v>
      </c>
      <c r="B121" s="2">
        <v>45723</v>
      </c>
      <c r="C121" t="s">
        <v>203</v>
      </c>
      <c r="D121" t="s">
        <v>28</v>
      </c>
      <c r="E121" t="s">
        <v>153</v>
      </c>
      <c r="F121" t="s">
        <v>81</v>
      </c>
      <c r="G121" t="s">
        <v>357</v>
      </c>
      <c r="H121" t="s">
        <v>304</v>
      </c>
      <c r="I121" t="s">
        <v>33</v>
      </c>
      <c r="J121" t="s">
        <v>93</v>
      </c>
      <c r="K121" t="s">
        <v>64</v>
      </c>
      <c r="L121" t="s">
        <v>232</v>
      </c>
      <c r="M121">
        <v>15</v>
      </c>
      <c r="N121" t="s">
        <v>37</v>
      </c>
      <c r="O121" t="s">
        <v>49</v>
      </c>
      <c r="P121" t="s">
        <v>71</v>
      </c>
      <c r="Q121" t="s">
        <v>210</v>
      </c>
      <c r="R121">
        <v>4</v>
      </c>
      <c r="S121">
        <v>7.03</v>
      </c>
      <c r="T121">
        <v>10</v>
      </c>
      <c r="U121">
        <v>5</v>
      </c>
      <c r="V121">
        <v>3.9</v>
      </c>
      <c r="W121" s="3">
        <f>Restaurant_Data[[#This Row],[Quantity]]*Restaurant_Data[[#This Row],[Unit Price]]*(1-Restaurant_Data[[#This Row],[Discount %]]/100)*(1+Restaurant_Data[[#This Row],[Tax %]]/100)</f>
        <v>26.573399999999999</v>
      </c>
      <c r="X121">
        <f>Restaurant_Data[[#This Row],[Quantity]]*Restaurant_Data[[#This Row],[Unit Price]]*50%</f>
        <v>14.06</v>
      </c>
      <c r="Y121" s="3">
        <f>Restaurant_Data[[#This Row],[Total Sales]]-Restaurant_Data[[#This Row],[Cost]]</f>
        <v>12.513399999999999</v>
      </c>
      <c r="Z121">
        <f>IF(COUNTIF($G$2:G121,G121)=1,1,0)</f>
        <v>1</v>
      </c>
    </row>
    <row r="122" spans="1:26" x14ac:dyDescent="0.3">
      <c r="A122" t="s">
        <v>358</v>
      </c>
      <c r="B122" s="2">
        <v>45732</v>
      </c>
      <c r="C122" t="s">
        <v>203</v>
      </c>
      <c r="D122" t="s">
        <v>28</v>
      </c>
      <c r="E122" t="s">
        <v>42</v>
      </c>
      <c r="F122" t="s">
        <v>86</v>
      </c>
      <c r="G122" t="s">
        <v>359</v>
      </c>
      <c r="H122" t="s">
        <v>304</v>
      </c>
      <c r="I122" t="s">
        <v>33</v>
      </c>
      <c r="J122" t="s">
        <v>102</v>
      </c>
      <c r="K122" t="s">
        <v>46</v>
      </c>
      <c r="L122" t="s">
        <v>94</v>
      </c>
      <c r="M122">
        <v>7</v>
      </c>
      <c r="N122" t="s">
        <v>57</v>
      </c>
      <c r="O122" t="s">
        <v>95</v>
      </c>
      <c r="P122" t="s">
        <v>71</v>
      </c>
      <c r="Q122" t="s">
        <v>189</v>
      </c>
      <c r="R122">
        <v>3</v>
      </c>
      <c r="S122">
        <v>10.73</v>
      </c>
      <c r="T122">
        <v>5</v>
      </c>
      <c r="U122">
        <v>5</v>
      </c>
      <c r="V122">
        <v>4</v>
      </c>
      <c r="W122" s="3">
        <f>Restaurant_Data[[#This Row],[Quantity]]*Restaurant_Data[[#This Row],[Unit Price]]*(1-Restaurant_Data[[#This Row],[Discount %]]/100)*(1+Restaurant_Data[[#This Row],[Tax %]]/100)</f>
        <v>32.109524999999998</v>
      </c>
      <c r="X122">
        <f>Restaurant_Data[[#This Row],[Quantity]]*Restaurant_Data[[#This Row],[Unit Price]]*50%</f>
        <v>16.094999999999999</v>
      </c>
      <c r="Y122" s="3">
        <f>Restaurant_Data[[#This Row],[Total Sales]]-Restaurant_Data[[#This Row],[Cost]]</f>
        <v>16.014524999999999</v>
      </c>
      <c r="Z122">
        <f>IF(COUNTIF($G$2:G122,G122)=1,1,0)</f>
        <v>1</v>
      </c>
    </row>
    <row r="123" spans="1:26" x14ac:dyDescent="0.3">
      <c r="A123" t="s">
        <v>360</v>
      </c>
      <c r="B123" s="2">
        <v>45717</v>
      </c>
      <c r="C123" t="s">
        <v>203</v>
      </c>
      <c r="D123" t="s">
        <v>28</v>
      </c>
      <c r="E123" t="s">
        <v>42</v>
      </c>
      <c r="F123" t="s">
        <v>122</v>
      </c>
      <c r="G123" t="s">
        <v>166</v>
      </c>
      <c r="H123" t="s">
        <v>44</v>
      </c>
      <c r="I123" t="s">
        <v>33</v>
      </c>
      <c r="J123" t="s">
        <v>34</v>
      </c>
      <c r="K123" t="s">
        <v>64</v>
      </c>
      <c r="L123" t="s">
        <v>289</v>
      </c>
      <c r="M123">
        <v>9</v>
      </c>
      <c r="N123" t="s">
        <v>37</v>
      </c>
      <c r="O123" t="s">
        <v>38</v>
      </c>
      <c r="P123" t="s">
        <v>58</v>
      </c>
      <c r="Q123" t="s">
        <v>59</v>
      </c>
      <c r="R123">
        <v>3</v>
      </c>
      <c r="S123">
        <v>14.81</v>
      </c>
      <c r="T123">
        <v>5</v>
      </c>
      <c r="U123">
        <v>5</v>
      </c>
      <c r="V123">
        <v>4</v>
      </c>
      <c r="W123" s="3">
        <f>Restaurant_Data[[#This Row],[Quantity]]*Restaurant_Data[[#This Row],[Unit Price]]*(1-Restaurant_Data[[#This Row],[Discount %]]/100)*(1+Restaurant_Data[[#This Row],[Tax %]]/100)</f>
        <v>44.318925</v>
      </c>
      <c r="X123">
        <f>Restaurant_Data[[#This Row],[Quantity]]*Restaurant_Data[[#This Row],[Unit Price]]*50%</f>
        <v>22.215</v>
      </c>
      <c r="Y123" s="3">
        <f>Restaurant_Data[[#This Row],[Total Sales]]-Restaurant_Data[[#This Row],[Cost]]</f>
        <v>22.103925</v>
      </c>
      <c r="Z123">
        <f>IF(COUNTIF($G$2:G123,G123)=1,1,0)</f>
        <v>0</v>
      </c>
    </row>
    <row r="124" spans="1:26" x14ac:dyDescent="0.3">
      <c r="A124" t="s">
        <v>361</v>
      </c>
      <c r="B124" s="2">
        <v>45730</v>
      </c>
      <c r="C124" t="s">
        <v>203</v>
      </c>
      <c r="D124" t="s">
        <v>28</v>
      </c>
      <c r="E124" t="s">
        <v>302</v>
      </c>
      <c r="F124" t="s">
        <v>75</v>
      </c>
      <c r="G124" t="s">
        <v>154</v>
      </c>
      <c r="H124" t="s">
        <v>44</v>
      </c>
      <c r="I124" t="s">
        <v>33</v>
      </c>
      <c r="J124" t="s">
        <v>93</v>
      </c>
      <c r="K124" t="s">
        <v>46</v>
      </c>
      <c r="L124" t="s">
        <v>94</v>
      </c>
      <c r="M124">
        <v>15</v>
      </c>
      <c r="N124" t="s">
        <v>48</v>
      </c>
      <c r="O124" t="s">
        <v>49</v>
      </c>
      <c r="P124" t="s">
        <v>58</v>
      </c>
      <c r="Q124" t="s">
        <v>59</v>
      </c>
      <c r="R124">
        <v>3</v>
      </c>
      <c r="S124">
        <v>14.64</v>
      </c>
      <c r="T124">
        <v>10</v>
      </c>
      <c r="U124">
        <v>5</v>
      </c>
      <c r="V124">
        <v>3.9</v>
      </c>
      <c r="W124" s="3">
        <f>Restaurant_Data[[#This Row],[Quantity]]*Restaurant_Data[[#This Row],[Unit Price]]*(1-Restaurant_Data[[#This Row],[Discount %]]/100)*(1+Restaurant_Data[[#This Row],[Tax %]]/100)</f>
        <v>41.504400000000011</v>
      </c>
      <c r="X124">
        <f>Restaurant_Data[[#This Row],[Quantity]]*Restaurant_Data[[#This Row],[Unit Price]]*50%</f>
        <v>21.96</v>
      </c>
      <c r="Y124" s="3">
        <f>Restaurant_Data[[#This Row],[Total Sales]]-Restaurant_Data[[#This Row],[Cost]]</f>
        <v>19.54440000000001</v>
      </c>
      <c r="Z124">
        <f>IF(COUNTIF($G$2:G124,G124)=1,1,0)</f>
        <v>0</v>
      </c>
    </row>
    <row r="125" spans="1:26" x14ac:dyDescent="0.3">
      <c r="A125" t="s">
        <v>362</v>
      </c>
      <c r="B125" s="2">
        <v>45737</v>
      </c>
      <c r="C125" t="s">
        <v>203</v>
      </c>
      <c r="D125" t="s">
        <v>28</v>
      </c>
      <c r="E125" t="s">
        <v>197</v>
      </c>
      <c r="F125" t="s">
        <v>86</v>
      </c>
      <c r="G125" t="s">
        <v>87</v>
      </c>
      <c r="H125" t="s">
        <v>304</v>
      </c>
      <c r="I125" t="s">
        <v>33</v>
      </c>
      <c r="J125" t="s">
        <v>102</v>
      </c>
      <c r="K125" t="s">
        <v>64</v>
      </c>
      <c r="L125" t="s">
        <v>232</v>
      </c>
      <c r="M125">
        <v>20</v>
      </c>
      <c r="N125" t="s">
        <v>57</v>
      </c>
      <c r="O125" t="s">
        <v>65</v>
      </c>
      <c r="P125" t="s">
        <v>114</v>
      </c>
      <c r="Q125" t="s">
        <v>178</v>
      </c>
      <c r="R125">
        <v>4</v>
      </c>
      <c r="S125">
        <v>5.82</v>
      </c>
      <c r="T125">
        <v>0</v>
      </c>
      <c r="U125">
        <v>5</v>
      </c>
      <c r="V125">
        <v>3</v>
      </c>
      <c r="W125" s="3">
        <f>Restaurant_Data[[#This Row],[Quantity]]*Restaurant_Data[[#This Row],[Unit Price]]*(1-Restaurant_Data[[#This Row],[Discount %]]/100)*(1+Restaurant_Data[[#This Row],[Tax %]]/100)</f>
        <v>24.444000000000003</v>
      </c>
      <c r="X125">
        <f>Restaurant_Data[[#This Row],[Quantity]]*Restaurant_Data[[#This Row],[Unit Price]]*50%</f>
        <v>11.64</v>
      </c>
      <c r="Y125" s="3">
        <f>Restaurant_Data[[#This Row],[Total Sales]]-Restaurant_Data[[#This Row],[Cost]]</f>
        <v>12.804000000000002</v>
      </c>
      <c r="Z125">
        <f>IF(COUNTIF($G$2:G125,G125)=1,1,0)</f>
        <v>0</v>
      </c>
    </row>
    <row r="126" spans="1:26" x14ac:dyDescent="0.3">
      <c r="A126" t="s">
        <v>363</v>
      </c>
      <c r="B126" s="2">
        <v>45732</v>
      </c>
      <c r="C126" t="s">
        <v>203</v>
      </c>
      <c r="D126" t="s">
        <v>28</v>
      </c>
      <c r="E126" t="s">
        <v>218</v>
      </c>
      <c r="F126" t="s">
        <v>69</v>
      </c>
      <c r="G126" t="s">
        <v>253</v>
      </c>
      <c r="H126" t="s">
        <v>44</v>
      </c>
      <c r="I126" t="s">
        <v>63</v>
      </c>
      <c r="J126" t="s">
        <v>45</v>
      </c>
      <c r="K126" t="s">
        <v>64</v>
      </c>
      <c r="L126" t="s">
        <v>289</v>
      </c>
      <c r="M126">
        <v>18</v>
      </c>
      <c r="N126" t="s">
        <v>37</v>
      </c>
      <c r="O126" t="s">
        <v>65</v>
      </c>
      <c r="P126" t="s">
        <v>39</v>
      </c>
      <c r="Q126" t="s">
        <v>119</v>
      </c>
      <c r="R126">
        <v>4</v>
      </c>
      <c r="S126">
        <v>7.15</v>
      </c>
      <c r="T126">
        <v>5</v>
      </c>
      <c r="U126">
        <v>5</v>
      </c>
      <c r="V126">
        <v>4</v>
      </c>
      <c r="W126" s="3">
        <f>Restaurant_Data[[#This Row],[Quantity]]*Restaurant_Data[[#This Row],[Unit Price]]*(1-Restaurant_Data[[#This Row],[Discount %]]/100)*(1+Restaurant_Data[[#This Row],[Tax %]]/100)</f>
        <v>28.528500000000005</v>
      </c>
      <c r="X126">
        <f>Restaurant_Data[[#This Row],[Quantity]]*Restaurant_Data[[#This Row],[Unit Price]]*50%</f>
        <v>14.3</v>
      </c>
      <c r="Y126" s="3">
        <f>Restaurant_Data[[#This Row],[Total Sales]]-Restaurant_Data[[#This Row],[Cost]]</f>
        <v>14.228500000000004</v>
      </c>
      <c r="Z126">
        <f>IF(COUNTIF($G$2:G126,G126)=1,1,0)</f>
        <v>0</v>
      </c>
    </row>
    <row r="127" spans="1:26" x14ac:dyDescent="0.3">
      <c r="A127" t="s">
        <v>364</v>
      </c>
      <c r="B127" s="2">
        <v>45722</v>
      </c>
      <c r="C127" t="s">
        <v>203</v>
      </c>
      <c r="D127" t="s">
        <v>28</v>
      </c>
      <c r="E127" t="s">
        <v>197</v>
      </c>
      <c r="F127" t="s">
        <v>122</v>
      </c>
      <c r="G127" t="s">
        <v>365</v>
      </c>
      <c r="H127" t="s">
        <v>44</v>
      </c>
      <c r="I127" t="s">
        <v>63</v>
      </c>
      <c r="J127" t="s">
        <v>102</v>
      </c>
      <c r="K127" t="s">
        <v>107</v>
      </c>
      <c r="L127" t="s">
        <v>289</v>
      </c>
      <c r="M127">
        <v>3</v>
      </c>
      <c r="N127" t="s">
        <v>37</v>
      </c>
      <c r="O127" t="s">
        <v>95</v>
      </c>
      <c r="P127" t="s">
        <v>77</v>
      </c>
      <c r="Q127" t="s">
        <v>158</v>
      </c>
      <c r="R127">
        <v>3</v>
      </c>
      <c r="S127">
        <v>13.17</v>
      </c>
      <c r="T127">
        <v>5</v>
      </c>
      <c r="U127">
        <v>5</v>
      </c>
      <c r="V127">
        <v>3</v>
      </c>
      <c r="W127" s="3">
        <f>Restaurant_Data[[#This Row],[Quantity]]*Restaurant_Data[[#This Row],[Unit Price]]*(1-Restaurant_Data[[#This Row],[Discount %]]/100)*(1+Restaurant_Data[[#This Row],[Tax %]]/100)</f>
        <v>39.411224999999995</v>
      </c>
      <c r="X127">
        <f>Restaurant_Data[[#This Row],[Quantity]]*Restaurant_Data[[#This Row],[Unit Price]]*50%</f>
        <v>19.754999999999999</v>
      </c>
      <c r="Y127" s="3">
        <f>Restaurant_Data[[#This Row],[Total Sales]]-Restaurant_Data[[#This Row],[Cost]]</f>
        <v>19.656224999999996</v>
      </c>
      <c r="Z127">
        <f>IF(COUNTIF($G$2:G127,G127)=1,1,0)</f>
        <v>1</v>
      </c>
    </row>
    <row r="128" spans="1:26" x14ac:dyDescent="0.3">
      <c r="A128" t="s">
        <v>366</v>
      </c>
      <c r="B128" s="2">
        <v>45732</v>
      </c>
      <c r="C128" t="s">
        <v>203</v>
      </c>
      <c r="D128" t="s">
        <v>28</v>
      </c>
      <c r="E128" t="s">
        <v>367</v>
      </c>
      <c r="F128" t="s">
        <v>54</v>
      </c>
      <c r="G128" t="s">
        <v>300</v>
      </c>
      <c r="H128" t="s">
        <v>44</v>
      </c>
      <c r="I128" t="s">
        <v>63</v>
      </c>
      <c r="J128" t="s">
        <v>45</v>
      </c>
      <c r="K128" t="s">
        <v>35</v>
      </c>
      <c r="L128" t="s">
        <v>289</v>
      </c>
      <c r="M128">
        <v>3</v>
      </c>
      <c r="N128" t="s">
        <v>37</v>
      </c>
      <c r="O128" t="s">
        <v>65</v>
      </c>
      <c r="P128" t="s">
        <v>58</v>
      </c>
      <c r="Q128" t="s">
        <v>83</v>
      </c>
      <c r="R128">
        <v>3</v>
      </c>
      <c r="S128">
        <v>5.47</v>
      </c>
      <c r="T128">
        <v>5</v>
      </c>
      <c r="U128">
        <v>5</v>
      </c>
      <c r="V128">
        <v>4</v>
      </c>
      <c r="W128" s="3">
        <f>Restaurant_Data[[#This Row],[Quantity]]*Restaurant_Data[[#This Row],[Unit Price]]*(1-Restaurant_Data[[#This Row],[Discount %]]/100)*(1+Restaurant_Data[[#This Row],[Tax %]]/100)</f>
        <v>16.368974999999999</v>
      </c>
      <c r="X128">
        <f>Restaurant_Data[[#This Row],[Quantity]]*Restaurant_Data[[#This Row],[Unit Price]]*50%</f>
        <v>8.2050000000000001</v>
      </c>
      <c r="Y128" s="3">
        <f>Restaurant_Data[[#This Row],[Total Sales]]-Restaurant_Data[[#This Row],[Cost]]</f>
        <v>8.1639749999999989</v>
      </c>
      <c r="Z128">
        <f>IF(COUNTIF($G$2:G128,G128)=1,1,0)</f>
        <v>0</v>
      </c>
    </row>
    <row r="129" spans="1:26" x14ac:dyDescent="0.3">
      <c r="A129" t="s">
        <v>368</v>
      </c>
      <c r="B129" s="2">
        <v>45743</v>
      </c>
      <c r="C129" t="s">
        <v>203</v>
      </c>
      <c r="D129" t="s">
        <v>28</v>
      </c>
      <c r="E129" t="s">
        <v>68</v>
      </c>
      <c r="F129" t="s">
        <v>86</v>
      </c>
      <c r="G129" t="s">
        <v>369</v>
      </c>
      <c r="H129" t="s">
        <v>44</v>
      </c>
      <c r="I129" t="s">
        <v>63</v>
      </c>
      <c r="J129" t="s">
        <v>45</v>
      </c>
      <c r="K129" t="s">
        <v>107</v>
      </c>
      <c r="L129" t="s">
        <v>232</v>
      </c>
      <c r="M129">
        <v>21</v>
      </c>
      <c r="N129" t="s">
        <v>57</v>
      </c>
      <c r="O129" t="s">
        <v>38</v>
      </c>
      <c r="P129" t="s">
        <v>114</v>
      </c>
      <c r="Q129" t="s">
        <v>141</v>
      </c>
      <c r="R129">
        <v>3</v>
      </c>
      <c r="S129">
        <v>21.07</v>
      </c>
      <c r="T129">
        <v>5</v>
      </c>
      <c r="U129">
        <v>5</v>
      </c>
      <c r="V129">
        <v>3.9</v>
      </c>
      <c r="W129" s="3">
        <f>Restaurant_Data[[#This Row],[Quantity]]*Restaurant_Data[[#This Row],[Unit Price]]*(1-Restaurant_Data[[#This Row],[Discount %]]/100)*(1+Restaurant_Data[[#This Row],[Tax %]]/100)</f>
        <v>63.051974999999999</v>
      </c>
      <c r="X129">
        <f>Restaurant_Data[[#This Row],[Quantity]]*Restaurant_Data[[#This Row],[Unit Price]]*50%</f>
        <v>31.605</v>
      </c>
      <c r="Y129" s="3">
        <f>Restaurant_Data[[#This Row],[Total Sales]]-Restaurant_Data[[#This Row],[Cost]]</f>
        <v>31.446974999999998</v>
      </c>
      <c r="Z129">
        <f>IF(COUNTIF($G$2:G129,G129)=1,1,0)</f>
        <v>1</v>
      </c>
    </row>
    <row r="130" spans="1:26" x14ac:dyDescent="0.3">
      <c r="A130" t="s">
        <v>370</v>
      </c>
      <c r="B130" s="2">
        <v>45724</v>
      </c>
      <c r="C130" t="s">
        <v>203</v>
      </c>
      <c r="D130" t="s">
        <v>28</v>
      </c>
      <c r="E130" t="s">
        <v>306</v>
      </c>
      <c r="F130" t="s">
        <v>54</v>
      </c>
      <c r="G130" t="s">
        <v>371</v>
      </c>
      <c r="H130" t="s">
        <v>304</v>
      </c>
      <c r="I130" t="s">
        <v>63</v>
      </c>
      <c r="J130" t="s">
        <v>34</v>
      </c>
      <c r="K130" t="s">
        <v>88</v>
      </c>
      <c r="L130" t="s">
        <v>232</v>
      </c>
      <c r="M130">
        <v>5</v>
      </c>
      <c r="N130" t="s">
        <v>57</v>
      </c>
      <c r="O130" t="s">
        <v>65</v>
      </c>
      <c r="P130" t="s">
        <v>77</v>
      </c>
      <c r="Q130" t="s">
        <v>124</v>
      </c>
      <c r="R130">
        <v>3</v>
      </c>
      <c r="S130">
        <v>4.01</v>
      </c>
      <c r="T130">
        <v>10</v>
      </c>
      <c r="U130">
        <v>5</v>
      </c>
      <c r="V130">
        <v>4</v>
      </c>
      <c r="W130" s="3">
        <f>Restaurant_Data[[#This Row],[Quantity]]*Restaurant_Data[[#This Row],[Unit Price]]*(1-Restaurant_Data[[#This Row],[Discount %]]/100)*(1+Restaurant_Data[[#This Row],[Tax %]]/100)</f>
        <v>11.368350000000001</v>
      </c>
      <c r="X130">
        <f>Restaurant_Data[[#This Row],[Quantity]]*Restaurant_Data[[#This Row],[Unit Price]]*50%</f>
        <v>6.0149999999999997</v>
      </c>
      <c r="Y130" s="3">
        <f>Restaurant_Data[[#This Row],[Total Sales]]-Restaurant_Data[[#This Row],[Cost]]</f>
        <v>5.3533500000000016</v>
      </c>
      <c r="Z130">
        <f>IF(COUNTIF($G$2:G130,G130)=1,1,0)</f>
        <v>1</v>
      </c>
    </row>
    <row r="131" spans="1:26" x14ac:dyDescent="0.3">
      <c r="A131" t="s">
        <v>372</v>
      </c>
      <c r="B131" s="2">
        <v>45723</v>
      </c>
      <c r="C131" t="s">
        <v>203</v>
      </c>
      <c r="D131" t="s">
        <v>28</v>
      </c>
      <c r="E131" t="s">
        <v>276</v>
      </c>
      <c r="F131" t="s">
        <v>81</v>
      </c>
      <c r="G131" t="s">
        <v>373</v>
      </c>
      <c r="H131" t="s">
        <v>44</v>
      </c>
      <c r="I131" t="s">
        <v>63</v>
      </c>
      <c r="J131" t="s">
        <v>102</v>
      </c>
      <c r="K131" t="s">
        <v>35</v>
      </c>
      <c r="L131" t="s">
        <v>94</v>
      </c>
      <c r="M131">
        <v>15</v>
      </c>
      <c r="N131" t="s">
        <v>37</v>
      </c>
      <c r="O131" t="s">
        <v>38</v>
      </c>
      <c r="P131" t="s">
        <v>114</v>
      </c>
      <c r="Q131" t="s">
        <v>115</v>
      </c>
      <c r="R131">
        <v>3</v>
      </c>
      <c r="S131">
        <v>14.9</v>
      </c>
      <c r="T131">
        <v>5</v>
      </c>
      <c r="U131">
        <v>5</v>
      </c>
      <c r="V131">
        <v>3</v>
      </c>
      <c r="W131" s="3">
        <f>Restaurant_Data[[#This Row],[Quantity]]*Restaurant_Data[[#This Row],[Unit Price]]*(1-Restaurant_Data[[#This Row],[Discount %]]/100)*(1+Restaurant_Data[[#This Row],[Tax %]]/100)</f>
        <v>44.588250000000002</v>
      </c>
      <c r="X131">
        <f>Restaurant_Data[[#This Row],[Quantity]]*Restaurant_Data[[#This Row],[Unit Price]]*50%</f>
        <v>22.35</v>
      </c>
      <c r="Y131" s="3">
        <f>Restaurant_Data[[#This Row],[Total Sales]]-Restaurant_Data[[#This Row],[Cost]]</f>
        <v>22.238250000000001</v>
      </c>
      <c r="Z131">
        <f>IF(COUNTIF($G$2:G131,G131)=1,1,0)</f>
        <v>1</v>
      </c>
    </row>
    <row r="132" spans="1:26" x14ac:dyDescent="0.3">
      <c r="A132" t="s">
        <v>374</v>
      </c>
      <c r="B132" s="2">
        <v>45723</v>
      </c>
      <c r="C132" t="s">
        <v>203</v>
      </c>
      <c r="D132" t="s">
        <v>28</v>
      </c>
      <c r="E132" t="s">
        <v>85</v>
      </c>
      <c r="F132" t="s">
        <v>122</v>
      </c>
      <c r="G132" t="s">
        <v>375</v>
      </c>
      <c r="H132" t="s">
        <v>304</v>
      </c>
      <c r="I132" t="s">
        <v>33</v>
      </c>
      <c r="J132" t="s">
        <v>34</v>
      </c>
      <c r="K132" t="s">
        <v>107</v>
      </c>
      <c r="L132" t="s">
        <v>47</v>
      </c>
      <c r="M132">
        <v>7</v>
      </c>
      <c r="N132" t="s">
        <v>48</v>
      </c>
      <c r="O132" t="s">
        <v>95</v>
      </c>
      <c r="P132" t="s">
        <v>114</v>
      </c>
      <c r="Q132" t="s">
        <v>229</v>
      </c>
      <c r="R132">
        <v>4</v>
      </c>
      <c r="S132">
        <v>8.77</v>
      </c>
      <c r="T132">
        <v>5</v>
      </c>
      <c r="U132">
        <v>5</v>
      </c>
      <c r="V132">
        <v>3</v>
      </c>
      <c r="W132" s="3">
        <f>Restaurant_Data[[#This Row],[Quantity]]*Restaurant_Data[[#This Row],[Unit Price]]*(1-Restaurant_Data[[#This Row],[Discount %]]/100)*(1+Restaurant_Data[[#This Row],[Tax %]]/100)</f>
        <v>34.992299999999993</v>
      </c>
      <c r="X132">
        <f>Restaurant_Data[[#This Row],[Quantity]]*Restaurant_Data[[#This Row],[Unit Price]]*50%</f>
        <v>17.54</v>
      </c>
      <c r="Y132" s="3">
        <f>Restaurant_Data[[#This Row],[Total Sales]]-Restaurant_Data[[#This Row],[Cost]]</f>
        <v>17.452299999999994</v>
      </c>
      <c r="Z132">
        <f>IF(COUNTIF($G$2:G132,G132)=1,1,0)</f>
        <v>1</v>
      </c>
    </row>
    <row r="133" spans="1:26" x14ac:dyDescent="0.3">
      <c r="A133" t="s">
        <v>376</v>
      </c>
      <c r="B133" s="2">
        <v>45732</v>
      </c>
      <c r="C133" t="s">
        <v>203</v>
      </c>
      <c r="D133" t="s">
        <v>28</v>
      </c>
      <c r="E133" t="s">
        <v>221</v>
      </c>
      <c r="F133" t="s">
        <v>75</v>
      </c>
      <c r="G133" t="s">
        <v>377</v>
      </c>
      <c r="H133" t="s">
        <v>44</v>
      </c>
      <c r="I133" t="s">
        <v>33</v>
      </c>
      <c r="J133" t="s">
        <v>45</v>
      </c>
      <c r="K133" t="s">
        <v>88</v>
      </c>
      <c r="L133" t="s">
        <v>47</v>
      </c>
      <c r="M133">
        <v>9</v>
      </c>
      <c r="N133" t="s">
        <v>48</v>
      </c>
      <c r="O133" t="s">
        <v>95</v>
      </c>
      <c r="P133" t="s">
        <v>71</v>
      </c>
      <c r="Q133" t="s">
        <v>189</v>
      </c>
      <c r="R133">
        <v>3</v>
      </c>
      <c r="S133">
        <v>6.68</v>
      </c>
      <c r="T133">
        <v>0</v>
      </c>
      <c r="U133">
        <v>5</v>
      </c>
      <c r="V133">
        <v>3</v>
      </c>
      <c r="W133" s="3">
        <f>Restaurant_Data[[#This Row],[Quantity]]*Restaurant_Data[[#This Row],[Unit Price]]*(1-Restaurant_Data[[#This Row],[Discount %]]/100)*(1+Restaurant_Data[[#This Row],[Tax %]]/100)</f>
        <v>21.042000000000002</v>
      </c>
      <c r="X133">
        <f>Restaurant_Data[[#This Row],[Quantity]]*Restaurant_Data[[#This Row],[Unit Price]]*50%</f>
        <v>10.02</v>
      </c>
      <c r="Y133" s="3">
        <f>Restaurant_Data[[#This Row],[Total Sales]]-Restaurant_Data[[#This Row],[Cost]]</f>
        <v>11.022000000000002</v>
      </c>
      <c r="Z133">
        <f>IF(COUNTIF($G$2:G133,G133)=1,1,0)</f>
        <v>1</v>
      </c>
    </row>
    <row r="134" spans="1:26" x14ac:dyDescent="0.3">
      <c r="A134" t="s">
        <v>378</v>
      </c>
      <c r="B134" s="2">
        <v>45742</v>
      </c>
      <c r="C134" t="s">
        <v>203</v>
      </c>
      <c r="D134" t="s">
        <v>28</v>
      </c>
      <c r="E134" t="s">
        <v>85</v>
      </c>
      <c r="F134" t="s">
        <v>75</v>
      </c>
      <c r="G134" t="s">
        <v>379</v>
      </c>
      <c r="H134" t="s">
        <v>304</v>
      </c>
      <c r="I134" t="s">
        <v>63</v>
      </c>
      <c r="J134" t="s">
        <v>45</v>
      </c>
      <c r="K134" t="s">
        <v>46</v>
      </c>
      <c r="L134" t="s">
        <v>94</v>
      </c>
      <c r="M134">
        <v>20</v>
      </c>
      <c r="N134" t="s">
        <v>37</v>
      </c>
      <c r="O134" t="s">
        <v>38</v>
      </c>
      <c r="P134" t="s">
        <v>50</v>
      </c>
      <c r="Q134" t="s">
        <v>89</v>
      </c>
      <c r="R134">
        <v>3</v>
      </c>
      <c r="S134">
        <v>23.56</v>
      </c>
      <c r="T134">
        <v>0</v>
      </c>
      <c r="U134">
        <v>5</v>
      </c>
      <c r="V134">
        <v>3</v>
      </c>
      <c r="W134" s="3">
        <f>Restaurant_Data[[#This Row],[Quantity]]*Restaurant_Data[[#This Row],[Unit Price]]*(1-Restaurant_Data[[#This Row],[Discount %]]/100)*(1+Restaurant_Data[[#This Row],[Tax %]]/100)</f>
        <v>74.213999999999999</v>
      </c>
      <c r="X134">
        <f>Restaurant_Data[[#This Row],[Quantity]]*Restaurant_Data[[#This Row],[Unit Price]]*50%</f>
        <v>35.339999999999996</v>
      </c>
      <c r="Y134" s="3">
        <f>Restaurant_Data[[#This Row],[Total Sales]]-Restaurant_Data[[#This Row],[Cost]]</f>
        <v>38.874000000000002</v>
      </c>
      <c r="Z134">
        <f>IF(COUNTIF($G$2:G134,G134)=1,1,0)</f>
        <v>1</v>
      </c>
    </row>
    <row r="135" spans="1:26" x14ac:dyDescent="0.3">
      <c r="A135" t="s">
        <v>380</v>
      </c>
      <c r="B135" s="2">
        <v>45741</v>
      </c>
      <c r="C135" t="s">
        <v>203</v>
      </c>
      <c r="D135" t="s">
        <v>28</v>
      </c>
      <c r="E135" t="s">
        <v>121</v>
      </c>
      <c r="F135" t="s">
        <v>122</v>
      </c>
      <c r="G135" t="s">
        <v>381</v>
      </c>
      <c r="H135" t="s">
        <v>44</v>
      </c>
      <c r="I135" t="s">
        <v>33</v>
      </c>
      <c r="J135" t="s">
        <v>34</v>
      </c>
      <c r="K135" t="s">
        <v>88</v>
      </c>
      <c r="L135" t="s">
        <v>289</v>
      </c>
      <c r="M135">
        <v>9</v>
      </c>
      <c r="N135" t="s">
        <v>48</v>
      </c>
      <c r="O135" t="s">
        <v>38</v>
      </c>
      <c r="P135" t="s">
        <v>77</v>
      </c>
      <c r="Q135" t="s">
        <v>78</v>
      </c>
      <c r="R135">
        <v>3</v>
      </c>
      <c r="S135">
        <v>6.64</v>
      </c>
      <c r="T135">
        <v>0</v>
      </c>
      <c r="U135">
        <v>5</v>
      </c>
      <c r="V135">
        <v>3.9</v>
      </c>
      <c r="W135" s="3">
        <f>Restaurant_Data[[#This Row],[Quantity]]*Restaurant_Data[[#This Row],[Unit Price]]*(1-Restaurant_Data[[#This Row],[Discount %]]/100)*(1+Restaurant_Data[[#This Row],[Tax %]]/100)</f>
        <v>20.916</v>
      </c>
      <c r="X135">
        <f>Restaurant_Data[[#This Row],[Quantity]]*Restaurant_Data[[#This Row],[Unit Price]]*50%</f>
        <v>9.9599999999999991</v>
      </c>
      <c r="Y135" s="3">
        <f>Restaurant_Data[[#This Row],[Total Sales]]-Restaurant_Data[[#This Row],[Cost]]</f>
        <v>10.956000000000001</v>
      </c>
      <c r="Z135">
        <f>IF(COUNTIF($G$2:G135,G135)=1,1,0)</f>
        <v>1</v>
      </c>
    </row>
    <row r="136" spans="1:26" x14ac:dyDescent="0.3">
      <c r="A136" t="s">
        <v>382</v>
      </c>
      <c r="B136" s="2">
        <v>45725</v>
      </c>
      <c r="C136" t="s">
        <v>203</v>
      </c>
      <c r="D136" t="s">
        <v>28</v>
      </c>
      <c r="E136" t="s">
        <v>193</v>
      </c>
      <c r="F136" t="s">
        <v>54</v>
      </c>
      <c r="G136" t="s">
        <v>133</v>
      </c>
      <c r="H136" t="s">
        <v>44</v>
      </c>
      <c r="I136" t="s">
        <v>33</v>
      </c>
      <c r="J136" t="s">
        <v>45</v>
      </c>
      <c r="K136" t="s">
        <v>88</v>
      </c>
      <c r="L136" t="s">
        <v>94</v>
      </c>
      <c r="M136">
        <v>5</v>
      </c>
      <c r="N136" t="s">
        <v>57</v>
      </c>
      <c r="O136" t="s">
        <v>49</v>
      </c>
      <c r="P136" t="s">
        <v>39</v>
      </c>
      <c r="Q136" t="s">
        <v>40</v>
      </c>
      <c r="R136">
        <v>3</v>
      </c>
      <c r="S136">
        <v>6.66</v>
      </c>
      <c r="T136">
        <v>5</v>
      </c>
      <c r="U136">
        <v>5</v>
      </c>
      <c r="V136">
        <v>3</v>
      </c>
      <c r="W136" s="3">
        <f>Restaurant_Data[[#This Row],[Quantity]]*Restaurant_Data[[#This Row],[Unit Price]]*(1-Restaurant_Data[[#This Row],[Discount %]]/100)*(1+Restaurant_Data[[#This Row],[Tax %]]/100)</f>
        <v>19.930049999999998</v>
      </c>
      <c r="X136">
        <f>Restaurant_Data[[#This Row],[Quantity]]*Restaurant_Data[[#This Row],[Unit Price]]*50%</f>
        <v>9.99</v>
      </c>
      <c r="Y136" s="3">
        <f>Restaurant_Data[[#This Row],[Total Sales]]-Restaurant_Data[[#This Row],[Cost]]</f>
        <v>9.9400499999999976</v>
      </c>
      <c r="Z136">
        <f>IF(COUNTIF($G$2:G136,G136)=1,1,0)</f>
        <v>0</v>
      </c>
    </row>
    <row r="137" spans="1:26" x14ac:dyDescent="0.3">
      <c r="A137" t="s">
        <v>383</v>
      </c>
      <c r="B137" s="2">
        <v>45744</v>
      </c>
      <c r="C137" t="s">
        <v>203</v>
      </c>
      <c r="D137" t="s">
        <v>28</v>
      </c>
      <c r="E137" t="s">
        <v>146</v>
      </c>
      <c r="F137" t="s">
        <v>30</v>
      </c>
      <c r="G137" t="s">
        <v>384</v>
      </c>
      <c r="H137" t="s">
        <v>44</v>
      </c>
      <c r="I137" t="s">
        <v>63</v>
      </c>
      <c r="J137" t="s">
        <v>34</v>
      </c>
      <c r="K137" t="s">
        <v>88</v>
      </c>
      <c r="L137" t="s">
        <v>289</v>
      </c>
      <c r="M137">
        <v>16</v>
      </c>
      <c r="N137" t="s">
        <v>48</v>
      </c>
      <c r="O137" t="s">
        <v>49</v>
      </c>
      <c r="P137" t="s">
        <v>58</v>
      </c>
      <c r="Q137" t="s">
        <v>137</v>
      </c>
      <c r="R137">
        <v>3</v>
      </c>
      <c r="S137">
        <v>5.13</v>
      </c>
      <c r="T137">
        <v>0</v>
      </c>
      <c r="U137">
        <v>5</v>
      </c>
      <c r="V137">
        <v>3.9</v>
      </c>
      <c r="W137" s="3">
        <f>Restaurant_Data[[#This Row],[Quantity]]*Restaurant_Data[[#This Row],[Unit Price]]*(1-Restaurant_Data[[#This Row],[Discount %]]/100)*(1+Restaurant_Data[[#This Row],[Tax %]]/100)</f>
        <v>16.159500000000001</v>
      </c>
      <c r="X137">
        <f>Restaurant_Data[[#This Row],[Quantity]]*Restaurant_Data[[#This Row],[Unit Price]]*50%</f>
        <v>7.6950000000000003</v>
      </c>
      <c r="Y137" s="3">
        <f>Restaurant_Data[[#This Row],[Total Sales]]-Restaurant_Data[[#This Row],[Cost]]</f>
        <v>8.464500000000001</v>
      </c>
      <c r="Z137">
        <f>IF(COUNTIF($G$2:G137,G137)=1,1,0)</f>
        <v>1</v>
      </c>
    </row>
    <row r="138" spans="1:26" x14ac:dyDescent="0.3">
      <c r="A138" t="s">
        <v>385</v>
      </c>
      <c r="B138" s="2">
        <v>45732</v>
      </c>
      <c r="C138" t="s">
        <v>203</v>
      </c>
      <c r="D138" t="s">
        <v>28</v>
      </c>
      <c r="E138" t="s">
        <v>105</v>
      </c>
      <c r="F138" t="s">
        <v>86</v>
      </c>
      <c r="G138" t="s">
        <v>386</v>
      </c>
      <c r="H138" t="s">
        <v>304</v>
      </c>
      <c r="I138" t="s">
        <v>33</v>
      </c>
      <c r="J138" t="s">
        <v>93</v>
      </c>
      <c r="K138" t="s">
        <v>107</v>
      </c>
      <c r="L138" t="s">
        <v>232</v>
      </c>
      <c r="M138">
        <v>15</v>
      </c>
      <c r="N138" t="s">
        <v>57</v>
      </c>
      <c r="O138" t="s">
        <v>49</v>
      </c>
      <c r="P138" t="s">
        <v>50</v>
      </c>
      <c r="Q138" t="s">
        <v>89</v>
      </c>
      <c r="R138">
        <v>4</v>
      </c>
      <c r="S138">
        <v>4.87</v>
      </c>
      <c r="T138">
        <v>5</v>
      </c>
      <c r="U138">
        <v>5</v>
      </c>
      <c r="V138">
        <v>3</v>
      </c>
      <c r="W138" s="3">
        <f>Restaurant_Data[[#This Row],[Quantity]]*Restaurant_Data[[#This Row],[Unit Price]]*(1-Restaurant_Data[[#This Row],[Discount %]]/100)*(1+Restaurant_Data[[#This Row],[Tax %]]/100)</f>
        <v>19.4313</v>
      </c>
      <c r="X138">
        <f>Restaurant_Data[[#This Row],[Quantity]]*Restaurant_Data[[#This Row],[Unit Price]]*50%</f>
        <v>9.74</v>
      </c>
      <c r="Y138" s="3">
        <f>Restaurant_Data[[#This Row],[Total Sales]]-Restaurant_Data[[#This Row],[Cost]]</f>
        <v>9.6913</v>
      </c>
      <c r="Z138">
        <f>IF(COUNTIF($G$2:G138,G138)=1,1,0)</f>
        <v>1</v>
      </c>
    </row>
    <row r="139" spans="1:26" x14ac:dyDescent="0.3">
      <c r="A139" t="s">
        <v>387</v>
      </c>
      <c r="B139" s="2">
        <v>45725</v>
      </c>
      <c r="C139" t="s">
        <v>203</v>
      </c>
      <c r="D139" t="s">
        <v>28</v>
      </c>
      <c r="E139" t="s">
        <v>221</v>
      </c>
      <c r="F139" t="s">
        <v>75</v>
      </c>
      <c r="G139" t="s">
        <v>388</v>
      </c>
      <c r="H139" t="s">
        <v>304</v>
      </c>
      <c r="I139" t="s">
        <v>33</v>
      </c>
      <c r="J139" t="s">
        <v>45</v>
      </c>
      <c r="K139" t="s">
        <v>88</v>
      </c>
      <c r="L139" t="s">
        <v>232</v>
      </c>
      <c r="M139">
        <v>23</v>
      </c>
      <c r="N139" t="s">
        <v>48</v>
      </c>
      <c r="O139" t="s">
        <v>49</v>
      </c>
      <c r="P139" t="s">
        <v>114</v>
      </c>
      <c r="Q139" t="s">
        <v>115</v>
      </c>
      <c r="R139">
        <v>4</v>
      </c>
      <c r="S139">
        <v>16.149999999999999</v>
      </c>
      <c r="T139">
        <v>5</v>
      </c>
      <c r="U139">
        <v>5</v>
      </c>
      <c r="V139">
        <v>3.9</v>
      </c>
      <c r="W139" s="3">
        <f>Restaurant_Data[[#This Row],[Quantity]]*Restaurant_Data[[#This Row],[Unit Price]]*(1-Restaurant_Data[[#This Row],[Discount %]]/100)*(1+Restaurant_Data[[#This Row],[Tax %]]/100)</f>
        <v>64.438499999999991</v>
      </c>
      <c r="X139">
        <f>Restaurant_Data[[#This Row],[Quantity]]*Restaurant_Data[[#This Row],[Unit Price]]*50%</f>
        <v>32.299999999999997</v>
      </c>
      <c r="Y139" s="3">
        <f>Restaurant_Data[[#This Row],[Total Sales]]-Restaurant_Data[[#This Row],[Cost]]</f>
        <v>32.138499999999993</v>
      </c>
      <c r="Z139">
        <f>IF(COUNTIF($G$2:G139,G139)=1,1,0)</f>
        <v>1</v>
      </c>
    </row>
    <row r="140" spans="1:26" x14ac:dyDescent="0.3">
      <c r="A140" t="s">
        <v>389</v>
      </c>
      <c r="B140" s="2">
        <v>45727</v>
      </c>
      <c r="C140" t="s">
        <v>203</v>
      </c>
      <c r="D140" t="s">
        <v>28</v>
      </c>
      <c r="E140" t="s">
        <v>160</v>
      </c>
      <c r="F140" t="s">
        <v>86</v>
      </c>
      <c r="G140" t="s">
        <v>390</v>
      </c>
      <c r="H140" t="s">
        <v>44</v>
      </c>
      <c r="I140" t="s">
        <v>33</v>
      </c>
      <c r="J140" t="s">
        <v>102</v>
      </c>
      <c r="K140" t="s">
        <v>46</v>
      </c>
      <c r="L140" t="s">
        <v>232</v>
      </c>
      <c r="M140">
        <v>4</v>
      </c>
      <c r="N140" t="s">
        <v>57</v>
      </c>
      <c r="O140" t="s">
        <v>65</v>
      </c>
      <c r="P140" t="s">
        <v>77</v>
      </c>
      <c r="Q140" t="s">
        <v>124</v>
      </c>
      <c r="R140">
        <v>3</v>
      </c>
      <c r="S140">
        <v>5</v>
      </c>
      <c r="T140">
        <v>5</v>
      </c>
      <c r="U140">
        <v>5</v>
      </c>
      <c r="V140">
        <v>3</v>
      </c>
      <c r="W140" s="3">
        <f>Restaurant_Data[[#This Row],[Quantity]]*Restaurant_Data[[#This Row],[Unit Price]]*(1-Restaurant_Data[[#This Row],[Discount %]]/100)*(1+Restaurant_Data[[#This Row],[Tax %]]/100)</f>
        <v>14.9625</v>
      </c>
      <c r="X140">
        <f>Restaurant_Data[[#This Row],[Quantity]]*Restaurant_Data[[#This Row],[Unit Price]]*50%</f>
        <v>7.5</v>
      </c>
      <c r="Y140" s="3">
        <f>Restaurant_Data[[#This Row],[Total Sales]]-Restaurant_Data[[#This Row],[Cost]]</f>
        <v>7.4625000000000004</v>
      </c>
      <c r="Z140">
        <f>IF(COUNTIF($G$2:G140,G140)=1,1,0)</f>
        <v>1</v>
      </c>
    </row>
    <row r="141" spans="1:26" x14ac:dyDescent="0.3">
      <c r="A141" t="s">
        <v>391</v>
      </c>
      <c r="B141" s="2">
        <v>45729</v>
      </c>
      <c r="C141" t="s">
        <v>203</v>
      </c>
      <c r="D141" t="s">
        <v>28</v>
      </c>
      <c r="E141" t="s">
        <v>392</v>
      </c>
      <c r="F141" t="s">
        <v>122</v>
      </c>
      <c r="G141" t="s">
        <v>393</v>
      </c>
      <c r="H141" t="s">
        <v>304</v>
      </c>
      <c r="I141" t="s">
        <v>63</v>
      </c>
      <c r="J141" t="s">
        <v>45</v>
      </c>
      <c r="K141" t="s">
        <v>46</v>
      </c>
      <c r="L141" t="s">
        <v>47</v>
      </c>
      <c r="M141">
        <v>18</v>
      </c>
      <c r="N141" t="s">
        <v>37</v>
      </c>
      <c r="O141" t="s">
        <v>65</v>
      </c>
      <c r="P141" t="s">
        <v>58</v>
      </c>
      <c r="Q141" t="s">
        <v>83</v>
      </c>
      <c r="R141">
        <v>3</v>
      </c>
      <c r="S141">
        <v>4.12</v>
      </c>
      <c r="T141">
        <v>5</v>
      </c>
      <c r="U141">
        <v>5</v>
      </c>
      <c r="V141">
        <v>4</v>
      </c>
      <c r="W141" s="3">
        <f>Restaurant_Data[[#This Row],[Quantity]]*Restaurant_Data[[#This Row],[Unit Price]]*(1-Restaurant_Data[[#This Row],[Discount %]]/100)*(1+Restaurant_Data[[#This Row],[Tax %]]/100)</f>
        <v>12.3291</v>
      </c>
      <c r="X141">
        <f>Restaurant_Data[[#This Row],[Quantity]]*Restaurant_Data[[#This Row],[Unit Price]]*50%</f>
        <v>6.18</v>
      </c>
      <c r="Y141" s="3">
        <f>Restaurant_Data[[#This Row],[Total Sales]]-Restaurant_Data[[#This Row],[Cost]]</f>
        <v>6.1491000000000007</v>
      </c>
      <c r="Z141">
        <f>IF(COUNTIF($G$2:G141,G141)=1,1,0)</f>
        <v>1</v>
      </c>
    </row>
    <row r="142" spans="1:26" x14ac:dyDescent="0.3">
      <c r="A142" t="s">
        <v>394</v>
      </c>
      <c r="B142" s="2">
        <v>45774</v>
      </c>
      <c r="C142" t="s">
        <v>257</v>
      </c>
      <c r="D142" t="s">
        <v>395</v>
      </c>
      <c r="E142" t="s">
        <v>29</v>
      </c>
      <c r="F142" t="s">
        <v>81</v>
      </c>
      <c r="G142" t="s">
        <v>396</v>
      </c>
      <c r="H142" t="s">
        <v>44</v>
      </c>
      <c r="I142" t="s">
        <v>33</v>
      </c>
      <c r="J142" t="s">
        <v>93</v>
      </c>
      <c r="K142" t="s">
        <v>46</v>
      </c>
      <c r="L142" t="s">
        <v>232</v>
      </c>
      <c r="M142">
        <v>23</v>
      </c>
      <c r="N142" t="s">
        <v>57</v>
      </c>
      <c r="O142" t="s">
        <v>49</v>
      </c>
      <c r="P142" t="s">
        <v>58</v>
      </c>
      <c r="Q142" t="s">
        <v>186</v>
      </c>
      <c r="R142">
        <v>3</v>
      </c>
      <c r="S142">
        <v>7.25</v>
      </c>
      <c r="T142">
        <v>5</v>
      </c>
      <c r="U142">
        <v>5</v>
      </c>
      <c r="V142">
        <v>3.9</v>
      </c>
      <c r="W142" s="3">
        <f>Restaurant_Data[[#This Row],[Quantity]]*Restaurant_Data[[#This Row],[Unit Price]]*(1-Restaurant_Data[[#This Row],[Discount %]]/100)*(1+Restaurant_Data[[#This Row],[Tax %]]/100)</f>
        <v>21.695625</v>
      </c>
      <c r="X142">
        <f>Restaurant_Data[[#This Row],[Quantity]]*Restaurant_Data[[#This Row],[Unit Price]]*50%</f>
        <v>10.875</v>
      </c>
      <c r="Y142" s="3">
        <f>Restaurant_Data[[#This Row],[Total Sales]]-Restaurant_Data[[#This Row],[Cost]]</f>
        <v>10.820625</v>
      </c>
      <c r="Z142">
        <f>IF(COUNTIF($G$2:G142,G142)=1,1,0)</f>
        <v>1</v>
      </c>
    </row>
    <row r="143" spans="1:26" x14ac:dyDescent="0.3">
      <c r="A143" t="s">
        <v>397</v>
      </c>
      <c r="B143" s="2">
        <v>45755</v>
      </c>
      <c r="C143" t="s">
        <v>257</v>
      </c>
      <c r="D143" t="s">
        <v>395</v>
      </c>
      <c r="E143" t="s">
        <v>135</v>
      </c>
      <c r="F143" t="s">
        <v>81</v>
      </c>
      <c r="G143" t="s">
        <v>398</v>
      </c>
      <c r="H143" t="s">
        <v>44</v>
      </c>
      <c r="I143" t="s">
        <v>63</v>
      </c>
      <c r="J143" t="s">
        <v>34</v>
      </c>
      <c r="K143" t="s">
        <v>64</v>
      </c>
      <c r="L143" t="s">
        <v>36</v>
      </c>
      <c r="M143">
        <v>7</v>
      </c>
      <c r="N143" t="s">
        <v>57</v>
      </c>
      <c r="O143" t="s">
        <v>95</v>
      </c>
      <c r="P143" t="s">
        <v>58</v>
      </c>
      <c r="Q143" t="s">
        <v>83</v>
      </c>
      <c r="R143">
        <v>3</v>
      </c>
      <c r="S143">
        <v>9.81</v>
      </c>
      <c r="T143">
        <v>5</v>
      </c>
      <c r="U143">
        <v>5</v>
      </c>
      <c r="V143">
        <v>4</v>
      </c>
      <c r="W143" s="3">
        <f>Restaurant_Data[[#This Row],[Quantity]]*Restaurant_Data[[#This Row],[Unit Price]]*(1-Restaurant_Data[[#This Row],[Discount %]]/100)*(1+Restaurant_Data[[#This Row],[Tax %]]/100)</f>
        <v>29.356424999999998</v>
      </c>
      <c r="X143">
        <f>Restaurant_Data[[#This Row],[Quantity]]*Restaurant_Data[[#This Row],[Unit Price]]*50%</f>
        <v>14.715</v>
      </c>
      <c r="Y143" s="3">
        <f>Restaurant_Data[[#This Row],[Total Sales]]-Restaurant_Data[[#This Row],[Cost]]</f>
        <v>14.641424999999998</v>
      </c>
      <c r="Z143">
        <f>IF(COUNTIF($G$2:G143,G143)=1,1,0)</f>
        <v>1</v>
      </c>
    </row>
    <row r="144" spans="1:26" x14ac:dyDescent="0.3">
      <c r="A144" t="s">
        <v>399</v>
      </c>
      <c r="B144" s="2">
        <v>45750</v>
      </c>
      <c r="C144" t="s">
        <v>257</v>
      </c>
      <c r="D144" t="s">
        <v>395</v>
      </c>
      <c r="E144" t="s">
        <v>197</v>
      </c>
      <c r="F144" t="s">
        <v>69</v>
      </c>
      <c r="G144" t="s">
        <v>396</v>
      </c>
      <c r="H144" t="s">
        <v>44</v>
      </c>
      <c r="I144" t="s">
        <v>33</v>
      </c>
      <c r="J144" t="s">
        <v>34</v>
      </c>
      <c r="K144" t="s">
        <v>35</v>
      </c>
      <c r="L144" t="s">
        <v>94</v>
      </c>
      <c r="M144">
        <v>12</v>
      </c>
      <c r="N144" t="s">
        <v>48</v>
      </c>
      <c r="O144" t="s">
        <v>65</v>
      </c>
      <c r="P144" t="s">
        <v>39</v>
      </c>
      <c r="Q144" t="s">
        <v>111</v>
      </c>
      <c r="R144">
        <v>3</v>
      </c>
      <c r="S144">
        <v>10.06</v>
      </c>
      <c r="T144">
        <v>10</v>
      </c>
      <c r="U144">
        <v>5</v>
      </c>
      <c r="V144">
        <v>3</v>
      </c>
      <c r="W144" s="3">
        <f>Restaurant_Data[[#This Row],[Quantity]]*Restaurant_Data[[#This Row],[Unit Price]]*(1-Restaurant_Data[[#This Row],[Discount %]]/100)*(1+Restaurant_Data[[#This Row],[Tax %]]/100)</f>
        <v>28.520099999999999</v>
      </c>
      <c r="X144">
        <f>Restaurant_Data[[#This Row],[Quantity]]*Restaurant_Data[[#This Row],[Unit Price]]*50%</f>
        <v>15.09</v>
      </c>
      <c r="Y144" s="3">
        <f>Restaurant_Data[[#This Row],[Total Sales]]-Restaurant_Data[[#This Row],[Cost]]</f>
        <v>13.430099999999999</v>
      </c>
      <c r="Z144">
        <f>IF(COUNTIF($G$2:G144,G144)=1,1,0)</f>
        <v>0</v>
      </c>
    </row>
    <row r="145" spans="1:26" x14ac:dyDescent="0.3">
      <c r="A145" t="s">
        <v>400</v>
      </c>
      <c r="B145" s="2">
        <v>45775</v>
      </c>
      <c r="C145" t="s">
        <v>257</v>
      </c>
      <c r="D145" t="s">
        <v>395</v>
      </c>
      <c r="E145" t="s">
        <v>146</v>
      </c>
      <c r="F145" t="s">
        <v>75</v>
      </c>
      <c r="G145" t="s">
        <v>339</v>
      </c>
      <c r="H145" t="s">
        <v>44</v>
      </c>
      <c r="I145" t="s">
        <v>33</v>
      </c>
      <c r="J145" t="s">
        <v>45</v>
      </c>
      <c r="K145" t="s">
        <v>107</v>
      </c>
      <c r="L145" t="s">
        <v>36</v>
      </c>
      <c r="M145">
        <v>4</v>
      </c>
      <c r="N145" t="s">
        <v>48</v>
      </c>
      <c r="O145" t="s">
        <v>49</v>
      </c>
      <c r="P145" t="s">
        <v>77</v>
      </c>
      <c r="Q145" t="s">
        <v>124</v>
      </c>
      <c r="R145">
        <v>3</v>
      </c>
      <c r="S145">
        <v>10.7</v>
      </c>
      <c r="T145">
        <v>5</v>
      </c>
      <c r="U145">
        <v>5</v>
      </c>
      <c r="V145">
        <v>3.9</v>
      </c>
      <c r="W145" s="3">
        <f>Restaurant_Data[[#This Row],[Quantity]]*Restaurant_Data[[#This Row],[Unit Price]]*(1-Restaurant_Data[[#This Row],[Discount %]]/100)*(1+Restaurant_Data[[#This Row],[Tax %]]/100)</f>
        <v>32.019749999999995</v>
      </c>
      <c r="X145">
        <f>Restaurant_Data[[#This Row],[Quantity]]*Restaurant_Data[[#This Row],[Unit Price]]*50%</f>
        <v>16.049999999999997</v>
      </c>
      <c r="Y145" s="3">
        <f>Restaurant_Data[[#This Row],[Total Sales]]-Restaurant_Data[[#This Row],[Cost]]</f>
        <v>15.969749999999998</v>
      </c>
      <c r="Z145">
        <f>IF(COUNTIF($G$2:G145,G145)=1,1,0)</f>
        <v>0</v>
      </c>
    </row>
    <row r="146" spans="1:26" x14ac:dyDescent="0.3">
      <c r="A146" t="s">
        <v>401</v>
      </c>
      <c r="B146" s="2">
        <v>45749</v>
      </c>
      <c r="C146" t="s">
        <v>257</v>
      </c>
      <c r="D146" t="s">
        <v>395</v>
      </c>
      <c r="E146" t="s">
        <v>53</v>
      </c>
      <c r="F146" t="s">
        <v>30</v>
      </c>
      <c r="G146" t="s">
        <v>371</v>
      </c>
      <c r="H146" t="s">
        <v>44</v>
      </c>
      <c r="I146" t="s">
        <v>33</v>
      </c>
      <c r="J146" t="s">
        <v>102</v>
      </c>
      <c r="K146" t="s">
        <v>35</v>
      </c>
      <c r="L146" t="s">
        <v>289</v>
      </c>
      <c r="M146">
        <v>2</v>
      </c>
      <c r="N146" t="s">
        <v>57</v>
      </c>
      <c r="O146" t="s">
        <v>49</v>
      </c>
      <c r="P146" t="s">
        <v>71</v>
      </c>
      <c r="Q146" t="s">
        <v>103</v>
      </c>
      <c r="R146">
        <v>3</v>
      </c>
      <c r="S146">
        <v>7.01</v>
      </c>
      <c r="T146">
        <v>0</v>
      </c>
      <c r="U146">
        <v>5</v>
      </c>
      <c r="V146">
        <v>4</v>
      </c>
      <c r="W146" s="3">
        <f>Restaurant_Data[[#This Row],[Quantity]]*Restaurant_Data[[#This Row],[Unit Price]]*(1-Restaurant_Data[[#This Row],[Discount %]]/100)*(1+Restaurant_Data[[#This Row],[Tax %]]/100)</f>
        <v>22.081500000000002</v>
      </c>
      <c r="X146">
        <f>Restaurant_Data[[#This Row],[Quantity]]*Restaurant_Data[[#This Row],[Unit Price]]*50%</f>
        <v>10.515000000000001</v>
      </c>
      <c r="Y146" s="3">
        <f>Restaurant_Data[[#This Row],[Total Sales]]-Restaurant_Data[[#This Row],[Cost]]</f>
        <v>11.566500000000001</v>
      </c>
      <c r="Z146">
        <f>IF(COUNTIF($G$2:G146,G146)=1,1,0)</f>
        <v>0</v>
      </c>
    </row>
    <row r="147" spans="1:26" x14ac:dyDescent="0.3">
      <c r="A147" t="s">
        <v>402</v>
      </c>
      <c r="B147" s="2">
        <v>45774</v>
      </c>
      <c r="C147" t="s">
        <v>257</v>
      </c>
      <c r="D147" t="s">
        <v>395</v>
      </c>
      <c r="E147" t="s">
        <v>367</v>
      </c>
      <c r="F147" t="s">
        <v>69</v>
      </c>
      <c r="G147" t="s">
        <v>270</v>
      </c>
      <c r="H147" t="s">
        <v>44</v>
      </c>
      <c r="I147" t="s">
        <v>63</v>
      </c>
      <c r="J147" t="s">
        <v>34</v>
      </c>
      <c r="K147" t="s">
        <v>46</v>
      </c>
      <c r="L147" t="s">
        <v>289</v>
      </c>
      <c r="M147">
        <v>21</v>
      </c>
      <c r="N147" t="s">
        <v>48</v>
      </c>
      <c r="O147" t="s">
        <v>49</v>
      </c>
      <c r="P147" t="s">
        <v>77</v>
      </c>
      <c r="Q147" t="s">
        <v>128</v>
      </c>
      <c r="R147">
        <v>3</v>
      </c>
      <c r="S147">
        <v>3.8</v>
      </c>
      <c r="T147">
        <v>5</v>
      </c>
      <c r="U147">
        <v>5</v>
      </c>
      <c r="V147">
        <v>3</v>
      </c>
      <c r="W147" s="3">
        <f>Restaurant_Data[[#This Row],[Quantity]]*Restaurant_Data[[#This Row],[Unit Price]]*(1-Restaurant_Data[[#This Row],[Discount %]]/100)*(1+Restaurant_Data[[#This Row],[Tax %]]/100)</f>
        <v>11.371499999999999</v>
      </c>
      <c r="X147">
        <f>Restaurant_Data[[#This Row],[Quantity]]*Restaurant_Data[[#This Row],[Unit Price]]*50%</f>
        <v>5.6999999999999993</v>
      </c>
      <c r="Y147" s="3">
        <f>Restaurant_Data[[#This Row],[Total Sales]]-Restaurant_Data[[#This Row],[Cost]]</f>
        <v>5.6715</v>
      </c>
      <c r="Z147">
        <f>IF(COUNTIF($G$2:G147,G147)=1,1,0)</f>
        <v>0</v>
      </c>
    </row>
    <row r="148" spans="1:26" x14ac:dyDescent="0.3">
      <c r="A148" t="s">
        <v>403</v>
      </c>
      <c r="B148" s="2">
        <v>45760</v>
      </c>
      <c r="C148" t="s">
        <v>257</v>
      </c>
      <c r="D148" t="s">
        <v>395</v>
      </c>
      <c r="E148" t="s">
        <v>336</v>
      </c>
      <c r="F148" t="s">
        <v>86</v>
      </c>
      <c r="G148" t="s">
        <v>404</v>
      </c>
      <c r="H148" t="s">
        <v>44</v>
      </c>
      <c r="I148" t="s">
        <v>63</v>
      </c>
      <c r="J148" t="s">
        <v>45</v>
      </c>
      <c r="K148" t="s">
        <v>88</v>
      </c>
      <c r="L148" t="s">
        <v>36</v>
      </c>
      <c r="M148">
        <v>23</v>
      </c>
      <c r="N148" t="s">
        <v>57</v>
      </c>
      <c r="O148" t="s">
        <v>65</v>
      </c>
      <c r="P148" t="s">
        <v>114</v>
      </c>
      <c r="Q148" t="s">
        <v>141</v>
      </c>
      <c r="R148">
        <v>4</v>
      </c>
      <c r="S148">
        <v>4.1500000000000004</v>
      </c>
      <c r="T148">
        <v>10</v>
      </c>
      <c r="U148">
        <v>5</v>
      </c>
      <c r="V148">
        <v>3.9</v>
      </c>
      <c r="W148" s="3">
        <f>Restaurant_Data[[#This Row],[Quantity]]*Restaurant_Data[[#This Row],[Unit Price]]*(1-Restaurant_Data[[#This Row],[Discount %]]/100)*(1+Restaurant_Data[[#This Row],[Tax %]]/100)</f>
        <v>15.687000000000001</v>
      </c>
      <c r="X148">
        <f>Restaurant_Data[[#This Row],[Quantity]]*Restaurant_Data[[#This Row],[Unit Price]]*50%</f>
        <v>8.3000000000000007</v>
      </c>
      <c r="Y148" s="3">
        <f>Restaurant_Data[[#This Row],[Total Sales]]-Restaurant_Data[[#This Row],[Cost]]</f>
        <v>7.3870000000000005</v>
      </c>
      <c r="Z148">
        <f>IF(COUNTIF($G$2:G148,G148)=1,1,0)</f>
        <v>1</v>
      </c>
    </row>
    <row r="149" spans="1:26" x14ac:dyDescent="0.3">
      <c r="A149" t="s">
        <v>405</v>
      </c>
      <c r="B149" s="2">
        <v>45750</v>
      </c>
      <c r="C149" t="s">
        <v>257</v>
      </c>
      <c r="D149" t="s">
        <v>395</v>
      </c>
      <c r="E149" t="s">
        <v>367</v>
      </c>
      <c r="F149" t="s">
        <v>69</v>
      </c>
      <c r="G149" t="s">
        <v>359</v>
      </c>
      <c r="H149" t="s">
        <v>44</v>
      </c>
      <c r="I149" t="s">
        <v>33</v>
      </c>
      <c r="J149" t="s">
        <v>45</v>
      </c>
      <c r="K149" t="s">
        <v>107</v>
      </c>
      <c r="L149" t="s">
        <v>289</v>
      </c>
      <c r="M149">
        <v>3</v>
      </c>
      <c r="N149" t="s">
        <v>48</v>
      </c>
      <c r="O149" t="s">
        <v>38</v>
      </c>
      <c r="P149" t="s">
        <v>39</v>
      </c>
      <c r="Q149" t="s">
        <v>40</v>
      </c>
      <c r="R149">
        <v>3</v>
      </c>
      <c r="S149">
        <v>14.82</v>
      </c>
      <c r="T149">
        <v>10</v>
      </c>
      <c r="U149">
        <v>5</v>
      </c>
      <c r="V149">
        <v>3.9</v>
      </c>
      <c r="W149" s="3">
        <f>Restaurant_Data[[#This Row],[Quantity]]*Restaurant_Data[[#This Row],[Unit Price]]*(1-Restaurant_Data[[#This Row],[Discount %]]/100)*(1+Restaurant_Data[[#This Row],[Tax %]]/100)</f>
        <v>42.014700000000005</v>
      </c>
      <c r="X149">
        <f>Restaurant_Data[[#This Row],[Quantity]]*Restaurant_Data[[#This Row],[Unit Price]]*50%</f>
        <v>22.23</v>
      </c>
      <c r="Y149" s="3">
        <f>Restaurant_Data[[#This Row],[Total Sales]]-Restaurant_Data[[#This Row],[Cost]]</f>
        <v>19.784700000000004</v>
      </c>
      <c r="Z149">
        <f>IF(COUNTIF($G$2:G149,G149)=1,1,0)</f>
        <v>0</v>
      </c>
    </row>
    <row r="150" spans="1:26" x14ac:dyDescent="0.3">
      <c r="A150" t="s">
        <v>406</v>
      </c>
      <c r="B150" s="2">
        <v>45748</v>
      </c>
      <c r="C150" t="s">
        <v>257</v>
      </c>
      <c r="D150" t="s">
        <v>395</v>
      </c>
      <c r="E150" t="s">
        <v>200</v>
      </c>
      <c r="F150" t="s">
        <v>81</v>
      </c>
      <c r="G150" t="s">
        <v>407</v>
      </c>
      <c r="H150" t="s">
        <v>44</v>
      </c>
      <c r="I150" t="s">
        <v>63</v>
      </c>
      <c r="J150" t="s">
        <v>102</v>
      </c>
      <c r="K150" t="s">
        <v>46</v>
      </c>
      <c r="L150" t="s">
        <v>289</v>
      </c>
      <c r="M150">
        <v>3</v>
      </c>
      <c r="N150" t="s">
        <v>48</v>
      </c>
      <c r="O150" t="s">
        <v>65</v>
      </c>
      <c r="P150" t="s">
        <v>71</v>
      </c>
      <c r="Q150" t="s">
        <v>148</v>
      </c>
      <c r="R150">
        <v>4</v>
      </c>
      <c r="S150">
        <v>13.59</v>
      </c>
      <c r="T150">
        <v>10</v>
      </c>
      <c r="U150">
        <v>5</v>
      </c>
      <c r="V150">
        <v>3</v>
      </c>
      <c r="W150" s="3">
        <f>Restaurant_Data[[#This Row],[Quantity]]*Restaurant_Data[[#This Row],[Unit Price]]*(1-Restaurant_Data[[#This Row],[Discount %]]/100)*(1+Restaurant_Data[[#This Row],[Tax %]]/100)</f>
        <v>51.370200000000004</v>
      </c>
      <c r="X150">
        <f>Restaurant_Data[[#This Row],[Quantity]]*Restaurant_Data[[#This Row],[Unit Price]]*50%</f>
        <v>27.18</v>
      </c>
      <c r="Y150" s="3">
        <f>Restaurant_Data[[#This Row],[Total Sales]]-Restaurant_Data[[#This Row],[Cost]]</f>
        <v>24.190200000000004</v>
      </c>
      <c r="Z150">
        <f>IF(COUNTIF($G$2:G150,G150)=1,1,0)</f>
        <v>1</v>
      </c>
    </row>
    <row r="151" spans="1:26" x14ac:dyDescent="0.3">
      <c r="A151" t="s">
        <v>408</v>
      </c>
      <c r="B151" s="2">
        <v>45757</v>
      </c>
      <c r="C151" t="s">
        <v>257</v>
      </c>
      <c r="D151" t="s">
        <v>395</v>
      </c>
      <c r="E151" t="s">
        <v>206</v>
      </c>
      <c r="F151" t="s">
        <v>30</v>
      </c>
      <c r="G151" t="s">
        <v>409</v>
      </c>
      <c r="H151" t="s">
        <v>304</v>
      </c>
      <c r="I151" t="s">
        <v>33</v>
      </c>
      <c r="J151" t="s">
        <v>102</v>
      </c>
      <c r="K151" t="s">
        <v>46</v>
      </c>
      <c r="L151" t="s">
        <v>94</v>
      </c>
      <c r="M151">
        <v>9</v>
      </c>
      <c r="N151" t="s">
        <v>48</v>
      </c>
      <c r="O151" t="s">
        <v>49</v>
      </c>
      <c r="P151" t="s">
        <v>50</v>
      </c>
      <c r="Q151" t="s">
        <v>66</v>
      </c>
      <c r="R151">
        <v>3</v>
      </c>
      <c r="S151">
        <v>7.46</v>
      </c>
      <c r="T151">
        <v>5</v>
      </c>
      <c r="U151">
        <v>5</v>
      </c>
      <c r="V151">
        <v>3</v>
      </c>
      <c r="W151" s="3">
        <f>Restaurant_Data[[#This Row],[Quantity]]*Restaurant_Data[[#This Row],[Unit Price]]*(1-Restaurant_Data[[#This Row],[Discount %]]/100)*(1+Restaurant_Data[[#This Row],[Tax %]]/100)</f>
        <v>22.32405</v>
      </c>
      <c r="X151">
        <f>Restaurant_Data[[#This Row],[Quantity]]*Restaurant_Data[[#This Row],[Unit Price]]*50%</f>
        <v>11.19</v>
      </c>
      <c r="Y151" s="3">
        <f>Restaurant_Data[[#This Row],[Total Sales]]-Restaurant_Data[[#This Row],[Cost]]</f>
        <v>11.13405</v>
      </c>
      <c r="Z151">
        <f>IF(COUNTIF($G$2:G151,G151)=1,1,0)</f>
        <v>1</v>
      </c>
    </row>
    <row r="152" spans="1:26" x14ac:dyDescent="0.3">
      <c r="A152" t="s">
        <v>410</v>
      </c>
      <c r="B152" s="2">
        <v>45756</v>
      </c>
      <c r="C152" t="s">
        <v>257</v>
      </c>
      <c r="D152" t="s">
        <v>395</v>
      </c>
      <c r="E152" t="s">
        <v>231</v>
      </c>
      <c r="F152" t="s">
        <v>30</v>
      </c>
      <c r="G152" t="s">
        <v>377</v>
      </c>
      <c r="H152" t="s">
        <v>304</v>
      </c>
      <c r="I152" t="s">
        <v>33</v>
      </c>
      <c r="J152" t="s">
        <v>102</v>
      </c>
      <c r="K152" t="s">
        <v>46</v>
      </c>
      <c r="L152" t="s">
        <v>36</v>
      </c>
      <c r="M152">
        <v>24</v>
      </c>
      <c r="N152" t="s">
        <v>57</v>
      </c>
      <c r="O152" t="s">
        <v>49</v>
      </c>
      <c r="P152" t="s">
        <v>50</v>
      </c>
      <c r="Q152" t="s">
        <v>169</v>
      </c>
      <c r="R152">
        <v>3</v>
      </c>
      <c r="S152">
        <v>10.119999999999999</v>
      </c>
      <c r="T152">
        <v>5</v>
      </c>
      <c r="U152">
        <v>5</v>
      </c>
      <c r="V152">
        <v>3</v>
      </c>
      <c r="W152" s="3">
        <f>Restaurant_Data[[#This Row],[Quantity]]*Restaurant_Data[[#This Row],[Unit Price]]*(1-Restaurant_Data[[#This Row],[Discount %]]/100)*(1+Restaurant_Data[[#This Row],[Tax %]]/100)</f>
        <v>30.284099999999999</v>
      </c>
      <c r="X152">
        <f>Restaurant_Data[[#This Row],[Quantity]]*Restaurant_Data[[#This Row],[Unit Price]]*50%</f>
        <v>15.18</v>
      </c>
      <c r="Y152" s="3">
        <f>Restaurant_Data[[#This Row],[Total Sales]]-Restaurant_Data[[#This Row],[Cost]]</f>
        <v>15.104099999999999</v>
      </c>
      <c r="Z152">
        <f>IF(COUNTIF($G$2:G152,G152)=1,1,0)</f>
        <v>0</v>
      </c>
    </row>
    <row r="153" spans="1:26" x14ac:dyDescent="0.3">
      <c r="A153" t="s">
        <v>411</v>
      </c>
      <c r="B153" s="2">
        <v>45763</v>
      </c>
      <c r="C153" t="s">
        <v>257</v>
      </c>
      <c r="D153" t="s">
        <v>395</v>
      </c>
      <c r="E153" t="s">
        <v>412</v>
      </c>
      <c r="F153" t="s">
        <v>122</v>
      </c>
      <c r="G153" t="s">
        <v>407</v>
      </c>
      <c r="H153" t="s">
        <v>44</v>
      </c>
      <c r="I153" t="s">
        <v>33</v>
      </c>
      <c r="J153" t="s">
        <v>34</v>
      </c>
      <c r="K153" t="s">
        <v>64</v>
      </c>
      <c r="L153" t="s">
        <v>289</v>
      </c>
      <c r="M153">
        <v>7</v>
      </c>
      <c r="N153" t="s">
        <v>48</v>
      </c>
      <c r="O153" t="s">
        <v>38</v>
      </c>
      <c r="P153" t="s">
        <v>50</v>
      </c>
      <c r="Q153" t="s">
        <v>169</v>
      </c>
      <c r="R153">
        <v>3</v>
      </c>
      <c r="S153">
        <v>6.31</v>
      </c>
      <c r="T153">
        <v>5</v>
      </c>
      <c r="U153">
        <v>5</v>
      </c>
      <c r="V153">
        <v>4</v>
      </c>
      <c r="W153" s="3">
        <f>Restaurant_Data[[#This Row],[Quantity]]*Restaurant_Data[[#This Row],[Unit Price]]*(1-Restaurant_Data[[#This Row],[Discount %]]/100)*(1+Restaurant_Data[[#This Row],[Tax %]]/100)</f>
        <v>18.882674999999999</v>
      </c>
      <c r="X153">
        <f>Restaurant_Data[[#This Row],[Quantity]]*Restaurant_Data[[#This Row],[Unit Price]]*50%</f>
        <v>9.4649999999999999</v>
      </c>
      <c r="Y153" s="3">
        <f>Restaurant_Data[[#This Row],[Total Sales]]-Restaurant_Data[[#This Row],[Cost]]</f>
        <v>9.4176749999999991</v>
      </c>
      <c r="Z153">
        <f>IF(COUNTIF($G$2:G153,G153)=1,1,0)</f>
        <v>0</v>
      </c>
    </row>
    <row r="154" spans="1:26" x14ac:dyDescent="0.3">
      <c r="A154" t="s">
        <v>413</v>
      </c>
      <c r="B154" s="2">
        <v>45753</v>
      </c>
      <c r="C154" t="s">
        <v>257</v>
      </c>
      <c r="D154" t="s">
        <v>395</v>
      </c>
      <c r="E154" t="s">
        <v>126</v>
      </c>
      <c r="F154" t="s">
        <v>69</v>
      </c>
      <c r="G154" t="s">
        <v>414</v>
      </c>
      <c r="H154" t="s">
        <v>44</v>
      </c>
      <c r="I154" t="s">
        <v>33</v>
      </c>
      <c r="J154" t="s">
        <v>45</v>
      </c>
      <c r="K154" t="s">
        <v>64</v>
      </c>
      <c r="L154" t="s">
        <v>94</v>
      </c>
      <c r="M154">
        <v>3</v>
      </c>
      <c r="N154" t="s">
        <v>57</v>
      </c>
      <c r="O154" t="s">
        <v>38</v>
      </c>
      <c r="P154" t="s">
        <v>58</v>
      </c>
      <c r="Q154" t="s">
        <v>59</v>
      </c>
      <c r="R154">
        <v>3</v>
      </c>
      <c r="S154">
        <v>12.4</v>
      </c>
      <c r="T154">
        <v>0</v>
      </c>
      <c r="U154">
        <v>5</v>
      </c>
      <c r="V154">
        <v>3.9</v>
      </c>
      <c r="W154" s="3">
        <f>Restaurant_Data[[#This Row],[Quantity]]*Restaurant_Data[[#This Row],[Unit Price]]*(1-Restaurant_Data[[#This Row],[Discount %]]/100)*(1+Restaurant_Data[[#This Row],[Tax %]]/100)</f>
        <v>39.06</v>
      </c>
      <c r="X154">
        <f>Restaurant_Data[[#This Row],[Quantity]]*Restaurant_Data[[#This Row],[Unit Price]]*50%</f>
        <v>18.600000000000001</v>
      </c>
      <c r="Y154" s="3">
        <f>Restaurant_Data[[#This Row],[Total Sales]]-Restaurant_Data[[#This Row],[Cost]]</f>
        <v>20.46</v>
      </c>
      <c r="Z154">
        <f>IF(COUNTIF($G$2:G154,G154)=1,1,0)</f>
        <v>1</v>
      </c>
    </row>
    <row r="155" spans="1:26" x14ac:dyDescent="0.3">
      <c r="A155" t="s">
        <v>415</v>
      </c>
      <c r="B155" s="2">
        <v>45764</v>
      </c>
      <c r="C155" t="s">
        <v>257</v>
      </c>
      <c r="D155" t="s">
        <v>395</v>
      </c>
      <c r="E155" t="s">
        <v>150</v>
      </c>
      <c r="F155" t="s">
        <v>86</v>
      </c>
      <c r="G155" t="s">
        <v>343</v>
      </c>
      <c r="H155" t="s">
        <v>304</v>
      </c>
      <c r="I155" t="s">
        <v>63</v>
      </c>
      <c r="J155" t="s">
        <v>45</v>
      </c>
      <c r="K155" t="s">
        <v>35</v>
      </c>
      <c r="L155" t="s">
        <v>47</v>
      </c>
      <c r="M155">
        <v>7</v>
      </c>
      <c r="N155" t="s">
        <v>57</v>
      </c>
      <c r="O155" t="s">
        <v>65</v>
      </c>
      <c r="P155" t="s">
        <v>77</v>
      </c>
      <c r="Q155" t="s">
        <v>158</v>
      </c>
      <c r="R155">
        <v>3</v>
      </c>
      <c r="S155">
        <v>8.6</v>
      </c>
      <c r="T155">
        <v>5</v>
      </c>
      <c r="U155">
        <v>5</v>
      </c>
      <c r="V155">
        <v>4</v>
      </c>
      <c r="W155" s="3">
        <f>Restaurant_Data[[#This Row],[Quantity]]*Restaurant_Data[[#This Row],[Unit Price]]*(1-Restaurant_Data[[#This Row],[Discount %]]/100)*(1+Restaurant_Data[[#This Row],[Tax %]]/100)</f>
        <v>25.735499999999995</v>
      </c>
      <c r="X155">
        <f>Restaurant_Data[[#This Row],[Quantity]]*Restaurant_Data[[#This Row],[Unit Price]]*50%</f>
        <v>12.899999999999999</v>
      </c>
      <c r="Y155" s="3">
        <f>Restaurant_Data[[#This Row],[Total Sales]]-Restaurant_Data[[#This Row],[Cost]]</f>
        <v>12.835499999999996</v>
      </c>
      <c r="Z155">
        <f>IF(COUNTIF($G$2:G155,G155)=1,1,0)</f>
        <v>0</v>
      </c>
    </row>
    <row r="156" spans="1:26" x14ac:dyDescent="0.3">
      <c r="A156" t="s">
        <v>416</v>
      </c>
      <c r="B156" s="2">
        <v>45751</v>
      </c>
      <c r="C156" t="s">
        <v>257</v>
      </c>
      <c r="D156" t="s">
        <v>395</v>
      </c>
      <c r="E156" t="s">
        <v>221</v>
      </c>
      <c r="F156" t="s">
        <v>30</v>
      </c>
      <c r="G156" t="s">
        <v>118</v>
      </c>
      <c r="H156" t="s">
        <v>304</v>
      </c>
      <c r="I156" t="s">
        <v>33</v>
      </c>
      <c r="J156" t="s">
        <v>93</v>
      </c>
      <c r="K156" t="s">
        <v>46</v>
      </c>
      <c r="L156" t="s">
        <v>94</v>
      </c>
      <c r="M156">
        <v>23</v>
      </c>
      <c r="N156" t="s">
        <v>57</v>
      </c>
      <c r="O156" t="s">
        <v>38</v>
      </c>
      <c r="P156" t="s">
        <v>71</v>
      </c>
      <c r="Q156" t="s">
        <v>72</v>
      </c>
      <c r="R156">
        <v>4</v>
      </c>
      <c r="S156">
        <v>10.76</v>
      </c>
      <c r="T156">
        <v>0</v>
      </c>
      <c r="U156">
        <v>5</v>
      </c>
      <c r="V156">
        <v>4</v>
      </c>
      <c r="W156" s="3">
        <f>Restaurant_Data[[#This Row],[Quantity]]*Restaurant_Data[[#This Row],[Unit Price]]*(1-Restaurant_Data[[#This Row],[Discount %]]/100)*(1+Restaurant_Data[[#This Row],[Tax %]]/100)</f>
        <v>45.192</v>
      </c>
      <c r="X156">
        <f>Restaurant_Data[[#This Row],[Quantity]]*Restaurant_Data[[#This Row],[Unit Price]]*50%</f>
        <v>21.52</v>
      </c>
      <c r="Y156" s="3">
        <f>Restaurant_Data[[#This Row],[Total Sales]]-Restaurant_Data[[#This Row],[Cost]]</f>
        <v>23.672000000000001</v>
      </c>
      <c r="Z156">
        <f>IF(COUNTIF($G$2:G156,G156)=1,1,0)</f>
        <v>0</v>
      </c>
    </row>
    <row r="157" spans="1:26" x14ac:dyDescent="0.3">
      <c r="A157" t="s">
        <v>417</v>
      </c>
      <c r="B157" s="2">
        <v>45766</v>
      </c>
      <c r="C157" t="s">
        <v>257</v>
      </c>
      <c r="D157" t="s">
        <v>395</v>
      </c>
      <c r="E157" t="s">
        <v>240</v>
      </c>
      <c r="F157" t="s">
        <v>54</v>
      </c>
      <c r="G157" t="s">
        <v>418</v>
      </c>
      <c r="H157" t="s">
        <v>304</v>
      </c>
      <c r="I157" t="s">
        <v>33</v>
      </c>
      <c r="J157" t="s">
        <v>45</v>
      </c>
      <c r="K157" t="s">
        <v>64</v>
      </c>
      <c r="L157" t="s">
        <v>289</v>
      </c>
      <c r="M157">
        <v>9</v>
      </c>
      <c r="N157" t="s">
        <v>37</v>
      </c>
      <c r="O157" t="s">
        <v>49</v>
      </c>
      <c r="P157" t="s">
        <v>71</v>
      </c>
      <c r="Q157" t="s">
        <v>148</v>
      </c>
      <c r="R157">
        <v>3</v>
      </c>
      <c r="S157">
        <v>19.82</v>
      </c>
      <c r="T157">
        <v>10</v>
      </c>
      <c r="U157">
        <v>5</v>
      </c>
      <c r="V157">
        <v>3</v>
      </c>
      <c r="W157" s="3">
        <f>Restaurant_Data[[#This Row],[Quantity]]*Restaurant_Data[[#This Row],[Unit Price]]*(1-Restaurant_Data[[#This Row],[Discount %]]/100)*(1+Restaurant_Data[[#This Row],[Tax %]]/100)</f>
        <v>56.189700000000002</v>
      </c>
      <c r="X157">
        <f>Restaurant_Data[[#This Row],[Quantity]]*Restaurant_Data[[#This Row],[Unit Price]]*50%</f>
        <v>29.73</v>
      </c>
      <c r="Y157" s="3">
        <f>Restaurant_Data[[#This Row],[Total Sales]]-Restaurant_Data[[#This Row],[Cost]]</f>
        <v>26.459700000000002</v>
      </c>
      <c r="Z157">
        <f>IF(COUNTIF($G$2:G157,G157)=1,1,0)</f>
        <v>1</v>
      </c>
    </row>
    <row r="158" spans="1:26" x14ac:dyDescent="0.3">
      <c r="A158" t="s">
        <v>419</v>
      </c>
      <c r="B158" s="2">
        <v>45755</v>
      </c>
      <c r="C158" t="s">
        <v>257</v>
      </c>
      <c r="D158" t="s">
        <v>395</v>
      </c>
      <c r="E158" t="s">
        <v>146</v>
      </c>
      <c r="F158" t="s">
        <v>75</v>
      </c>
      <c r="G158" t="s">
        <v>420</v>
      </c>
      <c r="H158" t="s">
        <v>44</v>
      </c>
      <c r="I158" t="s">
        <v>63</v>
      </c>
      <c r="J158" t="s">
        <v>34</v>
      </c>
      <c r="K158" t="s">
        <v>35</v>
      </c>
      <c r="L158" t="s">
        <v>94</v>
      </c>
      <c r="M158">
        <v>8</v>
      </c>
      <c r="N158" t="s">
        <v>57</v>
      </c>
      <c r="O158" t="s">
        <v>49</v>
      </c>
      <c r="P158" t="s">
        <v>39</v>
      </c>
      <c r="Q158" t="s">
        <v>319</v>
      </c>
      <c r="R158">
        <v>4</v>
      </c>
      <c r="S158">
        <v>18.739999999999998</v>
      </c>
      <c r="T158">
        <v>5</v>
      </c>
      <c r="U158">
        <v>5</v>
      </c>
      <c r="V158">
        <v>4</v>
      </c>
      <c r="W158" s="3">
        <f>Restaurant_Data[[#This Row],[Quantity]]*Restaurant_Data[[#This Row],[Unit Price]]*(1-Restaurant_Data[[#This Row],[Discount %]]/100)*(1+Restaurant_Data[[#This Row],[Tax %]]/100)</f>
        <v>74.772599999999997</v>
      </c>
      <c r="X158">
        <f>Restaurant_Data[[#This Row],[Quantity]]*Restaurant_Data[[#This Row],[Unit Price]]*50%</f>
        <v>37.479999999999997</v>
      </c>
      <c r="Y158" s="3">
        <f>Restaurant_Data[[#This Row],[Total Sales]]-Restaurant_Data[[#This Row],[Cost]]</f>
        <v>37.2926</v>
      </c>
      <c r="Z158">
        <f>IF(COUNTIF($G$2:G158,G158)=1,1,0)</f>
        <v>1</v>
      </c>
    </row>
    <row r="159" spans="1:26" x14ac:dyDescent="0.3">
      <c r="A159" t="s">
        <v>421</v>
      </c>
      <c r="B159" s="2">
        <v>45760</v>
      </c>
      <c r="C159" t="s">
        <v>257</v>
      </c>
      <c r="D159" t="s">
        <v>395</v>
      </c>
      <c r="E159" t="s">
        <v>150</v>
      </c>
      <c r="F159" t="s">
        <v>122</v>
      </c>
      <c r="G159" t="s">
        <v>375</v>
      </c>
      <c r="H159" t="s">
        <v>44</v>
      </c>
      <c r="I159" t="s">
        <v>33</v>
      </c>
      <c r="J159" t="s">
        <v>102</v>
      </c>
      <c r="K159" t="s">
        <v>35</v>
      </c>
      <c r="L159" t="s">
        <v>289</v>
      </c>
      <c r="M159">
        <v>25</v>
      </c>
      <c r="N159" t="s">
        <v>48</v>
      </c>
      <c r="O159" t="s">
        <v>38</v>
      </c>
      <c r="P159" t="s">
        <v>71</v>
      </c>
      <c r="Q159" t="s">
        <v>189</v>
      </c>
      <c r="R159">
        <v>4</v>
      </c>
      <c r="S159">
        <v>4.33</v>
      </c>
      <c r="T159">
        <v>10</v>
      </c>
      <c r="U159">
        <v>5</v>
      </c>
      <c r="V159">
        <v>3.9</v>
      </c>
      <c r="W159" s="3">
        <f>Restaurant_Data[[#This Row],[Quantity]]*Restaurant_Data[[#This Row],[Unit Price]]*(1-Restaurant_Data[[#This Row],[Discount %]]/100)*(1+Restaurant_Data[[#This Row],[Tax %]]/100)</f>
        <v>16.3674</v>
      </c>
      <c r="X159">
        <f>Restaurant_Data[[#This Row],[Quantity]]*Restaurant_Data[[#This Row],[Unit Price]]*50%</f>
        <v>8.66</v>
      </c>
      <c r="Y159" s="3">
        <f>Restaurant_Data[[#This Row],[Total Sales]]-Restaurant_Data[[#This Row],[Cost]]</f>
        <v>7.7073999999999998</v>
      </c>
      <c r="Z159">
        <f>IF(COUNTIF($G$2:G159,G159)=1,1,0)</f>
        <v>0</v>
      </c>
    </row>
    <row r="160" spans="1:26" x14ac:dyDescent="0.3">
      <c r="A160" t="s">
        <v>422</v>
      </c>
      <c r="B160" s="2">
        <v>45774</v>
      </c>
      <c r="C160" t="s">
        <v>257</v>
      </c>
      <c r="D160" t="s">
        <v>395</v>
      </c>
      <c r="E160" t="s">
        <v>423</v>
      </c>
      <c r="F160" t="s">
        <v>122</v>
      </c>
      <c r="G160" t="s">
        <v>110</v>
      </c>
      <c r="H160" t="s">
        <v>304</v>
      </c>
      <c r="I160" t="s">
        <v>63</v>
      </c>
      <c r="J160" t="s">
        <v>45</v>
      </c>
      <c r="K160" t="s">
        <v>64</v>
      </c>
      <c r="L160" t="s">
        <v>94</v>
      </c>
      <c r="M160">
        <v>10</v>
      </c>
      <c r="N160" t="s">
        <v>48</v>
      </c>
      <c r="O160" t="s">
        <v>65</v>
      </c>
      <c r="P160" t="s">
        <v>77</v>
      </c>
      <c r="Q160" t="s">
        <v>124</v>
      </c>
      <c r="R160">
        <v>4</v>
      </c>
      <c r="S160">
        <v>8.91</v>
      </c>
      <c r="T160">
        <v>5</v>
      </c>
      <c r="U160">
        <v>5</v>
      </c>
      <c r="V160">
        <v>3</v>
      </c>
      <c r="W160" s="3">
        <f>Restaurant_Data[[#This Row],[Quantity]]*Restaurant_Data[[#This Row],[Unit Price]]*(1-Restaurant_Data[[#This Row],[Discount %]]/100)*(1+Restaurant_Data[[#This Row],[Tax %]]/100)</f>
        <v>35.550899999999999</v>
      </c>
      <c r="X160">
        <f>Restaurant_Data[[#This Row],[Quantity]]*Restaurant_Data[[#This Row],[Unit Price]]*50%</f>
        <v>17.82</v>
      </c>
      <c r="Y160" s="3">
        <f>Restaurant_Data[[#This Row],[Total Sales]]-Restaurant_Data[[#This Row],[Cost]]</f>
        <v>17.730899999999998</v>
      </c>
      <c r="Z160">
        <f>IF(COUNTIF($G$2:G160,G160)=1,1,0)</f>
        <v>0</v>
      </c>
    </row>
    <row r="161" spans="1:26" x14ac:dyDescent="0.3">
      <c r="A161" t="s">
        <v>424</v>
      </c>
      <c r="B161" s="2">
        <v>45768</v>
      </c>
      <c r="C161" t="s">
        <v>257</v>
      </c>
      <c r="D161" t="s">
        <v>395</v>
      </c>
      <c r="E161" t="s">
        <v>29</v>
      </c>
      <c r="F161" t="s">
        <v>86</v>
      </c>
      <c r="G161" t="s">
        <v>365</v>
      </c>
      <c r="H161" t="s">
        <v>304</v>
      </c>
      <c r="I161" t="s">
        <v>63</v>
      </c>
      <c r="J161" t="s">
        <v>34</v>
      </c>
      <c r="K161" t="s">
        <v>35</v>
      </c>
      <c r="L161" t="s">
        <v>36</v>
      </c>
      <c r="M161">
        <v>20</v>
      </c>
      <c r="N161" t="s">
        <v>48</v>
      </c>
      <c r="O161" t="s">
        <v>65</v>
      </c>
      <c r="P161" t="s">
        <v>77</v>
      </c>
      <c r="Q161" t="s">
        <v>78</v>
      </c>
      <c r="R161">
        <v>5</v>
      </c>
      <c r="S161">
        <v>4.21</v>
      </c>
      <c r="T161">
        <v>5</v>
      </c>
      <c r="U161">
        <v>5</v>
      </c>
      <c r="V161">
        <v>4</v>
      </c>
      <c r="W161" s="3">
        <f>Restaurant_Data[[#This Row],[Quantity]]*Restaurant_Data[[#This Row],[Unit Price]]*(1-Restaurant_Data[[#This Row],[Discount %]]/100)*(1+Restaurant_Data[[#This Row],[Tax %]]/100)</f>
        <v>20.997374999999998</v>
      </c>
      <c r="X161">
        <f>Restaurant_Data[[#This Row],[Quantity]]*Restaurant_Data[[#This Row],[Unit Price]]*50%</f>
        <v>10.525</v>
      </c>
      <c r="Y161" s="3">
        <f>Restaurant_Data[[#This Row],[Total Sales]]-Restaurant_Data[[#This Row],[Cost]]</f>
        <v>10.472374999999998</v>
      </c>
      <c r="Z161">
        <f>IF(COUNTIF($G$2:G161,G161)=1,1,0)</f>
        <v>0</v>
      </c>
    </row>
    <row r="162" spans="1:26" x14ac:dyDescent="0.3">
      <c r="A162" t="s">
        <v>425</v>
      </c>
      <c r="B162" s="2">
        <v>45761</v>
      </c>
      <c r="C162" t="s">
        <v>257</v>
      </c>
      <c r="D162" t="s">
        <v>395</v>
      </c>
      <c r="E162" t="s">
        <v>282</v>
      </c>
      <c r="F162" t="s">
        <v>81</v>
      </c>
      <c r="G162" t="s">
        <v>426</v>
      </c>
      <c r="H162" t="s">
        <v>44</v>
      </c>
      <c r="I162" t="s">
        <v>63</v>
      </c>
      <c r="J162" t="s">
        <v>45</v>
      </c>
      <c r="K162" t="s">
        <v>107</v>
      </c>
      <c r="L162" t="s">
        <v>289</v>
      </c>
      <c r="M162">
        <v>3</v>
      </c>
      <c r="N162" t="s">
        <v>48</v>
      </c>
      <c r="O162" t="s">
        <v>49</v>
      </c>
      <c r="P162" t="s">
        <v>39</v>
      </c>
      <c r="Q162" t="s">
        <v>131</v>
      </c>
      <c r="R162">
        <v>4</v>
      </c>
      <c r="S162">
        <v>7.16</v>
      </c>
      <c r="T162">
        <v>5</v>
      </c>
      <c r="U162">
        <v>5</v>
      </c>
      <c r="V162">
        <v>3.9</v>
      </c>
      <c r="W162" s="3">
        <f>Restaurant_Data[[#This Row],[Quantity]]*Restaurant_Data[[#This Row],[Unit Price]]*(1-Restaurant_Data[[#This Row],[Discount %]]/100)*(1+Restaurant_Data[[#This Row],[Tax %]]/100)</f>
        <v>28.5684</v>
      </c>
      <c r="X162">
        <f>Restaurant_Data[[#This Row],[Quantity]]*Restaurant_Data[[#This Row],[Unit Price]]*50%</f>
        <v>14.32</v>
      </c>
      <c r="Y162" s="3">
        <f>Restaurant_Data[[#This Row],[Total Sales]]-Restaurant_Data[[#This Row],[Cost]]</f>
        <v>14.2484</v>
      </c>
      <c r="Z162">
        <f>IF(COUNTIF($G$2:G162,G162)=1,1,0)</f>
        <v>1</v>
      </c>
    </row>
    <row r="163" spans="1:26" x14ac:dyDescent="0.3">
      <c r="A163" t="s">
        <v>427</v>
      </c>
      <c r="B163" s="2">
        <v>45773</v>
      </c>
      <c r="C163" t="s">
        <v>257</v>
      </c>
      <c r="D163" t="s">
        <v>395</v>
      </c>
      <c r="E163" t="s">
        <v>392</v>
      </c>
      <c r="F163" t="s">
        <v>54</v>
      </c>
      <c r="G163" t="s">
        <v>428</v>
      </c>
      <c r="H163" t="s">
        <v>44</v>
      </c>
      <c r="I163" t="s">
        <v>33</v>
      </c>
      <c r="J163" t="s">
        <v>45</v>
      </c>
      <c r="K163" t="s">
        <v>64</v>
      </c>
      <c r="L163" t="s">
        <v>36</v>
      </c>
      <c r="M163">
        <v>8</v>
      </c>
      <c r="N163" t="s">
        <v>57</v>
      </c>
      <c r="O163" t="s">
        <v>38</v>
      </c>
      <c r="P163" t="s">
        <v>71</v>
      </c>
      <c r="Q163" t="s">
        <v>210</v>
      </c>
      <c r="R163">
        <v>4</v>
      </c>
      <c r="S163">
        <v>5.76</v>
      </c>
      <c r="T163">
        <v>5</v>
      </c>
      <c r="U163">
        <v>5</v>
      </c>
      <c r="V163">
        <v>3</v>
      </c>
      <c r="W163" s="3">
        <f>Restaurant_Data[[#This Row],[Quantity]]*Restaurant_Data[[#This Row],[Unit Price]]*(1-Restaurant_Data[[#This Row],[Discount %]]/100)*(1+Restaurant_Data[[#This Row],[Tax %]]/100)</f>
        <v>22.982399999999998</v>
      </c>
      <c r="X163">
        <f>Restaurant_Data[[#This Row],[Quantity]]*Restaurant_Data[[#This Row],[Unit Price]]*50%</f>
        <v>11.52</v>
      </c>
      <c r="Y163" s="3">
        <f>Restaurant_Data[[#This Row],[Total Sales]]-Restaurant_Data[[#This Row],[Cost]]</f>
        <v>11.462399999999999</v>
      </c>
      <c r="Z163">
        <f>IF(COUNTIF($G$2:G163,G163)=1,1,0)</f>
        <v>1</v>
      </c>
    </row>
    <row r="164" spans="1:26" x14ac:dyDescent="0.3">
      <c r="A164" t="s">
        <v>429</v>
      </c>
      <c r="B164" s="2">
        <v>45774</v>
      </c>
      <c r="C164" t="s">
        <v>257</v>
      </c>
      <c r="D164" t="s">
        <v>395</v>
      </c>
      <c r="E164" t="s">
        <v>215</v>
      </c>
      <c r="F164" t="s">
        <v>30</v>
      </c>
      <c r="G164" t="s">
        <v>76</v>
      </c>
      <c r="H164" t="s">
        <v>304</v>
      </c>
      <c r="I164" t="s">
        <v>63</v>
      </c>
      <c r="J164" t="s">
        <v>102</v>
      </c>
      <c r="K164" t="s">
        <v>46</v>
      </c>
      <c r="L164" t="s">
        <v>47</v>
      </c>
      <c r="M164">
        <v>23</v>
      </c>
      <c r="N164" t="s">
        <v>57</v>
      </c>
      <c r="O164" t="s">
        <v>49</v>
      </c>
      <c r="P164" t="s">
        <v>58</v>
      </c>
      <c r="Q164" t="s">
        <v>59</v>
      </c>
      <c r="R164">
        <v>4</v>
      </c>
      <c r="S164">
        <v>5.01</v>
      </c>
      <c r="T164">
        <v>5</v>
      </c>
      <c r="U164">
        <v>5</v>
      </c>
      <c r="V164">
        <v>4</v>
      </c>
      <c r="W164" s="3">
        <f>Restaurant_Data[[#This Row],[Quantity]]*Restaurant_Data[[#This Row],[Unit Price]]*(1-Restaurant_Data[[#This Row],[Discount %]]/100)*(1+Restaurant_Data[[#This Row],[Tax %]]/100)</f>
        <v>19.989899999999999</v>
      </c>
      <c r="X164">
        <f>Restaurant_Data[[#This Row],[Quantity]]*Restaurant_Data[[#This Row],[Unit Price]]*50%</f>
        <v>10.02</v>
      </c>
      <c r="Y164" s="3">
        <f>Restaurant_Data[[#This Row],[Total Sales]]-Restaurant_Data[[#This Row],[Cost]]</f>
        <v>9.9698999999999991</v>
      </c>
      <c r="Z164">
        <f>IF(COUNTIF($G$2:G164,G164)=1,1,0)</f>
        <v>0</v>
      </c>
    </row>
    <row r="165" spans="1:26" x14ac:dyDescent="0.3">
      <c r="A165" t="s">
        <v>430</v>
      </c>
      <c r="B165" s="2">
        <v>45766</v>
      </c>
      <c r="C165" t="s">
        <v>257</v>
      </c>
      <c r="D165" t="s">
        <v>395</v>
      </c>
      <c r="E165" t="s">
        <v>126</v>
      </c>
      <c r="F165" t="s">
        <v>69</v>
      </c>
      <c r="G165" t="s">
        <v>76</v>
      </c>
      <c r="H165" t="s">
        <v>44</v>
      </c>
      <c r="I165" t="s">
        <v>33</v>
      </c>
      <c r="J165" t="s">
        <v>102</v>
      </c>
      <c r="K165" t="s">
        <v>107</v>
      </c>
      <c r="L165" t="s">
        <v>47</v>
      </c>
      <c r="M165">
        <v>1</v>
      </c>
      <c r="N165" t="s">
        <v>37</v>
      </c>
      <c r="O165" t="s">
        <v>38</v>
      </c>
      <c r="P165" t="s">
        <v>114</v>
      </c>
      <c r="Q165" t="s">
        <v>290</v>
      </c>
      <c r="R165">
        <v>4</v>
      </c>
      <c r="S165">
        <v>9.8800000000000008</v>
      </c>
      <c r="T165">
        <v>10</v>
      </c>
      <c r="U165">
        <v>5</v>
      </c>
      <c r="V165">
        <v>3.9</v>
      </c>
      <c r="W165" s="3">
        <f>Restaurant_Data[[#This Row],[Quantity]]*Restaurant_Data[[#This Row],[Unit Price]]*(1-Restaurant_Data[[#This Row],[Discount %]]/100)*(1+Restaurant_Data[[#This Row],[Tax %]]/100)</f>
        <v>37.34640000000001</v>
      </c>
      <c r="X165">
        <f>Restaurant_Data[[#This Row],[Quantity]]*Restaurant_Data[[#This Row],[Unit Price]]*50%</f>
        <v>19.760000000000002</v>
      </c>
      <c r="Y165" s="3">
        <f>Restaurant_Data[[#This Row],[Total Sales]]-Restaurant_Data[[#This Row],[Cost]]</f>
        <v>17.586400000000008</v>
      </c>
      <c r="Z165">
        <f>IF(COUNTIF($G$2:G165,G165)=1,1,0)</f>
        <v>0</v>
      </c>
    </row>
    <row r="166" spans="1:26" x14ac:dyDescent="0.3">
      <c r="A166" t="s">
        <v>431</v>
      </c>
      <c r="B166" s="2">
        <v>45752</v>
      </c>
      <c r="C166" t="s">
        <v>257</v>
      </c>
      <c r="D166" t="s">
        <v>395</v>
      </c>
      <c r="E166" t="s">
        <v>341</v>
      </c>
      <c r="F166" t="s">
        <v>69</v>
      </c>
      <c r="G166" t="s">
        <v>432</v>
      </c>
      <c r="H166" t="s">
        <v>44</v>
      </c>
      <c r="I166" t="s">
        <v>63</v>
      </c>
      <c r="J166" t="s">
        <v>34</v>
      </c>
      <c r="K166" t="s">
        <v>46</v>
      </c>
      <c r="L166" t="s">
        <v>47</v>
      </c>
      <c r="M166">
        <v>7</v>
      </c>
      <c r="N166" t="s">
        <v>57</v>
      </c>
      <c r="O166" t="s">
        <v>38</v>
      </c>
      <c r="P166" t="s">
        <v>114</v>
      </c>
      <c r="Q166" t="s">
        <v>141</v>
      </c>
      <c r="R166">
        <v>4</v>
      </c>
      <c r="S166">
        <v>4.09</v>
      </c>
      <c r="T166">
        <v>5</v>
      </c>
      <c r="U166">
        <v>5</v>
      </c>
      <c r="V166">
        <v>3.9</v>
      </c>
      <c r="W166" s="3">
        <f>Restaurant_Data[[#This Row],[Quantity]]*Restaurant_Data[[#This Row],[Unit Price]]*(1-Restaurant_Data[[#This Row],[Discount %]]/100)*(1+Restaurant_Data[[#This Row],[Tax %]]/100)</f>
        <v>16.319099999999999</v>
      </c>
      <c r="X166">
        <f>Restaurant_Data[[#This Row],[Quantity]]*Restaurant_Data[[#This Row],[Unit Price]]*50%</f>
        <v>8.18</v>
      </c>
      <c r="Y166" s="3">
        <f>Restaurant_Data[[#This Row],[Total Sales]]-Restaurant_Data[[#This Row],[Cost]]</f>
        <v>8.1390999999999991</v>
      </c>
      <c r="Z166">
        <f>IF(COUNTIF($G$2:G166,G166)=1,1,0)</f>
        <v>1</v>
      </c>
    </row>
    <row r="167" spans="1:26" x14ac:dyDescent="0.3">
      <c r="A167" t="s">
        <v>433</v>
      </c>
      <c r="B167" s="2">
        <v>45748</v>
      </c>
      <c r="C167" t="s">
        <v>257</v>
      </c>
      <c r="D167" t="s">
        <v>395</v>
      </c>
      <c r="E167" t="s">
        <v>221</v>
      </c>
      <c r="F167" t="s">
        <v>86</v>
      </c>
      <c r="G167" t="s">
        <v>434</v>
      </c>
      <c r="H167" t="s">
        <v>44</v>
      </c>
      <c r="I167" t="s">
        <v>33</v>
      </c>
      <c r="J167" t="s">
        <v>34</v>
      </c>
      <c r="K167" t="s">
        <v>88</v>
      </c>
      <c r="L167" t="s">
        <v>36</v>
      </c>
      <c r="M167">
        <v>24</v>
      </c>
      <c r="N167" t="s">
        <v>57</v>
      </c>
      <c r="O167" t="s">
        <v>49</v>
      </c>
      <c r="P167" t="s">
        <v>39</v>
      </c>
      <c r="Q167" t="s">
        <v>131</v>
      </c>
      <c r="R167">
        <v>4</v>
      </c>
      <c r="S167">
        <v>23.37</v>
      </c>
      <c r="T167">
        <v>0</v>
      </c>
      <c r="U167">
        <v>5</v>
      </c>
      <c r="V167">
        <v>3</v>
      </c>
      <c r="W167" s="3">
        <f>Restaurant_Data[[#This Row],[Quantity]]*Restaurant_Data[[#This Row],[Unit Price]]*(1-Restaurant_Data[[#This Row],[Discount %]]/100)*(1+Restaurant_Data[[#This Row],[Tax %]]/100)</f>
        <v>98.154000000000011</v>
      </c>
      <c r="X167">
        <f>Restaurant_Data[[#This Row],[Quantity]]*Restaurant_Data[[#This Row],[Unit Price]]*50%</f>
        <v>46.74</v>
      </c>
      <c r="Y167" s="3">
        <f>Restaurant_Data[[#This Row],[Total Sales]]-Restaurant_Data[[#This Row],[Cost]]</f>
        <v>51.414000000000009</v>
      </c>
      <c r="Z167">
        <f>IF(COUNTIF($G$2:G167,G167)=1,1,0)</f>
        <v>1</v>
      </c>
    </row>
    <row r="168" spans="1:26" x14ac:dyDescent="0.3">
      <c r="A168" t="s">
        <v>435</v>
      </c>
      <c r="B168" s="2">
        <v>45752</v>
      </c>
      <c r="C168" t="s">
        <v>257</v>
      </c>
      <c r="D168" t="s">
        <v>395</v>
      </c>
      <c r="E168" t="s">
        <v>160</v>
      </c>
      <c r="F168" t="s">
        <v>75</v>
      </c>
      <c r="G168" t="s">
        <v>436</v>
      </c>
      <c r="H168" t="s">
        <v>304</v>
      </c>
      <c r="I168" t="s">
        <v>33</v>
      </c>
      <c r="J168" t="s">
        <v>45</v>
      </c>
      <c r="K168" t="s">
        <v>88</v>
      </c>
      <c r="L168" t="s">
        <v>94</v>
      </c>
      <c r="M168">
        <v>14</v>
      </c>
      <c r="N168" t="s">
        <v>48</v>
      </c>
      <c r="O168" t="s">
        <v>49</v>
      </c>
      <c r="P168" t="s">
        <v>58</v>
      </c>
      <c r="Q168" t="s">
        <v>137</v>
      </c>
      <c r="R168">
        <v>4</v>
      </c>
      <c r="S168">
        <v>9.65</v>
      </c>
      <c r="T168">
        <v>0</v>
      </c>
      <c r="U168">
        <v>5</v>
      </c>
      <c r="V168">
        <v>3</v>
      </c>
      <c r="W168" s="3">
        <f>Restaurant_Data[[#This Row],[Quantity]]*Restaurant_Data[[#This Row],[Unit Price]]*(1-Restaurant_Data[[#This Row],[Discount %]]/100)*(1+Restaurant_Data[[#This Row],[Tax %]]/100)</f>
        <v>40.53</v>
      </c>
      <c r="X168">
        <f>Restaurant_Data[[#This Row],[Quantity]]*Restaurant_Data[[#This Row],[Unit Price]]*50%</f>
        <v>19.3</v>
      </c>
      <c r="Y168" s="3">
        <f>Restaurant_Data[[#This Row],[Total Sales]]-Restaurant_Data[[#This Row],[Cost]]</f>
        <v>21.23</v>
      </c>
      <c r="Z168">
        <f>IF(COUNTIF($G$2:G168,G168)=1,1,0)</f>
        <v>1</v>
      </c>
    </row>
    <row r="169" spans="1:26" x14ac:dyDescent="0.3">
      <c r="A169" t="s">
        <v>437</v>
      </c>
      <c r="B169" s="2">
        <v>45773</v>
      </c>
      <c r="C169" t="s">
        <v>257</v>
      </c>
      <c r="D169" t="s">
        <v>395</v>
      </c>
      <c r="E169" t="s">
        <v>126</v>
      </c>
      <c r="F169" t="s">
        <v>81</v>
      </c>
      <c r="G169" t="s">
        <v>315</v>
      </c>
      <c r="H169" t="s">
        <v>44</v>
      </c>
      <c r="I169" t="s">
        <v>33</v>
      </c>
      <c r="J169" t="s">
        <v>102</v>
      </c>
      <c r="K169" t="s">
        <v>88</v>
      </c>
      <c r="L169" t="s">
        <v>47</v>
      </c>
      <c r="M169">
        <v>12</v>
      </c>
      <c r="N169" t="s">
        <v>57</v>
      </c>
      <c r="O169" t="s">
        <v>49</v>
      </c>
      <c r="P169" t="s">
        <v>77</v>
      </c>
      <c r="Q169" t="s">
        <v>158</v>
      </c>
      <c r="R169">
        <v>4</v>
      </c>
      <c r="S169">
        <v>11.6</v>
      </c>
      <c r="T169">
        <v>0</v>
      </c>
      <c r="U169">
        <v>5</v>
      </c>
      <c r="V169">
        <v>3.9</v>
      </c>
      <c r="W169" s="3">
        <f>Restaurant_Data[[#This Row],[Quantity]]*Restaurant_Data[[#This Row],[Unit Price]]*(1-Restaurant_Data[[#This Row],[Discount %]]/100)*(1+Restaurant_Data[[#This Row],[Tax %]]/100)</f>
        <v>48.72</v>
      </c>
      <c r="X169">
        <f>Restaurant_Data[[#This Row],[Quantity]]*Restaurant_Data[[#This Row],[Unit Price]]*50%</f>
        <v>23.2</v>
      </c>
      <c r="Y169" s="3">
        <f>Restaurant_Data[[#This Row],[Total Sales]]-Restaurant_Data[[#This Row],[Cost]]</f>
        <v>25.52</v>
      </c>
      <c r="Z169">
        <f>IF(COUNTIF($G$2:G169,G169)=1,1,0)</f>
        <v>0</v>
      </c>
    </row>
    <row r="170" spans="1:26" x14ac:dyDescent="0.3">
      <c r="A170" t="s">
        <v>438</v>
      </c>
      <c r="B170" s="2">
        <v>45768</v>
      </c>
      <c r="C170" t="s">
        <v>257</v>
      </c>
      <c r="D170" t="s">
        <v>395</v>
      </c>
      <c r="E170" t="s">
        <v>439</v>
      </c>
      <c r="F170" t="s">
        <v>122</v>
      </c>
      <c r="G170" t="s">
        <v>343</v>
      </c>
      <c r="H170" t="s">
        <v>44</v>
      </c>
      <c r="I170" t="s">
        <v>33</v>
      </c>
      <c r="J170" t="s">
        <v>93</v>
      </c>
      <c r="K170" t="s">
        <v>64</v>
      </c>
      <c r="L170" t="s">
        <v>36</v>
      </c>
      <c r="M170">
        <v>14</v>
      </c>
      <c r="N170" t="s">
        <v>48</v>
      </c>
      <c r="O170" t="s">
        <v>95</v>
      </c>
      <c r="P170" t="s">
        <v>71</v>
      </c>
      <c r="Q170" t="s">
        <v>103</v>
      </c>
      <c r="R170">
        <v>5</v>
      </c>
      <c r="S170">
        <v>9.67</v>
      </c>
      <c r="T170">
        <v>5</v>
      </c>
      <c r="U170">
        <v>5</v>
      </c>
      <c r="V170">
        <v>4</v>
      </c>
      <c r="W170" s="3">
        <f>Restaurant_Data[[#This Row],[Quantity]]*Restaurant_Data[[#This Row],[Unit Price]]*(1-Restaurant_Data[[#This Row],[Discount %]]/100)*(1+Restaurant_Data[[#This Row],[Tax %]]/100)</f>
        <v>48.229124999999996</v>
      </c>
      <c r="X170">
        <f>Restaurant_Data[[#This Row],[Quantity]]*Restaurant_Data[[#This Row],[Unit Price]]*50%</f>
        <v>24.175000000000001</v>
      </c>
      <c r="Y170" s="3">
        <f>Restaurant_Data[[#This Row],[Total Sales]]-Restaurant_Data[[#This Row],[Cost]]</f>
        <v>24.054124999999996</v>
      </c>
      <c r="Z170">
        <f>IF(COUNTIF($G$2:G170,G170)=1,1,0)</f>
        <v>0</v>
      </c>
    </row>
    <row r="171" spans="1:26" x14ac:dyDescent="0.3">
      <c r="A171" t="s">
        <v>440</v>
      </c>
      <c r="B171" s="2">
        <v>45762</v>
      </c>
      <c r="C171" t="s">
        <v>257</v>
      </c>
      <c r="D171" t="s">
        <v>395</v>
      </c>
      <c r="E171" t="s">
        <v>53</v>
      </c>
      <c r="F171" t="s">
        <v>122</v>
      </c>
      <c r="G171" t="s">
        <v>62</v>
      </c>
      <c r="H171" t="s">
        <v>44</v>
      </c>
      <c r="I171" t="s">
        <v>63</v>
      </c>
      <c r="J171" t="s">
        <v>102</v>
      </c>
      <c r="K171" t="s">
        <v>35</v>
      </c>
      <c r="L171" t="s">
        <v>36</v>
      </c>
      <c r="M171">
        <v>8</v>
      </c>
      <c r="N171" t="s">
        <v>37</v>
      </c>
      <c r="O171" t="s">
        <v>95</v>
      </c>
      <c r="P171" t="s">
        <v>77</v>
      </c>
      <c r="Q171" t="s">
        <v>158</v>
      </c>
      <c r="R171">
        <v>4</v>
      </c>
      <c r="S171">
        <v>4.3899999999999997</v>
      </c>
      <c r="T171">
        <v>5</v>
      </c>
      <c r="U171">
        <v>5</v>
      </c>
      <c r="V171">
        <v>4</v>
      </c>
      <c r="W171" s="3">
        <f>Restaurant_Data[[#This Row],[Quantity]]*Restaurant_Data[[#This Row],[Unit Price]]*(1-Restaurant_Data[[#This Row],[Discount %]]/100)*(1+Restaurant_Data[[#This Row],[Tax %]]/100)</f>
        <v>17.516099999999998</v>
      </c>
      <c r="X171">
        <f>Restaurant_Data[[#This Row],[Quantity]]*Restaurant_Data[[#This Row],[Unit Price]]*50%</f>
        <v>8.7799999999999994</v>
      </c>
      <c r="Y171" s="3">
        <f>Restaurant_Data[[#This Row],[Total Sales]]-Restaurant_Data[[#This Row],[Cost]]</f>
        <v>8.7360999999999986</v>
      </c>
      <c r="Z171">
        <f>IF(COUNTIF($G$2:G171,G171)=1,1,0)</f>
        <v>0</v>
      </c>
    </row>
    <row r="172" spans="1:26" x14ac:dyDescent="0.3">
      <c r="A172" t="s">
        <v>441</v>
      </c>
      <c r="B172" s="2">
        <v>45765</v>
      </c>
      <c r="C172" t="s">
        <v>257</v>
      </c>
      <c r="D172" t="s">
        <v>395</v>
      </c>
      <c r="E172" t="s">
        <v>121</v>
      </c>
      <c r="F172" t="s">
        <v>81</v>
      </c>
      <c r="G172" t="s">
        <v>253</v>
      </c>
      <c r="H172" t="s">
        <v>44</v>
      </c>
      <c r="I172" t="s">
        <v>63</v>
      </c>
      <c r="J172" t="s">
        <v>93</v>
      </c>
      <c r="K172" t="s">
        <v>46</v>
      </c>
      <c r="L172" t="s">
        <v>36</v>
      </c>
      <c r="M172">
        <v>10</v>
      </c>
      <c r="N172" t="s">
        <v>48</v>
      </c>
      <c r="O172" t="s">
        <v>49</v>
      </c>
      <c r="P172" t="s">
        <v>114</v>
      </c>
      <c r="Q172" t="s">
        <v>178</v>
      </c>
      <c r="R172">
        <v>4</v>
      </c>
      <c r="S172">
        <v>5.58</v>
      </c>
      <c r="T172">
        <v>5</v>
      </c>
      <c r="U172">
        <v>5</v>
      </c>
      <c r="V172">
        <v>4</v>
      </c>
      <c r="W172" s="3">
        <f>Restaurant_Data[[#This Row],[Quantity]]*Restaurant_Data[[#This Row],[Unit Price]]*(1-Restaurant_Data[[#This Row],[Discount %]]/100)*(1+Restaurant_Data[[#This Row],[Tax %]]/100)</f>
        <v>22.264200000000002</v>
      </c>
      <c r="X172">
        <f>Restaurant_Data[[#This Row],[Quantity]]*Restaurant_Data[[#This Row],[Unit Price]]*50%</f>
        <v>11.16</v>
      </c>
      <c r="Y172" s="3">
        <f>Restaurant_Data[[#This Row],[Total Sales]]-Restaurant_Data[[#This Row],[Cost]]</f>
        <v>11.104200000000002</v>
      </c>
      <c r="Z172">
        <f>IF(COUNTIF($G$2:G172,G172)=1,1,0)</f>
        <v>0</v>
      </c>
    </row>
    <row r="173" spans="1:26" x14ac:dyDescent="0.3">
      <c r="A173" t="s">
        <v>442</v>
      </c>
      <c r="B173" s="2">
        <v>45757</v>
      </c>
      <c r="C173" t="s">
        <v>257</v>
      </c>
      <c r="D173" t="s">
        <v>395</v>
      </c>
      <c r="E173" t="s">
        <v>341</v>
      </c>
      <c r="F173" t="s">
        <v>75</v>
      </c>
      <c r="G173" t="s">
        <v>136</v>
      </c>
      <c r="H173" t="s">
        <v>304</v>
      </c>
      <c r="I173" t="s">
        <v>33</v>
      </c>
      <c r="J173" t="s">
        <v>45</v>
      </c>
      <c r="K173" t="s">
        <v>64</v>
      </c>
      <c r="L173" t="s">
        <v>47</v>
      </c>
      <c r="M173">
        <v>22</v>
      </c>
      <c r="N173" t="s">
        <v>37</v>
      </c>
      <c r="O173" t="s">
        <v>65</v>
      </c>
      <c r="P173" t="s">
        <v>58</v>
      </c>
      <c r="Q173" t="s">
        <v>59</v>
      </c>
      <c r="R173">
        <v>5</v>
      </c>
      <c r="S173">
        <v>7.03</v>
      </c>
      <c r="T173">
        <v>10</v>
      </c>
      <c r="U173">
        <v>5</v>
      </c>
      <c r="V173">
        <v>3.9</v>
      </c>
      <c r="W173" s="3">
        <f>Restaurant_Data[[#This Row],[Quantity]]*Restaurant_Data[[#This Row],[Unit Price]]*(1-Restaurant_Data[[#This Row],[Discount %]]/100)*(1+Restaurant_Data[[#This Row],[Tax %]]/100)</f>
        <v>33.216749999999998</v>
      </c>
      <c r="X173">
        <f>Restaurant_Data[[#This Row],[Quantity]]*Restaurant_Data[[#This Row],[Unit Price]]*50%</f>
        <v>17.574999999999999</v>
      </c>
      <c r="Y173" s="3">
        <f>Restaurant_Data[[#This Row],[Total Sales]]-Restaurant_Data[[#This Row],[Cost]]</f>
        <v>15.641749999999998</v>
      </c>
      <c r="Z173">
        <f>IF(COUNTIF($G$2:G173,G173)=1,1,0)</f>
        <v>0</v>
      </c>
    </row>
    <row r="174" spans="1:26" x14ac:dyDescent="0.3">
      <c r="A174" t="s">
        <v>443</v>
      </c>
      <c r="B174" s="2">
        <v>45758</v>
      </c>
      <c r="C174" t="s">
        <v>257</v>
      </c>
      <c r="D174" t="s">
        <v>395</v>
      </c>
      <c r="E174" t="s">
        <v>200</v>
      </c>
      <c r="F174" t="s">
        <v>30</v>
      </c>
      <c r="G174" t="s">
        <v>444</v>
      </c>
      <c r="H174" t="s">
        <v>44</v>
      </c>
      <c r="I174" t="s">
        <v>63</v>
      </c>
      <c r="J174" t="s">
        <v>93</v>
      </c>
      <c r="K174" t="s">
        <v>88</v>
      </c>
      <c r="L174" t="s">
        <v>289</v>
      </c>
      <c r="M174">
        <v>3</v>
      </c>
      <c r="N174" t="s">
        <v>48</v>
      </c>
      <c r="O174" t="s">
        <v>49</v>
      </c>
      <c r="P174" t="s">
        <v>71</v>
      </c>
      <c r="Q174" t="s">
        <v>103</v>
      </c>
      <c r="R174">
        <v>4</v>
      </c>
      <c r="S174">
        <v>15.98</v>
      </c>
      <c r="T174">
        <v>5</v>
      </c>
      <c r="U174">
        <v>5</v>
      </c>
      <c r="V174">
        <v>3</v>
      </c>
      <c r="W174" s="3">
        <f>Restaurant_Data[[#This Row],[Quantity]]*Restaurant_Data[[#This Row],[Unit Price]]*(1-Restaurant_Data[[#This Row],[Discount %]]/100)*(1+Restaurant_Data[[#This Row],[Tax %]]/100)</f>
        <v>63.760199999999998</v>
      </c>
      <c r="X174">
        <f>Restaurant_Data[[#This Row],[Quantity]]*Restaurant_Data[[#This Row],[Unit Price]]*50%</f>
        <v>31.96</v>
      </c>
      <c r="Y174" s="3">
        <f>Restaurant_Data[[#This Row],[Total Sales]]-Restaurant_Data[[#This Row],[Cost]]</f>
        <v>31.800199999999997</v>
      </c>
      <c r="Z174">
        <f>IF(COUNTIF($G$2:G174,G174)=1,1,0)</f>
        <v>1</v>
      </c>
    </row>
    <row r="175" spans="1:26" x14ac:dyDescent="0.3">
      <c r="A175" t="s">
        <v>445</v>
      </c>
      <c r="B175" s="2">
        <v>45769</v>
      </c>
      <c r="C175" t="s">
        <v>257</v>
      </c>
      <c r="D175" t="s">
        <v>395</v>
      </c>
      <c r="E175" t="s">
        <v>423</v>
      </c>
      <c r="F175" t="s">
        <v>54</v>
      </c>
      <c r="G175" t="s">
        <v>371</v>
      </c>
      <c r="H175" t="s">
        <v>304</v>
      </c>
      <c r="I175" t="s">
        <v>63</v>
      </c>
      <c r="J175" t="s">
        <v>93</v>
      </c>
      <c r="K175" t="s">
        <v>107</v>
      </c>
      <c r="L175" t="s">
        <v>36</v>
      </c>
      <c r="M175">
        <v>17</v>
      </c>
      <c r="N175" t="s">
        <v>48</v>
      </c>
      <c r="O175" t="s">
        <v>38</v>
      </c>
      <c r="P175" t="s">
        <v>71</v>
      </c>
      <c r="Q175" t="s">
        <v>103</v>
      </c>
      <c r="R175">
        <v>4</v>
      </c>
      <c r="S175">
        <v>7.5</v>
      </c>
      <c r="T175">
        <v>10</v>
      </c>
      <c r="U175">
        <v>5</v>
      </c>
      <c r="V175">
        <v>3.9</v>
      </c>
      <c r="W175" s="3">
        <f>Restaurant_Data[[#This Row],[Quantity]]*Restaurant_Data[[#This Row],[Unit Price]]*(1-Restaurant_Data[[#This Row],[Discount %]]/100)*(1+Restaurant_Data[[#This Row],[Tax %]]/100)</f>
        <v>28.35</v>
      </c>
      <c r="X175">
        <f>Restaurant_Data[[#This Row],[Quantity]]*Restaurant_Data[[#This Row],[Unit Price]]*50%</f>
        <v>15</v>
      </c>
      <c r="Y175" s="3">
        <f>Restaurant_Data[[#This Row],[Total Sales]]-Restaurant_Data[[#This Row],[Cost]]</f>
        <v>13.350000000000001</v>
      </c>
      <c r="Z175">
        <f>IF(COUNTIF($G$2:G175,G175)=1,1,0)</f>
        <v>0</v>
      </c>
    </row>
    <row r="176" spans="1:26" x14ac:dyDescent="0.3">
      <c r="A176" t="s">
        <v>446</v>
      </c>
      <c r="B176" s="2">
        <v>45778</v>
      </c>
      <c r="C176" t="s">
        <v>447</v>
      </c>
      <c r="D176" t="s">
        <v>395</v>
      </c>
      <c r="E176" t="s">
        <v>218</v>
      </c>
      <c r="F176" t="s">
        <v>54</v>
      </c>
      <c r="G176" t="s">
        <v>377</v>
      </c>
      <c r="H176" t="s">
        <v>44</v>
      </c>
      <c r="I176" t="s">
        <v>33</v>
      </c>
      <c r="J176" t="s">
        <v>102</v>
      </c>
      <c r="K176" t="s">
        <v>35</v>
      </c>
      <c r="L176" t="s">
        <v>36</v>
      </c>
      <c r="M176">
        <v>3</v>
      </c>
      <c r="N176" t="s">
        <v>37</v>
      </c>
      <c r="O176" t="s">
        <v>49</v>
      </c>
      <c r="P176" t="s">
        <v>77</v>
      </c>
      <c r="Q176" t="s">
        <v>158</v>
      </c>
      <c r="R176">
        <v>4</v>
      </c>
      <c r="S176">
        <v>5.63</v>
      </c>
      <c r="T176">
        <v>0</v>
      </c>
      <c r="U176">
        <v>5</v>
      </c>
      <c r="V176">
        <v>4</v>
      </c>
      <c r="W176" s="3">
        <f>Restaurant_Data[[#This Row],[Quantity]]*Restaurant_Data[[#This Row],[Unit Price]]*(1-Restaurant_Data[[#This Row],[Discount %]]/100)*(1+Restaurant_Data[[#This Row],[Tax %]]/100)</f>
        <v>23.646000000000001</v>
      </c>
      <c r="X176">
        <f>Restaurant_Data[[#This Row],[Quantity]]*Restaurant_Data[[#This Row],[Unit Price]]*50%</f>
        <v>11.26</v>
      </c>
      <c r="Y176" s="3">
        <f>Restaurant_Data[[#This Row],[Total Sales]]-Restaurant_Data[[#This Row],[Cost]]</f>
        <v>12.386000000000001</v>
      </c>
      <c r="Z176">
        <f>IF(COUNTIF($G$2:G176,G176)=1,1,0)</f>
        <v>0</v>
      </c>
    </row>
    <row r="177" spans="1:26" x14ac:dyDescent="0.3">
      <c r="A177" t="s">
        <v>448</v>
      </c>
      <c r="B177" s="2">
        <v>45802</v>
      </c>
      <c r="C177" t="s">
        <v>447</v>
      </c>
      <c r="D177" t="s">
        <v>395</v>
      </c>
      <c r="E177" t="s">
        <v>165</v>
      </c>
      <c r="F177" t="s">
        <v>122</v>
      </c>
      <c r="G177" t="s">
        <v>449</v>
      </c>
      <c r="H177" t="s">
        <v>304</v>
      </c>
      <c r="I177" t="s">
        <v>33</v>
      </c>
      <c r="J177" t="s">
        <v>45</v>
      </c>
      <c r="K177" t="s">
        <v>88</v>
      </c>
      <c r="L177" t="s">
        <v>94</v>
      </c>
      <c r="M177">
        <v>22</v>
      </c>
      <c r="N177" t="s">
        <v>37</v>
      </c>
      <c r="O177" t="s">
        <v>49</v>
      </c>
      <c r="P177" t="s">
        <v>50</v>
      </c>
      <c r="Q177" t="s">
        <v>51</v>
      </c>
      <c r="R177">
        <v>4</v>
      </c>
      <c r="S177">
        <v>6.96</v>
      </c>
      <c r="T177">
        <v>0</v>
      </c>
      <c r="U177">
        <v>5</v>
      </c>
      <c r="V177">
        <v>4</v>
      </c>
      <c r="W177" s="3">
        <f>Restaurant_Data[[#This Row],[Quantity]]*Restaurant_Data[[#This Row],[Unit Price]]*(1-Restaurant_Data[[#This Row],[Discount %]]/100)*(1+Restaurant_Data[[#This Row],[Tax %]]/100)</f>
        <v>29.231999999999999</v>
      </c>
      <c r="X177">
        <f>Restaurant_Data[[#This Row],[Quantity]]*Restaurant_Data[[#This Row],[Unit Price]]*50%</f>
        <v>13.92</v>
      </c>
      <c r="Y177" s="3">
        <f>Restaurant_Data[[#This Row],[Total Sales]]-Restaurant_Data[[#This Row],[Cost]]</f>
        <v>15.311999999999999</v>
      </c>
      <c r="Z177">
        <f>IF(COUNTIF($G$2:G177,G177)=1,1,0)</f>
        <v>1</v>
      </c>
    </row>
    <row r="178" spans="1:26" x14ac:dyDescent="0.3">
      <c r="A178" t="s">
        <v>450</v>
      </c>
      <c r="B178" s="2">
        <v>45803</v>
      </c>
      <c r="C178" t="s">
        <v>447</v>
      </c>
      <c r="D178" t="s">
        <v>395</v>
      </c>
      <c r="E178" t="s">
        <v>143</v>
      </c>
      <c r="F178" t="s">
        <v>30</v>
      </c>
      <c r="G178" t="s">
        <v>451</v>
      </c>
      <c r="H178" t="s">
        <v>304</v>
      </c>
      <c r="I178" t="s">
        <v>33</v>
      </c>
      <c r="J178" t="s">
        <v>93</v>
      </c>
      <c r="K178" t="s">
        <v>64</v>
      </c>
      <c r="L178" t="s">
        <v>47</v>
      </c>
      <c r="M178">
        <v>18</v>
      </c>
      <c r="N178" t="s">
        <v>37</v>
      </c>
      <c r="O178" t="s">
        <v>49</v>
      </c>
      <c r="P178" t="s">
        <v>77</v>
      </c>
      <c r="Q178" t="s">
        <v>78</v>
      </c>
      <c r="R178">
        <v>4</v>
      </c>
      <c r="S178">
        <v>7.77</v>
      </c>
      <c r="T178">
        <v>5</v>
      </c>
      <c r="U178">
        <v>5</v>
      </c>
      <c r="V178">
        <v>4</v>
      </c>
      <c r="W178" s="3">
        <f>Restaurant_Data[[#This Row],[Quantity]]*Restaurant_Data[[#This Row],[Unit Price]]*(1-Restaurant_Data[[#This Row],[Discount %]]/100)*(1+Restaurant_Data[[#This Row],[Tax %]]/100)</f>
        <v>31.002299999999998</v>
      </c>
      <c r="X178">
        <f>Restaurant_Data[[#This Row],[Quantity]]*Restaurant_Data[[#This Row],[Unit Price]]*50%</f>
        <v>15.54</v>
      </c>
      <c r="Y178" s="3">
        <f>Restaurant_Data[[#This Row],[Total Sales]]-Restaurant_Data[[#This Row],[Cost]]</f>
        <v>15.462299999999999</v>
      </c>
      <c r="Z178">
        <f>IF(COUNTIF($G$2:G178,G178)=1,1,0)</f>
        <v>1</v>
      </c>
    </row>
    <row r="179" spans="1:26" x14ac:dyDescent="0.3">
      <c r="A179" t="s">
        <v>452</v>
      </c>
      <c r="B179" s="2">
        <v>45780</v>
      </c>
      <c r="C179" t="s">
        <v>447</v>
      </c>
      <c r="D179" t="s">
        <v>395</v>
      </c>
      <c r="E179" t="s">
        <v>29</v>
      </c>
      <c r="F179" t="s">
        <v>69</v>
      </c>
      <c r="G179" t="s">
        <v>31</v>
      </c>
      <c r="H179" t="s">
        <v>44</v>
      </c>
      <c r="I179" t="s">
        <v>63</v>
      </c>
      <c r="J179" t="s">
        <v>45</v>
      </c>
      <c r="K179" t="s">
        <v>64</v>
      </c>
      <c r="L179" t="s">
        <v>289</v>
      </c>
      <c r="M179">
        <v>5</v>
      </c>
      <c r="N179" t="s">
        <v>48</v>
      </c>
      <c r="O179" t="s">
        <v>38</v>
      </c>
      <c r="P179" t="s">
        <v>58</v>
      </c>
      <c r="Q179" t="s">
        <v>251</v>
      </c>
      <c r="R179">
        <v>4</v>
      </c>
      <c r="S179">
        <v>12.84</v>
      </c>
      <c r="T179">
        <v>10</v>
      </c>
      <c r="U179">
        <v>5</v>
      </c>
      <c r="V179">
        <v>5</v>
      </c>
      <c r="W179" s="3">
        <f>Restaurant_Data[[#This Row],[Quantity]]*Restaurant_Data[[#This Row],[Unit Price]]*(1-Restaurant_Data[[#This Row],[Discount %]]/100)*(1+Restaurant_Data[[#This Row],[Tax %]]/100)</f>
        <v>48.535200000000003</v>
      </c>
      <c r="X179">
        <f>Restaurant_Data[[#This Row],[Quantity]]*Restaurant_Data[[#This Row],[Unit Price]]*50%</f>
        <v>25.68</v>
      </c>
      <c r="Y179" s="3">
        <f>Restaurant_Data[[#This Row],[Total Sales]]-Restaurant_Data[[#This Row],[Cost]]</f>
        <v>22.855200000000004</v>
      </c>
      <c r="Z179">
        <f>IF(COUNTIF($G$2:G179,G179)=1,1,0)</f>
        <v>0</v>
      </c>
    </row>
    <row r="180" spans="1:26" x14ac:dyDescent="0.3">
      <c r="A180" t="s">
        <v>453</v>
      </c>
      <c r="B180" s="2">
        <v>45782</v>
      </c>
      <c r="C180" t="s">
        <v>447</v>
      </c>
      <c r="D180" t="s">
        <v>395</v>
      </c>
      <c r="E180" t="s">
        <v>139</v>
      </c>
      <c r="F180" t="s">
        <v>30</v>
      </c>
      <c r="G180" t="s">
        <v>454</v>
      </c>
      <c r="H180" t="s">
        <v>304</v>
      </c>
      <c r="I180" t="s">
        <v>63</v>
      </c>
      <c r="J180" t="s">
        <v>45</v>
      </c>
      <c r="K180" t="s">
        <v>46</v>
      </c>
      <c r="L180" t="s">
        <v>47</v>
      </c>
      <c r="M180">
        <v>17</v>
      </c>
      <c r="N180" t="s">
        <v>48</v>
      </c>
      <c r="O180" t="s">
        <v>38</v>
      </c>
      <c r="P180" t="s">
        <v>39</v>
      </c>
      <c r="Q180" t="s">
        <v>40</v>
      </c>
      <c r="R180">
        <v>4</v>
      </c>
      <c r="S180">
        <v>6.98</v>
      </c>
      <c r="T180">
        <v>0</v>
      </c>
      <c r="U180">
        <v>5</v>
      </c>
      <c r="V180">
        <v>5</v>
      </c>
      <c r="W180" s="3">
        <f>Restaurant_Data[[#This Row],[Quantity]]*Restaurant_Data[[#This Row],[Unit Price]]*(1-Restaurant_Data[[#This Row],[Discount %]]/100)*(1+Restaurant_Data[[#This Row],[Tax %]]/100)</f>
        <v>29.316000000000003</v>
      </c>
      <c r="X180">
        <f>Restaurant_Data[[#This Row],[Quantity]]*Restaurant_Data[[#This Row],[Unit Price]]*50%</f>
        <v>13.96</v>
      </c>
      <c r="Y180" s="3">
        <f>Restaurant_Data[[#This Row],[Total Sales]]-Restaurant_Data[[#This Row],[Cost]]</f>
        <v>15.356000000000002</v>
      </c>
      <c r="Z180">
        <f>IF(COUNTIF($G$2:G180,G180)=1,1,0)</f>
        <v>1</v>
      </c>
    </row>
    <row r="181" spans="1:26" x14ac:dyDescent="0.3">
      <c r="A181" t="s">
        <v>455</v>
      </c>
      <c r="B181" s="2">
        <v>45791</v>
      </c>
      <c r="C181" t="s">
        <v>447</v>
      </c>
      <c r="D181" t="s">
        <v>395</v>
      </c>
      <c r="E181" t="s">
        <v>234</v>
      </c>
      <c r="F181" t="s">
        <v>122</v>
      </c>
      <c r="G181" t="s">
        <v>76</v>
      </c>
      <c r="H181" t="s">
        <v>304</v>
      </c>
      <c r="I181" t="s">
        <v>63</v>
      </c>
      <c r="J181" t="s">
        <v>102</v>
      </c>
      <c r="K181" t="s">
        <v>107</v>
      </c>
      <c r="L181" t="s">
        <v>47</v>
      </c>
      <c r="M181">
        <v>12</v>
      </c>
      <c r="N181" t="s">
        <v>37</v>
      </c>
      <c r="O181" t="s">
        <v>38</v>
      </c>
      <c r="P181" t="s">
        <v>71</v>
      </c>
      <c r="Q181" t="s">
        <v>103</v>
      </c>
      <c r="R181">
        <v>4</v>
      </c>
      <c r="S181">
        <v>5.99</v>
      </c>
      <c r="T181">
        <v>5</v>
      </c>
      <c r="U181">
        <v>5</v>
      </c>
      <c r="V181">
        <v>4</v>
      </c>
      <c r="W181" s="3">
        <f>Restaurant_Data[[#This Row],[Quantity]]*Restaurant_Data[[#This Row],[Unit Price]]*(1-Restaurant_Data[[#This Row],[Discount %]]/100)*(1+Restaurant_Data[[#This Row],[Tax %]]/100)</f>
        <v>23.900100000000002</v>
      </c>
      <c r="X181">
        <f>Restaurant_Data[[#This Row],[Quantity]]*Restaurant_Data[[#This Row],[Unit Price]]*50%</f>
        <v>11.98</v>
      </c>
      <c r="Y181" s="3">
        <f>Restaurant_Data[[#This Row],[Total Sales]]-Restaurant_Data[[#This Row],[Cost]]</f>
        <v>11.920100000000001</v>
      </c>
      <c r="Z181">
        <f>IF(COUNTIF($G$2:G181,G181)=1,1,0)</f>
        <v>0</v>
      </c>
    </row>
    <row r="182" spans="1:26" x14ac:dyDescent="0.3">
      <c r="A182" t="s">
        <v>456</v>
      </c>
      <c r="B182" s="2">
        <v>45796</v>
      </c>
      <c r="C182" t="s">
        <v>447</v>
      </c>
      <c r="D182" t="s">
        <v>395</v>
      </c>
      <c r="E182" t="s">
        <v>457</v>
      </c>
      <c r="F182" t="s">
        <v>81</v>
      </c>
      <c r="G182" t="s">
        <v>420</v>
      </c>
      <c r="H182" t="s">
        <v>44</v>
      </c>
      <c r="I182" t="s">
        <v>33</v>
      </c>
      <c r="J182" t="s">
        <v>34</v>
      </c>
      <c r="K182" t="s">
        <v>46</v>
      </c>
      <c r="L182" t="s">
        <v>94</v>
      </c>
      <c r="M182">
        <v>8</v>
      </c>
      <c r="N182" t="s">
        <v>57</v>
      </c>
      <c r="O182" t="s">
        <v>65</v>
      </c>
      <c r="P182" t="s">
        <v>58</v>
      </c>
      <c r="Q182" t="s">
        <v>83</v>
      </c>
      <c r="R182">
        <v>4</v>
      </c>
      <c r="S182">
        <v>7.37</v>
      </c>
      <c r="T182">
        <v>0</v>
      </c>
      <c r="U182">
        <v>5</v>
      </c>
      <c r="V182">
        <v>3</v>
      </c>
      <c r="W182" s="3">
        <f>Restaurant_Data[[#This Row],[Quantity]]*Restaurant_Data[[#This Row],[Unit Price]]*(1-Restaurant_Data[[#This Row],[Discount %]]/100)*(1+Restaurant_Data[[#This Row],[Tax %]]/100)</f>
        <v>30.954000000000001</v>
      </c>
      <c r="X182">
        <f>Restaurant_Data[[#This Row],[Quantity]]*Restaurant_Data[[#This Row],[Unit Price]]*50%</f>
        <v>14.74</v>
      </c>
      <c r="Y182" s="3">
        <f>Restaurant_Data[[#This Row],[Total Sales]]-Restaurant_Data[[#This Row],[Cost]]</f>
        <v>16.213999999999999</v>
      </c>
      <c r="Z182">
        <f>IF(COUNTIF($G$2:G182,G182)=1,1,0)</f>
        <v>0</v>
      </c>
    </row>
    <row r="183" spans="1:26" x14ac:dyDescent="0.3">
      <c r="A183" t="s">
        <v>458</v>
      </c>
      <c r="B183" s="2">
        <v>45787</v>
      </c>
      <c r="C183" t="s">
        <v>447</v>
      </c>
      <c r="D183" t="s">
        <v>395</v>
      </c>
      <c r="E183" t="s">
        <v>336</v>
      </c>
      <c r="F183" t="s">
        <v>122</v>
      </c>
      <c r="G183" t="s">
        <v>459</v>
      </c>
      <c r="H183" t="s">
        <v>304</v>
      </c>
      <c r="I183" t="s">
        <v>33</v>
      </c>
      <c r="J183" t="s">
        <v>93</v>
      </c>
      <c r="K183" t="s">
        <v>64</v>
      </c>
      <c r="L183" t="s">
        <v>94</v>
      </c>
      <c r="M183">
        <v>18</v>
      </c>
      <c r="N183" t="s">
        <v>48</v>
      </c>
      <c r="O183" t="s">
        <v>49</v>
      </c>
      <c r="P183" t="s">
        <v>71</v>
      </c>
      <c r="Q183" t="s">
        <v>103</v>
      </c>
      <c r="R183">
        <v>4</v>
      </c>
      <c r="S183">
        <v>11.55</v>
      </c>
      <c r="T183">
        <v>0</v>
      </c>
      <c r="U183">
        <v>5</v>
      </c>
      <c r="V183">
        <v>3</v>
      </c>
      <c r="W183" s="3">
        <f>Restaurant_Data[[#This Row],[Quantity]]*Restaurant_Data[[#This Row],[Unit Price]]*(1-Restaurant_Data[[#This Row],[Discount %]]/100)*(1+Restaurant_Data[[#This Row],[Tax %]]/100)</f>
        <v>48.510000000000005</v>
      </c>
      <c r="X183">
        <f>Restaurant_Data[[#This Row],[Quantity]]*Restaurant_Data[[#This Row],[Unit Price]]*50%</f>
        <v>23.1</v>
      </c>
      <c r="Y183" s="3">
        <f>Restaurant_Data[[#This Row],[Total Sales]]-Restaurant_Data[[#This Row],[Cost]]</f>
        <v>25.410000000000004</v>
      </c>
      <c r="Z183">
        <f>IF(COUNTIF($G$2:G183,G183)=1,1,0)</f>
        <v>1</v>
      </c>
    </row>
    <row r="184" spans="1:26" x14ac:dyDescent="0.3">
      <c r="A184" t="s">
        <v>460</v>
      </c>
      <c r="B184" s="2">
        <v>45798</v>
      </c>
      <c r="C184" t="s">
        <v>447</v>
      </c>
      <c r="D184" t="s">
        <v>395</v>
      </c>
      <c r="E184" t="s">
        <v>206</v>
      </c>
      <c r="F184" t="s">
        <v>54</v>
      </c>
      <c r="G184" t="s">
        <v>461</v>
      </c>
      <c r="H184" t="s">
        <v>44</v>
      </c>
      <c r="I184" t="s">
        <v>33</v>
      </c>
      <c r="J184" t="s">
        <v>102</v>
      </c>
      <c r="K184" t="s">
        <v>35</v>
      </c>
      <c r="L184" t="s">
        <v>289</v>
      </c>
      <c r="M184">
        <v>3</v>
      </c>
      <c r="N184" t="s">
        <v>48</v>
      </c>
      <c r="O184" t="s">
        <v>49</v>
      </c>
      <c r="P184" t="s">
        <v>114</v>
      </c>
      <c r="Q184" t="s">
        <v>290</v>
      </c>
      <c r="R184">
        <v>5</v>
      </c>
      <c r="S184">
        <v>8.1199999999999992</v>
      </c>
      <c r="T184">
        <v>0</v>
      </c>
      <c r="U184">
        <v>5</v>
      </c>
      <c r="V184">
        <v>3</v>
      </c>
      <c r="W184" s="3">
        <f>Restaurant_Data[[#This Row],[Quantity]]*Restaurant_Data[[#This Row],[Unit Price]]*(1-Restaurant_Data[[#This Row],[Discount %]]/100)*(1+Restaurant_Data[[#This Row],[Tax %]]/100)</f>
        <v>42.629999999999995</v>
      </c>
      <c r="X184">
        <f>Restaurant_Data[[#This Row],[Quantity]]*Restaurant_Data[[#This Row],[Unit Price]]*50%</f>
        <v>20.299999999999997</v>
      </c>
      <c r="Y184" s="3">
        <f>Restaurant_Data[[#This Row],[Total Sales]]-Restaurant_Data[[#This Row],[Cost]]</f>
        <v>22.33</v>
      </c>
      <c r="Z184">
        <f>IF(COUNTIF($G$2:G184,G184)=1,1,0)</f>
        <v>1</v>
      </c>
    </row>
    <row r="185" spans="1:26" x14ac:dyDescent="0.3">
      <c r="A185" t="s">
        <v>462</v>
      </c>
      <c r="B185" s="2">
        <v>45797</v>
      </c>
      <c r="C185" t="s">
        <v>447</v>
      </c>
      <c r="D185" t="s">
        <v>395</v>
      </c>
      <c r="E185" t="s">
        <v>109</v>
      </c>
      <c r="F185" t="s">
        <v>86</v>
      </c>
      <c r="G185" t="s">
        <v>390</v>
      </c>
      <c r="H185" t="s">
        <v>44</v>
      </c>
      <c r="I185" t="s">
        <v>33</v>
      </c>
      <c r="J185" t="s">
        <v>93</v>
      </c>
      <c r="K185" t="s">
        <v>64</v>
      </c>
      <c r="L185" t="s">
        <v>36</v>
      </c>
      <c r="M185">
        <v>25</v>
      </c>
      <c r="N185" t="s">
        <v>57</v>
      </c>
      <c r="O185" t="s">
        <v>95</v>
      </c>
      <c r="P185" t="s">
        <v>77</v>
      </c>
      <c r="Q185" t="s">
        <v>244</v>
      </c>
      <c r="R185">
        <v>4</v>
      </c>
      <c r="S185">
        <v>9.4499999999999993</v>
      </c>
      <c r="T185">
        <v>5</v>
      </c>
      <c r="U185">
        <v>5</v>
      </c>
      <c r="V185">
        <v>4</v>
      </c>
      <c r="W185" s="3">
        <f>Restaurant_Data[[#This Row],[Quantity]]*Restaurant_Data[[#This Row],[Unit Price]]*(1-Restaurant_Data[[#This Row],[Discount %]]/100)*(1+Restaurant_Data[[#This Row],[Tax %]]/100)</f>
        <v>37.705500000000001</v>
      </c>
      <c r="X185">
        <f>Restaurant_Data[[#This Row],[Quantity]]*Restaurant_Data[[#This Row],[Unit Price]]*50%</f>
        <v>18.899999999999999</v>
      </c>
      <c r="Y185" s="3">
        <f>Restaurant_Data[[#This Row],[Total Sales]]-Restaurant_Data[[#This Row],[Cost]]</f>
        <v>18.805500000000002</v>
      </c>
      <c r="Z185">
        <f>IF(COUNTIF($G$2:G185,G185)=1,1,0)</f>
        <v>0</v>
      </c>
    </row>
    <row r="186" spans="1:26" x14ac:dyDescent="0.3">
      <c r="A186" t="s">
        <v>463</v>
      </c>
      <c r="B186" s="2">
        <v>45804</v>
      </c>
      <c r="C186" t="s">
        <v>447</v>
      </c>
      <c r="D186" t="s">
        <v>395</v>
      </c>
      <c r="E186" t="s">
        <v>80</v>
      </c>
      <c r="F186" t="s">
        <v>81</v>
      </c>
      <c r="G186" t="s">
        <v>243</v>
      </c>
      <c r="H186" t="s">
        <v>44</v>
      </c>
      <c r="I186" t="s">
        <v>33</v>
      </c>
      <c r="J186" t="s">
        <v>102</v>
      </c>
      <c r="K186" t="s">
        <v>35</v>
      </c>
      <c r="L186" t="s">
        <v>36</v>
      </c>
      <c r="M186">
        <v>8</v>
      </c>
      <c r="N186" t="s">
        <v>57</v>
      </c>
      <c r="O186" t="s">
        <v>95</v>
      </c>
      <c r="P186" t="s">
        <v>71</v>
      </c>
      <c r="Q186" t="s">
        <v>189</v>
      </c>
      <c r="R186">
        <v>4</v>
      </c>
      <c r="S186">
        <v>14.49</v>
      </c>
      <c r="T186">
        <v>10</v>
      </c>
      <c r="U186">
        <v>5</v>
      </c>
      <c r="V186">
        <v>5</v>
      </c>
      <c r="W186" s="3">
        <f>Restaurant_Data[[#This Row],[Quantity]]*Restaurant_Data[[#This Row],[Unit Price]]*(1-Restaurant_Data[[#This Row],[Discount %]]/100)*(1+Restaurant_Data[[#This Row],[Tax %]]/100)</f>
        <v>54.772200000000005</v>
      </c>
      <c r="X186">
        <f>Restaurant_Data[[#This Row],[Quantity]]*Restaurant_Data[[#This Row],[Unit Price]]*50%</f>
        <v>28.98</v>
      </c>
      <c r="Y186" s="3">
        <f>Restaurant_Data[[#This Row],[Total Sales]]-Restaurant_Data[[#This Row],[Cost]]</f>
        <v>25.792200000000005</v>
      </c>
      <c r="Z186">
        <f>IF(COUNTIF($G$2:G186,G186)=1,1,0)</f>
        <v>0</v>
      </c>
    </row>
    <row r="187" spans="1:26" x14ac:dyDescent="0.3">
      <c r="A187" t="s">
        <v>464</v>
      </c>
      <c r="B187" s="2">
        <v>45804</v>
      </c>
      <c r="C187" t="s">
        <v>447</v>
      </c>
      <c r="D187" t="s">
        <v>395</v>
      </c>
      <c r="E187" t="s">
        <v>206</v>
      </c>
      <c r="F187" t="s">
        <v>122</v>
      </c>
      <c r="G187" t="s">
        <v>346</v>
      </c>
      <c r="H187" t="s">
        <v>304</v>
      </c>
      <c r="I187" t="s">
        <v>33</v>
      </c>
      <c r="J187" t="s">
        <v>34</v>
      </c>
      <c r="K187" t="s">
        <v>107</v>
      </c>
      <c r="L187" t="s">
        <v>94</v>
      </c>
      <c r="M187">
        <v>20</v>
      </c>
      <c r="N187" t="s">
        <v>37</v>
      </c>
      <c r="O187" t="s">
        <v>38</v>
      </c>
      <c r="P187" t="s">
        <v>77</v>
      </c>
      <c r="Q187" t="s">
        <v>124</v>
      </c>
      <c r="R187">
        <v>5</v>
      </c>
      <c r="S187">
        <v>5.58</v>
      </c>
      <c r="T187">
        <v>0</v>
      </c>
      <c r="U187">
        <v>5</v>
      </c>
      <c r="V187">
        <v>4</v>
      </c>
      <c r="W187" s="3">
        <f>Restaurant_Data[[#This Row],[Quantity]]*Restaurant_Data[[#This Row],[Unit Price]]*(1-Restaurant_Data[[#This Row],[Discount %]]/100)*(1+Restaurant_Data[[#This Row],[Tax %]]/100)</f>
        <v>29.294999999999998</v>
      </c>
      <c r="X187">
        <f>Restaurant_Data[[#This Row],[Quantity]]*Restaurant_Data[[#This Row],[Unit Price]]*50%</f>
        <v>13.95</v>
      </c>
      <c r="Y187" s="3">
        <f>Restaurant_Data[[#This Row],[Total Sales]]-Restaurant_Data[[#This Row],[Cost]]</f>
        <v>15.344999999999999</v>
      </c>
      <c r="Z187">
        <f>IF(COUNTIF($G$2:G187,G187)=1,1,0)</f>
        <v>0</v>
      </c>
    </row>
    <row r="188" spans="1:26" x14ac:dyDescent="0.3">
      <c r="A188" t="s">
        <v>465</v>
      </c>
      <c r="B188" s="2">
        <v>45785</v>
      </c>
      <c r="C188" t="s">
        <v>447</v>
      </c>
      <c r="D188" t="s">
        <v>395</v>
      </c>
      <c r="E188" t="s">
        <v>221</v>
      </c>
      <c r="F188" t="s">
        <v>81</v>
      </c>
      <c r="G188" t="s">
        <v>311</v>
      </c>
      <c r="H188" t="s">
        <v>44</v>
      </c>
      <c r="I188" t="s">
        <v>63</v>
      </c>
      <c r="J188" t="s">
        <v>34</v>
      </c>
      <c r="K188" t="s">
        <v>107</v>
      </c>
      <c r="L188" t="s">
        <v>36</v>
      </c>
      <c r="M188">
        <v>19</v>
      </c>
      <c r="N188" t="s">
        <v>37</v>
      </c>
      <c r="O188" t="s">
        <v>95</v>
      </c>
      <c r="P188" t="s">
        <v>50</v>
      </c>
      <c r="Q188" t="s">
        <v>169</v>
      </c>
      <c r="R188">
        <v>5</v>
      </c>
      <c r="S188">
        <v>6.48</v>
      </c>
      <c r="T188">
        <v>5</v>
      </c>
      <c r="U188">
        <v>5</v>
      </c>
      <c r="V188">
        <v>5</v>
      </c>
      <c r="W188" s="3">
        <f>Restaurant_Data[[#This Row],[Quantity]]*Restaurant_Data[[#This Row],[Unit Price]]*(1-Restaurant_Data[[#This Row],[Discount %]]/100)*(1+Restaurant_Data[[#This Row],[Tax %]]/100)</f>
        <v>32.31900000000001</v>
      </c>
      <c r="X188">
        <f>Restaurant_Data[[#This Row],[Quantity]]*Restaurant_Data[[#This Row],[Unit Price]]*50%</f>
        <v>16.200000000000003</v>
      </c>
      <c r="Y188" s="3">
        <f>Restaurant_Data[[#This Row],[Total Sales]]-Restaurant_Data[[#This Row],[Cost]]</f>
        <v>16.119000000000007</v>
      </c>
      <c r="Z188">
        <f>IF(COUNTIF($G$2:G188,G188)=1,1,0)</f>
        <v>0</v>
      </c>
    </row>
    <row r="189" spans="1:26" x14ac:dyDescent="0.3">
      <c r="A189" t="s">
        <v>466</v>
      </c>
      <c r="B189" s="2">
        <v>45779</v>
      </c>
      <c r="C189" t="s">
        <v>447</v>
      </c>
      <c r="D189" t="s">
        <v>395</v>
      </c>
      <c r="E189" t="s">
        <v>423</v>
      </c>
      <c r="F189" t="s">
        <v>30</v>
      </c>
      <c r="G189" t="s">
        <v>467</v>
      </c>
      <c r="H189" t="s">
        <v>44</v>
      </c>
      <c r="I189" t="s">
        <v>33</v>
      </c>
      <c r="J189" t="s">
        <v>102</v>
      </c>
      <c r="K189" t="s">
        <v>107</v>
      </c>
      <c r="L189" t="s">
        <v>94</v>
      </c>
      <c r="M189">
        <v>1</v>
      </c>
      <c r="N189" t="s">
        <v>57</v>
      </c>
      <c r="O189" t="s">
        <v>38</v>
      </c>
      <c r="P189" t="s">
        <v>58</v>
      </c>
      <c r="Q189" t="s">
        <v>83</v>
      </c>
      <c r="R189">
        <v>4</v>
      </c>
      <c r="S189">
        <v>11.28</v>
      </c>
      <c r="T189">
        <v>5</v>
      </c>
      <c r="U189">
        <v>5</v>
      </c>
      <c r="V189">
        <v>3</v>
      </c>
      <c r="W189" s="3">
        <f>Restaurant_Data[[#This Row],[Quantity]]*Restaurant_Data[[#This Row],[Unit Price]]*(1-Restaurant_Data[[#This Row],[Discount %]]/100)*(1+Restaurant_Data[[#This Row],[Tax %]]/100)</f>
        <v>45.007199999999997</v>
      </c>
      <c r="X189">
        <f>Restaurant_Data[[#This Row],[Quantity]]*Restaurant_Data[[#This Row],[Unit Price]]*50%</f>
        <v>22.56</v>
      </c>
      <c r="Y189" s="3">
        <f>Restaurant_Data[[#This Row],[Total Sales]]-Restaurant_Data[[#This Row],[Cost]]</f>
        <v>22.447199999999999</v>
      </c>
      <c r="Z189">
        <f>IF(COUNTIF($G$2:G189,G189)=1,1,0)</f>
        <v>1</v>
      </c>
    </row>
    <row r="190" spans="1:26" x14ac:dyDescent="0.3">
      <c r="A190" t="s">
        <v>468</v>
      </c>
      <c r="B190" s="2">
        <v>45785</v>
      </c>
      <c r="C190" t="s">
        <v>447</v>
      </c>
      <c r="D190" t="s">
        <v>395</v>
      </c>
      <c r="E190" t="s">
        <v>246</v>
      </c>
      <c r="F190" t="s">
        <v>30</v>
      </c>
      <c r="G190" t="s">
        <v>388</v>
      </c>
      <c r="H190" t="s">
        <v>44</v>
      </c>
      <c r="I190" t="s">
        <v>33</v>
      </c>
      <c r="J190" t="s">
        <v>93</v>
      </c>
      <c r="K190" t="s">
        <v>64</v>
      </c>
      <c r="L190" t="s">
        <v>36</v>
      </c>
      <c r="M190">
        <v>19</v>
      </c>
      <c r="N190" t="s">
        <v>48</v>
      </c>
      <c r="O190" t="s">
        <v>65</v>
      </c>
      <c r="P190" t="s">
        <v>58</v>
      </c>
      <c r="Q190" t="s">
        <v>137</v>
      </c>
      <c r="R190">
        <v>4</v>
      </c>
      <c r="S190">
        <v>18.510000000000002</v>
      </c>
      <c r="T190">
        <v>5</v>
      </c>
      <c r="U190">
        <v>5</v>
      </c>
      <c r="V190">
        <v>3</v>
      </c>
      <c r="W190" s="3">
        <f>Restaurant_Data[[#This Row],[Quantity]]*Restaurant_Data[[#This Row],[Unit Price]]*(1-Restaurant_Data[[#This Row],[Discount %]]/100)*(1+Restaurant_Data[[#This Row],[Tax %]]/100)</f>
        <v>73.854900000000015</v>
      </c>
      <c r="X190">
        <f>Restaurant_Data[[#This Row],[Quantity]]*Restaurant_Data[[#This Row],[Unit Price]]*50%</f>
        <v>37.020000000000003</v>
      </c>
      <c r="Y190" s="3">
        <f>Restaurant_Data[[#This Row],[Total Sales]]-Restaurant_Data[[#This Row],[Cost]]</f>
        <v>36.834900000000012</v>
      </c>
      <c r="Z190">
        <f>IF(COUNTIF($G$2:G190,G190)=1,1,0)</f>
        <v>0</v>
      </c>
    </row>
    <row r="191" spans="1:26" x14ac:dyDescent="0.3">
      <c r="A191" t="s">
        <v>469</v>
      </c>
      <c r="B191" s="2">
        <v>45801</v>
      </c>
      <c r="C191" t="s">
        <v>447</v>
      </c>
      <c r="D191" t="s">
        <v>395</v>
      </c>
      <c r="E191" t="s">
        <v>171</v>
      </c>
      <c r="F191" t="s">
        <v>69</v>
      </c>
      <c r="G191" t="s">
        <v>470</v>
      </c>
      <c r="H191" t="s">
        <v>44</v>
      </c>
      <c r="I191" t="s">
        <v>63</v>
      </c>
      <c r="J191" t="s">
        <v>102</v>
      </c>
      <c r="K191" t="s">
        <v>107</v>
      </c>
      <c r="L191" t="s">
        <v>47</v>
      </c>
      <c r="M191">
        <v>19</v>
      </c>
      <c r="N191" t="s">
        <v>48</v>
      </c>
      <c r="O191" t="s">
        <v>49</v>
      </c>
      <c r="P191" t="s">
        <v>71</v>
      </c>
      <c r="Q191" t="s">
        <v>210</v>
      </c>
      <c r="R191">
        <v>4</v>
      </c>
      <c r="S191">
        <v>13.13</v>
      </c>
      <c r="T191">
        <v>5</v>
      </c>
      <c r="U191">
        <v>5</v>
      </c>
      <c r="V191">
        <v>5</v>
      </c>
      <c r="W191" s="3">
        <f>Restaurant_Data[[#This Row],[Quantity]]*Restaurant_Data[[#This Row],[Unit Price]]*(1-Restaurant_Data[[#This Row],[Discount %]]/100)*(1+Restaurant_Data[[#This Row],[Tax %]]/100)</f>
        <v>52.3887</v>
      </c>
      <c r="X191">
        <f>Restaurant_Data[[#This Row],[Quantity]]*Restaurant_Data[[#This Row],[Unit Price]]*50%</f>
        <v>26.26</v>
      </c>
      <c r="Y191" s="3">
        <f>Restaurant_Data[[#This Row],[Total Sales]]-Restaurant_Data[[#This Row],[Cost]]</f>
        <v>26.128699999999998</v>
      </c>
      <c r="Z191">
        <f>IF(COUNTIF($G$2:G191,G191)=1,1,0)</f>
        <v>1</v>
      </c>
    </row>
    <row r="192" spans="1:26" x14ac:dyDescent="0.3">
      <c r="A192" t="s">
        <v>471</v>
      </c>
      <c r="B192" s="2">
        <v>45796</v>
      </c>
      <c r="C192" t="s">
        <v>447</v>
      </c>
      <c r="D192" t="s">
        <v>395</v>
      </c>
      <c r="E192" t="s">
        <v>153</v>
      </c>
      <c r="F192" t="s">
        <v>69</v>
      </c>
      <c r="G192" t="s">
        <v>472</v>
      </c>
      <c r="H192" t="s">
        <v>304</v>
      </c>
      <c r="I192" t="s">
        <v>63</v>
      </c>
      <c r="J192" t="s">
        <v>45</v>
      </c>
      <c r="K192" t="s">
        <v>64</v>
      </c>
      <c r="L192" t="s">
        <v>94</v>
      </c>
      <c r="M192">
        <v>20</v>
      </c>
      <c r="N192" t="s">
        <v>57</v>
      </c>
      <c r="O192" t="s">
        <v>49</v>
      </c>
      <c r="P192" t="s">
        <v>77</v>
      </c>
      <c r="Q192" t="s">
        <v>158</v>
      </c>
      <c r="R192">
        <v>4</v>
      </c>
      <c r="S192">
        <v>6.87</v>
      </c>
      <c r="T192">
        <v>10</v>
      </c>
      <c r="U192">
        <v>5</v>
      </c>
      <c r="V192">
        <v>5</v>
      </c>
      <c r="W192" s="3">
        <f>Restaurant_Data[[#This Row],[Quantity]]*Restaurant_Data[[#This Row],[Unit Price]]*(1-Restaurant_Data[[#This Row],[Discount %]]/100)*(1+Restaurant_Data[[#This Row],[Tax %]]/100)</f>
        <v>25.968600000000002</v>
      </c>
      <c r="X192">
        <f>Restaurant_Data[[#This Row],[Quantity]]*Restaurant_Data[[#This Row],[Unit Price]]*50%</f>
        <v>13.74</v>
      </c>
      <c r="Y192" s="3">
        <f>Restaurant_Data[[#This Row],[Total Sales]]-Restaurant_Data[[#This Row],[Cost]]</f>
        <v>12.228600000000002</v>
      </c>
      <c r="Z192">
        <f>IF(COUNTIF($G$2:G192,G192)=1,1,0)</f>
        <v>1</v>
      </c>
    </row>
    <row r="193" spans="1:26" x14ac:dyDescent="0.3">
      <c r="A193" t="s">
        <v>473</v>
      </c>
      <c r="B193" s="2">
        <v>45784</v>
      </c>
      <c r="C193" t="s">
        <v>447</v>
      </c>
      <c r="D193" t="s">
        <v>395</v>
      </c>
      <c r="E193" t="s">
        <v>174</v>
      </c>
      <c r="F193" t="s">
        <v>81</v>
      </c>
      <c r="G193" t="s">
        <v>201</v>
      </c>
      <c r="H193" t="s">
        <v>44</v>
      </c>
      <c r="I193" t="s">
        <v>33</v>
      </c>
      <c r="J193" t="s">
        <v>93</v>
      </c>
      <c r="K193" t="s">
        <v>46</v>
      </c>
      <c r="L193" t="s">
        <v>47</v>
      </c>
      <c r="M193">
        <v>25</v>
      </c>
      <c r="N193" t="s">
        <v>37</v>
      </c>
      <c r="O193" t="s">
        <v>49</v>
      </c>
      <c r="P193" t="s">
        <v>58</v>
      </c>
      <c r="Q193" t="s">
        <v>251</v>
      </c>
      <c r="R193">
        <v>4</v>
      </c>
      <c r="S193">
        <v>6.15</v>
      </c>
      <c r="T193">
        <v>5</v>
      </c>
      <c r="U193">
        <v>5</v>
      </c>
      <c r="V193">
        <v>4</v>
      </c>
      <c r="W193" s="3">
        <f>Restaurant_Data[[#This Row],[Quantity]]*Restaurant_Data[[#This Row],[Unit Price]]*(1-Restaurant_Data[[#This Row],[Discount %]]/100)*(1+Restaurant_Data[[#This Row],[Tax %]]/100)</f>
        <v>24.538500000000003</v>
      </c>
      <c r="X193">
        <f>Restaurant_Data[[#This Row],[Quantity]]*Restaurant_Data[[#This Row],[Unit Price]]*50%</f>
        <v>12.3</v>
      </c>
      <c r="Y193" s="3">
        <f>Restaurant_Data[[#This Row],[Total Sales]]-Restaurant_Data[[#This Row],[Cost]]</f>
        <v>12.238500000000002</v>
      </c>
      <c r="Z193">
        <f>IF(COUNTIF($G$2:G193,G193)=1,1,0)</f>
        <v>0</v>
      </c>
    </row>
    <row r="194" spans="1:26" x14ac:dyDescent="0.3">
      <c r="A194" t="s">
        <v>474</v>
      </c>
      <c r="B194" s="2">
        <v>45791</v>
      </c>
      <c r="C194" t="s">
        <v>447</v>
      </c>
      <c r="D194" t="s">
        <v>395</v>
      </c>
      <c r="E194" t="s">
        <v>139</v>
      </c>
      <c r="F194" t="s">
        <v>30</v>
      </c>
      <c r="G194" t="s">
        <v>346</v>
      </c>
      <c r="H194" t="s">
        <v>304</v>
      </c>
      <c r="I194" t="s">
        <v>63</v>
      </c>
      <c r="J194" t="s">
        <v>34</v>
      </c>
      <c r="K194" t="s">
        <v>88</v>
      </c>
      <c r="L194" t="s">
        <v>36</v>
      </c>
      <c r="M194">
        <v>22</v>
      </c>
      <c r="N194" t="s">
        <v>37</v>
      </c>
      <c r="O194" t="s">
        <v>38</v>
      </c>
      <c r="P194" t="s">
        <v>71</v>
      </c>
      <c r="Q194" t="s">
        <v>210</v>
      </c>
      <c r="R194">
        <v>4</v>
      </c>
      <c r="S194">
        <v>12.24</v>
      </c>
      <c r="T194">
        <v>5</v>
      </c>
      <c r="U194">
        <v>5</v>
      </c>
      <c r="V194">
        <v>4</v>
      </c>
      <c r="W194" s="3">
        <f>Restaurant_Data[[#This Row],[Quantity]]*Restaurant_Data[[#This Row],[Unit Price]]*(1-Restaurant_Data[[#This Row],[Discount %]]/100)*(1+Restaurant_Data[[#This Row],[Tax %]]/100)</f>
        <v>48.837600000000002</v>
      </c>
      <c r="X194">
        <f>Restaurant_Data[[#This Row],[Quantity]]*Restaurant_Data[[#This Row],[Unit Price]]*50%</f>
        <v>24.48</v>
      </c>
      <c r="Y194" s="3">
        <f>Restaurant_Data[[#This Row],[Total Sales]]-Restaurant_Data[[#This Row],[Cost]]</f>
        <v>24.357600000000001</v>
      </c>
      <c r="Z194">
        <f>IF(COUNTIF($G$2:G194,G194)=1,1,0)</f>
        <v>0</v>
      </c>
    </row>
    <row r="195" spans="1:26" x14ac:dyDescent="0.3">
      <c r="A195" t="s">
        <v>475</v>
      </c>
      <c r="B195" s="2">
        <v>45797</v>
      </c>
      <c r="C195" t="s">
        <v>447</v>
      </c>
      <c r="D195" t="s">
        <v>395</v>
      </c>
      <c r="E195" t="s">
        <v>439</v>
      </c>
      <c r="F195" t="s">
        <v>69</v>
      </c>
      <c r="G195" t="s">
        <v>375</v>
      </c>
      <c r="H195" t="s">
        <v>44</v>
      </c>
      <c r="I195" t="s">
        <v>33</v>
      </c>
      <c r="J195" t="s">
        <v>102</v>
      </c>
      <c r="K195" t="s">
        <v>88</v>
      </c>
      <c r="L195" t="s">
        <v>47</v>
      </c>
      <c r="M195">
        <v>21</v>
      </c>
      <c r="N195" t="s">
        <v>37</v>
      </c>
      <c r="O195" t="s">
        <v>65</v>
      </c>
      <c r="P195" t="s">
        <v>77</v>
      </c>
      <c r="Q195" t="s">
        <v>78</v>
      </c>
      <c r="R195">
        <v>5</v>
      </c>
      <c r="S195">
        <v>7.4</v>
      </c>
      <c r="T195">
        <v>5</v>
      </c>
      <c r="U195">
        <v>5</v>
      </c>
      <c r="V195">
        <v>5</v>
      </c>
      <c r="W195" s="3">
        <f>Restaurant_Data[[#This Row],[Quantity]]*Restaurant_Data[[#This Row],[Unit Price]]*(1-Restaurant_Data[[#This Row],[Discount %]]/100)*(1+Restaurant_Data[[#This Row],[Tax %]]/100)</f>
        <v>36.907499999999999</v>
      </c>
      <c r="X195">
        <f>Restaurant_Data[[#This Row],[Quantity]]*Restaurant_Data[[#This Row],[Unit Price]]*50%</f>
        <v>18.5</v>
      </c>
      <c r="Y195" s="3">
        <f>Restaurant_Data[[#This Row],[Total Sales]]-Restaurant_Data[[#This Row],[Cost]]</f>
        <v>18.407499999999999</v>
      </c>
      <c r="Z195">
        <f>IF(COUNTIF($G$2:G195,G195)=1,1,0)</f>
        <v>0</v>
      </c>
    </row>
    <row r="196" spans="1:26" x14ac:dyDescent="0.3">
      <c r="A196" t="s">
        <v>476</v>
      </c>
      <c r="B196" s="2">
        <v>45780</v>
      </c>
      <c r="C196" t="s">
        <v>447</v>
      </c>
      <c r="D196" t="s">
        <v>395</v>
      </c>
      <c r="E196" t="s">
        <v>105</v>
      </c>
      <c r="F196" t="s">
        <v>81</v>
      </c>
      <c r="G196" t="s">
        <v>379</v>
      </c>
      <c r="H196" t="s">
        <v>304</v>
      </c>
      <c r="I196" t="s">
        <v>33</v>
      </c>
      <c r="J196" t="s">
        <v>102</v>
      </c>
      <c r="K196" t="s">
        <v>46</v>
      </c>
      <c r="L196" t="s">
        <v>94</v>
      </c>
      <c r="M196">
        <v>8</v>
      </c>
      <c r="N196" t="s">
        <v>48</v>
      </c>
      <c r="O196" t="s">
        <v>49</v>
      </c>
      <c r="P196" t="s">
        <v>50</v>
      </c>
      <c r="Q196" t="s">
        <v>51</v>
      </c>
      <c r="R196">
        <v>5</v>
      </c>
      <c r="S196">
        <v>10.95</v>
      </c>
      <c r="T196">
        <v>10</v>
      </c>
      <c r="U196">
        <v>5</v>
      </c>
      <c r="V196">
        <v>5</v>
      </c>
      <c r="W196" s="3">
        <f>Restaurant_Data[[#This Row],[Quantity]]*Restaurant_Data[[#This Row],[Unit Price]]*(1-Restaurant_Data[[#This Row],[Discount %]]/100)*(1+Restaurant_Data[[#This Row],[Tax %]]/100)</f>
        <v>51.738750000000003</v>
      </c>
      <c r="X196">
        <f>Restaurant_Data[[#This Row],[Quantity]]*Restaurant_Data[[#This Row],[Unit Price]]*50%</f>
        <v>27.375</v>
      </c>
      <c r="Y196" s="3">
        <f>Restaurant_Data[[#This Row],[Total Sales]]-Restaurant_Data[[#This Row],[Cost]]</f>
        <v>24.363750000000003</v>
      </c>
      <c r="Z196">
        <f>IF(COUNTIF($G$2:G196,G196)=1,1,0)</f>
        <v>0</v>
      </c>
    </row>
    <row r="197" spans="1:26" x14ac:dyDescent="0.3">
      <c r="A197" t="s">
        <v>477</v>
      </c>
      <c r="B197" s="2">
        <v>45804</v>
      </c>
      <c r="C197" t="s">
        <v>447</v>
      </c>
      <c r="D197" t="s">
        <v>395</v>
      </c>
      <c r="E197" t="s">
        <v>100</v>
      </c>
      <c r="F197" t="s">
        <v>54</v>
      </c>
      <c r="G197" t="s">
        <v>127</v>
      </c>
      <c r="H197" t="s">
        <v>304</v>
      </c>
      <c r="I197" t="s">
        <v>63</v>
      </c>
      <c r="J197" t="s">
        <v>45</v>
      </c>
      <c r="K197" t="s">
        <v>64</v>
      </c>
      <c r="L197" t="s">
        <v>47</v>
      </c>
      <c r="M197">
        <v>18</v>
      </c>
      <c r="N197" t="s">
        <v>57</v>
      </c>
      <c r="O197" t="s">
        <v>65</v>
      </c>
      <c r="P197" t="s">
        <v>114</v>
      </c>
      <c r="Q197" t="s">
        <v>178</v>
      </c>
      <c r="R197">
        <v>4</v>
      </c>
      <c r="S197">
        <v>10.8</v>
      </c>
      <c r="T197">
        <v>5</v>
      </c>
      <c r="U197">
        <v>5</v>
      </c>
      <c r="V197">
        <v>3</v>
      </c>
      <c r="W197" s="3">
        <f>Restaurant_Data[[#This Row],[Quantity]]*Restaurant_Data[[#This Row],[Unit Price]]*(1-Restaurant_Data[[#This Row],[Discount %]]/100)*(1+Restaurant_Data[[#This Row],[Tax %]]/100)</f>
        <v>43.091999999999999</v>
      </c>
      <c r="X197">
        <f>Restaurant_Data[[#This Row],[Quantity]]*Restaurant_Data[[#This Row],[Unit Price]]*50%</f>
        <v>21.6</v>
      </c>
      <c r="Y197" s="3">
        <f>Restaurant_Data[[#This Row],[Total Sales]]-Restaurant_Data[[#This Row],[Cost]]</f>
        <v>21.491999999999997</v>
      </c>
      <c r="Z197">
        <f>IF(COUNTIF($G$2:G197,G197)=1,1,0)</f>
        <v>0</v>
      </c>
    </row>
    <row r="198" spans="1:26" x14ac:dyDescent="0.3">
      <c r="A198" t="s">
        <v>478</v>
      </c>
      <c r="B198" s="2">
        <v>45780</v>
      </c>
      <c r="C198" t="s">
        <v>447</v>
      </c>
      <c r="D198" t="s">
        <v>395</v>
      </c>
      <c r="E198" t="s">
        <v>234</v>
      </c>
      <c r="F198" t="s">
        <v>81</v>
      </c>
      <c r="G198" t="s">
        <v>479</v>
      </c>
      <c r="H198" t="s">
        <v>44</v>
      </c>
      <c r="I198" t="s">
        <v>33</v>
      </c>
      <c r="J198" t="s">
        <v>45</v>
      </c>
      <c r="K198" t="s">
        <v>46</v>
      </c>
      <c r="L198" t="s">
        <v>289</v>
      </c>
      <c r="M198">
        <v>25</v>
      </c>
      <c r="N198" t="s">
        <v>48</v>
      </c>
      <c r="O198" t="s">
        <v>49</v>
      </c>
      <c r="P198" t="s">
        <v>50</v>
      </c>
      <c r="Q198" t="s">
        <v>169</v>
      </c>
      <c r="R198">
        <v>4</v>
      </c>
      <c r="S198">
        <v>7.45</v>
      </c>
      <c r="T198">
        <v>10</v>
      </c>
      <c r="U198">
        <v>5</v>
      </c>
      <c r="V198">
        <v>5</v>
      </c>
      <c r="W198" s="3">
        <f>Restaurant_Data[[#This Row],[Quantity]]*Restaurant_Data[[#This Row],[Unit Price]]*(1-Restaurant_Data[[#This Row],[Discount %]]/100)*(1+Restaurant_Data[[#This Row],[Tax %]]/100)</f>
        <v>28.161000000000001</v>
      </c>
      <c r="X198">
        <f>Restaurant_Data[[#This Row],[Quantity]]*Restaurant_Data[[#This Row],[Unit Price]]*50%</f>
        <v>14.9</v>
      </c>
      <c r="Y198" s="3">
        <f>Restaurant_Data[[#This Row],[Total Sales]]-Restaurant_Data[[#This Row],[Cost]]</f>
        <v>13.261000000000001</v>
      </c>
      <c r="Z198">
        <f>IF(COUNTIF($G$2:G198,G198)=1,1,0)</f>
        <v>1</v>
      </c>
    </row>
    <row r="199" spans="1:26" x14ac:dyDescent="0.3">
      <c r="A199" t="s">
        <v>480</v>
      </c>
      <c r="B199" s="2">
        <v>45802</v>
      </c>
      <c r="C199" t="s">
        <v>447</v>
      </c>
      <c r="D199" t="s">
        <v>395</v>
      </c>
      <c r="E199" t="s">
        <v>191</v>
      </c>
      <c r="F199" t="s">
        <v>122</v>
      </c>
      <c r="G199" t="s">
        <v>222</v>
      </c>
      <c r="H199" t="s">
        <v>304</v>
      </c>
      <c r="I199" t="s">
        <v>63</v>
      </c>
      <c r="J199" t="s">
        <v>102</v>
      </c>
      <c r="K199" t="s">
        <v>88</v>
      </c>
      <c r="L199" t="s">
        <v>289</v>
      </c>
      <c r="M199">
        <v>14</v>
      </c>
      <c r="N199" t="s">
        <v>48</v>
      </c>
      <c r="O199" t="s">
        <v>65</v>
      </c>
      <c r="P199" t="s">
        <v>77</v>
      </c>
      <c r="Q199" t="s">
        <v>78</v>
      </c>
      <c r="R199">
        <v>4</v>
      </c>
      <c r="S199">
        <v>10.32</v>
      </c>
      <c r="T199">
        <v>10</v>
      </c>
      <c r="U199">
        <v>5</v>
      </c>
      <c r="V199">
        <v>3</v>
      </c>
      <c r="W199" s="3">
        <f>Restaurant_Data[[#This Row],[Quantity]]*Restaurant_Data[[#This Row],[Unit Price]]*(1-Restaurant_Data[[#This Row],[Discount %]]/100)*(1+Restaurant_Data[[#This Row],[Tax %]]/100)</f>
        <v>39.009600000000006</v>
      </c>
      <c r="X199">
        <f>Restaurant_Data[[#This Row],[Quantity]]*Restaurant_Data[[#This Row],[Unit Price]]*50%</f>
        <v>20.64</v>
      </c>
      <c r="Y199" s="3">
        <f>Restaurant_Data[[#This Row],[Total Sales]]-Restaurant_Data[[#This Row],[Cost]]</f>
        <v>18.369600000000005</v>
      </c>
      <c r="Z199">
        <f>IF(COUNTIF($G$2:G199,G199)=1,1,0)</f>
        <v>0</v>
      </c>
    </row>
    <row r="200" spans="1:26" x14ac:dyDescent="0.3">
      <c r="A200" t="s">
        <v>481</v>
      </c>
      <c r="B200" s="2">
        <v>45804</v>
      </c>
      <c r="C200" t="s">
        <v>447</v>
      </c>
      <c r="D200" t="s">
        <v>395</v>
      </c>
      <c r="E200" t="s">
        <v>282</v>
      </c>
      <c r="F200" t="s">
        <v>69</v>
      </c>
      <c r="G200" t="s">
        <v>300</v>
      </c>
      <c r="H200" t="s">
        <v>304</v>
      </c>
      <c r="I200" t="s">
        <v>33</v>
      </c>
      <c r="J200" t="s">
        <v>102</v>
      </c>
      <c r="K200" t="s">
        <v>88</v>
      </c>
      <c r="L200" t="s">
        <v>47</v>
      </c>
      <c r="M200">
        <v>24</v>
      </c>
      <c r="N200" t="s">
        <v>48</v>
      </c>
      <c r="O200" t="s">
        <v>38</v>
      </c>
      <c r="P200" t="s">
        <v>77</v>
      </c>
      <c r="Q200" t="s">
        <v>158</v>
      </c>
      <c r="R200">
        <v>4</v>
      </c>
      <c r="S200">
        <v>8.69</v>
      </c>
      <c r="T200">
        <v>10</v>
      </c>
      <c r="U200">
        <v>5</v>
      </c>
      <c r="V200">
        <v>4</v>
      </c>
      <c r="W200" s="3">
        <f>Restaurant_Data[[#This Row],[Quantity]]*Restaurant_Data[[#This Row],[Unit Price]]*(1-Restaurant_Data[[#This Row],[Discount %]]/100)*(1+Restaurant_Data[[#This Row],[Tax %]]/100)</f>
        <v>32.848199999999999</v>
      </c>
      <c r="X200">
        <f>Restaurant_Data[[#This Row],[Quantity]]*Restaurant_Data[[#This Row],[Unit Price]]*50%</f>
        <v>17.38</v>
      </c>
      <c r="Y200" s="3">
        <f>Restaurant_Data[[#This Row],[Total Sales]]-Restaurant_Data[[#This Row],[Cost]]</f>
        <v>15.4682</v>
      </c>
      <c r="Z200">
        <f>IF(COUNTIF($G$2:G200,G200)=1,1,0)</f>
        <v>0</v>
      </c>
    </row>
    <row r="201" spans="1:26" x14ac:dyDescent="0.3">
      <c r="A201" t="s">
        <v>482</v>
      </c>
      <c r="B201" s="2">
        <v>45800</v>
      </c>
      <c r="C201" t="s">
        <v>447</v>
      </c>
      <c r="D201" t="s">
        <v>395</v>
      </c>
      <c r="E201" t="s">
        <v>109</v>
      </c>
      <c r="F201" t="s">
        <v>86</v>
      </c>
      <c r="G201" t="s">
        <v>224</v>
      </c>
      <c r="H201" t="s">
        <v>304</v>
      </c>
      <c r="I201" t="s">
        <v>63</v>
      </c>
      <c r="J201" t="s">
        <v>34</v>
      </c>
      <c r="K201" t="s">
        <v>107</v>
      </c>
      <c r="L201" t="s">
        <v>47</v>
      </c>
      <c r="M201">
        <v>23</v>
      </c>
      <c r="N201" t="s">
        <v>37</v>
      </c>
      <c r="O201" t="s">
        <v>65</v>
      </c>
      <c r="P201" t="s">
        <v>58</v>
      </c>
      <c r="Q201" t="s">
        <v>59</v>
      </c>
      <c r="R201">
        <v>4</v>
      </c>
      <c r="S201">
        <v>7.35</v>
      </c>
      <c r="T201">
        <v>5</v>
      </c>
      <c r="U201">
        <v>5</v>
      </c>
      <c r="V201">
        <v>5</v>
      </c>
      <c r="W201" s="3">
        <f>Restaurant_Data[[#This Row],[Quantity]]*Restaurant_Data[[#This Row],[Unit Price]]*(1-Restaurant_Data[[#This Row],[Discount %]]/100)*(1+Restaurant_Data[[#This Row],[Tax %]]/100)</f>
        <v>29.326499999999996</v>
      </c>
      <c r="X201">
        <f>Restaurant_Data[[#This Row],[Quantity]]*Restaurant_Data[[#This Row],[Unit Price]]*50%</f>
        <v>14.7</v>
      </c>
      <c r="Y201" s="3">
        <f>Restaurant_Data[[#This Row],[Total Sales]]-Restaurant_Data[[#This Row],[Cost]]</f>
        <v>14.626499999999997</v>
      </c>
      <c r="Z201">
        <f>IF(COUNTIF($G$2:G201,G201)=1,1,0)</f>
        <v>0</v>
      </c>
    </row>
    <row r="202" spans="1:26" x14ac:dyDescent="0.3">
      <c r="A202" t="s">
        <v>483</v>
      </c>
      <c r="B202" s="2">
        <v>45789</v>
      </c>
      <c r="C202" t="s">
        <v>447</v>
      </c>
      <c r="D202" t="s">
        <v>395</v>
      </c>
      <c r="E202" t="s">
        <v>457</v>
      </c>
      <c r="F202" t="s">
        <v>81</v>
      </c>
      <c r="G202" t="s">
        <v>484</v>
      </c>
      <c r="H202" t="s">
        <v>304</v>
      </c>
      <c r="I202" t="s">
        <v>33</v>
      </c>
      <c r="J202" t="s">
        <v>102</v>
      </c>
      <c r="K202" t="s">
        <v>35</v>
      </c>
      <c r="L202" t="s">
        <v>36</v>
      </c>
      <c r="M202">
        <v>3</v>
      </c>
      <c r="N202" t="s">
        <v>37</v>
      </c>
      <c r="O202" t="s">
        <v>65</v>
      </c>
      <c r="P202" t="s">
        <v>71</v>
      </c>
      <c r="Q202" t="s">
        <v>72</v>
      </c>
      <c r="R202">
        <v>4</v>
      </c>
      <c r="S202">
        <v>12.19</v>
      </c>
      <c r="T202">
        <v>0</v>
      </c>
      <c r="U202">
        <v>5</v>
      </c>
      <c r="V202">
        <v>4</v>
      </c>
      <c r="W202" s="3">
        <f>Restaurant_Data[[#This Row],[Quantity]]*Restaurant_Data[[#This Row],[Unit Price]]*(1-Restaurant_Data[[#This Row],[Discount %]]/100)*(1+Restaurant_Data[[#This Row],[Tax %]]/100)</f>
        <v>51.198</v>
      </c>
      <c r="X202">
        <f>Restaurant_Data[[#This Row],[Quantity]]*Restaurant_Data[[#This Row],[Unit Price]]*50%</f>
        <v>24.38</v>
      </c>
      <c r="Y202" s="3">
        <f>Restaurant_Data[[#This Row],[Total Sales]]-Restaurant_Data[[#This Row],[Cost]]</f>
        <v>26.818000000000001</v>
      </c>
      <c r="Z202">
        <f>IF(COUNTIF($G$2:G202,G202)=1,1,0)</f>
        <v>1</v>
      </c>
    </row>
    <row r="203" spans="1:26" x14ac:dyDescent="0.3">
      <c r="A203" t="s">
        <v>485</v>
      </c>
      <c r="B203" s="2">
        <v>45804</v>
      </c>
      <c r="C203" t="s">
        <v>447</v>
      </c>
      <c r="D203" t="s">
        <v>395</v>
      </c>
      <c r="E203" t="s">
        <v>234</v>
      </c>
      <c r="F203" t="s">
        <v>81</v>
      </c>
      <c r="G203" t="s">
        <v>266</v>
      </c>
      <c r="H203" t="s">
        <v>44</v>
      </c>
      <c r="I203" t="s">
        <v>33</v>
      </c>
      <c r="J203" t="s">
        <v>102</v>
      </c>
      <c r="K203" t="s">
        <v>107</v>
      </c>
      <c r="L203" t="s">
        <v>94</v>
      </c>
      <c r="M203">
        <v>21</v>
      </c>
      <c r="N203" t="s">
        <v>37</v>
      </c>
      <c r="O203" t="s">
        <v>49</v>
      </c>
      <c r="P203" t="s">
        <v>77</v>
      </c>
      <c r="Q203" t="s">
        <v>78</v>
      </c>
      <c r="R203">
        <v>4</v>
      </c>
      <c r="S203">
        <v>7.88</v>
      </c>
      <c r="T203">
        <v>5</v>
      </c>
      <c r="U203">
        <v>5</v>
      </c>
      <c r="V203">
        <v>4</v>
      </c>
      <c r="W203" s="3">
        <f>Restaurant_Data[[#This Row],[Quantity]]*Restaurant_Data[[#This Row],[Unit Price]]*(1-Restaurant_Data[[#This Row],[Discount %]]/100)*(1+Restaurant_Data[[#This Row],[Tax %]]/100)</f>
        <v>31.441200000000002</v>
      </c>
      <c r="X203">
        <f>Restaurant_Data[[#This Row],[Quantity]]*Restaurant_Data[[#This Row],[Unit Price]]*50%</f>
        <v>15.76</v>
      </c>
      <c r="Y203" s="3">
        <f>Restaurant_Data[[#This Row],[Total Sales]]-Restaurant_Data[[#This Row],[Cost]]</f>
        <v>15.681200000000002</v>
      </c>
      <c r="Z203">
        <f>IF(COUNTIF($G$2:G203,G203)=1,1,0)</f>
        <v>0</v>
      </c>
    </row>
    <row r="204" spans="1:26" x14ac:dyDescent="0.3">
      <c r="A204" t="s">
        <v>486</v>
      </c>
      <c r="B204" s="2">
        <v>45798</v>
      </c>
      <c r="C204" t="s">
        <v>447</v>
      </c>
      <c r="D204" t="s">
        <v>395</v>
      </c>
      <c r="E204" t="s">
        <v>336</v>
      </c>
      <c r="F204" t="s">
        <v>30</v>
      </c>
      <c r="G204" t="s">
        <v>487</v>
      </c>
      <c r="H204" t="s">
        <v>44</v>
      </c>
      <c r="I204" t="s">
        <v>63</v>
      </c>
      <c r="J204" t="s">
        <v>93</v>
      </c>
      <c r="K204" t="s">
        <v>64</v>
      </c>
      <c r="L204" t="s">
        <v>94</v>
      </c>
      <c r="M204">
        <v>22</v>
      </c>
      <c r="N204" t="s">
        <v>37</v>
      </c>
      <c r="O204" t="s">
        <v>65</v>
      </c>
      <c r="P204" t="s">
        <v>71</v>
      </c>
      <c r="Q204" t="s">
        <v>210</v>
      </c>
      <c r="R204">
        <v>4</v>
      </c>
      <c r="S204">
        <v>3.15</v>
      </c>
      <c r="T204">
        <v>5</v>
      </c>
      <c r="U204">
        <v>5</v>
      </c>
      <c r="V204">
        <v>4</v>
      </c>
      <c r="W204" s="3">
        <f>Restaurant_Data[[#This Row],[Quantity]]*Restaurant_Data[[#This Row],[Unit Price]]*(1-Restaurant_Data[[#This Row],[Discount %]]/100)*(1+Restaurant_Data[[#This Row],[Tax %]]/100)</f>
        <v>12.568499999999998</v>
      </c>
      <c r="X204">
        <f>Restaurant_Data[[#This Row],[Quantity]]*Restaurant_Data[[#This Row],[Unit Price]]*50%</f>
        <v>6.3</v>
      </c>
      <c r="Y204" s="3">
        <f>Restaurant_Data[[#This Row],[Total Sales]]-Restaurant_Data[[#This Row],[Cost]]</f>
        <v>6.2684999999999986</v>
      </c>
      <c r="Z204">
        <f>IF(COUNTIF($G$2:G204,G204)=1,1,0)</f>
        <v>1</v>
      </c>
    </row>
    <row r="205" spans="1:26" x14ac:dyDescent="0.3">
      <c r="A205" t="s">
        <v>488</v>
      </c>
      <c r="B205" s="2">
        <v>45783</v>
      </c>
      <c r="C205" t="s">
        <v>447</v>
      </c>
      <c r="D205" t="s">
        <v>395</v>
      </c>
      <c r="E205" t="s">
        <v>326</v>
      </c>
      <c r="F205" t="s">
        <v>30</v>
      </c>
      <c r="G205" t="s">
        <v>489</v>
      </c>
      <c r="H205" t="s">
        <v>304</v>
      </c>
      <c r="I205" t="s">
        <v>33</v>
      </c>
      <c r="J205" t="s">
        <v>34</v>
      </c>
      <c r="K205" t="s">
        <v>35</v>
      </c>
      <c r="L205" t="s">
        <v>47</v>
      </c>
      <c r="M205">
        <v>4</v>
      </c>
      <c r="N205" t="s">
        <v>57</v>
      </c>
      <c r="O205" t="s">
        <v>38</v>
      </c>
      <c r="P205" t="s">
        <v>39</v>
      </c>
      <c r="Q205" t="s">
        <v>119</v>
      </c>
      <c r="R205">
        <v>4</v>
      </c>
      <c r="S205">
        <v>5.82</v>
      </c>
      <c r="T205">
        <v>5</v>
      </c>
      <c r="U205">
        <v>5</v>
      </c>
      <c r="V205">
        <v>3</v>
      </c>
      <c r="W205" s="3">
        <f>Restaurant_Data[[#This Row],[Quantity]]*Restaurant_Data[[#This Row],[Unit Price]]*(1-Restaurant_Data[[#This Row],[Discount %]]/100)*(1+Restaurant_Data[[#This Row],[Tax %]]/100)</f>
        <v>23.221800000000002</v>
      </c>
      <c r="X205">
        <f>Restaurant_Data[[#This Row],[Quantity]]*Restaurant_Data[[#This Row],[Unit Price]]*50%</f>
        <v>11.64</v>
      </c>
      <c r="Y205" s="3">
        <f>Restaurant_Data[[#This Row],[Total Sales]]-Restaurant_Data[[#This Row],[Cost]]</f>
        <v>11.581800000000001</v>
      </c>
      <c r="Z205">
        <f>IF(COUNTIF($G$2:G205,G205)=1,1,0)</f>
        <v>1</v>
      </c>
    </row>
    <row r="206" spans="1:26" x14ac:dyDescent="0.3">
      <c r="A206" t="s">
        <v>490</v>
      </c>
      <c r="B206" s="2">
        <v>45789</v>
      </c>
      <c r="C206" t="s">
        <v>447</v>
      </c>
      <c r="D206" t="s">
        <v>395</v>
      </c>
      <c r="E206" t="s">
        <v>135</v>
      </c>
      <c r="F206" t="s">
        <v>30</v>
      </c>
      <c r="G206" t="s">
        <v>163</v>
      </c>
      <c r="H206" t="s">
        <v>44</v>
      </c>
      <c r="I206" t="s">
        <v>33</v>
      </c>
      <c r="J206" t="s">
        <v>93</v>
      </c>
      <c r="K206" t="s">
        <v>46</v>
      </c>
      <c r="L206" t="s">
        <v>289</v>
      </c>
      <c r="M206">
        <v>12</v>
      </c>
      <c r="N206" t="s">
        <v>37</v>
      </c>
      <c r="O206" t="s">
        <v>38</v>
      </c>
      <c r="P206" t="s">
        <v>58</v>
      </c>
      <c r="Q206" t="s">
        <v>251</v>
      </c>
      <c r="R206">
        <v>4</v>
      </c>
      <c r="S206">
        <v>4.08</v>
      </c>
      <c r="T206">
        <v>10</v>
      </c>
      <c r="U206">
        <v>5</v>
      </c>
      <c r="V206">
        <v>3</v>
      </c>
      <c r="W206" s="3">
        <f>Restaurant_Data[[#This Row],[Quantity]]*Restaurant_Data[[#This Row],[Unit Price]]*(1-Restaurant_Data[[#This Row],[Discount %]]/100)*(1+Restaurant_Data[[#This Row],[Tax %]]/100)</f>
        <v>15.422400000000001</v>
      </c>
      <c r="X206">
        <f>Restaurant_Data[[#This Row],[Quantity]]*Restaurant_Data[[#This Row],[Unit Price]]*50%</f>
        <v>8.16</v>
      </c>
      <c r="Y206" s="3">
        <f>Restaurant_Data[[#This Row],[Total Sales]]-Restaurant_Data[[#This Row],[Cost]]</f>
        <v>7.2624000000000013</v>
      </c>
      <c r="Z206">
        <f>IF(COUNTIF($G$2:G206,G206)=1,1,0)</f>
        <v>0</v>
      </c>
    </row>
    <row r="207" spans="1:26" x14ac:dyDescent="0.3">
      <c r="A207" t="s">
        <v>491</v>
      </c>
      <c r="B207" s="2">
        <v>45788</v>
      </c>
      <c r="C207" t="s">
        <v>447</v>
      </c>
      <c r="D207" t="s">
        <v>395</v>
      </c>
      <c r="E207" t="s">
        <v>100</v>
      </c>
      <c r="F207" t="s">
        <v>30</v>
      </c>
      <c r="G207" t="s">
        <v>207</v>
      </c>
      <c r="H207" t="s">
        <v>304</v>
      </c>
      <c r="I207" t="s">
        <v>33</v>
      </c>
      <c r="J207" t="s">
        <v>34</v>
      </c>
      <c r="K207" t="s">
        <v>46</v>
      </c>
      <c r="L207" t="s">
        <v>94</v>
      </c>
      <c r="M207">
        <v>1</v>
      </c>
      <c r="N207" t="s">
        <v>48</v>
      </c>
      <c r="O207" t="s">
        <v>95</v>
      </c>
      <c r="P207" t="s">
        <v>77</v>
      </c>
      <c r="Q207" t="s">
        <v>158</v>
      </c>
      <c r="R207">
        <v>5</v>
      </c>
      <c r="S207">
        <v>9.16</v>
      </c>
      <c r="T207">
        <v>5</v>
      </c>
      <c r="U207">
        <v>5</v>
      </c>
      <c r="V207">
        <v>3</v>
      </c>
      <c r="W207" s="3">
        <f>Restaurant_Data[[#This Row],[Quantity]]*Restaurant_Data[[#This Row],[Unit Price]]*(1-Restaurant_Data[[#This Row],[Discount %]]/100)*(1+Restaurant_Data[[#This Row],[Tax %]]/100)</f>
        <v>45.685499999999998</v>
      </c>
      <c r="X207">
        <f>Restaurant_Data[[#This Row],[Quantity]]*Restaurant_Data[[#This Row],[Unit Price]]*50%</f>
        <v>22.9</v>
      </c>
      <c r="Y207" s="3">
        <f>Restaurant_Data[[#This Row],[Total Sales]]-Restaurant_Data[[#This Row],[Cost]]</f>
        <v>22.785499999999999</v>
      </c>
      <c r="Z207">
        <f>IF(COUNTIF($G$2:G207,G207)=1,1,0)</f>
        <v>0</v>
      </c>
    </row>
    <row r="208" spans="1:26" x14ac:dyDescent="0.3">
      <c r="A208" t="s">
        <v>492</v>
      </c>
      <c r="B208" s="2">
        <v>45779</v>
      </c>
      <c r="C208" t="s">
        <v>447</v>
      </c>
      <c r="D208" t="s">
        <v>395</v>
      </c>
      <c r="E208" t="s">
        <v>493</v>
      </c>
      <c r="F208" t="s">
        <v>81</v>
      </c>
      <c r="G208" t="s">
        <v>209</v>
      </c>
      <c r="H208" t="s">
        <v>44</v>
      </c>
      <c r="I208" t="s">
        <v>63</v>
      </c>
      <c r="J208" t="s">
        <v>34</v>
      </c>
      <c r="K208" t="s">
        <v>64</v>
      </c>
      <c r="L208" t="s">
        <v>94</v>
      </c>
      <c r="M208">
        <v>16</v>
      </c>
      <c r="N208" t="s">
        <v>57</v>
      </c>
      <c r="O208" t="s">
        <v>95</v>
      </c>
      <c r="P208" t="s">
        <v>50</v>
      </c>
      <c r="Q208" t="s">
        <v>66</v>
      </c>
      <c r="R208">
        <v>4</v>
      </c>
      <c r="S208">
        <v>7.12</v>
      </c>
      <c r="T208">
        <v>10</v>
      </c>
      <c r="U208">
        <v>5</v>
      </c>
      <c r="V208">
        <v>3</v>
      </c>
      <c r="W208" s="3">
        <f>Restaurant_Data[[#This Row],[Quantity]]*Restaurant_Data[[#This Row],[Unit Price]]*(1-Restaurant_Data[[#This Row],[Discount %]]/100)*(1+Restaurant_Data[[#This Row],[Tax %]]/100)</f>
        <v>26.913600000000002</v>
      </c>
      <c r="X208">
        <f>Restaurant_Data[[#This Row],[Quantity]]*Restaurant_Data[[#This Row],[Unit Price]]*50%</f>
        <v>14.24</v>
      </c>
      <c r="Y208" s="3">
        <f>Restaurant_Data[[#This Row],[Total Sales]]-Restaurant_Data[[#This Row],[Cost]]</f>
        <v>12.673600000000002</v>
      </c>
      <c r="Z208">
        <f>IF(COUNTIF($G$2:G208,G208)=1,1,0)</f>
        <v>0</v>
      </c>
    </row>
    <row r="209" spans="1:26" x14ac:dyDescent="0.3">
      <c r="A209" t="s">
        <v>494</v>
      </c>
      <c r="B209" s="2">
        <v>45788</v>
      </c>
      <c r="C209" t="s">
        <v>447</v>
      </c>
      <c r="D209" t="s">
        <v>395</v>
      </c>
      <c r="E209" t="s">
        <v>193</v>
      </c>
      <c r="F209" t="s">
        <v>75</v>
      </c>
      <c r="G209" t="s">
        <v>489</v>
      </c>
      <c r="H209" t="s">
        <v>44</v>
      </c>
      <c r="I209" t="s">
        <v>63</v>
      </c>
      <c r="J209" t="s">
        <v>45</v>
      </c>
      <c r="K209" t="s">
        <v>46</v>
      </c>
      <c r="L209" t="s">
        <v>47</v>
      </c>
      <c r="M209">
        <v>4</v>
      </c>
      <c r="N209" t="s">
        <v>48</v>
      </c>
      <c r="O209" t="s">
        <v>49</v>
      </c>
      <c r="P209" t="s">
        <v>39</v>
      </c>
      <c r="Q209" t="s">
        <v>111</v>
      </c>
      <c r="R209">
        <v>5</v>
      </c>
      <c r="S209">
        <v>10.63</v>
      </c>
      <c r="T209">
        <v>5</v>
      </c>
      <c r="U209">
        <v>5</v>
      </c>
      <c r="V209">
        <v>3</v>
      </c>
      <c r="W209" s="3">
        <f>Restaurant_Data[[#This Row],[Quantity]]*Restaurant_Data[[#This Row],[Unit Price]]*(1-Restaurant_Data[[#This Row],[Discount %]]/100)*(1+Restaurant_Data[[#This Row],[Tax %]]/100)</f>
        <v>53.017125</v>
      </c>
      <c r="X209">
        <f>Restaurant_Data[[#This Row],[Quantity]]*Restaurant_Data[[#This Row],[Unit Price]]*50%</f>
        <v>26.575000000000003</v>
      </c>
      <c r="Y209" s="3">
        <f>Restaurant_Data[[#This Row],[Total Sales]]-Restaurant_Data[[#This Row],[Cost]]</f>
        <v>26.442124999999997</v>
      </c>
      <c r="Z209">
        <f>IF(COUNTIF($G$2:G209,G209)=1,1,0)</f>
        <v>0</v>
      </c>
    </row>
    <row r="210" spans="1:26" x14ac:dyDescent="0.3">
      <c r="A210" t="s">
        <v>495</v>
      </c>
      <c r="B210" s="2">
        <v>45778</v>
      </c>
      <c r="C210" t="s">
        <v>447</v>
      </c>
      <c r="D210" t="s">
        <v>395</v>
      </c>
      <c r="E210" t="s">
        <v>150</v>
      </c>
      <c r="F210" t="s">
        <v>30</v>
      </c>
      <c r="G210" t="s">
        <v>101</v>
      </c>
      <c r="H210" t="s">
        <v>304</v>
      </c>
      <c r="I210" t="s">
        <v>63</v>
      </c>
      <c r="J210" t="s">
        <v>102</v>
      </c>
      <c r="K210" t="s">
        <v>107</v>
      </c>
      <c r="L210" t="s">
        <v>36</v>
      </c>
      <c r="M210">
        <v>22</v>
      </c>
      <c r="N210" t="s">
        <v>37</v>
      </c>
      <c r="O210" t="s">
        <v>38</v>
      </c>
      <c r="P210" t="s">
        <v>77</v>
      </c>
      <c r="Q210" t="s">
        <v>158</v>
      </c>
      <c r="R210">
        <v>5</v>
      </c>
      <c r="S210">
        <v>7.25</v>
      </c>
      <c r="T210">
        <v>10</v>
      </c>
      <c r="U210">
        <v>5</v>
      </c>
      <c r="V210">
        <v>4</v>
      </c>
      <c r="W210" s="3">
        <f>Restaurant_Data[[#This Row],[Quantity]]*Restaurant_Data[[#This Row],[Unit Price]]*(1-Restaurant_Data[[#This Row],[Discount %]]/100)*(1+Restaurant_Data[[#This Row],[Tax %]]/100)</f>
        <v>34.256250000000001</v>
      </c>
      <c r="X210">
        <f>Restaurant_Data[[#This Row],[Quantity]]*Restaurant_Data[[#This Row],[Unit Price]]*50%</f>
        <v>18.125</v>
      </c>
      <c r="Y210" s="3">
        <f>Restaurant_Data[[#This Row],[Total Sales]]-Restaurant_Data[[#This Row],[Cost]]</f>
        <v>16.131250000000001</v>
      </c>
      <c r="Z210">
        <f>IF(COUNTIF($G$2:G210,G210)=1,1,0)</f>
        <v>0</v>
      </c>
    </row>
    <row r="211" spans="1:26" x14ac:dyDescent="0.3">
      <c r="A211" t="s">
        <v>496</v>
      </c>
      <c r="B211" s="2">
        <v>45803</v>
      </c>
      <c r="C211" t="s">
        <v>447</v>
      </c>
      <c r="D211" t="s">
        <v>395</v>
      </c>
      <c r="E211" t="s">
        <v>153</v>
      </c>
      <c r="F211" t="s">
        <v>86</v>
      </c>
      <c r="G211" t="s">
        <v>373</v>
      </c>
      <c r="H211" t="s">
        <v>44</v>
      </c>
      <c r="I211" t="s">
        <v>63</v>
      </c>
      <c r="J211" t="s">
        <v>45</v>
      </c>
      <c r="K211" t="s">
        <v>35</v>
      </c>
      <c r="L211" t="s">
        <v>289</v>
      </c>
      <c r="M211">
        <v>21</v>
      </c>
      <c r="N211" t="s">
        <v>37</v>
      </c>
      <c r="O211" t="s">
        <v>38</v>
      </c>
      <c r="P211" t="s">
        <v>114</v>
      </c>
      <c r="Q211" t="s">
        <v>290</v>
      </c>
      <c r="R211">
        <v>4</v>
      </c>
      <c r="S211">
        <v>11.1</v>
      </c>
      <c r="T211">
        <v>5</v>
      </c>
      <c r="U211">
        <v>5</v>
      </c>
      <c r="V211">
        <v>4</v>
      </c>
      <c r="W211" s="3">
        <f>Restaurant_Data[[#This Row],[Quantity]]*Restaurant_Data[[#This Row],[Unit Price]]*(1-Restaurant_Data[[#This Row],[Discount %]]/100)*(1+Restaurant_Data[[#This Row],[Tax %]]/100)</f>
        <v>44.289000000000001</v>
      </c>
      <c r="X211">
        <f>Restaurant_Data[[#This Row],[Quantity]]*Restaurant_Data[[#This Row],[Unit Price]]*50%</f>
        <v>22.2</v>
      </c>
      <c r="Y211" s="3">
        <f>Restaurant_Data[[#This Row],[Total Sales]]-Restaurant_Data[[#This Row],[Cost]]</f>
        <v>22.089000000000002</v>
      </c>
      <c r="Z211">
        <f>IF(COUNTIF($G$2:G211,G211)=1,1,0)</f>
        <v>0</v>
      </c>
    </row>
    <row r="212" spans="1:26" x14ac:dyDescent="0.3">
      <c r="A212" t="s">
        <v>497</v>
      </c>
      <c r="B212" s="2">
        <v>45789</v>
      </c>
      <c r="C212" t="s">
        <v>447</v>
      </c>
      <c r="D212" t="s">
        <v>395</v>
      </c>
      <c r="E212" t="s">
        <v>493</v>
      </c>
      <c r="F212" t="s">
        <v>30</v>
      </c>
      <c r="G212" t="s">
        <v>144</v>
      </c>
      <c r="H212" t="s">
        <v>44</v>
      </c>
      <c r="I212" t="s">
        <v>63</v>
      </c>
      <c r="J212" t="s">
        <v>34</v>
      </c>
      <c r="K212" t="s">
        <v>46</v>
      </c>
      <c r="L212" t="s">
        <v>36</v>
      </c>
      <c r="M212">
        <v>22</v>
      </c>
      <c r="N212" t="s">
        <v>48</v>
      </c>
      <c r="O212" t="s">
        <v>49</v>
      </c>
      <c r="P212" t="s">
        <v>58</v>
      </c>
      <c r="Q212" t="s">
        <v>186</v>
      </c>
      <c r="R212">
        <v>4</v>
      </c>
      <c r="S212">
        <v>6.06</v>
      </c>
      <c r="T212">
        <v>5</v>
      </c>
      <c r="U212">
        <v>5</v>
      </c>
      <c r="V212">
        <v>4</v>
      </c>
      <c r="W212" s="3">
        <f>Restaurant_Data[[#This Row],[Quantity]]*Restaurant_Data[[#This Row],[Unit Price]]*(1-Restaurant_Data[[#This Row],[Discount %]]/100)*(1+Restaurant_Data[[#This Row],[Tax %]]/100)</f>
        <v>24.179400000000001</v>
      </c>
      <c r="X212">
        <f>Restaurant_Data[[#This Row],[Quantity]]*Restaurant_Data[[#This Row],[Unit Price]]*50%</f>
        <v>12.12</v>
      </c>
      <c r="Y212" s="3">
        <f>Restaurant_Data[[#This Row],[Total Sales]]-Restaurant_Data[[#This Row],[Cost]]</f>
        <v>12.059400000000002</v>
      </c>
      <c r="Z212">
        <f>IF(COUNTIF($G$2:G212,G212)=1,1,0)</f>
        <v>0</v>
      </c>
    </row>
    <row r="213" spans="1:26" x14ac:dyDescent="0.3">
      <c r="A213" t="s">
        <v>498</v>
      </c>
      <c r="B213" s="2">
        <v>45799</v>
      </c>
      <c r="C213" t="s">
        <v>447</v>
      </c>
      <c r="D213" t="s">
        <v>395</v>
      </c>
      <c r="E213" t="s">
        <v>336</v>
      </c>
      <c r="F213" t="s">
        <v>54</v>
      </c>
      <c r="G213" t="s">
        <v>390</v>
      </c>
      <c r="H213" t="s">
        <v>304</v>
      </c>
      <c r="I213" t="s">
        <v>63</v>
      </c>
      <c r="J213" t="s">
        <v>102</v>
      </c>
      <c r="K213" t="s">
        <v>64</v>
      </c>
      <c r="L213" t="s">
        <v>47</v>
      </c>
      <c r="M213">
        <v>4</v>
      </c>
      <c r="N213" t="s">
        <v>57</v>
      </c>
      <c r="O213" t="s">
        <v>95</v>
      </c>
      <c r="P213" t="s">
        <v>39</v>
      </c>
      <c r="Q213" t="s">
        <v>119</v>
      </c>
      <c r="R213">
        <v>5</v>
      </c>
      <c r="S213">
        <v>8.91</v>
      </c>
      <c r="T213">
        <v>5</v>
      </c>
      <c r="U213">
        <v>5</v>
      </c>
      <c r="V213">
        <v>3</v>
      </c>
      <c r="W213" s="3">
        <f>Restaurant_Data[[#This Row],[Quantity]]*Restaurant_Data[[#This Row],[Unit Price]]*(1-Restaurant_Data[[#This Row],[Discount %]]/100)*(1+Restaurant_Data[[#This Row],[Tax %]]/100)</f>
        <v>44.438625000000002</v>
      </c>
      <c r="X213">
        <f>Restaurant_Data[[#This Row],[Quantity]]*Restaurant_Data[[#This Row],[Unit Price]]*50%</f>
        <v>22.274999999999999</v>
      </c>
      <c r="Y213" s="3">
        <f>Restaurant_Data[[#This Row],[Total Sales]]-Restaurant_Data[[#This Row],[Cost]]</f>
        <v>22.163625000000003</v>
      </c>
      <c r="Z213">
        <f>IF(COUNTIF($G$2:G213,G213)=1,1,0)</f>
        <v>0</v>
      </c>
    </row>
    <row r="214" spans="1:26" x14ac:dyDescent="0.3">
      <c r="A214" t="s">
        <v>499</v>
      </c>
      <c r="B214" s="2">
        <v>45801</v>
      </c>
      <c r="C214" t="s">
        <v>447</v>
      </c>
      <c r="D214" t="s">
        <v>395</v>
      </c>
      <c r="E214" t="s">
        <v>500</v>
      </c>
      <c r="F214" t="s">
        <v>86</v>
      </c>
      <c r="G214" t="s">
        <v>373</v>
      </c>
      <c r="H214" t="s">
        <v>304</v>
      </c>
      <c r="I214" t="s">
        <v>63</v>
      </c>
      <c r="J214" t="s">
        <v>93</v>
      </c>
      <c r="K214" t="s">
        <v>107</v>
      </c>
      <c r="L214" t="s">
        <v>94</v>
      </c>
      <c r="M214">
        <v>19</v>
      </c>
      <c r="N214" t="s">
        <v>37</v>
      </c>
      <c r="O214" t="s">
        <v>95</v>
      </c>
      <c r="P214" t="s">
        <v>71</v>
      </c>
      <c r="Q214" t="s">
        <v>72</v>
      </c>
      <c r="R214">
        <v>4</v>
      </c>
      <c r="S214">
        <v>7.26</v>
      </c>
      <c r="T214">
        <v>5</v>
      </c>
      <c r="U214">
        <v>5</v>
      </c>
      <c r="V214">
        <v>3</v>
      </c>
      <c r="W214" s="3">
        <f>Restaurant_Data[[#This Row],[Quantity]]*Restaurant_Data[[#This Row],[Unit Price]]*(1-Restaurant_Data[[#This Row],[Discount %]]/100)*(1+Restaurant_Data[[#This Row],[Tax %]]/100)</f>
        <v>28.967399999999998</v>
      </c>
      <c r="X214">
        <f>Restaurant_Data[[#This Row],[Quantity]]*Restaurant_Data[[#This Row],[Unit Price]]*50%</f>
        <v>14.52</v>
      </c>
      <c r="Y214" s="3">
        <f>Restaurant_Data[[#This Row],[Total Sales]]-Restaurant_Data[[#This Row],[Cost]]</f>
        <v>14.447399999999998</v>
      </c>
      <c r="Z214">
        <f>IF(COUNTIF($G$2:G214,G214)=1,1,0)</f>
        <v>0</v>
      </c>
    </row>
    <row r="215" spans="1:26" x14ac:dyDescent="0.3">
      <c r="A215" t="s">
        <v>501</v>
      </c>
      <c r="B215" s="2">
        <v>45829</v>
      </c>
      <c r="C215" t="s">
        <v>502</v>
      </c>
      <c r="D215" t="s">
        <v>395</v>
      </c>
      <c r="E215" t="s">
        <v>439</v>
      </c>
      <c r="F215" t="s">
        <v>81</v>
      </c>
      <c r="G215" t="s">
        <v>503</v>
      </c>
      <c r="H215" t="s">
        <v>44</v>
      </c>
      <c r="I215" t="s">
        <v>63</v>
      </c>
      <c r="J215" t="s">
        <v>102</v>
      </c>
      <c r="K215" t="s">
        <v>46</v>
      </c>
      <c r="L215" t="s">
        <v>289</v>
      </c>
      <c r="M215">
        <v>10</v>
      </c>
      <c r="N215" t="s">
        <v>48</v>
      </c>
      <c r="O215" t="s">
        <v>38</v>
      </c>
      <c r="P215" t="s">
        <v>71</v>
      </c>
      <c r="Q215" t="s">
        <v>210</v>
      </c>
      <c r="R215">
        <v>4</v>
      </c>
      <c r="S215">
        <v>7.24</v>
      </c>
      <c r="T215">
        <v>0</v>
      </c>
      <c r="U215">
        <v>5</v>
      </c>
      <c r="V215">
        <v>5</v>
      </c>
      <c r="W215" s="3">
        <f>Restaurant_Data[[#This Row],[Quantity]]*Restaurant_Data[[#This Row],[Unit Price]]*(1-Restaurant_Data[[#This Row],[Discount %]]/100)*(1+Restaurant_Data[[#This Row],[Tax %]]/100)</f>
        <v>30.408000000000001</v>
      </c>
      <c r="X215">
        <f>Restaurant_Data[[#This Row],[Quantity]]*Restaurant_Data[[#This Row],[Unit Price]]*50%</f>
        <v>14.48</v>
      </c>
      <c r="Y215" s="3">
        <f>Restaurant_Data[[#This Row],[Total Sales]]-Restaurant_Data[[#This Row],[Cost]]</f>
        <v>15.928000000000001</v>
      </c>
      <c r="Z215">
        <f>IF(COUNTIF($G$2:G215,G215)=1,1,0)</f>
        <v>1</v>
      </c>
    </row>
    <row r="216" spans="1:26" x14ac:dyDescent="0.3">
      <c r="A216" t="s">
        <v>504</v>
      </c>
      <c r="B216" s="2">
        <v>45818</v>
      </c>
      <c r="C216" t="s">
        <v>502</v>
      </c>
      <c r="D216" t="s">
        <v>395</v>
      </c>
      <c r="E216" t="s">
        <v>218</v>
      </c>
      <c r="F216" t="s">
        <v>81</v>
      </c>
      <c r="G216" t="s">
        <v>505</v>
      </c>
      <c r="H216" t="s">
        <v>304</v>
      </c>
      <c r="I216" t="s">
        <v>33</v>
      </c>
      <c r="J216" t="s">
        <v>45</v>
      </c>
      <c r="K216" t="s">
        <v>88</v>
      </c>
      <c r="L216" t="s">
        <v>289</v>
      </c>
      <c r="M216">
        <v>12</v>
      </c>
      <c r="N216" t="s">
        <v>57</v>
      </c>
      <c r="O216" t="s">
        <v>95</v>
      </c>
      <c r="P216" t="s">
        <v>50</v>
      </c>
      <c r="Q216" t="s">
        <v>169</v>
      </c>
      <c r="R216">
        <v>5</v>
      </c>
      <c r="S216">
        <v>7.81</v>
      </c>
      <c r="T216">
        <v>0</v>
      </c>
      <c r="U216">
        <v>5</v>
      </c>
      <c r="V216">
        <v>4</v>
      </c>
      <c r="W216" s="3">
        <f>Restaurant_Data[[#This Row],[Quantity]]*Restaurant_Data[[#This Row],[Unit Price]]*(1-Restaurant_Data[[#This Row],[Discount %]]/100)*(1+Restaurant_Data[[#This Row],[Tax %]]/100)</f>
        <v>41.002499999999998</v>
      </c>
      <c r="X216">
        <f>Restaurant_Data[[#This Row],[Quantity]]*Restaurant_Data[[#This Row],[Unit Price]]*50%</f>
        <v>19.524999999999999</v>
      </c>
      <c r="Y216" s="3">
        <f>Restaurant_Data[[#This Row],[Total Sales]]-Restaurant_Data[[#This Row],[Cost]]</f>
        <v>21.477499999999999</v>
      </c>
      <c r="Z216">
        <f>IF(COUNTIF($G$2:G216,G216)=1,1,0)</f>
        <v>1</v>
      </c>
    </row>
    <row r="217" spans="1:26" x14ac:dyDescent="0.3">
      <c r="A217" t="s">
        <v>506</v>
      </c>
      <c r="B217" s="2">
        <v>45825</v>
      </c>
      <c r="C217" t="s">
        <v>502</v>
      </c>
      <c r="D217" t="s">
        <v>395</v>
      </c>
      <c r="E217" t="s">
        <v>135</v>
      </c>
      <c r="F217" t="s">
        <v>86</v>
      </c>
      <c r="G217" t="s">
        <v>390</v>
      </c>
      <c r="H217" t="s">
        <v>304</v>
      </c>
      <c r="I217" t="s">
        <v>33</v>
      </c>
      <c r="J217" t="s">
        <v>102</v>
      </c>
      <c r="K217" t="s">
        <v>88</v>
      </c>
      <c r="L217" t="s">
        <v>94</v>
      </c>
      <c r="M217">
        <v>16</v>
      </c>
      <c r="N217" t="s">
        <v>57</v>
      </c>
      <c r="O217" t="s">
        <v>49</v>
      </c>
      <c r="P217" t="s">
        <v>77</v>
      </c>
      <c r="Q217" t="s">
        <v>244</v>
      </c>
      <c r="R217">
        <v>4</v>
      </c>
      <c r="S217">
        <v>7.88</v>
      </c>
      <c r="T217">
        <v>5</v>
      </c>
      <c r="U217">
        <v>5</v>
      </c>
      <c r="V217">
        <v>3</v>
      </c>
      <c r="W217" s="3">
        <f>Restaurant_Data[[#This Row],[Quantity]]*Restaurant_Data[[#This Row],[Unit Price]]*(1-Restaurant_Data[[#This Row],[Discount %]]/100)*(1+Restaurant_Data[[#This Row],[Tax %]]/100)</f>
        <v>31.441200000000002</v>
      </c>
      <c r="X217">
        <f>Restaurant_Data[[#This Row],[Quantity]]*Restaurant_Data[[#This Row],[Unit Price]]*50%</f>
        <v>15.76</v>
      </c>
      <c r="Y217" s="3">
        <f>Restaurant_Data[[#This Row],[Total Sales]]-Restaurant_Data[[#This Row],[Cost]]</f>
        <v>15.681200000000002</v>
      </c>
      <c r="Z217">
        <f>IF(COUNTIF($G$2:G217,G217)=1,1,0)</f>
        <v>0</v>
      </c>
    </row>
    <row r="218" spans="1:26" x14ac:dyDescent="0.3">
      <c r="A218" t="s">
        <v>507</v>
      </c>
      <c r="B218" s="2">
        <v>45827</v>
      </c>
      <c r="C218" t="s">
        <v>502</v>
      </c>
      <c r="D218" t="s">
        <v>395</v>
      </c>
      <c r="E218" t="s">
        <v>367</v>
      </c>
      <c r="F218" t="s">
        <v>30</v>
      </c>
      <c r="G218" t="s">
        <v>318</v>
      </c>
      <c r="H218" t="s">
        <v>304</v>
      </c>
      <c r="I218" t="s">
        <v>63</v>
      </c>
      <c r="J218" t="s">
        <v>102</v>
      </c>
      <c r="K218" t="s">
        <v>107</v>
      </c>
      <c r="L218" t="s">
        <v>94</v>
      </c>
      <c r="M218">
        <v>14</v>
      </c>
      <c r="N218" t="s">
        <v>37</v>
      </c>
      <c r="O218" t="s">
        <v>95</v>
      </c>
      <c r="P218" t="s">
        <v>114</v>
      </c>
      <c r="Q218" t="s">
        <v>229</v>
      </c>
      <c r="R218">
        <v>4</v>
      </c>
      <c r="S218">
        <v>6.12</v>
      </c>
      <c r="T218">
        <v>0</v>
      </c>
      <c r="U218">
        <v>5</v>
      </c>
      <c r="V218">
        <v>4</v>
      </c>
      <c r="W218" s="3">
        <f>Restaurant_Data[[#This Row],[Quantity]]*Restaurant_Data[[#This Row],[Unit Price]]*(1-Restaurant_Data[[#This Row],[Discount %]]/100)*(1+Restaurant_Data[[#This Row],[Tax %]]/100)</f>
        <v>25.704000000000001</v>
      </c>
      <c r="X218">
        <f>Restaurant_Data[[#This Row],[Quantity]]*Restaurant_Data[[#This Row],[Unit Price]]*50%</f>
        <v>12.24</v>
      </c>
      <c r="Y218" s="3">
        <f>Restaurant_Data[[#This Row],[Total Sales]]-Restaurant_Data[[#This Row],[Cost]]</f>
        <v>13.464</v>
      </c>
      <c r="Z218">
        <f>IF(COUNTIF($G$2:G218,G218)=1,1,0)</f>
        <v>0</v>
      </c>
    </row>
    <row r="219" spans="1:26" x14ac:dyDescent="0.3">
      <c r="A219" t="s">
        <v>508</v>
      </c>
      <c r="B219" s="2">
        <v>45826</v>
      </c>
      <c r="C219" t="s">
        <v>502</v>
      </c>
      <c r="D219" t="s">
        <v>395</v>
      </c>
      <c r="E219" t="s">
        <v>439</v>
      </c>
      <c r="F219" t="s">
        <v>81</v>
      </c>
      <c r="G219" t="s">
        <v>339</v>
      </c>
      <c r="H219" t="s">
        <v>304</v>
      </c>
      <c r="I219" t="s">
        <v>33</v>
      </c>
      <c r="J219" t="s">
        <v>93</v>
      </c>
      <c r="K219" t="s">
        <v>35</v>
      </c>
      <c r="L219" t="s">
        <v>47</v>
      </c>
      <c r="M219">
        <v>15</v>
      </c>
      <c r="N219" t="s">
        <v>48</v>
      </c>
      <c r="O219" t="s">
        <v>49</v>
      </c>
      <c r="P219" t="s">
        <v>58</v>
      </c>
      <c r="Q219" t="s">
        <v>251</v>
      </c>
      <c r="R219">
        <v>4</v>
      </c>
      <c r="S219">
        <v>6.04</v>
      </c>
      <c r="T219">
        <v>5</v>
      </c>
      <c r="U219">
        <v>5</v>
      </c>
      <c r="V219">
        <v>4</v>
      </c>
      <c r="W219" s="3">
        <f>Restaurant_Data[[#This Row],[Quantity]]*Restaurant_Data[[#This Row],[Unit Price]]*(1-Restaurant_Data[[#This Row],[Discount %]]/100)*(1+Restaurant_Data[[#This Row],[Tax %]]/100)</f>
        <v>24.099599999999999</v>
      </c>
      <c r="X219">
        <f>Restaurant_Data[[#This Row],[Quantity]]*Restaurant_Data[[#This Row],[Unit Price]]*50%</f>
        <v>12.08</v>
      </c>
      <c r="Y219" s="3">
        <f>Restaurant_Data[[#This Row],[Total Sales]]-Restaurant_Data[[#This Row],[Cost]]</f>
        <v>12.019599999999999</v>
      </c>
      <c r="Z219">
        <f>IF(COUNTIF($G$2:G219,G219)=1,1,0)</f>
        <v>0</v>
      </c>
    </row>
    <row r="220" spans="1:26" x14ac:dyDescent="0.3">
      <c r="A220" t="s">
        <v>509</v>
      </c>
      <c r="B220" s="2">
        <v>45831</v>
      </c>
      <c r="C220" t="s">
        <v>502</v>
      </c>
      <c r="D220" t="s">
        <v>395</v>
      </c>
      <c r="E220" t="s">
        <v>276</v>
      </c>
      <c r="F220" t="s">
        <v>75</v>
      </c>
      <c r="G220" t="s">
        <v>166</v>
      </c>
      <c r="H220" t="s">
        <v>44</v>
      </c>
      <c r="I220" t="s">
        <v>33</v>
      </c>
      <c r="J220" t="s">
        <v>34</v>
      </c>
      <c r="K220" t="s">
        <v>88</v>
      </c>
      <c r="L220" t="s">
        <v>94</v>
      </c>
      <c r="M220">
        <v>13</v>
      </c>
      <c r="N220" t="s">
        <v>37</v>
      </c>
      <c r="O220" t="s">
        <v>49</v>
      </c>
      <c r="P220" t="s">
        <v>114</v>
      </c>
      <c r="Q220" t="s">
        <v>178</v>
      </c>
      <c r="R220">
        <v>4</v>
      </c>
      <c r="S220">
        <v>5.5</v>
      </c>
      <c r="T220">
        <v>5</v>
      </c>
      <c r="U220">
        <v>5</v>
      </c>
      <c r="V220">
        <v>5</v>
      </c>
      <c r="W220" s="3">
        <f>Restaurant_Data[[#This Row],[Quantity]]*Restaurant_Data[[#This Row],[Unit Price]]*(1-Restaurant_Data[[#This Row],[Discount %]]/100)*(1+Restaurant_Data[[#This Row],[Tax %]]/100)</f>
        <v>21.945</v>
      </c>
      <c r="X220">
        <f>Restaurant_Data[[#This Row],[Quantity]]*Restaurant_Data[[#This Row],[Unit Price]]*50%</f>
        <v>11</v>
      </c>
      <c r="Y220" s="3">
        <f>Restaurant_Data[[#This Row],[Total Sales]]-Restaurant_Data[[#This Row],[Cost]]</f>
        <v>10.945</v>
      </c>
      <c r="Z220">
        <f>IF(COUNTIF($G$2:G220,G220)=1,1,0)</f>
        <v>0</v>
      </c>
    </row>
    <row r="221" spans="1:26" x14ac:dyDescent="0.3">
      <c r="A221" t="s">
        <v>510</v>
      </c>
      <c r="B221" s="2">
        <v>45823</v>
      </c>
      <c r="C221" t="s">
        <v>502</v>
      </c>
      <c r="D221" t="s">
        <v>395</v>
      </c>
      <c r="E221" t="s">
        <v>42</v>
      </c>
      <c r="F221" t="s">
        <v>122</v>
      </c>
      <c r="G221" t="s">
        <v>168</v>
      </c>
      <c r="H221" t="s">
        <v>304</v>
      </c>
      <c r="I221" t="s">
        <v>63</v>
      </c>
      <c r="J221" t="s">
        <v>45</v>
      </c>
      <c r="K221" t="s">
        <v>46</v>
      </c>
      <c r="L221" t="s">
        <v>36</v>
      </c>
      <c r="M221">
        <v>17</v>
      </c>
      <c r="N221" t="s">
        <v>48</v>
      </c>
      <c r="O221" t="s">
        <v>49</v>
      </c>
      <c r="P221" t="s">
        <v>71</v>
      </c>
      <c r="Q221" t="s">
        <v>189</v>
      </c>
      <c r="R221">
        <v>5</v>
      </c>
      <c r="S221">
        <v>5.38</v>
      </c>
      <c r="T221">
        <v>5</v>
      </c>
      <c r="U221">
        <v>5</v>
      </c>
      <c r="V221">
        <v>3</v>
      </c>
      <c r="W221" s="3">
        <f>Restaurant_Data[[#This Row],[Quantity]]*Restaurant_Data[[#This Row],[Unit Price]]*(1-Restaurant_Data[[#This Row],[Discount %]]/100)*(1+Restaurant_Data[[#This Row],[Tax %]]/100)</f>
        <v>26.832749999999997</v>
      </c>
      <c r="X221">
        <f>Restaurant_Data[[#This Row],[Quantity]]*Restaurant_Data[[#This Row],[Unit Price]]*50%</f>
        <v>13.45</v>
      </c>
      <c r="Y221" s="3">
        <f>Restaurant_Data[[#This Row],[Total Sales]]-Restaurant_Data[[#This Row],[Cost]]</f>
        <v>13.382749999999998</v>
      </c>
      <c r="Z221">
        <f>IF(COUNTIF($G$2:G221,G221)=1,1,0)</f>
        <v>0</v>
      </c>
    </row>
    <row r="222" spans="1:26" x14ac:dyDescent="0.3">
      <c r="A222" t="s">
        <v>511</v>
      </c>
      <c r="B222" s="2">
        <v>45823</v>
      </c>
      <c r="C222" t="s">
        <v>502</v>
      </c>
      <c r="D222" t="s">
        <v>395</v>
      </c>
      <c r="E222" t="s">
        <v>367</v>
      </c>
      <c r="F222" t="s">
        <v>81</v>
      </c>
      <c r="G222" t="s">
        <v>512</v>
      </c>
      <c r="H222" t="s">
        <v>304</v>
      </c>
      <c r="I222" t="s">
        <v>33</v>
      </c>
      <c r="J222" t="s">
        <v>45</v>
      </c>
      <c r="K222" t="s">
        <v>88</v>
      </c>
      <c r="L222" t="s">
        <v>289</v>
      </c>
      <c r="M222">
        <v>5</v>
      </c>
      <c r="N222" t="s">
        <v>37</v>
      </c>
      <c r="O222" t="s">
        <v>65</v>
      </c>
      <c r="P222" t="s">
        <v>77</v>
      </c>
      <c r="Q222" t="s">
        <v>78</v>
      </c>
      <c r="R222">
        <v>4</v>
      </c>
      <c r="S222">
        <v>7.11</v>
      </c>
      <c r="T222">
        <v>10</v>
      </c>
      <c r="U222">
        <v>5</v>
      </c>
      <c r="V222">
        <v>5</v>
      </c>
      <c r="W222" s="3">
        <f>Restaurant_Data[[#This Row],[Quantity]]*Restaurant_Data[[#This Row],[Unit Price]]*(1-Restaurant_Data[[#This Row],[Discount %]]/100)*(1+Restaurant_Data[[#This Row],[Tax %]]/100)</f>
        <v>26.875800000000002</v>
      </c>
      <c r="X222">
        <f>Restaurant_Data[[#This Row],[Quantity]]*Restaurant_Data[[#This Row],[Unit Price]]*50%</f>
        <v>14.22</v>
      </c>
      <c r="Y222" s="3">
        <f>Restaurant_Data[[#This Row],[Total Sales]]-Restaurant_Data[[#This Row],[Cost]]</f>
        <v>12.655800000000001</v>
      </c>
      <c r="Z222">
        <f>IF(COUNTIF($G$2:G222,G222)=1,1,0)</f>
        <v>1</v>
      </c>
    </row>
    <row r="223" spans="1:26" x14ac:dyDescent="0.3">
      <c r="A223" t="s">
        <v>513</v>
      </c>
      <c r="B223" s="2">
        <v>45809</v>
      </c>
      <c r="C223" t="s">
        <v>502</v>
      </c>
      <c r="D223" t="s">
        <v>395</v>
      </c>
      <c r="E223" t="s">
        <v>367</v>
      </c>
      <c r="F223" t="s">
        <v>122</v>
      </c>
      <c r="G223" t="s">
        <v>514</v>
      </c>
      <c r="H223" t="s">
        <v>44</v>
      </c>
      <c r="I223" t="s">
        <v>33</v>
      </c>
      <c r="J223" t="s">
        <v>102</v>
      </c>
      <c r="K223" t="s">
        <v>107</v>
      </c>
      <c r="L223" t="s">
        <v>289</v>
      </c>
      <c r="M223">
        <v>7</v>
      </c>
      <c r="N223" t="s">
        <v>48</v>
      </c>
      <c r="O223" t="s">
        <v>95</v>
      </c>
      <c r="P223" t="s">
        <v>71</v>
      </c>
      <c r="Q223" t="s">
        <v>210</v>
      </c>
      <c r="R223">
        <v>4</v>
      </c>
      <c r="S223">
        <v>6.69</v>
      </c>
      <c r="T223">
        <v>10</v>
      </c>
      <c r="U223">
        <v>5</v>
      </c>
      <c r="V223">
        <v>4</v>
      </c>
      <c r="W223" s="3">
        <f>Restaurant_Data[[#This Row],[Quantity]]*Restaurant_Data[[#This Row],[Unit Price]]*(1-Restaurant_Data[[#This Row],[Discount %]]/100)*(1+Restaurant_Data[[#This Row],[Tax %]]/100)</f>
        <v>25.288200000000003</v>
      </c>
      <c r="X223">
        <f>Restaurant_Data[[#This Row],[Quantity]]*Restaurant_Data[[#This Row],[Unit Price]]*50%</f>
        <v>13.38</v>
      </c>
      <c r="Y223" s="3">
        <f>Restaurant_Data[[#This Row],[Total Sales]]-Restaurant_Data[[#This Row],[Cost]]</f>
        <v>11.908200000000003</v>
      </c>
      <c r="Z223">
        <f>IF(COUNTIF($G$2:G223,G223)=1,1,0)</f>
        <v>1</v>
      </c>
    </row>
    <row r="224" spans="1:26" x14ac:dyDescent="0.3">
      <c r="A224" t="s">
        <v>515</v>
      </c>
      <c r="B224" s="2">
        <v>45809</v>
      </c>
      <c r="C224" t="s">
        <v>502</v>
      </c>
      <c r="D224" t="s">
        <v>395</v>
      </c>
      <c r="E224" t="s">
        <v>336</v>
      </c>
      <c r="F224" t="s">
        <v>75</v>
      </c>
      <c r="G224" t="s">
        <v>175</v>
      </c>
      <c r="H224" t="s">
        <v>44</v>
      </c>
      <c r="I224" t="s">
        <v>63</v>
      </c>
      <c r="J224" t="s">
        <v>102</v>
      </c>
      <c r="K224" t="s">
        <v>64</v>
      </c>
      <c r="L224" t="s">
        <v>47</v>
      </c>
      <c r="M224">
        <v>14</v>
      </c>
      <c r="N224" t="s">
        <v>37</v>
      </c>
      <c r="O224" t="s">
        <v>38</v>
      </c>
      <c r="P224" t="s">
        <v>39</v>
      </c>
      <c r="Q224" t="s">
        <v>319</v>
      </c>
      <c r="R224">
        <v>4</v>
      </c>
      <c r="S224">
        <v>21.14</v>
      </c>
      <c r="T224">
        <v>0</v>
      </c>
      <c r="U224">
        <v>5</v>
      </c>
      <c r="V224">
        <v>5</v>
      </c>
      <c r="W224" s="3">
        <f>Restaurant_Data[[#This Row],[Quantity]]*Restaurant_Data[[#This Row],[Unit Price]]*(1-Restaurant_Data[[#This Row],[Discount %]]/100)*(1+Restaurant_Data[[#This Row],[Tax %]]/100)</f>
        <v>88.788000000000011</v>
      </c>
      <c r="X224">
        <f>Restaurant_Data[[#This Row],[Quantity]]*Restaurant_Data[[#This Row],[Unit Price]]*50%</f>
        <v>42.28</v>
      </c>
      <c r="Y224" s="3">
        <f>Restaurant_Data[[#This Row],[Total Sales]]-Restaurant_Data[[#This Row],[Cost]]</f>
        <v>46.50800000000001</v>
      </c>
      <c r="Z224">
        <f>IF(COUNTIF($G$2:G224,G224)=1,1,0)</f>
        <v>0</v>
      </c>
    </row>
    <row r="225" spans="1:26" x14ac:dyDescent="0.3">
      <c r="A225" t="s">
        <v>516</v>
      </c>
      <c r="B225" s="2">
        <v>45836</v>
      </c>
      <c r="C225" t="s">
        <v>502</v>
      </c>
      <c r="D225" t="s">
        <v>395</v>
      </c>
      <c r="E225" t="s">
        <v>215</v>
      </c>
      <c r="F225" t="s">
        <v>81</v>
      </c>
      <c r="G225" t="s">
        <v>157</v>
      </c>
      <c r="H225" t="s">
        <v>44</v>
      </c>
      <c r="I225" t="s">
        <v>63</v>
      </c>
      <c r="J225" t="s">
        <v>93</v>
      </c>
      <c r="K225" t="s">
        <v>107</v>
      </c>
      <c r="L225" t="s">
        <v>94</v>
      </c>
      <c r="M225">
        <v>25</v>
      </c>
      <c r="N225" t="s">
        <v>48</v>
      </c>
      <c r="O225" t="s">
        <v>95</v>
      </c>
      <c r="P225" t="s">
        <v>71</v>
      </c>
      <c r="Q225" t="s">
        <v>210</v>
      </c>
      <c r="R225">
        <v>4</v>
      </c>
      <c r="S225">
        <v>11.31</v>
      </c>
      <c r="T225">
        <v>10</v>
      </c>
      <c r="U225">
        <v>5</v>
      </c>
      <c r="V225">
        <v>5</v>
      </c>
      <c r="W225" s="3">
        <f>Restaurant_Data[[#This Row],[Quantity]]*Restaurant_Data[[#This Row],[Unit Price]]*(1-Restaurant_Data[[#This Row],[Discount %]]/100)*(1+Restaurant_Data[[#This Row],[Tax %]]/100)</f>
        <v>42.751800000000003</v>
      </c>
      <c r="X225">
        <f>Restaurant_Data[[#This Row],[Quantity]]*Restaurant_Data[[#This Row],[Unit Price]]*50%</f>
        <v>22.62</v>
      </c>
      <c r="Y225" s="3">
        <f>Restaurant_Data[[#This Row],[Total Sales]]-Restaurant_Data[[#This Row],[Cost]]</f>
        <v>20.131800000000002</v>
      </c>
      <c r="Z225">
        <f>IF(COUNTIF($G$2:G225,G225)=1,1,0)</f>
        <v>0</v>
      </c>
    </row>
    <row r="226" spans="1:26" x14ac:dyDescent="0.3">
      <c r="A226" t="s">
        <v>517</v>
      </c>
      <c r="B226" s="2">
        <v>45831</v>
      </c>
      <c r="C226" t="s">
        <v>502</v>
      </c>
      <c r="D226" t="s">
        <v>395</v>
      </c>
      <c r="E226" t="s">
        <v>53</v>
      </c>
      <c r="F226" t="s">
        <v>86</v>
      </c>
      <c r="G226" t="s">
        <v>454</v>
      </c>
      <c r="H226" t="s">
        <v>44</v>
      </c>
      <c r="I226" t="s">
        <v>33</v>
      </c>
      <c r="J226" t="s">
        <v>102</v>
      </c>
      <c r="K226" t="s">
        <v>107</v>
      </c>
      <c r="L226" t="s">
        <v>36</v>
      </c>
      <c r="M226">
        <v>11</v>
      </c>
      <c r="N226" t="s">
        <v>57</v>
      </c>
      <c r="O226" t="s">
        <v>65</v>
      </c>
      <c r="P226" t="s">
        <v>50</v>
      </c>
      <c r="Q226" t="s">
        <v>51</v>
      </c>
      <c r="R226">
        <v>5</v>
      </c>
      <c r="S226">
        <v>10.52</v>
      </c>
      <c r="T226">
        <v>5</v>
      </c>
      <c r="U226">
        <v>5</v>
      </c>
      <c r="V226">
        <v>5</v>
      </c>
      <c r="W226" s="3">
        <f>Restaurant_Data[[#This Row],[Quantity]]*Restaurant_Data[[#This Row],[Unit Price]]*(1-Restaurant_Data[[#This Row],[Discount %]]/100)*(1+Restaurant_Data[[#This Row],[Tax %]]/100)</f>
        <v>52.468499999999992</v>
      </c>
      <c r="X226">
        <f>Restaurant_Data[[#This Row],[Quantity]]*Restaurant_Data[[#This Row],[Unit Price]]*50%</f>
        <v>26.299999999999997</v>
      </c>
      <c r="Y226" s="3">
        <f>Restaurant_Data[[#This Row],[Total Sales]]-Restaurant_Data[[#This Row],[Cost]]</f>
        <v>26.168499999999995</v>
      </c>
      <c r="Z226">
        <f>IF(COUNTIF($G$2:G226,G226)=1,1,0)</f>
        <v>0</v>
      </c>
    </row>
    <row r="227" spans="1:26" x14ac:dyDescent="0.3">
      <c r="A227" t="s">
        <v>518</v>
      </c>
      <c r="B227" s="2">
        <v>45835</v>
      </c>
      <c r="C227" t="s">
        <v>502</v>
      </c>
      <c r="D227" t="s">
        <v>395</v>
      </c>
      <c r="E227" t="s">
        <v>165</v>
      </c>
      <c r="F227" t="s">
        <v>122</v>
      </c>
      <c r="G227" t="s">
        <v>136</v>
      </c>
      <c r="H227" t="s">
        <v>44</v>
      </c>
      <c r="I227" t="s">
        <v>33</v>
      </c>
      <c r="J227" t="s">
        <v>102</v>
      </c>
      <c r="K227" t="s">
        <v>35</v>
      </c>
      <c r="L227" t="s">
        <v>289</v>
      </c>
      <c r="M227">
        <v>24</v>
      </c>
      <c r="N227" t="s">
        <v>57</v>
      </c>
      <c r="O227" t="s">
        <v>38</v>
      </c>
      <c r="P227" t="s">
        <v>39</v>
      </c>
      <c r="Q227" t="s">
        <v>319</v>
      </c>
      <c r="R227">
        <v>4</v>
      </c>
      <c r="S227">
        <v>8.31</v>
      </c>
      <c r="T227">
        <v>0</v>
      </c>
      <c r="U227">
        <v>5</v>
      </c>
      <c r="V227">
        <v>4</v>
      </c>
      <c r="W227" s="3">
        <f>Restaurant_Data[[#This Row],[Quantity]]*Restaurant_Data[[#This Row],[Unit Price]]*(1-Restaurant_Data[[#This Row],[Discount %]]/100)*(1+Restaurant_Data[[#This Row],[Tax %]]/100)</f>
        <v>34.902000000000001</v>
      </c>
      <c r="X227">
        <f>Restaurant_Data[[#This Row],[Quantity]]*Restaurant_Data[[#This Row],[Unit Price]]*50%</f>
        <v>16.62</v>
      </c>
      <c r="Y227" s="3">
        <f>Restaurant_Data[[#This Row],[Total Sales]]-Restaurant_Data[[#This Row],[Cost]]</f>
        <v>18.282</v>
      </c>
      <c r="Z227">
        <f>IF(COUNTIF($G$2:G227,G227)=1,1,0)</f>
        <v>0</v>
      </c>
    </row>
    <row r="228" spans="1:26" x14ac:dyDescent="0.3">
      <c r="A228" t="s">
        <v>519</v>
      </c>
      <c r="B228" s="2">
        <v>45828</v>
      </c>
      <c r="C228" t="s">
        <v>502</v>
      </c>
      <c r="D228" t="s">
        <v>395</v>
      </c>
      <c r="E228" t="s">
        <v>29</v>
      </c>
      <c r="F228" t="s">
        <v>122</v>
      </c>
      <c r="G228" t="s">
        <v>82</v>
      </c>
      <c r="H228" t="s">
        <v>304</v>
      </c>
      <c r="I228" t="s">
        <v>33</v>
      </c>
      <c r="J228" t="s">
        <v>93</v>
      </c>
      <c r="K228" t="s">
        <v>107</v>
      </c>
      <c r="L228" t="s">
        <v>94</v>
      </c>
      <c r="M228">
        <v>9</v>
      </c>
      <c r="N228" t="s">
        <v>37</v>
      </c>
      <c r="O228" t="s">
        <v>65</v>
      </c>
      <c r="P228" t="s">
        <v>39</v>
      </c>
      <c r="Q228" t="s">
        <v>319</v>
      </c>
      <c r="R228">
        <v>4</v>
      </c>
      <c r="S228">
        <v>7.26</v>
      </c>
      <c r="T228">
        <v>10</v>
      </c>
      <c r="U228">
        <v>5</v>
      </c>
      <c r="V228">
        <v>5</v>
      </c>
      <c r="W228" s="3">
        <f>Restaurant_Data[[#This Row],[Quantity]]*Restaurant_Data[[#This Row],[Unit Price]]*(1-Restaurant_Data[[#This Row],[Discount %]]/100)*(1+Restaurant_Data[[#This Row],[Tax %]]/100)</f>
        <v>27.442800000000002</v>
      </c>
      <c r="X228">
        <f>Restaurant_Data[[#This Row],[Quantity]]*Restaurant_Data[[#This Row],[Unit Price]]*50%</f>
        <v>14.52</v>
      </c>
      <c r="Y228" s="3">
        <f>Restaurant_Data[[#This Row],[Total Sales]]-Restaurant_Data[[#This Row],[Cost]]</f>
        <v>12.922800000000002</v>
      </c>
      <c r="Z228">
        <f>IF(COUNTIF($G$2:G228,G228)=1,1,0)</f>
        <v>0</v>
      </c>
    </row>
    <row r="229" spans="1:26" x14ac:dyDescent="0.3">
      <c r="A229" t="s">
        <v>520</v>
      </c>
      <c r="B229" s="2">
        <v>45819</v>
      </c>
      <c r="C229" t="s">
        <v>502</v>
      </c>
      <c r="D229" t="s">
        <v>395</v>
      </c>
      <c r="E229" t="s">
        <v>439</v>
      </c>
      <c r="F229" t="s">
        <v>30</v>
      </c>
      <c r="G229" t="s">
        <v>274</v>
      </c>
      <c r="H229" t="s">
        <v>44</v>
      </c>
      <c r="I229" t="s">
        <v>33</v>
      </c>
      <c r="J229" t="s">
        <v>34</v>
      </c>
      <c r="K229" t="s">
        <v>46</v>
      </c>
      <c r="L229" t="s">
        <v>56</v>
      </c>
      <c r="M229">
        <v>6</v>
      </c>
      <c r="N229" t="s">
        <v>37</v>
      </c>
      <c r="O229" t="s">
        <v>65</v>
      </c>
      <c r="P229" t="s">
        <v>50</v>
      </c>
      <c r="Q229" t="s">
        <v>169</v>
      </c>
      <c r="R229">
        <v>5</v>
      </c>
      <c r="S229">
        <v>7.5</v>
      </c>
      <c r="T229">
        <v>5</v>
      </c>
      <c r="U229">
        <v>5</v>
      </c>
      <c r="V229">
        <v>5</v>
      </c>
      <c r="W229" s="3">
        <f>Restaurant_Data[[#This Row],[Quantity]]*Restaurant_Data[[#This Row],[Unit Price]]*(1-Restaurant_Data[[#This Row],[Discount %]]/100)*(1+Restaurant_Data[[#This Row],[Tax %]]/100)</f>
        <v>37.40625</v>
      </c>
      <c r="X229">
        <f>Restaurant_Data[[#This Row],[Quantity]]*Restaurant_Data[[#This Row],[Unit Price]]*50%</f>
        <v>18.75</v>
      </c>
      <c r="Y229" s="3">
        <f>Restaurant_Data[[#This Row],[Total Sales]]-Restaurant_Data[[#This Row],[Cost]]</f>
        <v>18.65625</v>
      </c>
      <c r="Z229">
        <f>IF(COUNTIF($G$2:G229,G229)=1,1,0)</f>
        <v>0</v>
      </c>
    </row>
    <row r="230" spans="1:26" x14ac:dyDescent="0.3">
      <c r="A230" t="s">
        <v>521</v>
      </c>
      <c r="B230" s="2">
        <v>45819</v>
      </c>
      <c r="C230" t="s">
        <v>502</v>
      </c>
      <c r="D230" t="s">
        <v>395</v>
      </c>
      <c r="E230" t="s">
        <v>392</v>
      </c>
      <c r="F230" t="s">
        <v>54</v>
      </c>
      <c r="G230" t="s">
        <v>359</v>
      </c>
      <c r="H230" t="s">
        <v>44</v>
      </c>
      <c r="I230" t="s">
        <v>33</v>
      </c>
      <c r="J230" t="s">
        <v>102</v>
      </c>
      <c r="K230" t="s">
        <v>35</v>
      </c>
      <c r="L230" t="s">
        <v>47</v>
      </c>
      <c r="M230">
        <v>21</v>
      </c>
      <c r="N230" t="s">
        <v>48</v>
      </c>
      <c r="O230" t="s">
        <v>65</v>
      </c>
      <c r="P230" t="s">
        <v>71</v>
      </c>
      <c r="Q230" t="s">
        <v>148</v>
      </c>
      <c r="R230">
        <v>4</v>
      </c>
      <c r="S230">
        <v>7.25</v>
      </c>
      <c r="T230">
        <v>5</v>
      </c>
      <c r="U230">
        <v>5</v>
      </c>
      <c r="V230">
        <v>4</v>
      </c>
      <c r="W230" s="3">
        <f>Restaurant_Data[[#This Row],[Quantity]]*Restaurant_Data[[#This Row],[Unit Price]]*(1-Restaurant_Data[[#This Row],[Discount %]]/100)*(1+Restaurant_Data[[#This Row],[Tax %]]/100)</f>
        <v>28.927499999999998</v>
      </c>
      <c r="X230">
        <f>Restaurant_Data[[#This Row],[Quantity]]*Restaurant_Data[[#This Row],[Unit Price]]*50%</f>
        <v>14.5</v>
      </c>
      <c r="Y230" s="3">
        <f>Restaurant_Data[[#This Row],[Total Sales]]-Restaurant_Data[[#This Row],[Cost]]</f>
        <v>14.427499999999998</v>
      </c>
      <c r="Z230">
        <f>IF(COUNTIF($G$2:G230,G230)=1,1,0)</f>
        <v>0</v>
      </c>
    </row>
    <row r="231" spans="1:26" x14ac:dyDescent="0.3">
      <c r="A231" t="s">
        <v>522</v>
      </c>
      <c r="B231" s="2">
        <v>45832</v>
      </c>
      <c r="C231" t="s">
        <v>502</v>
      </c>
      <c r="D231" t="s">
        <v>395</v>
      </c>
      <c r="E231" t="s">
        <v>150</v>
      </c>
      <c r="F231" t="s">
        <v>54</v>
      </c>
      <c r="G231" t="s">
        <v>70</v>
      </c>
      <c r="H231" t="s">
        <v>304</v>
      </c>
      <c r="I231" t="s">
        <v>63</v>
      </c>
      <c r="J231" t="s">
        <v>34</v>
      </c>
      <c r="K231" t="s">
        <v>35</v>
      </c>
      <c r="L231" t="s">
        <v>47</v>
      </c>
      <c r="M231">
        <v>15</v>
      </c>
      <c r="N231" t="s">
        <v>57</v>
      </c>
      <c r="O231" t="s">
        <v>65</v>
      </c>
      <c r="P231" t="s">
        <v>50</v>
      </c>
      <c r="Q231" t="s">
        <v>51</v>
      </c>
      <c r="R231">
        <v>5</v>
      </c>
      <c r="S231">
        <v>12.12</v>
      </c>
      <c r="T231">
        <v>5</v>
      </c>
      <c r="U231">
        <v>5</v>
      </c>
      <c r="V231">
        <v>4</v>
      </c>
      <c r="W231" s="3">
        <f>Restaurant_Data[[#This Row],[Quantity]]*Restaurant_Data[[#This Row],[Unit Price]]*(1-Restaurant_Data[[#This Row],[Discount %]]/100)*(1+Restaurant_Data[[#This Row],[Tax %]]/100)</f>
        <v>60.448499999999996</v>
      </c>
      <c r="X231">
        <f>Restaurant_Data[[#This Row],[Quantity]]*Restaurant_Data[[#This Row],[Unit Price]]*50%</f>
        <v>30.299999999999997</v>
      </c>
      <c r="Y231" s="3">
        <f>Restaurant_Data[[#This Row],[Total Sales]]-Restaurant_Data[[#This Row],[Cost]]</f>
        <v>30.148499999999999</v>
      </c>
      <c r="Z231">
        <f>IF(COUNTIF($G$2:G231,G231)=1,1,0)</f>
        <v>0</v>
      </c>
    </row>
    <row r="232" spans="1:26" x14ac:dyDescent="0.3">
      <c r="A232" t="s">
        <v>523</v>
      </c>
      <c r="B232" s="2">
        <v>45832</v>
      </c>
      <c r="C232" t="s">
        <v>502</v>
      </c>
      <c r="D232" t="s">
        <v>395</v>
      </c>
      <c r="E232" t="s">
        <v>109</v>
      </c>
      <c r="F232" t="s">
        <v>69</v>
      </c>
      <c r="G232" t="s">
        <v>524</v>
      </c>
      <c r="H232" t="s">
        <v>44</v>
      </c>
      <c r="I232" t="s">
        <v>63</v>
      </c>
      <c r="J232" t="s">
        <v>45</v>
      </c>
      <c r="K232" t="s">
        <v>107</v>
      </c>
      <c r="L232" t="s">
        <v>56</v>
      </c>
      <c r="M232">
        <v>1</v>
      </c>
      <c r="N232" t="s">
        <v>37</v>
      </c>
      <c r="O232" t="s">
        <v>65</v>
      </c>
      <c r="P232" t="s">
        <v>39</v>
      </c>
      <c r="Q232" t="s">
        <v>131</v>
      </c>
      <c r="R232">
        <v>4</v>
      </c>
      <c r="S232">
        <v>15.79</v>
      </c>
      <c r="T232">
        <v>10</v>
      </c>
      <c r="U232">
        <v>5</v>
      </c>
      <c r="V232">
        <v>3</v>
      </c>
      <c r="W232" s="3">
        <f>Restaurant_Data[[#This Row],[Quantity]]*Restaurant_Data[[#This Row],[Unit Price]]*(1-Restaurant_Data[[#This Row],[Discount %]]/100)*(1+Restaurant_Data[[#This Row],[Tax %]]/100)</f>
        <v>59.686200000000007</v>
      </c>
      <c r="X232">
        <f>Restaurant_Data[[#This Row],[Quantity]]*Restaurant_Data[[#This Row],[Unit Price]]*50%</f>
        <v>31.58</v>
      </c>
      <c r="Y232" s="3">
        <f>Restaurant_Data[[#This Row],[Total Sales]]-Restaurant_Data[[#This Row],[Cost]]</f>
        <v>28.106200000000008</v>
      </c>
      <c r="Z232">
        <f>IF(COUNTIF($G$2:G232,G232)=1,1,0)</f>
        <v>1</v>
      </c>
    </row>
    <row r="233" spans="1:26" x14ac:dyDescent="0.3">
      <c r="A233" t="s">
        <v>525</v>
      </c>
      <c r="B233" s="2">
        <v>45819</v>
      </c>
      <c r="C233" t="s">
        <v>502</v>
      </c>
      <c r="D233" t="s">
        <v>395</v>
      </c>
      <c r="E233" t="s">
        <v>218</v>
      </c>
      <c r="F233" t="s">
        <v>30</v>
      </c>
      <c r="G233" t="s">
        <v>87</v>
      </c>
      <c r="H233" t="s">
        <v>304</v>
      </c>
      <c r="I233" t="s">
        <v>33</v>
      </c>
      <c r="J233" t="s">
        <v>93</v>
      </c>
      <c r="K233" t="s">
        <v>107</v>
      </c>
      <c r="L233" t="s">
        <v>36</v>
      </c>
      <c r="M233">
        <v>17</v>
      </c>
      <c r="N233" t="s">
        <v>57</v>
      </c>
      <c r="O233" t="s">
        <v>38</v>
      </c>
      <c r="P233" t="s">
        <v>58</v>
      </c>
      <c r="Q233" t="s">
        <v>251</v>
      </c>
      <c r="R233">
        <v>4</v>
      </c>
      <c r="S233">
        <v>11.16</v>
      </c>
      <c r="T233">
        <v>5</v>
      </c>
      <c r="U233">
        <v>5</v>
      </c>
      <c r="V233">
        <v>5</v>
      </c>
      <c r="W233" s="3">
        <f>Restaurant_Data[[#This Row],[Quantity]]*Restaurant_Data[[#This Row],[Unit Price]]*(1-Restaurant_Data[[#This Row],[Discount %]]/100)*(1+Restaurant_Data[[#This Row],[Tax %]]/100)</f>
        <v>44.528400000000005</v>
      </c>
      <c r="X233">
        <f>Restaurant_Data[[#This Row],[Quantity]]*Restaurant_Data[[#This Row],[Unit Price]]*50%</f>
        <v>22.32</v>
      </c>
      <c r="Y233" s="3">
        <f>Restaurant_Data[[#This Row],[Total Sales]]-Restaurant_Data[[#This Row],[Cost]]</f>
        <v>22.208400000000005</v>
      </c>
      <c r="Z233">
        <f>IF(COUNTIF($G$2:G233,G233)=1,1,0)</f>
        <v>0</v>
      </c>
    </row>
    <row r="234" spans="1:26" x14ac:dyDescent="0.3">
      <c r="A234" t="s">
        <v>526</v>
      </c>
      <c r="B234" s="2">
        <v>45817</v>
      </c>
      <c r="C234" t="s">
        <v>502</v>
      </c>
      <c r="D234" t="s">
        <v>395</v>
      </c>
      <c r="E234" t="s">
        <v>42</v>
      </c>
      <c r="F234" t="s">
        <v>30</v>
      </c>
      <c r="G234" t="s">
        <v>527</v>
      </c>
      <c r="H234" t="s">
        <v>44</v>
      </c>
      <c r="I234" t="s">
        <v>63</v>
      </c>
      <c r="J234" t="s">
        <v>93</v>
      </c>
      <c r="K234" t="s">
        <v>107</v>
      </c>
      <c r="L234" t="s">
        <v>36</v>
      </c>
      <c r="M234">
        <v>16</v>
      </c>
      <c r="N234" t="s">
        <v>57</v>
      </c>
      <c r="O234" t="s">
        <v>38</v>
      </c>
      <c r="P234" t="s">
        <v>50</v>
      </c>
      <c r="Q234" t="s">
        <v>98</v>
      </c>
      <c r="R234">
        <v>4</v>
      </c>
      <c r="S234">
        <v>14.2</v>
      </c>
      <c r="T234">
        <v>10</v>
      </c>
      <c r="U234">
        <v>5</v>
      </c>
      <c r="V234">
        <v>5</v>
      </c>
      <c r="W234" s="3">
        <f>Restaurant_Data[[#This Row],[Quantity]]*Restaurant_Data[[#This Row],[Unit Price]]*(1-Restaurant_Data[[#This Row],[Discount %]]/100)*(1+Restaurant_Data[[#This Row],[Tax %]]/100)</f>
        <v>53.676000000000002</v>
      </c>
      <c r="X234">
        <f>Restaurant_Data[[#This Row],[Quantity]]*Restaurant_Data[[#This Row],[Unit Price]]*50%</f>
        <v>28.4</v>
      </c>
      <c r="Y234" s="3">
        <f>Restaurant_Data[[#This Row],[Total Sales]]-Restaurant_Data[[#This Row],[Cost]]</f>
        <v>25.276000000000003</v>
      </c>
      <c r="Z234">
        <f>IF(COUNTIF($G$2:G234,G234)=1,1,0)</f>
        <v>1</v>
      </c>
    </row>
    <row r="235" spans="1:26" x14ac:dyDescent="0.3">
      <c r="A235" t="s">
        <v>528</v>
      </c>
      <c r="B235" s="2">
        <v>45832</v>
      </c>
      <c r="C235" t="s">
        <v>502</v>
      </c>
      <c r="D235" t="s">
        <v>395</v>
      </c>
      <c r="E235" t="s">
        <v>336</v>
      </c>
      <c r="F235" t="s">
        <v>75</v>
      </c>
      <c r="G235" t="s">
        <v>529</v>
      </c>
      <c r="H235" t="s">
        <v>44</v>
      </c>
      <c r="I235" t="s">
        <v>63</v>
      </c>
      <c r="J235" t="s">
        <v>93</v>
      </c>
      <c r="K235" t="s">
        <v>35</v>
      </c>
      <c r="L235" t="s">
        <v>36</v>
      </c>
      <c r="M235">
        <v>20</v>
      </c>
      <c r="N235" t="s">
        <v>57</v>
      </c>
      <c r="O235" t="s">
        <v>38</v>
      </c>
      <c r="P235" t="s">
        <v>50</v>
      </c>
      <c r="Q235" t="s">
        <v>51</v>
      </c>
      <c r="R235">
        <v>4</v>
      </c>
      <c r="S235">
        <v>5.72</v>
      </c>
      <c r="T235">
        <v>5</v>
      </c>
      <c r="U235">
        <v>5</v>
      </c>
      <c r="V235">
        <v>4</v>
      </c>
      <c r="W235" s="3">
        <f>Restaurant_Data[[#This Row],[Quantity]]*Restaurant_Data[[#This Row],[Unit Price]]*(1-Restaurant_Data[[#This Row],[Discount %]]/100)*(1+Restaurant_Data[[#This Row],[Tax %]]/100)</f>
        <v>22.822799999999997</v>
      </c>
      <c r="X235">
        <f>Restaurant_Data[[#This Row],[Quantity]]*Restaurant_Data[[#This Row],[Unit Price]]*50%</f>
        <v>11.44</v>
      </c>
      <c r="Y235" s="3">
        <f>Restaurant_Data[[#This Row],[Total Sales]]-Restaurant_Data[[#This Row],[Cost]]</f>
        <v>11.382799999999998</v>
      </c>
      <c r="Z235">
        <f>IF(COUNTIF($G$2:G235,G235)=1,1,0)</f>
        <v>1</v>
      </c>
    </row>
    <row r="236" spans="1:26" x14ac:dyDescent="0.3">
      <c r="A236" t="s">
        <v>530</v>
      </c>
      <c r="B236" s="2">
        <v>45825</v>
      </c>
      <c r="C236" t="s">
        <v>502</v>
      </c>
      <c r="D236" t="s">
        <v>395</v>
      </c>
      <c r="E236" t="s">
        <v>121</v>
      </c>
      <c r="F236" t="s">
        <v>30</v>
      </c>
      <c r="G236" t="s">
        <v>531</v>
      </c>
      <c r="H236" t="s">
        <v>44</v>
      </c>
      <c r="I236" t="s">
        <v>33</v>
      </c>
      <c r="J236" t="s">
        <v>93</v>
      </c>
      <c r="K236" t="s">
        <v>88</v>
      </c>
      <c r="L236" t="s">
        <v>56</v>
      </c>
      <c r="M236">
        <v>25</v>
      </c>
      <c r="N236" t="s">
        <v>48</v>
      </c>
      <c r="O236" t="s">
        <v>38</v>
      </c>
      <c r="P236" t="s">
        <v>58</v>
      </c>
      <c r="Q236" t="s">
        <v>59</v>
      </c>
      <c r="R236">
        <v>6</v>
      </c>
      <c r="S236">
        <v>7.46</v>
      </c>
      <c r="T236">
        <v>5</v>
      </c>
      <c r="U236">
        <v>5</v>
      </c>
      <c r="V236">
        <v>5</v>
      </c>
      <c r="W236" s="3">
        <f>Restaurant_Data[[#This Row],[Quantity]]*Restaurant_Data[[#This Row],[Unit Price]]*(1-Restaurant_Data[[#This Row],[Discount %]]/100)*(1+Restaurant_Data[[#This Row],[Tax %]]/100)</f>
        <v>44.648099999999999</v>
      </c>
      <c r="X236">
        <f>Restaurant_Data[[#This Row],[Quantity]]*Restaurant_Data[[#This Row],[Unit Price]]*50%</f>
        <v>22.38</v>
      </c>
      <c r="Y236" s="3">
        <f>Restaurant_Data[[#This Row],[Total Sales]]-Restaurant_Data[[#This Row],[Cost]]</f>
        <v>22.2681</v>
      </c>
      <c r="Z236">
        <f>IF(COUNTIF($G$2:G236,G236)=1,1,0)</f>
        <v>1</v>
      </c>
    </row>
    <row r="237" spans="1:26" x14ac:dyDescent="0.3">
      <c r="A237" t="s">
        <v>532</v>
      </c>
      <c r="B237" s="2">
        <v>45817</v>
      </c>
      <c r="C237" t="s">
        <v>502</v>
      </c>
      <c r="D237" t="s">
        <v>395</v>
      </c>
      <c r="E237" t="s">
        <v>234</v>
      </c>
      <c r="F237" t="s">
        <v>86</v>
      </c>
      <c r="G237" t="s">
        <v>533</v>
      </c>
      <c r="H237" t="s">
        <v>44</v>
      </c>
      <c r="I237" t="s">
        <v>63</v>
      </c>
      <c r="J237" t="s">
        <v>93</v>
      </c>
      <c r="K237" t="s">
        <v>46</v>
      </c>
      <c r="L237" t="s">
        <v>94</v>
      </c>
      <c r="M237">
        <v>11</v>
      </c>
      <c r="N237" t="s">
        <v>48</v>
      </c>
      <c r="O237" t="s">
        <v>38</v>
      </c>
      <c r="P237" t="s">
        <v>77</v>
      </c>
      <c r="Q237" t="s">
        <v>128</v>
      </c>
      <c r="R237">
        <v>5</v>
      </c>
      <c r="S237">
        <v>9.8000000000000007</v>
      </c>
      <c r="T237">
        <v>0</v>
      </c>
      <c r="U237">
        <v>5</v>
      </c>
      <c r="V237">
        <v>5</v>
      </c>
      <c r="W237" s="3">
        <f>Restaurant_Data[[#This Row],[Quantity]]*Restaurant_Data[[#This Row],[Unit Price]]*(1-Restaurant_Data[[#This Row],[Discount %]]/100)*(1+Restaurant_Data[[#This Row],[Tax %]]/100)</f>
        <v>51.45</v>
      </c>
      <c r="X237">
        <f>Restaurant_Data[[#This Row],[Quantity]]*Restaurant_Data[[#This Row],[Unit Price]]*50%</f>
        <v>24.5</v>
      </c>
      <c r="Y237" s="3">
        <f>Restaurant_Data[[#This Row],[Total Sales]]-Restaurant_Data[[#This Row],[Cost]]</f>
        <v>26.950000000000003</v>
      </c>
      <c r="Z237">
        <f>IF(COUNTIF($G$2:G237,G237)=1,1,0)</f>
        <v>1</v>
      </c>
    </row>
    <row r="238" spans="1:26" x14ac:dyDescent="0.3">
      <c r="A238" t="s">
        <v>534</v>
      </c>
      <c r="B238" s="2">
        <v>45821</v>
      </c>
      <c r="C238" t="s">
        <v>502</v>
      </c>
      <c r="D238" t="s">
        <v>395</v>
      </c>
      <c r="E238" t="s">
        <v>100</v>
      </c>
      <c r="F238" t="s">
        <v>86</v>
      </c>
      <c r="G238" t="s">
        <v>535</v>
      </c>
      <c r="H238" t="s">
        <v>304</v>
      </c>
      <c r="I238" t="s">
        <v>33</v>
      </c>
      <c r="J238" t="s">
        <v>102</v>
      </c>
      <c r="K238" t="s">
        <v>35</v>
      </c>
      <c r="L238" t="s">
        <v>94</v>
      </c>
      <c r="M238">
        <v>19</v>
      </c>
      <c r="N238" t="s">
        <v>57</v>
      </c>
      <c r="O238" t="s">
        <v>95</v>
      </c>
      <c r="P238" t="s">
        <v>71</v>
      </c>
      <c r="Q238" t="s">
        <v>72</v>
      </c>
      <c r="R238">
        <v>5</v>
      </c>
      <c r="S238">
        <v>6.82</v>
      </c>
      <c r="T238">
        <v>0</v>
      </c>
      <c r="U238">
        <v>5</v>
      </c>
      <c r="V238">
        <v>4</v>
      </c>
      <c r="W238" s="3">
        <f>Restaurant_Data[[#This Row],[Quantity]]*Restaurant_Data[[#This Row],[Unit Price]]*(1-Restaurant_Data[[#This Row],[Discount %]]/100)*(1+Restaurant_Data[[#This Row],[Tax %]]/100)</f>
        <v>35.805</v>
      </c>
      <c r="X238">
        <f>Restaurant_Data[[#This Row],[Quantity]]*Restaurant_Data[[#This Row],[Unit Price]]*50%</f>
        <v>17.05</v>
      </c>
      <c r="Y238" s="3">
        <f>Restaurant_Data[[#This Row],[Total Sales]]-Restaurant_Data[[#This Row],[Cost]]</f>
        <v>18.754999999999999</v>
      </c>
      <c r="Z238">
        <f>IF(COUNTIF($G$2:G238,G238)=1,1,0)</f>
        <v>1</v>
      </c>
    </row>
    <row r="239" spans="1:26" x14ac:dyDescent="0.3">
      <c r="A239" t="s">
        <v>536</v>
      </c>
      <c r="B239" s="2">
        <v>45834</v>
      </c>
      <c r="C239" t="s">
        <v>502</v>
      </c>
      <c r="D239" t="s">
        <v>395</v>
      </c>
      <c r="E239" t="s">
        <v>85</v>
      </c>
      <c r="F239" t="s">
        <v>122</v>
      </c>
      <c r="G239" t="s">
        <v>537</v>
      </c>
      <c r="H239" t="s">
        <v>304</v>
      </c>
      <c r="I239" t="s">
        <v>33</v>
      </c>
      <c r="J239" t="s">
        <v>93</v>
      </c>
      <c r="K239" t="s">
        <v>46</v>
      </c>
      <c r="L239" t="s">
        <v>94</v>
      </c>
      <c r="M239">
        <v>22</v>
      </c>
      <c r="N239" t="s">
        <v>48</v>
      </c>
      <c r="O239" t="s">
        <v>49</v>
      </c>
      <c r="P239" t="s">
        <v>58</v>
      </c>
      <c r="Q239" t="s">
        <v>137</v>
      </c>
      <c r="R239">
        <v>5</v>
      </c>
      <c r="S239">
        <v>5.33</v>
      </c>
      <c r="T239">
        <v>5</v>
      </c>
      <c r="U239">
        <v>5</v>
      </c>
      <c r="V239">
        <v>5</v>
      </c>
      <c r="W239" s="3">
        <f>Restaurant_Data[[#This Row],[Quantity]]*Restaurant_Data[[#This Row],[Unit Price]]*(1-Restaurant_Data[[#This Row],[Discount %]]/100)*(1+Restaurant_Data[[#This Row],[Tax %]]/100)</f>
        <v>26.583375</v>
      </c>
      <c r="X239">
        <f>Restaurant_Data[[#This Row],[Quantity]]*Restaurant_Data[[#This Row],[Unit Price]]*50%</f>
        <v>13.324999999999999</v>
      </c>
      <c r="Y239" s="3">
        <f>Restaurant_Data[[#This Row],[Total Sales]]-Restaurant_Data[[#This Row],[Cost]]</f>
        <v>13.258375000000001</v>
      </c>
      <c r="Z239">
        <f>IF(COUNTIF($G$2:G239,G239)=1,1,0)</f>
        <v>1</v>
      </c>
    </row>
    <row r="240" spans="1:26" x14ac:dyDescent="0.3">
      <c r="A240" t="s">
        <v>538</v>
      </c>
      <c r="B240" s="2">
        <v>45814</v>
      </c>
      <c r="C240" t="s">
        <v>502</v>
      </c>
      <c r="D240" t="s">
        <v>395</v>
      </c>
      <c r="E240" t="s">
        <v>215</v>
      </c>
      <c r="F240" t="s">
        <v>81</v>
      </c>
      <c r="G240" t="s">
        <v>539</v>
      </c>
      <c r="H240" t="s">
        <v>304</v>
      </c>
      <c r="I240" t="s">
        <v>33</v>
      </c>
      <c r="J240" t="s">
        <v>34</v>
      </c>
      <c r="K240" t="s">
        <v>46</v>
      </c>
      <c r="L240" t="s">
        <v>36</v>
      </c>
      <c r="M240">
        <v>21</v>
      </c>
      <c r="N240" t="s">
        <v>57</v>
      </c>
      <c r="O240" t="s">
        <v>49</v>
      </c>
      <c r="P240" t="s">
        <v>77</v>
      </c>
      <c r="Q240" t="s">
        <v>78</v>
      </c>
      <c r="R240">
        <v>5</v>
      </c>
      <c r="S240">
        <v>10.54</v>
      </c>
      <c r="T240">
        <v>5</v>
      </c>
      <c r="U240">
        <v>5</v>
      </c>
      <c r="V240">
        <v>4</v>
      </c>
      <c r="W240" s="3">
        <f>Restaurant_Data[[#This Row],[Quantity]]*Restaurant_Data[[#This Row],[Unit Price]]*(1-Restaurant_Data[[#This Row],[Discount %]]/100)*(1+Restaurant_Data[[#This Row],[Tax %]]/100)</f>
        <v>52.568249999999992</v>
      </c>
      <c r="X240">
        <f>Restaurant_Data[[#This Row],[Quantity]]*Restaurant_Data[[#This Row],[Unit Price]]*50%</f>
        <v>26.349999999999998</v>
      </c>
      <c r="Y240" s="3">
        <f>Restaurant_Data[[#This Row],[Total Sales]]-Restaurant_Data[[#This Row],[Cost]]</f>
        <v>26.218249999999994</v>
      </c>
      <c r="Z240">
        <f>IF(COUNTIF($G$2:G240,G240)=1,1,0)</f>
        <v>1</v>
      </c>
    </row>
    <row r="241" spans="1:26" x14ac:dyDescent="0.3">
      <c r="A241" t="s">
        <v>540</v>
      </c>
      <c r="B241" s="2">
        <v>45826</v>
      </c>
      <c r="C241" t="s">
        <v>502</v>
      </c>
      <c r="D241" t="s">
        <v>395</v>
      </c>
      <c r="E241" t="s">
        <v>282</v>
      </c>
      <c r="F241" t="s">
        <v>54</v>
      </c>
      <c r="G241" t="s">
        <v>390</v>
      </c>
      <c r="H241" t="s">
        <v>44</v>
      </c>
      <c r="I241" t="s">
        <v>63</v>
      </c>
      <c r="J241" t="s">
        <v>45</v>
      </c>
      <c r="K241" t="s">
        <v>64</v>
      </c>
      <c r="L241" t="s">
        <v>94</v>
      </c>
      <c r="M241">
        <v>7</v>
      </c>
      <c r="N241" t="s">
        <v>37</v>
      </c>
      <c r="O241" t="s">
        <v>95</v>
      </c>
      <c r="P241" t="s">
        <v>50</v>
      </c>
      <c r="Q241" t="s">
        <v>98</v>
      </c>
      <c r="R241">
        <v>5</v>
      </c>
      <c r="S241">
        <v>15.87</v>
      </c>
      <c r="T241">
        <v>10</v>
      </c>
      <c r="U241">
        <v>5</v>
      </c>
      <c r="V241">
        <v>4</v>
      </c>
      <c r="W241" s="3">
        <f>Restaurant_Data[[#This Row],[Quantity]]*Restaurant_Data[[#This Row],[Unit Price]]*(1-Restaurant_Data[[#This Row],[Discount %]]/100)*(1+Restaurant_Data[[#This Row],[Tax %]]/100)</f>
        <v>74.985749999999996</v>
      </c>
      <c r="X241">
        <f>Restaurant_Data[[#This Row],[Quantity]]*Restaurant_Data[[#This Row],[Unit Price]]*50%</f>
        <v>39.674999999999997</v>
      </c>
      <c r="Y241" s="3">
        <f>Restaurant_Data[[#This Row],[Total Sales]]-Restaurant_Data[[#This Row],[Cost]]</f>
        <v>35.310749999999999</v>
      </c>
      <c r="Z241">
        <f>IF(COUNTIF($G$2:G241,G241)=1,1,0)</f>
        <v>0</v>
      </c>
    </row>
    <row r="242" spans="1:26" x14ac:dyDescent="0.3">
      <c r="A242" t="s">
        <v>541</v>
      </c>
      <c r="B242" s="2">
        <v>45822</v>
      </c>
      <c r="C242" t="s">
        <v>502</v>
      </c>
      <c r="D242" t="s">
        <v>395</v>
      </c>
      <c r="E242" t="s">
        <v>246</v>
      </c>
      <c r="F242" t="s">
        <v>54</v>
      </c>
      <c r="G242" t="s">
        <v>243</v>
      </c>
      <c r="H242" t="s">
        <v>304</v>
      </c>
      <c r="I242" t="s">
        <v>33</v>
      </c>
      <c r="J242" t="s">
        <v>45</v>
      </c>
      <c r="K242" t="s">
        <v>46</v>
      </c>
      <c r="L242" t="s">
        <v>36</v>
      </c>
      <c r="M242">
        <v>6</v>
      </c>
      <c r="N242" t="s">
        <v>48</v>
      </c>
      <c r="O242" t="s">
        <v>49</v>
      </c>
      <c r="P242" t="s">
        <v>114</v>
      </c>
      <c r="Q242" t="s">
        <v>115</v>
      </c>
      <c r="R242">
        <v>6</v>
      </c>
      <c r="S242">
        <v>6.19</v>
      </c>
      <c r="T242">
        <v>5</v>
      </c>
      <c r="U242">
        <v>5</v>
      </c>
      <c r="V242">
        <v>3</v>
      </c>
      <c r="W242" s="3">
        <f>Restaurant_Data[[#This Row],[Quantity]]*Restaurant_Data[[#This Row],[Unit Price]]*(1-Restaurant_Data[[#This Row],[Discount %]]/100)*(1+Restaurant_Data[[#This Row],[Tax %]]/100)</f>
        <v>37.047150000000002</v>
      </c>
      <c r="X242">
        <f>Restaurant_Data[[#This Row],[Quantity]]*Restaurant_Data[[#This Row],[Unit Price]]*50%</f>
        <v>18.57</v>
      </c>
      <c r="Y242" s="3">
        <f>Restaurant_Data[[#This Row],[Total Sales]]-Restaurant_Data[[#This Row],[Cost]]</f>
        <v>18.477150000000002</v>
      </c>
      <c r="Z242">
        <f>IF(COUNTIF($G$2:G242,G242)=1,1,0)</f>
        <v>0</v>
      </c>
    </row>
    <row r="243" spans="1:26" x14ac:dyDescent="0.3">
      <c r="A243" t="s">
        <v>542</v>
      </c>
      <c r="B243" s="2">
        <v>45828</v>
      </c>
      <c r="C243" t="s">
        <v>502</v>
      </c>
      <c r="D243" t="s">
        <v>395</v>
      </c>
      <c r="E243" t="s">
        <v>105</v>
      </c>
      <c r="F243" t="s">
        <v>86</v>
      </c>
      <c r="G243" t="s">
        <v>436</v>
      </c>
      <c r="H243" t="s">
        <v>44</v>
      </c>
      <c r="I243" t="s">
        <v>33</v>
      </c>
      <c r="J243" t="s">
        <v>93</v>
      </c>
      <c r="K243" t="s">
        <v>88</v>
      </c>
      <c r="L243" t="s">
        <v>36</v>
      </c>
      <c r="M243">
        <v>4</v>
      </c>
      <c r="N243" t="s">
        <v>57</v>
      </c>
      <c r="O243" t="s">
        <v>65</v>
      </c>
      <c r="P243" t="s">
        <v>58</v>
      </c>
      <c r="Q243" t="s">
        <v>83</v>
      </c>
      <c r="R243">
        <v>6</v>
      </c>
      <c r="S243">
        <v>3.23</v>
      </c>
      <c r="T243">
        <v>5</v>
      </c>
      <c r="U243">
        <v>5</v>
      </c>
      <c r="V243">
        <v>4</v>
      </c>
      <c r="W243" s="3">
        <f>Restaurant_Data[[#This Row],[Quantity]]*Restaurant_Data[[#This Row],[Unit Price]]*(1-Restaurant_Data[[#This Row],[Discount %]]/100)*(1+Restaurant_Data[[#This Row],[Tax %]]/100)</f>
        <v>19.33155</v>
      </c>
      <c r="X243">
        <f>Restaurant_Data[[#This Row],[Quantity]]*Restaurant_Data[[#This Row],[Unit Price]]*50%</f>
        <v>9.69</v>
      </c>
      <c r="Y243" s="3">
        <f>Restaurant_Data[[#This Row],[Total Sales]]-Restaurant_Data[[#This Row],[Cost]]</f>
        <v>9.6415500000000005</v>
      </c>
      <c r="Z243">
        <f>IF(COUNTIF($G$2:G243,G243)=1,1,0)</f>
        <v>0</v>
      </c>
    </row>
    <row r="244" spans="1:26" x14ac:dyDescent="0.3">
      <c r="A244" t="s">
        <v>543</v>
      </c>
      <c r="B244" s="2">
        <v>45827</v>
      </c>
      <c r="C244" t="s">
        <v>502</v>
      </c>
      <c r="D244" t="s">
        <v>395</v>
      </c>
      <c r="E244" t="s">
        <v>191</v>
      </c>
      <c r="F244" t="s">
        <v>75</v>
      </c>
      <c r="G244" t="s">
        <v>313</v>
      </c>
      <c r="H244" t="s">
        <v>44</v>
      </c>
      <c r="I244" t="s">
        <v>63</v>
      </c>
      <c r="J244" t="s">
        <v>93</v>
      </c>
      <c r="K244" t="s">
        <v>88</v>
      </c>
      <c r="L244" t="s">
        <v>36</v>
      </c>
      <c r="M244">
        <v>5</v>
      </c>
      <c r="N244" t="s">
        <v>57</v>
      </c>
      <c r="O244" t="s">
        <v>49</v>
      </c>
      <c r="P244" t="s">
        <v>39</v>
      </c>
      <c r="Q244" t="s">
        <v>40</v>
      </c>
      <c r="R244">
        <v>5</v>
      </c>
      <c r="S244">
        <v>3.31</v>
      </c>
      <c r="T244">
        <v>5</v>
      </c>
      <c r="U244">
        <v>5</v>
      </c>
      <c r="V244">
        <v>5</v>
      </c>
      <c r="W244" s="3">
        <f>Restaurant_Data[[#This Row],[Quantity]]*Restaurant_Data[[#This Row],[Unit Price]]*(1-Restaurant_Data[[#This Row],[Discount %]]/100)*(1+Restaurant_Data[[#This Row],[Tax %]]/100)</f>
        <v>16.508625000000002</v>
      </c>
      <c r="X244">
        <f>Restaurant_Data[[#This Row],[Quantity]]*Restaurant_Data[[#This Row],[Unit Price]]*50%</f>
        <v>8.2750000000000004</v>
      </c>
      <c r="Y244" s="3">
        <f>Restaurant_Data[[#This Row],[Total Sales]]-Restaurant_Data[[#This Row],[Cost]]</f>
        <v>8.2336250000000017</v>
      </c>
      <c r="Z244">
        <f>IF(COUNTIF($G$2:G244,G244)=1,1,0)</f>
        <v>0</v>
      </c>
    </row>
    <row r="245" spans="1:26" x14ac:dyDescent="0.3">
      <c r="A245" t="s">
        <v>544</v>
      </c>
      <c r="B245" s="2">
        <v>45818</v>
      </c>
      <c r="C245" t="s">
        <v>502</v>
      </c>
      <c r="D245" t="s">
        <v>395</v>
      </c>
      <c r="E245" t="s">
        <v>121</v>
      </c>
      <c r="F245" t="s">
        <v>81</v>
      </c>
      <c r="G245" t="s">
        <v>434</v>
      </c>
      <c r="H245" t="s">
        <v>304</v>
      </c>
      <c r="I245" t="s">
        <v>33</v>
      </c>
      <c r="J245" t="s">
        <v>45</v>
      </c>
      <c r="K245" t="s">
        <v>107</v>
      </c>
      <c r="L245" t="s">
        <v>36</v>
      </c>
      <c r="M245">
        <v>2</v>
      </c>
      <c r="N245" t="s">
        <v>48</v>
      </c>
      <c r="O245" t="s">
        <v>95</v>
      </c>
      <c r="P245" t="s">
        <v>71</v>
      </c>
      <c r="Q245" t="s">
        <v>72</v>
      </c>
      <c r="R245">
        <v>5</v>
      </c>
      <c r="S245">
        <v>3.37</v>
      </c>
      <c r="T245">
        <v>5</v>
      </c>
      <c r="U245">
        <v>5</v>
      </c>
      <c r="V245">
        <v>5</v>
      </c>
      <c r="W245" s="3">
        <f>Restaurant_Data[[#This Row],[Quantity]]*Restaurant_Data[[#This Row],[Unit Price]]*(1-Restaurant_Data[[#This Row],[Discount %]]/100)*(1+Restaurant_Data[[#This Row],[Tax %]]/100)</f>
        <v>16.807875000000003</v>
      </c>
      <c r="X245">
        <f>Restaurant_Data[[#This Row],[Quantity]]*Restaurant_Data[[#This Row],[Unit Price]]*50%</f>
        <v>8.4250000000000007</v>
      </c>
      <c r="Y245" s="3">
        <f>Restaurant_Data[[#This Row],[Total Sales]]-Restaurant_Data[[#This Row],[Cost]]</f>
        <v>8.3828750000000021</v>
      </c>
      <c r="Z245">
        <f>IF(COUNTIF($G$2:G245,G245)=1,1,0)</f>
        <v>0</v>
      </c>
    </row>
    <row r="246" spans="1:26" x14ac:dyDescent="0.3">
      <c r="A246" t="s">
        <v>545</v>
      </c>
      <c r="B246" s="2">
        <v>45817</v>
      </c>
      <c r="C246" t="s">
        <v>502</v>
      </c>
      <c r="D246" t="s">
        <v>395</v>
      </c>
      <c r="E246" t="s">
        <v>234</v>
      </c>
      <c r="F246" t="s">
        <v>75</v>
      </c>
      <c r="G246" t="s">
        <v>379</v>
      </c>
      <c r="H246" t="s">
        <v>304</v>
      </c>
      <c r="I246" t="s">
        <v>63</v>
      </c>
      <c r="J246" t="s">
        <v>102</v>
      </c>
      <c r="K246" t="s">
        <v>35</v>
      </c>
      <c r="L246" t="s">
        <v>56</v>
      </c>
      <c r="M246">
        <v>9</v>
      </c>
      <c r="N246" t="s">
        <v>37</v>
      </c>
      <c r="O246" t="s">
        <v>65</v>
      </c>
      <c r="P246" t="s">
        <v>77</v>
      </c>
      <c r="Q246" t="s">
        <v>244</v>
      </c>
      <c r="R246">
        <v>5</v>
      </c>
      <c r="S246">
        <v>15.92</v>
      </c>
      <c r="T246">
        <v>5</v>
      </c>
      <c r="U246">
        <v>5</v>
      </c>
      <c r="V246">
        <v>5</v>
      </c>
      <c r="W246" s="3">
        <f>Restaurant_Data[[#This Row],[Quantity]]*Restaurant_Data[[#This Row],[Unit Price]]*(1-Restaurant_Data[[#This Row],[Discount %]]/100)*(1+Restaurant_Data[[#This Row],[Tax %]]/100)</f>
        <v>79.400999999999996</v>
      </c>
      <c r="X246">
        <f>Restaurant_Data[[#This Row],[Quantity]]*Restaurant_Data[[#This Row],[Unit Price]]*50%</f>
        <v>39.799999999999997</v>
      </c>
      <c r="Y246" s="3">
        <f>Restaurant_Data[[#This Row],[Total Sales]]-Restaurant_Data[[#This Row],[Cost]]</f>
        <v>39.600999999999999</v>
      </c>
      <c r="Z246">
        <f>IF(COUNTIF($G$2:G246,G246)=1,1,0)</f>
        <v>0</v>
      </c>
    </row>
    <row r="247" spans="1:26" x14ac:dyDescent="0.3">
      <c r="A247" t="s">
        <v>546</v>
      </c>
      <c r="B247" s="2">
        <v>45832</v>
      </c>
      <c r="C247" t="s">
        <v>502</v>
      </c>
      <c r="D247" t="s">
        <v>395</v>
      </c>
      <c r="E247" t="s">
        <v>302</v>
      </c>
      <c r="F247" t="s">
        <v>122</v>
      </c>
      <c r="G247" t="s">
        <v>449</v>
      </c>
      <c r="H247" t="s">
        <v>44</v>
      </c>
      <c r="I247" t="s">
        <v>63</v>
      </c>
      <c r="J247" t="s">
        <v>34</v>
      </c>
      <c r="K247" t="s">
        <v>46</v>
      </c>
      <c r="L247" t="s">
        <v>56</v>
      </c>
      <c r="M247">
        <v>16</v>
      </c>
      <c r="N247" t="s">
        <v>37</v>
      </c>
      <c r="O247" t="s">
        <v>95</v>
      </c>
      <c r="P247" t="s">
        <v>71</v>
      </c>
      <c r="Q247" t="s">
        <v>148</v>
      </c>
      <c r="R247">
        <v>6</v>
      </c>
      <c r="S247">
        <v>13.66</v>
      </c>
      <c r="T247">
        <v>10</v>
      </c>
      <c r="U247">
        <v>5</v>
      </c>
      <c r="V247">
        <v>3</v>
      </c>
      <c r="W247" s="3">
        <f>Restaurant_Data[[#This Row],[Quantity]]*Restaurant_Data[[#This Row],[Unit Price]]*(1-Restaurant_Data[[#This Row],[Discount %]]/100)*(1+Restaurant_Data[[#This Row],[Tax %]]/100)</f>
        <v>77.452200000000019</v>
      </c>
      <c r="X247">
        <f>Restaurant_Data[[#This Row],[Quantity]]*Restaurant_Data[[#This Row],[Unit Price]]*50%</f>
        <v>40.980000000000004</v>
      </c>
      <c r="Y247" s="3">
        <f>Restaurant_Data[[#This Row],[Total Sales]]-Restaurant_Data[[#This Row],[Cost]]</f>
        <v>36.472200000000015</v>
      </c>
      <c r="Z247">
        <f>IF(COUNTIF($G$2:G247,G247)=1,1,0)</f>
        <v>0</v>
      </c>
    </row>
    <row r="248" spans="1:26" x14ac:dyDescent="0.3">
      <c r="A248" t="s">
        <v>547</v>
      </c>
      <c r="B248" s="2">
        <v>45819</v>
      </c>
      <c r="C248" t="s">
        <v>502</v>
      </c>
      <c r="D248" t="s">
        <v>395</v>
      </c>
      <c r="E248" t="s">
        <v>206</v>
      </c>
      <c r="F248" t="s">
        <v>30</v>
      </c>
      <c r="G248" t="s">
        <v>82</v>
      </c>
      <c r="H248" t="s">
        <v>304</v>
      </c>
      <c r="I248" t="s">
        <v>63</v>
      </c>
      <c r="J248" t="s">
        <v>45</v>
      </c>
      <c r="K248" t="s">
        <v>88</v>
      </c>
      <c r="L248" t="s">
        <v>47</v>
      </c>
      <c r="M248">
        <v>17</v>
      </c>
      <c r="N248" t="s">
        <v>48</v>
      </c>
      <c r="O248" t="s">
        <v>65</v>
      </c>
      <c r="P248" t="s">
        <v>58</v>
      </c>
      <c r="Q248" t="s">
        <v>59</v>
      </c>
      <c r="R248">
        <v>6</v>
      </c>
      <c r="S248">
        <v>4.21</v>
      </c>
      <c r="T248">
        <v>0</v>
      </c>
      <c r="U248">
        <v>5</v>
      </c>
      <c r="V248">
        <v>5</v>
      </c>
      <c r="W248" s="3">
        <f>Restaurant_Data[[#This Row],[Quantity]]*Restaurant_Data[[#This Row],[Unit Price]]*(1-Restaurant_Data[[#This Row],[Discount %]]/100)*(1+Restaurant_Data[[#This Row],[Tax %]]/100)</f>
        <v>26.523</v>
      </c>
      <c r="X248">
        <f>Restaurant_Data[[#This Row],[Quantity]]*Restaurant_Data[[#This Row],[Unit Price]]*50%</f>
        <v>12.629999999999999</v>
      </c>
      <c r="Y248" s="3">
        <f>Restaurant_Data[[#This Row],[Total Sales]]-Restaurant_Data[[#This Row],[Cost]]</f>
        <v>13.893000000000001</v>
      </c>
      <c r="Z248">
        <f>IF(COUNTIF($G$2:G248,G248)=1,1,0)</f>
        <v>0</v>
      </c>
    </row>
    <row r="249" spans="1:26" x14ac:dyDescent="0.3">
      <c r="A249" t="s">
        <v>548</v>
      </c>
      <c r="B249" s="2">
        <v>45814</v>
      </c>
      <c r="C249" t="s">
        <v>502</v>
      </c>
      <c r="D249" t="s">
        <v>395</v>
      </c>
      <c r="E249" t="s">
        <v>193</v>
      </c>
      <c r="F249" t="s">
        <v>30</v>
      </c>
      <c r="G249" t="s">
        <v>549</v>
      </c>
      <c r="H249" t="s">
        <v>44</v>
      </c>
      <c r="I249" t="s">
        <v>33</v>
      </c>
      <c r="J249" t="s">
        <v>93</v>
      </c>
      <c r="K249" t="s">
        <v>46</v>
      </c>
      <c r="L249" t="s">
        <v>56</v>
      </c>
      <c r="M249">
        <v>24</v>
      </c>
      <c r="N249" t="s">
        <v>57</v>
      </c>
      <c r="O249" t="s">
        <v>65</v>
      </c>
      <c r="P249" t="s">
        <v>114</v>
      </c>
      <c r="Q249" t="s">
        <v>115</v>
      </c>
      <c r="R249">
        <v>5</v>
      </c>
      <c r="S249">
        <v>4.04</v>
      </c>
      <c r="T249">
        <v>10</v>
      </c>
      <c r="U249">
        <v>5</v>
      </c>
      <c r="V249">
        <v>5</v>
      </c>
      <c r="W249" s="3">
        <f>Restaurant_Data[[#This Row],[Quantity]]*Restaurant_Data[[#This Row],[Unit Price]]*(1-Restaurant_Data[[#This Row],[Discount %]]/100)*(1+Restaurant_Data[[#This Row],[Tax %]]/100)</f>
        <v>19.089000000000002</v>
      </c>
      <c r="X249">
        <f>Restaurant_Data[[#This Row],[Quantity]]*Restaurant_Data[[#This Row],[Unit Price]]*50%</f>
        <v>10.1</v>
      </c>
      <c r="Y249" s="3">
        <f>Restaurant_Data[[#This Row],[Total Sales]]-Restaurant_Data[[#This Row],[Cost]]</f>
        <v>8.9890000000000025</v>
      </c>
      <c r="Z249">
        <f>IF(COUNTIF($G$2:G249,G249)=1,1,0)</f>
        <v>1</v>
      </c>
    </row>
    <row r="250" spans="1:26" x14ac:dyDescent="0.3">
      <c r="A250" t="s">
        <v>550</v>
      </c>
      <c r="B250" s="2">
        <v>45813</v>
      </c>
      <c r="C250" t="s">
        <v>502</v>
      </c>
      <c r="D250" t="s">
        <v>395</v>
      </c>
      <c r="E250" t="s">
        <v>165</v>
      </c>
      <c r="F250" t="s">
        <v>81</v>
      </c>
      <c r="G250" t="s">
        <v>377</v>
      </c>
      <c r="H250" t="s">
        <v>44</v>
      </c>
      <c r="I250" t="s">
        <v>33</v>
      </c>
      <c r="J250" t="s">
        <v>93</v>
      </c>
      <c r="K250" t="s">
        <v>46</v>
      </c>
      <c r="L250" t="s">
        <v>56</v>
      </c>
      <c r="M250">
        <v>8</v>
      </c>
      <c r="N250" t="s">
        <v>37</v>
      </c>
      <c r="O250" t="s">
        <v>65</v>
      </c>
      <c r="P250" t="s">
        <v>71</v>
      </c>
      <c r="Q250" t="s">
        <v>210</v>
      </c>
      <c r="R250">
        <v>6</v>
      </c>
      <c r="S250">
        <v>6.47</v>
      </c>
      <c r="T250">
        <v>10</v>
      </c>
      <c r="U250">
        <v>5</v>
      </c>
      <c r="V250">
        <v>4</v>
      </c>
      <c r="W250" s="3">
        <f>Restaurant_Data[[#This Row],[Quantity]]*Restaurant_Data[[#This Row],[Unit Price]]*(1-Restaurant_Data[[#This Row],[Discount %]]/100)*(1+Restaurant_Data[[#This Row],[Tax %]]/100)</f>
        <v>36.684900000000006</v>
      </c>
      <c r="X250">
        <f>Restaurant_Data[[#This Row],[Quantity]]*Restaurant_Data[[#This Row],[Unit Price]]*50%</f>
        <v>19.41</v>
      </c>
      <c r="Y250" s="3">
        <f>Restaurant_Data[[#This Row],[Total Sales]]-Restaurant_Data[[#This Row],[Cost]]</f>
        <v>17.274900000000006</v>
      </c>
      <c r="Z250">
        <f>IF(COUNTIF($G$2:G250,G250)=1,1,0)</f>
        <v>0</v>
      </c>
    </row>
    <row r="251" spans="1:26" x14ac:dyDescent="0.3">
      <c r="A251" t="s">
        <v>551</v>
      </c>
      <c r="B251" s="2">
        <v>45819</v>
      </c>
      <c r="C251" t="s">
        <v>502</v>
      </c>
      <c r="D251" t="s">
        <v>395</v>
      </c>
      <c r="E251" t="s">
        <v>191</v>
      </c>
      <c r="F251" t="s">
        <v>122</v>
      </c>
      <c r="G251" t="s">
        <v>552</v>
      </c>
      <c r="H251" t="s">
        <v>44</v>
      </c>
      <c r="I251" t="s">
        <v>63</v>
      </c>
      <c r="J251" t="s">
        <v>45</v>
      </c>
      <c r="K251" t="s">
        <v>35</v>
      </c>
      <c r="L251" t="s">
        <v>47</v>
      </c>
      <c r="M251">
        <v>13</v>
      </c>
      <c r="N251" t="s">
        <v>48</v>
      </c>
      <c r="O251" t="s">
        <v>38</v>
      </c>
      <c r="P251" t="s">
        <v>114</v>
      </c>
      <c r="Q251" t="s">
        <v>178</v>
      </c>
      <c r="R251">
        <v>5</v>
      </c>
      <c r="S251">
        <v>8.5399999999999991</v>
      </c>
      <c r="T251">
        <v>10</v>
      </c>
      <c r="U251">
        <v>5</v>
      </c>
      <c r="V251">
        <v>3</v>
      </c>
      <c r="W251" s="3">
        <f>Restaurant_Data[[#This Row],[Quantity]]*Restaurant_Data[[#This Row],[Unit Price]]*(1-Restaurant_Data[[#This Row],[Discount %]]/100)*(1+Restaurant_Data[[#This Row],[Tax %]]/100)</f>
        <v>40.351500000000001</v>
      </c>
      <c r="X251">
        <f>Restaurant_Data[[#This Row],[Quantity]]*Restaurant_Data[[#This Row],[Unit Price]]*50%</f>
        <v>21.349999999999998</v>
      </c>
      <c r="Y251" s="3">
        <f>Restaurant_Data[[#This Row],[Total Sales]]-Restaurant_Data[[#This Row],[Cost]]</f>
        <v>19.001500000000004</v>
      </c>
      <c r="Z251">
        <f>IF(COUNTIF($G$2:G251,G251)=1,1,0)</f>
        <v>1</v>
      </c>
    </row>
    <row r="252" spans="1:26" x14ac:dyDescent="0.3">
      <c r="A252" t="s">
        <v>553</v>
      </c>
      <c r="B252" s="2">
        <v>45819</v>
      </c>
      <c r="C252" t="s">
        <v>502</v>
      </c>
      <c r="D252" t="s">
        <v>395</v>
      </c>
      <c r="E252" t="s">
        <v>117</v>
      </c>
      <c r="F252" t="s">
        <v>81</v>
      </c>
      <c r="G252" t="s">
        <v>359</v>
      </c>
      <c r="H252" t="s">
        <v>44</v>
      </c>
      <c r="I252" t="s">
        <v>33</v>
      </c>
      <c r="J252" t="s">
        <v>102</v>
      </c>
      <c r="K252" t="s">
        <v>88</v>
      </c>
      <c r="L252" t="s">
        <v>47</v>
      </c>
      <c r="M252">
        <v>7</v>
      </c>
      <c r="N252" t="s">
        <v>48</v>
      </c>
      <c r="O252" t="s">
        <v>38</v>
      </c>
      <c r="P252" t="s">
        <v>58</v>
      </c>
      <c r="Q252" t="s">
        <v>186</v>
      </c>
      <c r="R252">
        <v>6</v>
      </c>
      <c r="S252">
        <v>5.46</v>
      </c>
      <c r="T252">
        <v>5</v>
      </c>
      <c r="U252">
        <v>5</v>
      </c>
      <c r="V252">
        <v>3</v>
      </c>
      <c r="W252" s="3">
        <f>Restaurant_Data[[#This Row],[Quantity]]*Restaurant_Data[[#This Row],[Unit Price]]*(1-Restaurant_Data[[#This Row],[Discount %]]/100)*(1+Restaurant_Data[[#This Row],[Tax %]]/100)</f>
        <v>32.678100000000001</v>
      </c>
      <c r="X252">
        <f>Restaurant_Data[[#This Row],[Quantity]]*Restaurant_Data[[#This Row],[Unit Price]]*50%</f>
        <v>16.38</v>
      </c>
      <c r="Y252" s="3">
        <f>Restaurant_Data[[#This Row],[Total Sales]]-Restaurant_Data[[#This Row],[Cost]]</f>
        <v>16.298100000000002</v>
      </c>
      <c r="Z252">
        <f>IF(COUNTIF($G$2:G252,G252)=1,1,0)</f>
        <v>0</v>
      </c>
    </row>
    <row r="253" spans="1:26" x14ac:dyDescent="0.3">
      <c r="A253" t="s">
        <v>554</v>
      </c>
      <c r="B253" s="2">
        <v>45832</v>
      </c>
      <c r="C253" t="s">
        <v>502</v>
      </c>
      <c r="D253" t="s">
        <v>395</v>
      </c>
      <c r="E253" t="s">
        <v>160</v>
      </c>
      <c r="F253" t="s">
        <v>81</v>
      </c>
      <c r="G253" t="s">
        <v>163</v>
      </c>
      <c r="H253" t="s">
        <v>304</v>
      </c>
      <c r="I253" t="s">
        <v>63</v>
      </c>
      <c r="J253" t="s">
        <v>93</v>
      </c>
      <c r="K253" t="s">
        <v>107</v>
      </c>
      <c r="L253" t="s">
        <v>56</v>
      </c>
      <c r="M253">
        <v>17</v>
      </c>
      <c r="N253" t="s">
        <v>48</v>
      </c>
      <c r="O253" t="s">
        <v>38</v>
      </c>
      <c r="P253" t="s">
        <v>114</v>
      </c>
      <c r="Q253" t="s">
        <v>229</v>
      </c>
      <c r="R253">
        <v>5</v>
      </c>
      <c r="S253">
        <v>9.09</v>
      </c>
      <c r="T253">
        <v>5</v>
      </c>
      <c r="U253">
        <v>5</v>
      </c>
      <c r="V253">
        <v>5</v>
      </c>
      <c r="W253" s="3">
        <f>Restaurant_Data[[#This Row],[Quantity]]*Restaurant_Data[[#This Row],[Unit Price]]*(1-Restaurant_Data[[#This Row],[Discount %]]/100)*(1+Restaurant_Data[[#This Row],[Tax %]]/100)</f>
        <v>45.336375000000004</v>
      </c>
      <c r="X253">
        <f>Restaurant_Data[[#This Row],[Quantity]]*Restaurant_Data[[#This Row],[Unit Price]]*50%</f>
        <v>22.725000000000001</v>
      </c>
      <c r="Y253" s="3">
        <f>Restaurant_Data[[#This Row],[Total Sales]]-Restaurant_Data[[#This Row],[Cost]]</f>
        <v>22.611375000000002</v>
      </c>
      <c r="Z253">
        <f>IF(COUNTIF($G$2:G253,G253)=1,1,0)</f>
        <v>0</v>
      </c>
    </row>
    <row r="254" spans="1:26" x14ac:dyDescent="0.3">
      <c r="A254" t="s">
        <v>555</v>
      </c>
      <c r="B254" s="2">
        <v>45816</v>
      </c>
      <c r="C254" t="s">
        <v>502</v>
      </c>
      <c r="D254" t="s">
        <v>395</v>
      </c>
      <c r="E254" t="s">
        <v>117</v>
      </c>
      <c r="F254" t="s">
        <v>30</v>
      </c>
      <c r="G254" t="s">
        <v>266</v>
      </c>
      <c r="H254" t="s">
        <v>44</v>
      </c>
      <c r="I254" t="s">
        <v>33</v>
      </c>
      <c r="J254" t="s">
        <v>34</v>
      </c>
      <c r="K254" t="s">
        <v>46</v>
      </c>
      <c r="L254" t="s">
        <v>47</v>
      </c>
      <c r="M254">
        <v>9</v>
      </c>
      <c r="N254" t="s">
        <v>48</v>
      </c>
      <c r="O254" t="s">
        <v>49</v>
      </c>
      <c r="P254" t="s">
        <v>71</v>
      </c>
      <c r="Q254" t="s">
        <v>103</v>
      </c>
      <c r="R254">
        <v>5</v>
      </c>
      <c r="S254">
        <v>5.85</v>
      </c>
      <c r="T254">
        <v>0</v>
      </c>
      <c r="U254">
        <v>5</v>
      </c>
      <c r="V254">
        <v>3</v>
      </c>
      <c r="W254" s="3">
        <f>Restaurant_Data[[#This Row],[Quantity]]*Restaurant_Data[[#This Row],[Unit Price]]*(1-Restaurant_Data[[#This Row],[Discount %]]/100)*(1+Restaurant_Data[[#This Row],[Tax %]]/100)</f>
        <v>30.712500000000002</v>
      </c>
      <c r="X254">
        <f>Restaurant_Data[[#This Row],[Quantity]]*Restaurant_Data[[#This Row],[Unit Price]]*50%</f>
        <v>14.625</v>
      </c>
      <c r="Y254" s="3">
        <f>Restaurant_Data[[#This Row],[Total Sales]]-Restaurant_Data[[#This Row],[Cost]]</f>
        <v>16.087500000000002</v>
      </c>
      <c r="Z254">
        <f>IF(COUNTIF($G$2:G254,G254)=1,1,0)</f>
        <v>0</v>
      </c>
    </row>
    <row r="255" spans="1:26" x14ac:dyDescent="0.3">
      <c r="A255" t="s">
        <v>556</v>
      </c>
      <c r="B255" s="2">
        <v>45850</v>
      </c>
      <c r="C255" t="s">
        <v>557</v>
      </c>
      <c r="D255" t="s">
        <v>558</v>
      </c>
      <c r="E255" t="s">
        <v>500</v>
      </c>
      <c r="F255" t="s">
        <v>30</v>
      </c>
      <c r="G255" t="s">
        <v>559</v>
      </c>
      <c r="H255" t="s">
        <v>304</v>
      </c>
      <c r="I255" t="s">
        <v>33</v>
      </c>
      <c r="J255" t="s">
        <v>93</v>
      </c>
      <c r="K255" t="s">
        <v>46</v>
      </c>
      <c r="L255" t="s">
        <v>47</v>
      </c>
      <c r="M255">
        <v>4</v>
      </c>
      <c r="N255" t="s">
        <v>37</v>
      </c>
      <c r="O255" t="s">
        <v>38</v>
      </c>
      <c r="P255" t="s">
        <v>71</v>
      </c>
      <c r="Q255" t="s">
        <v>148</v>
      </c>
      <c r="R255">
        <v>6</v>
      </c>
      <c r="S255">
        <v>7.45</v>
      </c>
      <c r="T255">
        <v>0</v>
      </c>
      <c r="U255">
        <v>5</v>
      </c>
      <c r="V255">
        <v>5</v>
      </c>
      <c r="W255" s="3">
        <f>Restaurant_Data[[#This Row],[Quantity]]*Restaurant_Data[[#This Row],[Unit Price]]*(1-Restaurant_Data[[#This Row],[Discount %]]/100)*(1+Restaurant_Data[[#This Row],[Tax %]]/100)</f>
        <v>46.935000000000002</v>
      </c>
      <c r="X255">
        <f>Restaurant_Data[[#This Row],[Quantity]]*Restaurant_Data[[#This Row],[Unit Price]]*50%</f>
        <v>22.35</v>
      </c>
      <c r="Y255" s="3">
        <f>Restaurant_Data[[#This Row],[Total Sales]]-Restaurant_Data[[#This Row],[Cost]]</f>
        <v>24.585000000000001</v>
      </c>
      <c r="Z255">
        <f>IF(COUNTIF($G$2:G255,G255)=1,1,0)</f>
        <v>1</v>
      </c>
    </row>
    <row r="256" spans="1:26" x14ac:dyDescent="0.3">
      <c r="A256" t="s">
        <v>560</v>
      </c>
      <c r="B256" s="2">
        <v>45845</v>
      </c>
      <c r="C256" t="s">
        <v>557</v>
      </c>
      <c r="D256" t="s">
        <v>558</v>
      </c>
      <c r="E256" t="s">
        <v>423</v>
      </c>
      <c r="F256" t="s">
        <v>75</v>
      </c>
      <c r="G256" t="s">
        <v>212</v>
      </c>
      <c r="H256" t="s">
        <v>44</v>
      </c>
      <c r="I256" t="s">
        <v>33</v>
      </c>
      <c r="J256" t="s">
        <v>102</v>
      </c>
      <c r="K256" t="s">
        <v>88</v>
      </c>
      <c r="L256" t="s">
        <v>56</v>
      </c>
      <c r="M256">
        <v>16</v>
      </c>
      <c r="N256" t="s">
        <v>37</v>
      </c>
      <c r="O256" t="s">
        <v>49</v>
      </c>
      <c r="P256" t="s">
        <v>77</v>
      </c>
      <c r="Q256" t="s">
        <v>124</v>
      </c>
      <c r="R256">
        <v>5</v>
      </c>
      <c r="S256">
        <v>7.19</v>
      </c>
      <c r="T256">
        <v>5</v>
      </c>
      <c r="U256">
        <v>5</v>
      </c>
      <c r="V256">
        <v>5</v>
      </c>
      <c r="W256" s="3">
        <f>Restaurant_Data[[#This Row],[Quantity]]*Restaurant_Data[[#This Row],[Unit Price]]*(1-Restaurant_Data[[#This Row],[Discount %]]/100)*(1+Restaurant_Data[[#This Row],[Tax %]]/100)</f>
        <v>35.860125000000004</v>
      </c>
      <c r="X256">
        <f>Restaurant_Data[[#This Row],[Quantity]]*Restaurant_Data[[#This Row],[Unit Price]]*50%</f>
        <v>17.975000000000001</v>
      </c>
      <c r="Y256" s="3">
        <f>Restaurant_Data[[#This Row],[Total Sales]]-Restaurant_Data[[#This Row],[Cost]]</f>
        <v>17.885125000000002</v>
      </c>
      <c r="Z256">
        <f>IF(COUNTIF($G$2:G256,G256)=1,1,0)</f>
        <v>0</v>
      </c>
    </row>
    <row r="257" spans="1:26" x14ac:dyDescent="0.3">
      <c r="A257" t="s">
        <v>561</v>
      </c>
      <c r="B257" s="2">
        <v>45846</v>
      </c>
      <c r="C257" t="s">
        <v>557</v>
      </c>
      <c r="D257" t="s">
        <v>558</v>
      </c>
      <c r="E257" t="s">
        <v>341</v>
      </c>
      <c r="F257" t="s">
        <v>75</v>
      </c>
      <c r="G257" t="s">
        <v>533</v>
      </c>
      <c r="H257" t="s">
        <v>44</v>
      </c>
      <c r="I257" t="s">
        <v>33</v>
      </c>
      <c r="J257" t="s">
        <v>102</v>
      </c>
      <c r="K257" t="s">
        <v>46</v>
      </c>
      <c r="L257" t="s">
        <v>56</v>
      </c>
      <c r="M257">
        <v>20</v>
      </c>
      <c r="N257" t="s">
        <v>48</v>
      </c>
      <c r="O257" t="s">
        <v>95</v>
      </c>
      <c r="P257" t="s">
        <v>71</v>
      </c>
      <c r="Q257" t="s">
        <v>189</v>
      </c>
      <c r="R257">
        <v>5</v>
      </c>
      <c r="S257">
        <v>8.41</v>
      </c>
      <c r="T257">
        <v>5</v>
      </c>
      <c r="U257">
        <v>5</v>
      </c>
      <c r="V257">
        <v>4</v>
      </c>
      <c r="W257" s="3">
        <f>Restaurant_Data[[#This Row],[Quantity]]*Restaurant_Data[[#This Row],[Unit Price]]*(1-Restaurant_Data[[#This Row],[Discount %]]/100)*(1+Restaurant_Data[[#This Row],[Tax %]]/100)</f>
        <v>41.944874999999996</v>
      </c>
      <c r="X257">
        <f>Restaurant_Data[[#This Row],[Quantity]]*Restaurant_Data[[#This Row],[Unit Price]]*50%</f>
        <v>21.024999999999999</v>
      </c>
      <c r="Y257" s="3">
        <f>Restaurant_Data[[#This Row],[Total Sales]]-Restaurant_Data[[#This Row],[Cost]]</f>
        <v>20.919874999999998</v>
      </c>
      <c r="Z257">
        <f>IF(COUNTIF($G$2:G257,G257)=1,1,0)</f>
        <v>0</v>
      </c>
    </row>
    <row r="258" spans="1:26" x14ac:dyDescent="0.3">
      <c r="A258" t="s">
        <v>562</v>
      </c>
      <c r="B258" s="2">
        <v>45857</v>
      </c>
      <c r="C258" t="s">
        <v>557</v>
      </c>
      <c r="D258" t="s">
        <v>558</v>
      </c>
      <c r="E258" t="s">
        <v>240</v>
      </c>
      <c r="F258" t="s">
        <v>54</v>
      </c>
      <c r="G258" t="s">
        <v>365</v>
      </c>
      <c r="H258" t="s">
        <v>44</v>
      </c>
      <c r="I258" t="s">
        <v>63</v>
      </c>
      <c r="J258" t="s">
        <v>102</v>
      </c>
      <c r="K258" t="s">
        <v>107</v>
      </c>
      <c r="L258" t="s">
        <v>56</v>
      </c>
      <c r="M258">
        <v>1</v>
      </c>
      <c r="N258" t="s">
        <v>57</v>
      </c>
      <c r="O258" t="s">
        <v>49</v>
      </c>
      <c r="P258" t="s">
        <v>114</v>
      </c>
      <c r="Q258" t="s">
        <v>229</v>
      </c>
      <c r="R258">
        <v>5</v>
      </c>
      <c r="S258">
        <v>12.53</v>
      </c>
      <c r="T258">
        <v>5</v>
      </c>
      <c r="U258">
        <v>5</v>
      </c>
      <c r="V258">
        <v>5</v>
      </c>
      <c r="W258" s="3">
        <f>Restaurant_Data[[#This Row],[Quantity]]*Restaurant_Data[[#This Row],[Unit Price]]*(1-Restaurant_Data[[#This Row],[Discount %]]/100)*(1+Restaurant_Data[[#This Row],[Tax %]]/100)</f>
        <v>62.493375</v>
      </c>
      <c r="X258">
        <f>Restaurant_Data[[#This Row],[Quantity]]*Restaurant_Data[[#This Row],[Unit Price]]*50%</f>
        <v>31.324999999999999</v>
      </c>
      <c r="Y258" s="3">
        <f>Restaurant_Data[[#This Row],[Total Sales]]-Restaurant_Data[[#This Row],[Cost]]</f>
        <v>31.168375000000001</v>
      </c>
      <c r="Z258">
        <f>IF(COUNTIF($G$2:G258,G258)=1,1,0)</f>
        <v>0</v>
      </c>
    </row>
    <row r="259" spans="1:26" x14ac:dyDescent="0.3">
      <c r="A259" t="s">
        <v>563</v>
      </c>
      <c r="B259" s="2">
        <v>45866</v>
      </c>
      <c r="C259" t="s">
        <v>557</v>
      </c>
      <c r="D259" t="s">
        <v>558</v>
      </c>
      <c r="E259" t="s">
        <v>234</v>
      </c>
      <c r="F259" t="s">
        <v>54</v>
      </c>
      <c r="G259" t="s">
        <v>110</v>
      </c>
      <c r="H259" t="s">
        <v>304</v>
      </c>
      <c r="I259" t="s">
        <v>33</v>
      </c>
      <c r="J259" t="s">
        <v>34</v>
      </c>
      <c r="K259" t="s">
        <v>107</v>
      </c>
      <c r="L259" t="s">
        <v>94</v>
      </c>
      <c r="M259">
        <v>16</v>
      </c>
      <c r="N259" t="s">
        <v>37</v>
      </c>
      <c r="O259" t="s">
        <v>95</v>
      </c>
      <c r="P259" t="s">
        <v>114</v>
      </c>
      <c r="Q259" t="s">
        <v>115</v>
      </c>
      <c r="R259">
        <v>6</v>
      </c>
      <c r="S259">
        <v>5.39</v>
      </c>
      <c r="T259">
        <v>0</v>
      </c>
      <c r="U259">
        <v>5</v>
      </c>
      <c r="V259">
        <v>3</v>
      </c>
      <c r="W259" s="3">
        <f>Restaurant_Data[[#This Row],[Quantity]]*Restaurant_Data[[#This Row],[Unit Price]]*(1-Restaurant_Data[[#This Row],[Discount %]]/100)*(1+Restaurant_Data[[#This Row],[Tax %]]/100)</f>
        <v>33.957000000000001</v>
      </c>
      <c r="X259">
        <f>Restaurant_Data[[#This Row],[Quantity]]*Restaurant_Data[[#This Row],[Unit Price]]*50%</f>
        <v>16.169999999999998</v>
      </c>
      <c r="Y259" s="3">
        <f>Restaurant_Data[[#This Row],[Total Sales]]-Restaurant_Data[[#This Row],[Cost]]</f>
        <v>17.787000000000003</v>
      </c>
      <c r="Z259">
        <f>IF(COUNTIF($G$2:G259,G259)=1,1,0)</f>
        <v>0</v>
      </c>
    </row>
    <row r="260" spans="1:26" x14ac:dyDescent="0.3">
      <c r="A260" t="s">
        <v>564</v>
      </c>
      <c r="B260" s="2">
        <v>45850</v>
      </c>
      <c r="C260" t="s">
        <v>557</v>
      </c>
      <c r="D260" t="s">
        <v>558</v>
      </c>
      <c r="E260" t="s">
        <v>392</v>
      </c>
      <c r="F260" t="s">
        <v>86</v>
      </c>
      <c r="G260" t="s">
        <v>377</v>
      </c>
      <c r="H260" t="s">
        <v>304</v>
      </c>
      <c r="I260" t="s">
        <v>63</v>
      </c>
      <c r="J260" t="s">
        <v>45</v>
      </c>
      <c r="K260" t="s">
        <v>107</v>
      </c>
      <c r="L260" t="s">
        <v>56</v>
      </c>
      <c r="M260">
        <v>11</v>
      </c>
      <c r="N260" t="s">
        <v>57</v>
      </c>
      <c r="O260" t="s">
        <v>65</v>
      </c>
      <c r="P260" t="s">
        <v>50</v>
      </c>
      <c r="Q260" t="s">
        <v>169</v>
      </c>
      <c r="R260">
        <v>5</v>
      </c>
      <c r="S260">
        <v>8.52</v>
      </c>
      <c r="T260">
        <v>5</v>
      </c>
      <c r="U260">
        <v>5</v>
      </c>
      <c r="V260">
        <v>5</v>
      </c>
      <c r="W260" s="3">
        <f>Restaurant_Data[[#This Row],[Quantity]]*Restaurant_Data[[#This Row],[Unit Price]]*(1-Restaurant_Data[[#This Row],[Discount %]]/100)*(1+Restaurant_Data[[#This Row],[Tax %]]/100)</f>
        <v>42.49349999999999</v>
      </c>
      <c r="X260">
        <f>Restaurant_Data[[#This Row],[Quantity]]*Restaurant_Data[[#This Row],[Unit Price]]*50%</f>
        <v>21.299999999999997</v>
      </c>
      <c r="Y260" s="3">
        <f>Restaurant_Data[[#This Row],[Total Sales]]-Restaurant_Data[[#This Row],[Cost]]</f>
        <v>21.193499999999993</v>
      </c>
      <c r="Z260">
        <f>IF(COUNTIF($G$2:G260,G260)=1,1,0)</f>
        <v>0</v>
      </c>
    </row>
    <row r="261" spans="1:26" x14ac:dyDescent="0.3">
      <c r="A261" t="s">
        <v>565</v>
      </c>
      <c r="B261" s="2">
        <v>45860</v>
      </c>
      <c r="C261" t="s">
        <v>557</v>
      </c>
      <c r="D261" t="s">
        <v>558</v>
      </c>
      <c r="E261" t="s">
        <v>53</v>
      </c>
      <c r="F261" t="s">
        <v>30</v>
      </c>
      <c r="G261" t="s">
        <v>539</v>
      </c>
      <c r="H261" t="s">
        <v>304</v>
      </c>
      <c r="I261" t="s">
        <v>33</v>
      </c>
      <c r="J261" t="s">
        <v>102</v>
      </c>
      <c r="K261" t="s">
        <v>88</v>
      </c>
      <c r="L261" t="s">
        <v>94</v>
      </c>
      <c r="M261">
        <v>6</v>
      </c>
      <c r="N261" t="s">
        <v>37</v>
      </c>
      <c r="O261" t="s">
        <v>65</v>
      </c>
      <c r="P261" t="s">
        <v>77</v>
      </c>
      <c r="Q261" t="s">
        <v>244</v>
      </c>
      <c r="R261">
        <v>5</v>
      </c>
      <c r="S261">
        <v>17.11</v>
      </c>
      <c r="T261">
        <v>5</v>
      </c>
      <c r="U261">
        <v>5</v>
      </c>
      <c r="V261">
        <v>5</v>
      </c>
      <c r="W261" s="3">
        <f>Restaurant_Data[[#This Row],[Quantity]]*Restaurant_Data[[#This Row],[Unit Price]]*(1-Restaurant_Data[[#This Row],[Discount %]]/100)*(1+Restaurant_Data[[#This Row],[Tax %]]/100)</f>
        <v>85.336124999999996</v>
      </c>
      <c r="X261">
        <f>Restaurant_Data[[#This Row],[Quantity]]*Restaurant_Data[[#This Row],[Unit Price]]*50%</f>
        <v>42.774999999999999</v>
      </c>
      <c r="Y261" s="3">
        <f>Restaurant_Data[[#This Row],[Total Sales]]-Restaurant_Data[[#This Row],[Cost]]</f>
        <v>42.561124999999997</v>
      </c>
      <c r="Z261">
        <f>IF(COUNTIF($G$2:G261,G261)=1,1,0)</f>
        <v>0</v>
      </c>
    </row>
    <row r="262" spans="1:26" x14ac:dyDescent="0.3">
      <c r="A262" t="s">
        <v>566</v>
      </c>
      <c r="B262" s="2">
        <v>45863</v>
      </c>
      <c r="C262" t="s">
        <v>557</v>
      </c>
      <c r="D262" t="s">
        <v>558</v>
      </c>
      <c r="E262" t="s">
        <v>74</v>
      </c>
      <c r="F262" t="s">
        <v>54</v>
      </c>
      <c r="G262" t="s">
        <v>294</v>
      </c>
      <c r="H262" t="s">
        <v>304</v>
      </c>
      <c r="I262" t="s">
        <v>63</v>
      </c>
      <c r="J262" t="s">
        <v>102</v>
      </c>
      <c r="K262" t="s">
        <v>35</v>
      </c>
      <c r="L262" t="s">
        <v>47</v>
      </c>
      <c r="M262">
        <v>25</v>
      </c>
      <c r="N262" t="s">
        <v>37</v>
      </c>
      <c r="O262" t="s">
        <v>49</v>
      </c>
      <c r="P262" t="s">
        <v>71</v>
      </c>
      <c r="Q262" t="s">
        <v>72</v>
      </c>
      <c r="R262">
        <v>5</v>
      </c>
      <c r="S262">
        <v>7.85</v>
      </c>
      <c r="T262">
        <v>0</v>
      </c>
      <c r="U262">
        <v>5</v>
      </c>
      <c r="V262">
        <v>3</v>
      </c>
      <c r="W262" s="3">
        <f>Restaurant_Data[[#This Row],[Quantity]]*Restaurant_Data[[#This Row],[Unit Price]]*(1-Restaurant_Data[[#This Row],[Discount %]]/100)*(1+Restaurant_Data[[#This Row],[Tax %]]/100)</f>
        <v>41.212499999999999</v>
      </c>
      <c r="X262">
        <f>Restaurant_Data[[#This Row],[Quantity]]*Restaurant_Data[[#This Row],[Unit Price]]*50%</f>
        <v>19.625</v>
      </c>
      <c r="Y262" s="3">
        <f>Restaurant_Data[[#This Row],[Total Sales]]-Restaurant_Data[[#This Row],[Cost]]</f>
        <v>21.587499999999999</v>
      </c>
      <c r="Z262">
        <f>IF(COUNTIF($G$2:G262,G262)=1,1,0)</f>
        <v>0</v>
      </c>
    </row>
    <row r="263" spans="1:26" x14ac:dyDescent="0.3">
      <c r="A263" t="s">
        <v>567</v>
      </c>
      <c r="B263" s="2">
        <v>45863</v>
      </c>
      <c r="C263" t="s">
        <v>557</v>
      </c>
      <c r="D263" t="s">
        <v>558</v>
      </c>
      <c r="E263" t="s">
        <v>306</v>
      </c>
      <c r="F263" t="s">
        <v>75</v>
      </c>
      <c r="G263" t="s">
        <v>151</v>
      </c>
      <c r="H263" t="s">
        <v>304</v>
      </c>
      <c r="I263" t="s">
        <v>33</v>
      </c>
      <c r="J263" t="s">
        <v>45</v>
      </c>
      <c r="K263" t="s">
        <v>35</v>
      </c>
      <c r="L263" t="s">
        <v>47</v>
      </c>
      <c r="M263">
        <v>6</v>
      </c>
      <c r="N263" t="s">
        <v>48</v>
      </c>
      <c r="O263" t="s">
        <v>38</v>
      </c>
      <c r="P263" t="s">
        <v>114</v>
      </c>
      <c r="Q263" t="s">
        <v>141</v>
      </c>
      <c r="R263">
        <v>5</v>
      </c>
      <c r="S263">
        <v>6.12</v>
      </c>
      <c r="T263">
        <v>5</v>
      </c>
      <c r="U263">
        <v>5</v>
      </c>
      <c r="V263">
        <v>4</v>
      </c>
      <c r="W263" s="3">
        <f>Restaurant_Data[[#This Row],[Quantity]]*Restaurant_Data[[#This Row],[Unit Price]]*(1-Restaurant_Data[[#This Row],[Discount %]]/100)*(1+Restaurant_Data[[#This Row],[Tax %]]/100)</f>
        <v>30.523500000000002</v>
      </c>
      <c r="X263">
        <f>Restaurant_Data[[#This Row],[Quantity]]*Restaurant_Data[[#This Row],[Unit Price]]*50%</f>
        <v>15.3</v>
      </c>
      <c r="Y263" s="3">
        <f>Restaurant_Data[[#This Row],[Total Sales]]-Restaurant_Data[[#This Row],[Cost]]</f>
        <v>15.223500000000001</v>
      </c>
      <c r="Z263">
        <f>IF(COUNTIF($G$2:G263,G263)=1,1,0)</f>
        <v>0</v>
      </c>
    </row>
    <row r="264" spans="1:26" x14ac:dyDescent="0.3">
      <c r="A264" t="s">
        <v>568</v>
      </c>
      <c r="B264" s="2">
        <v>45841</v>
      </c>
      <c r="C264" t="s">
        <v>557</v>
      </c>
      <c r="D264" t="s">
        <v>558</v>
      </c>
      <c r="E264" t="s">
        <v>139</v>
      </c>
      <c r="F264" t="s">
        <v>75</v>
      </c>
      <c r="G264" t="s">
        <v>569</v>
      </c>
      <c r="H264" t="s">
        <v>44</v>
      </c>
      <c r="I264" t="s">
        <v>63</v>
      </c>
      <c r="J264" t="s">
        <v>34</v>
      </c>
      <c r="K264" t="s">
        <v>88</v>
      </c>
      <c r="L264" t="s">
        <v>56</v>
      </c>
      <c r="M264">
        <v>25</v>
      </c>
      <c r="N264" t="s">
        <v>37</v>
      </c>
      <c r="O264" t="s">
        <v>49</v>
      </c>
      <c r="P264" t="s">
        <v>58</v>
      </c>
      <c r="Q264" t="s">
        <v>83</v>
      </c>
      <c r="R264">
        <v>6</v>
      </c>
      <c r="S264">
        <v>8.64</v>
      </c>
      <c r="T264">
        <v>5</v>
      </c>
      <c r="U264">
        <v>5</v>
      </c>
      <c r="V264">
        <v>3</v>
      </c>
      <c r="W264" s="3">
        <f>Restaurant_Data[[#This Row],[Quantity]]*Restaurant_Data[[#This Row],[Unit Price]]*(1-Restaurant_Data[[#This Row],[Discount %]]/100)*(1+Restaurant_Data[[#This Row],[Tax %]]/100)</f>
        <v>51.7104</v>
      </c>
      <c r="X264">
        <f>Restaurant_Data[[#This Row],[Quantity]]*Restaurant_Data[[#This Row],[Unit Price]]*50%</f>
        <v>25.92</v>
      </c>
      <c r="Y264" s="3">
        <f>Restaurant_Data[[#This Row],[Total Sales]]-Restaurant_Data[[#This Row],[Cost]]</f>
        <v>25.790399999999998</v>
      </c>
      <c r="Z264">
        <f>IF(COUNTIF($G$2:G264,G264)=1,1,0)</f>
        <v>1</v>
      </c>
    </row>
    <row r="265" spans="1:26" x14ac:dyDescent="0.3">
      <c r="A265" t="s">
        <v>570</v>
      </c>
      <c r="B265" s="2">
        <v>45858</v>
      </c>
      <c r="C265" t="s">
        <v>557</v>
      </c>
      <c r="D265" t="s">
        <v>558</v>
      </c>
      <c r="E265" t="s">
        <v>121</v>
      </c>
      <c r="F265" t="s">
        <v>81</v>
      </c>
      <c r="G265" t="s">
        <v>241</v>
      </c>
      <c r="H265" t="s">
        <v>44</v>
      </c>
      <c r="I265" t="s">
        <v>63</v>
      </c>
      <c r="J265" t="s">
        <v>93</v>
      </c>
      <c r="K265" t="s">
        <v>107</v>
      </c>
      <c r="L265" t="s">
        <v>36</v>
      </c>
      <c r="M265">
        <v>18</v>
      </c>
      <c r="N265" t="s">
        <v>57</v>
      </c>
      <c r="O265" t="s">
        <v>38</v>
      </c>
      <c r="P265" t="s">
        <v>114</v>
      </c>
      <c r="Q265" t="s">
        <v>115</v>
      </c>
      <c r="R265">
        <v>5</v>
      </c>
      <c r="S265">
        <v>9.07</v>
      </c>
      <c r="T265">
        <v>5</v>
      </c>
      <c r="U265">
        <v>5</v>
      </c>
      <c r="V265">
        <v>4</v>
      </c>
      <c r="W265" s="3">
        <f>Restaurant_Data[[#This Row],[Quantity]]*Restaurant_Data[[#This Row],[Unit Price]]*(1-Restaurant_Data[[#This Row],[Discount %]]/100)*(1+Restaurant_Data[[#This Row],[Tax %]]/100)</f>
        <v>45.236624999999997</v>
      </c>
      <c r="X265">
        <f>Restaurant_Data[[#This Row],[Quantity]]*Restaurant_Data[[#This Row],[Unit Price]]*50%</f>
        <v>22.675000000000001</v>
      </c>
      <c r="Y265" s="3">
        <f>Restaurant_Data[[#This Row],[Total Sales]]-Restaurant_Data[[#This Row],[Cost]]</f>
        <v>22.561624999999996</v>
      </c>
      <c r="Z265">
        <f>IF(COUNTIF($G$2:G265,G265)=1,1,0)</f>
        <v>0</v>
      </c>
    </row>
    <row r="266" spans="1:26" x14ac:dyDescent="0.3">
      <c r="A266" t="s">
        <v>571</v>
      </c>
      <c r="B266" s="2">
        <v>45863</v>
      </c>
      <c r="C266" t="s">
        <v>557</v>
      </c>
      <c r="D266" t="s">
        <v>558</v>
      </c>
      <c r="E266" t="s">
        <v>74</v>
      </c>
      <c r="F266" t="s">
        <v>54</v>
      </c>
      <c r="G266" t="s">
        <v>512</v>
      </c>
      <c r="H266" t="s">
        <v>44</v>
      </c>
      <c r="I266" t="s">
        <v>63</v>
      </c>
      <c r="J266" t="s">
        <v>102</v>
      </c>
      <c r="K266" t="s">
        <v>64</v>
      </c>
      <c r="L266" t="s">
        <v>56</v>
      </c>
      <c r="M266">
        <v>25</v>
      </c>
      <c r="N266" t="s">
        <v>48</v>
      </c>
      <c r="O266" t="s">
        <v>65</v>
      </c>
      <c r="P266" t="s">
        <v>71</v>
      </c>
      <c r="Q266" t="s">
        <v>210</v>
      </c>
      <c r="R266">
        <v>5</v>
      </c>
      <c r="S266">
        <v>13.45</v>
      </c>
      <c r="T266">
        <v>10</v>
      </c>
      <c r="U266">
        <v>5</v>
      </c>
      <c r="V266">
        <v>4</v>
      </c>
      <c r="W266" s="3">
        <f>Restaurant_Data[[#This Row],[Quantity]]*Restaurant_Data[[#This Row],[Unit Price]]*(1-Restaurant_Data[[#This Row],[Discount %]]/100)*(1+Restaurant_Data[[#This Row],[Tax %]]/100)</f>
        <v>63.551250000000003</v>
      </c>
      <c r="X266">
        <f>Restaurant_Data[[#This Row],[Quantity]]*Restaurant_Data[[#This Row],[Unit Price]]*50%</f>
        <v>33.625</v>
      </c>
      <c r="Y266" s="3">
        <f>Restaurant_Data[[#This Row],[Total Sales]]-Restaurant_Data[[#This Row],[Cost]]</f>
        <v>29.926250000000003</v>
      </c>
      <c r="Z266">
        <f>IF(COUNTIF($G$2:G266,G266)=1,1,0)</f>
        <v>0</v>
      </c>
    </row>
    <row r="267" spans="1:26" x14ac:dyDescent="0.3">
      <c r="A267" t="s">
        <v>572</v>
      </c>
      <c r="B267" s="2">
        <v>45842</v>
      </c>
      <c r="C267" t="s">
        <v>557</v>
      </c>
      <c r="D267" t="s">
        <v>558</v>
      </c>
      <c r="E267" t="s">
        <v>240</v>
      </c>
      <c r="F267" t="s">
        <v>54</v>
      </c>
      <c r="G267" t="s">
        <v>537</v>
      </c>
      <c r="H267" t="s">
        <v>304</v>
      </c>
      <c r="I267" t="s">
        <v>33</v>
      </c>
      <c r="J267" t="s">
        <v>45</v>
      </c>
      <c r="K267" t="s">
        <v>35</v>
      </c>
      <c r="L267" t="s">
        <v>94</v>
      </c>
      <c r="M267">
        <v>2</v>
      </c>
      <c r="N267" t="s">
        <v>48</v>
      </c>
      <c r="O267" t="s">
        <v>95</v>
      </c>
      <c r="P267" t="s">
        <v>77</v>
      </c>
      <c r="Q267" t="s">
        <v>158</v>
      </c>
      <c r="R267">
        <v>5</v>
      </c>
      <c r="S267">
        <v>8.2200000000000006</v>
      </c>
      <c r="T267">
        <v>0</v>
      </c>
      <c r="U267">
        <v>5</v>
      </c>
      <c r="V267">
        <v>5</v>
      </c>
      <c r="W267" s="3">
        <f>Restaurant_Data[[#This Row],[Quantity]]*Restaurant_Data[[#This Row],[Unit Price]]*(1-Restaurant_Data[[#This Row],[Discount %]]/100)*(1+Restaurant_Data[[#This Row],[Tax %]]/100)</f>
        <v>43.155000000000001</v>
      </c>
      <c r="X267">
        <f>Restaurant_Data[[#This Row],[Quantity]]*Restaurant_Data[[#This Row],[Unit Price]]*50%</f>
        <v>20.55</v>
      </c>
      <c r="Y267" s="3">
        <f>Restaurant_Data[[#This Row],[Total Sales]]-Restaurant_Data[[#This Row],[Cost]]</f>
        <v>22.605</v>
      </c>
      <c r="Z267">
        <f>IF(COUNTIF($G$2:G267,G267)=1,1,0)</f>
        <v>0</v>
      </c>
    </row>
    <row r="268" spans="1:26" x14ac:dyDescent="0.3">
      <c r="A268" t="s">
        <v>573</v>
      </c>
      <c r="B268" s="2">
        <v>45857</v>
      </c>
      <c r="C268" t="s">
        <v>557</v>
      </c>
      <c r="D268" t="s">
        <v>558</v>
      </c>
      <c r="E268" t="s">
        <v>282</v>
      </c>
      <c r="F268" t="s">
        <v>122</v>
      </c>
      <c r="G268" t="s">
        <v>527</v>
      </c>
      <c r="H268" t="s">
        <v>304</v>
      </c>
      <c r="I268" t="s">
        <v>63</v>
      </c>
      <c r="J268" t="s">
        <v>34</v>
      </c>
      <c r="K268" t="s">
        <v>107</v>
      </c>
      <c r="L268" t="s">
        <v>47</v>
      </c>
      <c r="M268">
        <v>9</v>
      </c>
      <c r="N268" t="s">
        <v>57</v>
      </c>
      <c r="O268" t="s">
        <v>95</v>
      </c>
      <c r="P268" t="s">
        <v>71</v>
      </c>
      <c r="Q268" t="s">
        <v>189</v>
      </c>
      <c r="R268">
        <v>5</v>
      </c>
      <c r="S268">
        <v>8.9</v>
      </c>
      <c r="T268">
        <v>10</v>
      </c>
      <c r="U268">
        <v>5</v>
      </c>
      <c r="V268">
        <v>5</v>
      </c>
      <c r="W268" s="3">
        <f>Restaurant_Data[[#This Row],[Quantity]]*Restaurant_Data[[#This Row],[Unit Price]]*(1-Restaurant_Data[[#This Row],[Discount %]]/100)*(1+Restaurant_Data[[#This Row],[Tax %]]/100)</f>
        <v>42.052500000000009</v>
      </c>
      <c r="X268">
        <f>Restaurant_Data[[#This Row],[Quantity]]*Restaurant_Data[[#This Row],[Unit Price]]*50%</f>
        <v>22.25</v>
      </c>
      <c r="Y268" s="3">
        <f>Restaurant_Data[[#This Row],[Total Sales]]-Restaurant_Data[[#This Row],[Cost]]</f>
        <v>19.802500000000009</v>
      </c>
      <c r="Z268">
        <f>IF(COUNTIF($G$2:G268,G268)=1,1,0)</f>
        <v>0</v>
      </c>
    </row>
    <row r="269" spans="1:26" x14ac:dyDescent="0.3">
      <c r="A269" t="s">
        <v>574</v>
      </c>
      <c r="B269" s="2">
        <v>45859</v>
      </c>
      <c r="C269" t="s">
        <v>557</v>
      </c>
      <c r="D269" t="s">
        <v>558</v>
      </c>
      <c r="E269" t="s">
        <v>146</v>
      </c>
      <c r="F269" t="s">
        <v>54</v>
      </c>
      <c r="G269" t="s">
        <v>270</v>
      </c>
      <c r="H269" t="s">
        <v>44</v>
      </c>
      <c r="I269" t="s">
        <v>63</v>
      </c>
      <c r="J269" t="s">
        <v>102</v>
      </c>
      <c r="K269" t="s">
        <v>35</v>
      </c>
      <c r="L269" t="s">
        <v>56</v>
      </c>
      <c r="M269">
        <v>12</v>
      </c>
      <c r="N269" t="s">
        <v>48</v>
      </c>
      <c r="O269" t="s">
        <v>38</v>
      </c>
      <c r="P269" t="s">
        <v>114</v>
      </c>
      <c r="Q269" t="s">
        <v>115</v>
      </c>
      <c r="R269">
        <v>5</v>
      </c>
      <c r="S269">
        <v>7.34</v>
      </c>
      <c r="T269">
        <v>5</v>
      </c>
      <c r="U269">
        <v>5</v>
      </c>
      <c r="V269">
        <v>3</v>
      </c>
      <c r="W269" s="3">
        <f>Restaurant_Data[[#This Row],[Quantity]]*Restaurant_Data[[#This Row],[Unit Price]]*(1-Restaurant_Data[[#This Row],[Discount %]]/100)*(1+Restaurant_Data[[#This Row],[Tax %]]/100)</f>
        <v>36.608250000000005</v>
      </c>
      <c r="X269">
        <f>Restaurant_Data[[#This Row],[Quantity]]*Restaurant_Data[[#This Row],[Unit Price]]*50%</f>
        <v>18.350000000000001</v>
      </c>
      <c r="Y269" s="3">
        <f>Restaurant_Data[[#This Row],[Total Sales]]-Restaurant_Data[[#This Row],[Cost]]</f>
        <v>18.258250000000004</v>
      </c>
      <c r="Z269">
        <f>IF(COUNTIF($G$2:G269,G269)=1,1,0)</f>
        <v>0</v>
      </c>
    </row>
    <row r="270" spans="1:26" x14ac:dyDescent="0.3">
      <c r="A270" t="s">
        <v>575</v>
      </c>
      <c r="B270" s="2">
        <v>45851</v>
      </c>
      <c r="C270" t="s">
        <v>557</v>
      </c>
      <c r="D270" t="s">
        <v>558</v>
      </c>
      <c r="E270" t="s">
        <v>174</v>
      </c>
      <c r="F270" t="s">
        <v>81</v>
      </c>
      <c r="G270" t="s">
        <v>404</v>
      </c>
      <c r="H270" t="s">
        <v>44</v>
      </c>
      <c r="I270" t="s">
        <v>33</v>
      </c>
      <c r="J270" t="s">
        <v>34</v>
      </c>
      <c r="K270" t="s">
        <v>35</v>
      </c>
      <c r="L270" t="s">
        <v>94</v>
      </c>
      <c r="M270">
        <v>25</v>
      </c>
      <c r="N270" t="s">
        <v>37</v>
      </c>
      <c r="O270" t="s">
        <v>65</v>
      </c>
      <c r="P270" t="s">
        <v>50</v>
      </c>
      <c r="Q270" t="s">
        <v>98</v>
      </c>
      <c r="R270">
        <v>6</v>
      </c>
      <c r="S270">
        <v>18.350000000000001</v>
      </c>
      <c r="T270">
        <v>5</v>
      </c>
      <c r="U270">
        <v>5</v>
      </c>
      <c r="V270">
        <v>5</v>
      </c>
      <c r="W270" s="3">
        <f>Restaurant_Data[[#This Row],[Quantity]]*Restaurant_Data[[#This Row],[Unit Price]]*(1-Restaurant_Data[[#This Row],[Discount %]]/100)*(1+Restaurant_Data[[#This Row],[Tax %]]/100)</f>
        <v>109.82475000000001</v>
      </c>
      <c r="X270">
        <f>Restaurant_Data[[#This Row],[Quantity]]*Restaurant_Data[[#This Row],[Unit Price]]*50%</f>
        <v>55.050000000000004</v>
      </c>
      <c r="Y270" s="3">
        <f>Restaurant_Data[[#This Row],[Total Sales]]-Restaurant_Data[[#This Row],[Cost]]</f>
        <v>54.774750000000004</v>
      </c>
      <c r="Z270">
        <f>IF(COUNTIF($G$2:G270,G270)=1,1,0)</f>
        <v>0</v>
      </c>
    </row>
    <row r="271" spans="1:26" x14ac:dyDescent="0.3">
      <c r="A271" t="s">
        <v>576</v>
      </c>
      <c r="B271" s="2">
        <v>45865</v>
      </c>
      <c r="C271" t="s">
        <v>557</v>
      </c>
      <c r="D271" t="s">
        <v>558</v>
      </c>
      <c r="E271" t="s">
        <v>439</v>
      </c>
      <c r="F271" t="s">
        <v>122</v>
      </c>
      <c r="G271" t="s">
        <v>484</v>
      </c>
      <c r="H271" t="s">
        <v>44</v>
      </c>
      <c r="I271" t="s">
        <v>63</v>
      </c>
      <c r="J271" t="s">
        <v>45</v>
      </c>
      <c r="K271" t="s">
        <v>35</v>
      </c>
      <c r="L271" t="s">
        <v>94</v>
      </c>
      <c r="M271">
        <v>17</v>
      </c>
      <c r="N271" t="s">
        <v>57</v>
      </c>
      <c r="O271" t="s">
        <v>38</v>
      </c>
      <c r="P271" t="s">
        <v>114</v>
      </c>
      <c r="Q271" t="s">
        <v>229</v>
      </c>
      <c r="R271">
        <v>6</v>
      </c>
      <c r="S271">
        <v>5.73</v>
      </c>
      <c r="T271">
        <v>5</v>
      </c>
      <c r="U271">
        <v>5</v>
      </c>
      <c r="V271">
        <v>3</v>
      </c>
      <c r="W271" s="3">
        <f>Restaurant_Data[[#This Row],[Quantity]]*Restaurant_Data[[#This Row],[Unit Price]]*(1-Restaurant_Data[[#This Row],[Discount %]]/100)*(1+Restaurant_Data[[#This Row],[Tax %]]/100)</f>
        <v>34.294050000000006</v>
      </c>
      <c r="X271">
        <f>Restaurant_Data[[#This Row],[Quantity]]*Restaurant_Data[[#This Row],[Unit Price]]*50%</f>
        <v>17.190000000000001</v>
      </c>
      <c r="Y271" s="3">
        <f>Restaurant_Data[[#This Row],[Total Sales]]-Restaurant_Data[[#This Row],[Cost]]</f>
        <v>17.104050000000004</v>
      </c>
      <c r="Z271">
        <f>IF(COUNTIF($G$2:G271,G271)=1,1,0)</f>
        <v>0</v>
      </c>
    </row>
    <row r="272" spans="1:26" x14ac:dyDescent="0.3">
      <c r="A272" t="s">
        <v>577</v>
      </c>
      <c r="B272" s="2">
        <v>45852</v>
      </c>
      <c r="C272" t="s">
        <v>557</v>
      </c>
      <c r="D272" t="s">
        <v>558</v>
      </c>
      <c r="E272" t="s">
        <v>276</v>
      </c>
      <c r="F272" t="s">
        <v>81</v>
      </c>
      <c r="G272" t="s">
        <v>188</v>
      </c>
      <c r="H272" t="s">
        <v>44</v>
      </c>
      <c r="I272" t="s">
        <v>63</v>
      </c>
      <c r="J272" t="s">
        <v>34</v>
      </c>
      <c r="K272" t="s">
        <v>88</v>
      </c>
      <c r="L272" t="s">
        <v>94</v>
      </c>
      <c r="M272">
        <v>11</v>
      </c>
      <c r="N272" t="s">
        <v>48</v>
      </c>
      <c r="O272" t="s">
        <v>49</v>
      </c>
      <c r="P272" t="s">
        <v>71</v>
      </c>
      <c r="Q272" t="s">
        <v>148</v>
      </c>
      <c r="R272">
        <v>6</v>
      </c>
      <c r="S272">
        <v>6.11</v>
      </c>
      <c r="T272">
        <v>10</v>
      </c>
      <c r="U272">
        <v>5</v>
      </c>
      <c r="V272">
        <v>3</v>
      </c>
      <c r="W272" s="3">
        <f>Restaurant_Data[[#This Row],[Quantity]]*Restaurant_Data[[#This Row],[Unit Price]]*(1-Restaurant_Data[[#This Row],[Discount %]]/100)*(1+Restaurant_Data[[#This Row],[Tax %]]/100)</f>
        <v>34.64370000000001</v>
      </c>
      <c r="X272">
        <f>Restaurant_Data[[#This Row],[Quantity]]*Restaurant_Data[[#This Row],[Unit Price]]*50%</f>
        <v>18.330000000000002</v>
      </c>
      <c r="Y272" s="3">
        <f>Restaurant_Data[[#This Row],[Total Sales]]-Restaurant_Data[[#This Row],[Cost]]</f>
        <v>16.313700000000008</v>
      </c>
      <c r="Z272">
        <f>IF(COUNTIF($G$2:G272,G272)=1,1,0)</f>
        <v>0</v>
      </c>
    </row>
    <row r="273" spans="1:26" x14ac:dyDescent="0.3">
      <c r="A273" t="s">
        <v>578</v>
      </c>
      <c r="B273" s="2">
        <v>45848</v>
      </c>
      <c r="C273" t="s">
        <v>557</v>
      </c>
      <c r="D273" t="s">
        <v>558</v>
      </c>
      <c r="E273" t="s">
        <v>326</v>
      </c>
      <c r="F273" t="s">
        <v>69</v>
      </c>
      <c r="G273" t="s">
        <v>579</v>
      </c>
      <c r="H273" t="s">
        <v>304</v>
      </c>
      <c r="I273" t="s">
        <v>63</v>
      </c>
      <c r="J273" t="s">
        <v>93</v>
      </c>
      <c r="K273" t="s">
        <v>107</v>
      </c>
      <c r="L273" t="s">
        <v>56</v>
      </c>
      <c r="M273">
        <v>3</v>
      </c>
      <c r="N273" t="s">
        <v>48</v>
      </c>
      <c r="O273" t="s">
        <v>49</v>
      </c>
      <c r="P273" t="s">
        <v>39</v>
      </c>
      <c r="Q273" t="s">
        <v>319</v>
      </c>
      <c r="R273">
        <v>5</v>
      </c>
      <c r="S273">
        <v>8.3800000000000008</v>
      </c>
      <c r="T273">
        <v>5</v>
      </c>
      <c r="U273">
        <v>5</v>
      </c>
      <c r="V273">
        <v>3</v>
      </c>
      <c r="W273" s="3">
        <f>Restaurant_Data[[#This Row],[Quantity]]*Restaurant_Data[[#This Row],[Unit Price]]*(1-Restaurant_Data[[#This Row],[Discount %]]/100)*(1+Restaurant_Data[[#This Row],[Tax %]]/100)</f>
        <v>41.79525000000001</v>
      </c>
      <c r="X273">
        <f>Restaurant_Data[[#This Row],[Quantity]]*Restaurant_Data[[#This Row],[Unit Price]]*50%</f>
        <v>20.950000000000003</v>
      </c>
      <c r="Y273" s="3">
        <f>Restaurant_Data[[#This Row],[Total Sales]]-Restaurant_Data[[#This Row],[Cost]]</f>
        <v>20.845250000000007</v>
      </c>
      <c r="Z273">
        <f>IF(COUNTIF($G$2:G273,G273)=1,1,0)</f>
        <v>1</v>
      </c>
    </row>
    <row r="274" spans="1:26" x14ac:dyDescent="0.3">
      <c r="A274" t="s">
        <v>580</v>
      </c>
      <c r="B274" s="2">
        <v>45849</v>
      </c>
      <c r="C274" t="s">
        <v>557</v>
      </c>
      <c r="D274" t="s">
        <v>558</v>
      </c>
      <c r="E274" t="s">
        <v>500</v>
      </c>
      <c r="F274" t="s">
        <v>30</v>
      </c>
      <c r="G274" t="s">
        <v>324</v>
      </c>
      <c r="H274" t="s">
        <v>44</v>
      </c>
      <c r="I274" t="s">
        <v>63</v>
      </c>
      <c r="J274" t="s">
        <v>102</v>
      </c>
      <c r="K274" t="s">
        <v>64</v>
      </c>
      <c r="L274" t="s">
        <v>56</v>
      </c>
      <c r="M274">
        <v>23</v>
      </c>
      <c r="N274" t="s">
        <v>57</v>
      </c>
      <c r="O274" t="s">
        <v>49</v>
      </c>
      <c r="P274" t="s">
        <v>71</v>
      </c>
      <c r="Q274" t="s">
        <v>148</v>
      </c>
      <c r="R274">
        <v>5</v>
      </c>
      <c r="S274">
        <v>8.32</v>
      </c>
      <c r="T274">
        <v>10</v>
      </c>
      <c r="U274">
        <v>5</v>
      </c>
      <c r="V274">
        <v>5</v>
      </c>
      <c r="W274" s="3">
        <f>Restaurant_Data[[#This Row],[Quantity]]*Restaurant_Data[[#This Row],[Unit Price]]*(1-Restaurant_Data[[#This Row],[Discount %]]/100)*(1+Restaurant_Data[[#This Row],[Tax %]]/100)</f>
        <v>39.312000000000005</v>
      </c>
      <c r="X274">
        <f>Restaurant_Data[[#This Row],[Quantity]]*Restaurant_Data[[#This Row],[Unit Price]]*50%</f>
        <v>20.8</v>
      </c>
      <c r="Y274" s="3">
        <f>Restaurant_Data[[#This Row],[Total Sales]]-Restaurant_Data[[#This Row],[Cost]]</f>
        <v>18.512000000000004</v>
      </c>
      <c r="Z274">
        <f>IF(COUNTIF($G$2:G274,G274)=1,1,0)</f>
        <v>0</v>
      </c>
    </row>
    <row r="275" spans="1:26" x14ac:dyDescent="0.3">
      <c r="A275" t="s">
        <v>581</v>
      </c>
      <c r="B275" s="2">
        <v>45841</v>
      </c>
      <c r="C275" t="s">
        <v>557</v>
      </c>
      <c r="D275" t="s">
        <v>558</v>
      </c>
      <c r="E275" t="s">
        <v>117</v>
      </c>
      <c r="F275" t="s">
        <v>69</v>
      </c>
      <c r="G275" t="s">
        <v>582</v>
      </c>
      <c r="H275" t="s">
        <v>304</v>
      </c>
      <c r="I275" t="s">
        <v>33</v>
      </c>
      <c r="J275" t="s">
        <v>93</v>
      </c>
      <c r="K275" t="s">
        <v>35</v>
      </c>
      <c r="L275" t="s">
        <v>47</v>
      </c>
      <c r="M275">
        <v>10</v>
      </c>
      <c r="N275" t="s">
        <v>37</v>
      </c>
      <c r="O275" t="s">
        <v>38</v>
      </c>
      <c r="P275" t="s">
        <v>71</v>
      </c>
      <c r="Q275" t="s">
        <v>148</v>
      </c>
      <c r="R275">
        <v>5</v>
      </c>
      <c r="S275">
        <v>6.81</v>
      </c>
      <c r="T275">
        <v>5</v>
      </c>
      <c r="U275">
        <v>5</v>
      </c>
      <c r="V275">
        <v>5</v>
      </c>
      <c r="W275" s="3">
        <f>Restaurant_Data[[#This Row],[Quantity]]*Restaurant_Data[[#This Row],[Unit Price]]*(1-Restaurant_Data[[#This Row],[Discount %]]/100)*(1+Restaurant_Data[[#This Row],[Tax %]]/100)</f>
        <v>33.964874999999999</v>
      </c>
      <c r="X275">
        <f>Restaurant_Data[[#This Row],[Quantity]]*Restaurant_Data[[#This Row],[Unit Price]]*50%</f>
        <v>17.024999999999999</v>
      </c>
      <c r="Y275" s="3">
        <f>Restaurant_Data[[#This Row],[Total Sales]]-Restaurant_Data[[#This Row],[Cost]]</f>
        <v>16.939875000000001</v>
      </c>
      <c r="Z275">
        <f>IF(COUNTIF($G$2:G275,G275)=1,1,0)</f>
        <v>1</v>
      </c>
    </row>
    <row r="276" spans="1:26" x14ac:dyDescent="0.3">
      <c r="A276" t="s">
        <v>583</v>
      </c>
      <c r="B276" s="2">
        <v>45858</v>
      </c>
      <c r="C276" t="s">
        <v>557</v>
      </c>
      <c r="D276" t="s">
        <v>558</v>
      </c>
      <c r="E276" t="s">
        <v>165</v>
      </c>
      <c r="F276" t="s">
        <v>54</v>
      </c>
      <c r="G276" t="s">
        <v>147</v>
      </c>
      <c r="H276" t="s">
        <v>304</v>
      </c>
      <c r="I276" t="s">
        <v>63</v>
      </c>
      <c r="J276" t="s">
        <v>102</v>
      </c>
      <c r="K276" t="s">
        <v>107</v>
      </c>
      <c r="L276" t="s">
        <v>47</v>
      </c>
      <c r="M276">
        <v>22</v>
      </c>
      <c r="N276" t="s">
        <v>48</v>
      </c>
      <c r="O276" t="s">
        <v>65</v>
      </c>
      <c r="P276" t="s">
        <v>58</v>
      </c>
      <c r="Q276" t="s">
        <v>137</v>
      </c>
      <c r="R276">
        <v>5</v>
      </c>
      <c r="S276">
        <v>5.36</v>
      </c>
      <c r="T276">
        <v>5</v>
      </c>
      <c r="U276">
        <v>5</v>
      </c>
      <c r="V276">
        <v>3</v>
      </c>
      <c r="W276" s="3">
        <f>Restaurant_Data[[#This Row],[Quantity]]*Restaurant_Data[[#This Row],[Unit Price]]*(1-Restaurant_Data[[#This Row],[Discount %]]/100)*(1+Restaurant_Data[[#This Row],[Tax %]]/100)</f>
        <v>26.733000000000001</v>
      </c>
      <c r="X276">
        <f>Restaurant_Data[[#This Row],[Quantity]]*Restaurant_Data[[#This Row],[Unit Price]]*50%</f>
        <v>13.4</v>
      </c>
      <c r="Y276" s="3">
        <f>Restaurant_Data[[#This Row],[Total Sales]]-Restaurant_Data[[#This Row],[Cost]]</f>
        <v>13.333</v>
      </c>
      <c r="Z276">
        <f>IF(COUNTIF($G$2:G276,G276)=1,1,0)</f>
        <v>0</v>
      </c>
    </row>
    <row r="277" spans="1:26" x14ac:dyDescent="0.3">
      <c r="A277" t="s">
        <v>584</v>
      </c>
      <c r="B277" s="2">
        <v>45849</v>
      </c>
      <c r="C277" t="s">
        <v>557</v>
      </c>
      <c r="D277" t="s">
        <v>558</v>
      </c>
      <c r="E277" t="s">
        <v>367</v>
      </c>
      <c r="F277" t="s">
        <v>69</v>
      </c>
      <c r="G277" t="s">
        <v>350</v>
      </c>
      <c r="H277" t="s">
        <v>304</v>
      </c>
      <c r="I277" t="s">
        <v>33</v>
      </c>
      <c r="J277" t="s">
        <v>45</v>
      </c>
      <c r="K277" t="s">
        <v>35</v>
      </c>
      <c r="L277" t="s">
        <v>56</v>
      </c>
      <c r="M277">
        <v>18</v>
      </c>
      <c r="N277" t="s">
        <v>57</v>
      </c>
      <c r="O277" t="s">
        <v>38</v>
      </c>
      <c r="P277" t="s">
        <v>114</v>
      </c>
      <c r="Q277" t="s">
        <v>115</v>
      </c>
      <c r="R277">
        <v>5</v>
      </c>
      <c r="S277">
        <v>8.6</v>
      </c>
      <c r="T277">
        <v>0</v>
      </c>
      <c r="U277">
        <v>5</v>
      </c>
      <c r="V277">
        <v>4</v>
      </c>
      <c r="W277" s="3">
        <f>Restaurant_Data[[#This Row],[Quantity]]*Restaurant_Data[[#This Row],[Unit Price]]*(1-Restaurant_Data[[#This Row],[Discount %]]/100)*(1+Restaurant_Data[[#This Row],[Tax %]]/100)</f>
        <v>45.15</v>
      </c>
      <c r="X277">
        <f>Restaurant_Data[[#This Row],[Quantity]]*Restaurant_Data[[#This Row],[Unit Price]]*50%</f>
        <v>21.5</v>
      </c>
      <c r="Y277" s="3">
        <f>Restaurant_Data[[#This Row],[Total Sales]]-Restaurant_Data[[#This Row],[Cost]]</f>
        <v>23.65</v>
      </c>
      <c r="Z277">
        <f>IF(COUNTIF($G$2:G277,G277)=1,1,0)</f>
        <v>0</v>
      </c>
    </row>
    <row r="278" spans="1:26" x14ac:dyDescent="0.3">
      <c r="A278" t="s">
        <v>585</v>
      </c>
      <c r="B278" s="2">
        <v>45863</v>
      </c>
      <c r="C278" t="s">
        <v>557</v>
      </c>
      <c r="D278" t="s">
        <v>558</v>
      </c>
      <c r="E278" t="s">
        <v>109</v>
      </c>
      <c r="F278" t="s">
        <v>30</v>
      </c>
      <c r="G278" t="s">
        <v>272</v>
      </c>
      <c r="H278" t="s">
        <v>44</v>
      </c>
      <c r="I278" t="s">
        <v>63</v>
      </c>
      <c r="J278" t="s">
        <v>45</v>
      </c>
      <c r="K278" t="s">
        <v>35</v>
      </c>
      <c r="L278" t="s">
        <v>94</v>
      </c>
      <c r="M278">
        <v>13</v>
      </c>
      <c r="N278" t="s">
        <v>48</v>
      </c>
      <c r="O278" t="s">
        <v>38</v>
      </c>
      <c r="P278" t="s">
        <v>39</v>
      </c>
      <c r="Q278" t="s">
        <v>119</v>
      </c>
      <c r="R278">
        <v>6</v>
      </c>
      <c r="S278">
        <v>8.07</v>
      </c>
      <c r="T278">
        <v>5</v>
      </c>
      <c r="U278">
        <v>5</v>
      </c>
      <c r="V278">
        <v>5</v>
      </c>
      <c r="W278" s="3">
        <f>Restaurant_Data[[#This Row],[Quantity]]*Restaurant_Data[[#This Row],[Unit Price]]*(1-Restaurant_Data[[#This Row],[Discount %]]/100)*(1+Restaurant_Data[[#This Row],[Tax %]]/100)</f>
        <v>48.298950000000005</v>
      </c>
      <c r="X278">
        <f>Restaurant_Data[[#This Row],[Quantity]]*Restaurant_Data[[#This Row],[Unit Price]]*50%</f>
        <v>24.21</v>
      </c>
      <c r="Y278" s="3">
        <f>Restaurant_Data[[#This Row],[Total Sales]]-Restaurant_Data[[#This Row],[Cost]]</f>
        <v>24.088950000000004</v>
      </c>
      <c r="Z278">
        <f>IF(COUNTIF($G$2:G278,G278)=1,1,0)</f>
        <v>0</v>
      </c>
    </row>
    <row r="279" spans="1:26" x14ac:dyDescent="0.3">
      <c r="A279" t="s">
        <v>586</v>
      </c>
      <c r="B279" s="2">
        <v>45839</v>
      </c>
      <c r="C279" t="s">
        <v>557</v>
      </c>
      <c r="D279" t="s">
        <v>558</v>
      </c>
      <c r="E279" t="s">
        <v>53</v>
      </c>
      <c r="F279" t="s">
        <v>122</v>
      </c>
      <c r="G279" t="s">
        <v>175</v>
      </c>
      <c r="H279" t="s">
        <v>304</v>
      </c>
      <c r="I279" t="s">
        <v>33</v>
      </c>
      <c r="J279" t="s">
        <v>102</v>
      </c>
      <c r="K279" t="s">
        <v>64</v>
      </c>
      <c r="L279" t="s">
        <v>36</v>
      </c>
      <c r="M279">
        <v>18</v>
      </c>
      <c r="N279" t="s">
        <v>57</v>
      </c>
      <c r="O279" t="s">
        <v>49</v>
      </c>
      <c r="P279" t="s">
        <v>77</v>
      </c>
      <c r="Q279" t="s">
        <v>124</v>
      </c>
      <c r="R279">
        <v>5</v>
      </c>
      <c r="S279">
        <v>13.69</v>
      </c>
      <c r="T279">
        <v>10</v>
      </c>
      <c r="U279">
        <v>5</v>
      </c>
      <c r="V279">
        <v>4</v>
      </c>
      <c r="W279" s="3">
        <f>Restaurant_Data[[#This Row],[Quantity]]*Restaurant_Data[[#This Row],[Unit Price]]*(1-Restaurant_Data[[#This Row],[Discount %]]/100)*(1+Restaurant_Data[[#This Row],[Tax %]]/100)</f>
        <v>64.685250000000011</v>
      </c>
      <c r="X279">
        <f>Restaurant_Data[[#This Row],[Quantity]]*Restaurant_Data[[#This Row],[Unit Price]]*50%</f>
        <v>34.225000000000001</v>
      </c>
      <c r="Y279" s="3">
        <f>Restaurant_Data[[#This Row],[Total Sales]]-Restaurant_Data[[#This Row],[Cost]]</f>
        <v>30.460250000000009</v>
      </c>
      <c r="Z279">
        <f>IF(COUNTIF($G$2:G279,G279)=1,1,0)</f>
        <v>0</v>
      </c>
    </row>
    <row r="280" spans="1:26" x14ac:dyDescent="0.3">
      <c r="A280" t="s">
        <v>587</v>
      </c>
      <c r="B280" s="2">
        <v>45866</v>
      </c>
      <c r="C280" t="s">
        <v>557</v>
      </c>
      <c r="D280" t="s">
        <v>558</v>
      </c>
      <c r="E280" t="s">
        <v>423</v>
      </c>
      <c r="F280" t="s">
        <v>75</v>
      </c>
      <c r="G280" t="s">
        <v>216</v>
      </c>
      <c r="H280" t="s">
        <v>304</v>
      </c>
      <c r="I280" t="s">
        <v>63</v>
      </c>
      <c r="J280" t="s">
        <v>45</v>
      </c>
      <c r="K280" t="s">
        <v>88</v>
      </c>
      <c r="L280" t="s">
        <v>56</v>
      </c>
      <c r="M280">
        <v>11</v>
      </c>
      <c r="N280" t="s">
        <v>48</v>
      </c>
      <c r="O280" t="s">
        <v>49</v>
      </c>
      <c r="P280" t="s">
        <v>58</v>
      </c>
      <c r="Q280" t="s">
        <v>83</v>
      </c>
      <c r="R280">
        <v>5</v>
      </c>
      <c r="S280">
        <v>8.36</v>
      </c>
      <c r="T280">
        <v>5</v>
      </c>
      <c r="U280">
        <v>5</v>
      </c>
      <c r="V280">
        <v>3</v>
      </c>
      <c r="W280" s="3">
        <f>Restaurant_Data[[#This Row],[Quantity]]*Restaurant_Data[[#This Row],[Unit Price]]*(1-Restaurant_Data[[#This Row],[Discount %]]/100)*(1+Restaurant_Data[[#This Row],[Tax %]]/100)</f>
        <v>41.695499999999996</v>
      </c>
      <c r="X280">
        <f>Restaurant_Data[[#This Row],[Quantity]]*Restaurant_Data[[#This Row],[Unit Price]]*50%</f>
        <v>20.9</v>
      </c>
      <c r="Y280" s="3">
        <f>Restaurant_Data[[#This Row],[Total Sales]]-Restaurant_Data[[#This Row],[Cost]]</f>
        <v>20.795499999999997</v>
      </c>
      <c r="Z280">
        <f>IF(COUNTIF($G$2:G280,G280)=1,1,0)</f>
        <v>0</v>
      </c>
    </row>
    <row r="281" spans="1:26" x14ac:dyDescent="0.3">
      <c r="A281" t="s">
        <v>588</v>
      </c>
      <c r="B281" s="2">
        <v>45856</v>
      </c>
      <c r="C281" t="s">
        <v>557</v>
      </c>
      <c r="D281" t="s">
        <v>558</v>
      </c>
      <c r="E281" t="s">
        <v>42</v>
      </c>
      <c r="F281" t="s">
        <v>54</v>
      </c>
      <c r="G281" t="s">
        <v>531</v>
      </c>
      <c r="H281" t="s">
        <v>44</v>
      </c>
      <c r="I281" t="s">
        <v>33</v>
      </c>
      <c r="J281" t="s">
        <v>102</v>
      </c>
      <c r="K281" t="s">
        <v>107</v>
      </c>
      <c r="L281" t="s">
        <v>56</v>
      </c>
      <c r="M281">
        <v>24</v>
      </c>
      <c r="N281" t="s">
        <v>37</v>
      </c>
      <c r="O281" t="s">
        <v>65</v>
      </c>
      <c r="P281" t="s">
        <v>58</v>
      </c>
      <c r="Q281" t="s">
        <v>83</v>
      </c>
      <c r="R281">
        <v>6</v>
      </c>
      <c r="S281">
        <v>5.85</v>
      </c>
      <c r="T281">
        <v>5</v>
      </c>
      <c r="U281">
        <v>5</v>
      </c>
      <c r="V281">
        <v>3</v>
      </c>
      <c r="W281" s="3">
        <f>Restaurant_Data[[#This Row],[Quantity]]*Restaurant_Data[[#This Row],[Unit Price]]*(1-Restaurant_Data[[#This Row],[Discount %]]/100)*(1+Restaurant_Data[[#This Row],[Tax %]]/100)</f>
        <v>35.012249999999995</v>
      </c>
      <c r="X281">
        <f>Restaurant_Data[[#This Row],[Quantity]]*Restaurant_Data[[#This Row],[Unit Price]]*50%</f>
        <v>17.549999999999997</v>
      </c>
      <c r="Y281" s="3">
        <f>Restaurant_Data[[#This Row],[Total Sales]]-Restaurant_Data[[#This Row],[Cost]]</f>
        <v>17.462249999999997</v>
      </c>
      <c r="Z281">
        <f>IF(COUNTIF($G$2:G281,G281)=1,1,0)</f>
        <v>0</v>
      </c>
    </row>
    <row r="282" spans="1:26" x14ac:dyDescent="0.3">
      <c r="A282" t="s">
        <v>589</v>
      </c>
      <c r="B282" s="2">
        <v>45880</v>
      </c>
      <c r="C282" t="s">
        <v>590</v>
      </c>
      <c r="D282" t="s">
        <v>558</v>
      </c>
      <c r="E282" t="s">
        <v>153</v>
      </c>
      <c r="F282" t="s">
        <v>122</v>
      </c>
      <c r="G282" t="s">
        <v>369</v>
      </c>
      <c r="H282" t="s">
        <v>44</v>
      </c>
      <c r="I282" t="s">
        <v>63</v>
      </c>
      <c r="J282" t="s">
        <v>93</v>
      </c>
      <c r="K282" t="s">
        <v>35</v>
      </c>
      <c r="L282" t="s">
        <v>36</v>
      </c>
      <c r="M282">
        <v>12</v>
      </c>
      <c r="N282" t="s">
        <v>37</v>
      </c>
      <c r="O282" t="s">
        <v>49</v>
      </c>
      <c r="P282" t="s">
        <v>77</v>
      </c>
      <c r="Q282" t="s">
        <v>78</v>
      </c>
      <c r="R282">
        <v>5</v>
      </c>
      <c r="S282">
        <v>13.16</v>
      </c>
      <c r="T282">
        <v>5</v>
      </c>
      <c r="U282">
        <v>5</v>
      </c>
      <c r="V282">
        <v>4</v>
      </c>
      <c r="W282" s="3">
        <f>Restaurant_Data[[#This Row],[Quantity]]*Restaurant_Data[[#This Row],[Unit Price]]*(1-Restaurant_Data[[#This Row],[Discount %]]/100)*(1+Restaurant_Data[[#This Row],[Tax %]]/100)</f>
        <v>65.635499999999993</v>
      </c>
      <c r="X282">
        <f>Restaurant_Data[[#This Row],[Quantity]]*Restaurant_Data[[#This Row],[Unit Price]]*50%</f>
        <v>32.9</v>
      </c>
      <c r="Y282" s="3">
        <f>Restaurant_Data[[#This Row],[Total Sales]]-Restaurant_Data[[#This Row],[Cost]]</f>
        <v>32.735499999999995</v>
      </c>
      <c r="Z282">
        <f>IF(COUNTIF($G$2:G282,G282)=1,1,0)</f>
        <v>0</v>
      </c>
    </row>
    <row r="283" spans="1:26" x14ac:dyDescent="0.3">
      <c r="A283" t="s">
        <v>591</v>
      </c>
      <c r="B283" s="2">
        <v>45893</v>
      </c>
      <c r="C283" t="s">
        <v>590</v>
      </c>
      <c r="D283" t="s">
        <v>558</v>
      </c>
      <c r="E283" t="s">
        <v>109</v>
      </c>
      <c r="F283" t="s">
        <v>69</v>
      </c>
      <c r="G283" t="s">
        <v>216</v>
      </c>
      <c r="H283" t="s">
        <v>304</v>
      </c>
      <c r="I283" t="s">
        <v>63</v>
      </c>
      <c r="J283" t="s">
        <v>93</v>
      </c>
      <c r="K283" t="s">
        <v>88</v>
      </c>
      <c r="L283" t="s">
        <v>36</v>
      </c>
      <c r="M283">
        <v>23</v>
      </c>
      <c r="N283" t="s">
        <v>48</v>
      </c>
      <c r="O283" t="s">
        <v>95</v>
      </c>
      <c r="P283" t="s">
        <v>77</v>
      </c>
      <c r="Q283" t="s">
        <v>244</v>
      </c>
      <c r="R283">
        <v>6</v>
      </c>
      <c r="S283">
        <v>8.9</v>
      </c>
      <c r="T283">
        <v>0</v>
      </c>
      <c r="U283">
        <v>5</v>
      </c>
      <c r="V283">
        <v>5</v>
      </c>
      <c r="W283" s="3">
        <f>Restaurant_Data[[#This Row],[Quantity]]*Restaurant_Data[[#This Row],[Unit Price]]*(1-Restaurant_Data[[#This Row],[Discount %]]/100)*(1+Restaurant_Data[[#This Row],[Tax %]]/100)</f>
        <v>56.070000000000007</v>
      </c>
      <c r="X283">
        <f>Restaurant_Data[[#This Row],[Quantity]]*Restaurant_Data[[#This Row],[Unit Price]]*50%</f>
        <v>26.700000000000003</v>
      </c>
      <c r="Y283" s="3">
        <f>Restaurant_Data[[#This Row],[Total Sales]]-Restaurant_Data[[#This Row],[Cost]]</f>
        <v>29.370000000000005</v>
      </c>
      <c r="Z283">
        <f>IF(COUNTIF($G$2:G283,G283)=1,1,0)</f>
        <v>0</v>
      </c>
    </row>
    <row r="284" spans="1:26" x14ac:dyDescent="0.3">
      <c r="A284" t="s">
        <v>592</v>
      </c>
      <c r="B284" s="2">
        <v>45882</v>
      </c>
      <c r="C284" t="s">
        <v>590</v>
      </c>
      <c r="D284" t="s">
        <v>558</v>
      </c>
      <c r="E284" t="s">
        <v>240</v>
      </c>
      <c r="F284" t="s">
        <v>54</v>
      </c>
      <c r="G284" t="s">
        <v>365</v>
      </c>
      <c r="H284" t="s">
        <v>44</v>
      </c>
      <c r="I284" t="s">
        <v>33</v>
      </c>
      <c r="J284" t="s">
        <v>34</v>
      </c>
      <c r="K284" t="s">
        <v>35</v>
      </c>
      <c r="L284" t="s">
        <v>36</v>
      </c>
      <c r="M284">
        <v>5</v>
      </c>
      <c r="N284" t="s">
        <v>48</v>
      </c>
      <c r="O284" t="s">
        <v>65</v>
      </c>
      <c r="P284" t="s">
        <v>39</v>
      </c>
      <c r="Q284" t="s">
        <v>131</v>
      </c>
      <c r="R284">
        <v>5</v>
      </c>
      <c r="S284">
        <v>10.14</v>
      </c>
      <c r="T284">
        <v>10</v>
      </c>
      <c r="U284">
        <v>5</v>
      </c>
      <c r="V284">
        <v>5</v>
      </c>
      <c r="W284" s="3">
        <f>Restaurant_Data[[#This Row],[Quantity]]*Restaurant_Data[[#This Row],[Unit Price]]*(1-Restaurant_Data[[#This Row],[Discount %]]/100)*(1+Restaurant_Data[[#This Row],[Tax %]]/100)</f>
        <v>47.911500000000004</v>
      </c>
      <c r="X284">
        <f>Restaurant_Data[[#This Row],[Quantity]]*Restaurant_Data[[#This Row],[Unit Price]]*50%</f>
        <v>25.35</v>
      </c>
      <c r="Y284" s="3">
        <f>Restaurant_Data[[#This Row],[Total Sales]]-Restaurant_Data[[#This Row],[Cost]]</f>
        <v>22.561500000000002</v>
      </c>
      <c r="Z284">
        <f>IF(COUNTIF($G$2:G284,G284)=1,1,0)</f>
        <v>0</v>
      </c>
    </row>
    <row r="285" spans="1:26" x14ac:dyDescent="0.3">
      <c r="A285" t="s">
        <v>593</v>
      </c>
      <c r="B285" s="2">
        <v>45882</v>
      </c>
      <c r="C285" t="s">
        <v>590</v>
      </c>
      <c r="D285" t="s">
        <v>558</v>
      </c>
      <c r="E285" t="s">
        <v>100</v>
      </c>
      <c r="F285" t="s">
        <v>75</v>
      </c>
      <c r="G285" t="s">
        <v>594</v>
      </c>
      <c r="H285" t="s">
        <v>44</v>
      </c>
      <c r="I285" t="s">
        <v>33</v>
      </c>
      <c r="J285" t="s">
        <v>102</v>
      </c>
      <c r="K285" t="s">
        <v>64</v>
      </c>
      <c r="L285" t="s">
        <v>56</v>
      </c>
      <c r="M285">
        <v>11</v>
      </c>
      <c r="N285" t="s">
        <v>48</v>
      </c>
      <c r="O285" t="s">
        <v>95</v>
      </c>
      <c r="P285" t="s">
        <v>77</v>
      </c>
      <c r="Q285" t="s">
        <v>128</v>
      </c>
      <c r="R285">
        <v>5</v>
      </c>
      <c r="S285">
        <v>6.92</v>
      </c>
      <c r="T285">
        <v>0</v>
      </c>
      <c r="U285">
        <v>5</v>
      </c>
      <c r="V285">
        <v>4</v>
      </c>
      <c r="W285" s="3">
        <f>Restaurant_Data[[#This Row],[Quantity]]*Restaurant_Data[[#This Row],[Unit Price]]*(1-Restaurant_Data[[#This Row],[Discount %]]/100)*(1+Restaurant_Data[[#This Row],[Tax %]]/100)</f>
        <v>36.330000000000005</v>
      </c>
      <c r="X285">
        <f>Restaurant_Data[[#This Row],[Quantity]]*Restaurant_Data[[#This Row],[Unit Price]]*50%</f>
        <v>17.3</v>
      </c>
      <c r="Y285" s="3">
        <f>Restaurant_Data[[#This Row],[Total Sales]]-Restaurant_Data[[#This Row],[Cost]]</f>
        <v>19.030000000000005</v>
      </c>
      <c r="Z285">
        <f>IF(COUNTIF($G$2:G285,G285)=1,1,0)</f>
        <v>1</v>
      </c>
    </row>
    <row r="286" spans="1:26" x14ac:dyDescent="0.3">
      <c r="A286" t="s">
        <v>595</v>
      </c>
      <c r="B286" s="2">
        <v>45885</v>
      </c>
      <c r="C286" t="s">
        <v>590</v>
      </c>
      <c r="D286" t="s">
        <v>558</v>
      </c>
      <c r="E286" t="s">
        <v>276</v>
      </c>
      <c r="F286" t="s">
        <v>75</v>
      </c>
      <c r="G286" t="s">
        <v>70</v>
      </c>
      <c r="H286" t="s">
        <v>44</v>
      </c>
      <c r="I286" t="s">
        <v>63</v>
      </c>
      <c r="J286" t="s">
        <v>34</v>
      </c>
      <c r="K286" t="s">
        <v>35</v>
      </c>
      <c r="L286" t="s">
        <v>94</v>
      </c>
      <c r="M286">
        <v>16</v>
      </c>
      <c r="N286" t="s">
        <v>48</v>
      </c>
      <c r="O286" t="s">
        <v>49</v>
      </c>
      <c r="P286" t="s">
        <v>39</v>
      </c>
      <c r="Q286" t="s">
        <v>319</v>
      </c>
      <c r="R286">
        <v>5</v>
      </c>
      <c r="S286">
        <v>9.7899999999999991</v>
      </c>
      <c r="T286">
        <v>5</v>
      </c>
      <c r="U286">
        <v>5</v>
      </c>
      <c r="V286">
        <v>5</v>
      </c>
      <c r="W286" s="3">
        <f>Restaurant_Data[[#This Row],[Quantity]]*Restaurant_Data[[#This Row],[Unit Price]]*(1-Restaurant_Data[[#This Row],[Discount %]]/100)*(1+Restaurant_Data[[#This Row],[Tax %]]/100)</f>
        <v>48.827624999999991</v>
      </c>
      <c r="X286">
        <f>Restaurant_Data[[#This Row],[Quantity]]*Restaurant_Data[[#This Row],[Unit Price]]*50%</f>
        <v>24.474999999999998</v>
      </c>
      <c r="Y286" s="3">
        <f>Restaurant_Data[[#This Row],[Total Sales]]-Restaurant_Data[[#This Row],[Cost]]</f>
        <v>24.352624999999993</v>
      </c>
      <c r="Z286">
        <f>IF(COUNTIF($G$2:G286,G286)=1,1,0)</f>
        <v>0</v>
      </c>
    </row>
    <row r="287" spans="1:26" x14ac:dyDescent="0.3">
      <c r="A287" t="s">
        <v>596</v>
      </c>
      <c r="B287" s="2">
        <v>45877</v>
      </c>
      <c r="C287" t="s">
        <v>590</v>
      </c>
      <c r="D287" t="s">
        <v>558</v>
      </c>
      <c r="E287" t="s">
        <v>336</v>
      </c>
      <c r="F287" t="s">
        <v>69</v>
      </c>
      <c r="G287" t="s">
        <v>272</v>
      </c>
      <c r="H287" t="s">
        <v>44</v>
      </c>
      <c r="I287" t="s">
        <v>63</v>
      </c>
      <c r="J287" t="s">
        <v>102</v>
      </c>
      <c r="K287" t="s">
        <v>107</v>
      </c>
      <c r="L287" t="s">
        <v>56</v>
      </c>
      <c r="M287">
        <v>13</v>
      </c>
      <c r="N287" t="s">
        <v>48</v>
      </c>
      <c r="O287" t="s">
        <v>38</v>
      </c>
      <c r="P287" t="s">
        <v>50</v>
      </c>
      <c r="Q287" t="s">
        <v>66</v>
      </c>
      <c r="R287">
        <v>5</v>
      </c>
      <c r="S287">
        <v>14.34</v>
      </c>
      <c r="T287">
        <v>10</v>
      </c>
      <c r="U287">
        <v>5</v>
      </c>
      <c r="V287">
        <v>4</v>
      </c>
      <c r="W287" s="3">
        <f>Restaurant_Data[[#This Row],[Quantity]]*Restaurant_Data[[#This Row],[Unit Price]]*(1-Restaurant_Data[[#This Row],[Discount %]]/100)*(1+Restaurant_Data[[#This Row],[Tax %]]/100)</f>
        <v>67.756500000000003</v>
      </c>
      <c r="X287">
        <f>Restaurant_Data[[#This Row],[Quantity]]*Restaurant_Data[[#This Row],[Unit Price]]*50%</f>
        <v>35.85</v>
      </c>
      <c r="Y287" s="3">
        <f>Restaurant_Data[[#This Row],[Total Sales]]-Restaurant_Data[[#This Row],[Cost]]</f>
        <v>31.906500000000001</v>
      </c>
      <c r="Z287">
        <f>IF(COUNTIF($G$2:G287,G287)=1,1,0)</f>
        <v>0</v>
      </c>
    </row>
    <row r="288" spans="1:26" x14ac:dyDescent="0.3">
      <c r="A288" t="s">
        <v>597</v>
      </c>
      <c r="B288" s="2">
        <v>45886</v>
      </c>
      <c r="C288" t="s">
        <v>590</v>
      </c>
      <c r="D288" t="s">
        <v>558</v>
      </c>
      <c r="E288" t="s">
        <v>412</v>
      </c>
      <c r="F288" t="s">
        <v>122</v>
      </c>
      <c r="G288" t="s">
        <v>352</v>
      </c>
      <c r="H288" t="s">
        <v>44</v>
      </c>
      <c r="I288" t="s">
        <v>63</v>
      </c>
      <c r="J288" t="s">
        <v>102</v>
      </c>
      <c r="K288" t="s">
        <v>88</v>
      </c>
      <c r="L288" t="s">
        <v>56</v>
      </c>
      <c r="M288">
        <v>25</v>
      </c>
      <c r="N288" t="s">
        <v>57</v>
      </c>
      <c r="O288" t="s">
        <v>38</v>
      </c>
      <c r="P288" t="s">
        <v>71</v>
      </c>
      <c r="Q288" t="s">
        <v>189</v>
      </c>
      <c r="R288">
        <v>5</v>
      </c>
      <c r="S288">
        <v>8.6199999999999992</v>
      </c>
      <c r="T288">
        <v>10</v>
      </c>
      <c r="U288">
        <v>5</v>
      </c>
      <c r="V288">
        <v>3</v>
      </c>
      <c r="W288" s="3">
        <f>Restaurant_Data[[#This Row],[Quantity]]*Restaurant_Data[[#This Row],[Unit Price]]*(1-Restaurant_Data[[#This Row],[Discount %]]/100)*(1+Restaurant_Data[[#This Row],[Tax %]]/100)</f>
        <v>40.729500000000002</v>
      </c>
      <c r="X288">
        <f>Restaurant_Data[[#This Row],[Quantity]]*Restaurant_Data[[#This Row],[Unit Price]]*50%</f>
        <v>21.549999999999997</v>
      </c>
      <c r="Y288" s="3">
        <f>Restaurant_Data[[#This Row],[Total Sales]]-Restaurant_Data[[#This Row],[Cost]]</f>
        <v>19.179500000000004</v>
      </c>
      <c r="Z288">
        <f>IF(COUNTIF($G$2:G288,G288)=1,1,0)</f>
        <v>0</v>
      </c>
    </row>
    <row r="289" spans="1:26" x14ac:dyDescent="0.3">
      <c r="A289" t="s">
        <v>598</v>
      </c>
      <c r="B289" s="2">
        <v>45872</v>
      </c>
      <c r="C289" t="s">
        <v>590</v>
      </c>
      <c r="D289" t="s">
        <v>558</v>
      </c>
      <c r="E289" t="s">
        <v>121</v>
      </c>
      <c r="F289" t="s">
        <v>30</v>
      </c>
      <c r="G289" t="s">
        <v>432</v>
      </c>
      <c r="H289" t="s">
        <v>304</v>
      </c>
      <c r="I289" t="s">
        <v>33</v>
      </c>
      <c r="J289" t="s">
        <v>45</v>
      </c>
      <c r="K289" t="s">
        <v>107</v>
      </c>
      <c r="L289" t="s">
        <v>36</v>
      </c>
      <c r="M289">
        <v>3</v>
      </c>
      <c r="N289" t="s">
        <v>48</v>
      </c>
      <c r="O289" t="s">
        <v>38</v>
      </c>
      <c r="P289" t="s">
        <v>39</v>
      </c>
      <c r="Q289" t="s">
        <v>111</v>
      </c>
      <c r="R289">
        <v>5</v>
      </c>
      <c r="S289">
        <v>8.8800000000000008</v>
      </c>
      <c r="T289">
        <v>10</v>
      </c>
      <c r="U289">
        <v>5</v>
      </c>
      <c r="V289">
        <v>4</v>
      </c>
      <c r="W289" s="3">
        <f>Restaurant_Data[[#This Row],[Quantity]]*Restaurant_Data[[#This Row],[Unit Price]]*(1-Restaurant_Data[[#This Row],[Discount %]]/100)*(1+Restaurant_Data[[#This Row],[Tax %]]/100)</f>
        <v>41.958000000000013</v>
      </c>
      <c r="X289">
        <f>Restaurant_Data[[#This Row],[Quantity]]*Restaurant_Data[[#This Row],[Unit Price]]*50%</f>
        <v>22.200000000000003</v>
      </c>
      <c r="Y289" s="3">
        <f>Restaurant_Data[[#This Row],[Total Sales]]-Restaurant_Data[[#This Row],[Cost]]</f>
        <v>19.75800000000001</v>
      </c>
      <c r="Z289">
        <f>IF(COUNTIF($G$2:G289,G289)=1,1,0)</f>
        <v>0</v>
      </c>
    </row>
    <row r="290" spans="1:26" x14ac:dyDescent="0.3">
      <c r="A290" t="s">
        <v>599</v>
      </c>
      <c r="B290" s="2">
        <v>45892</v>
      </c>
      <c r="C290" t="s">
        <v>590</v>
      </c>
      <c r="D290" t="s">
        <v>558</v>
      </c>
      <c r="E290" t="s">
        <v>74</v>
      </c>
      <c r="F290" t="s">
        <v>69</v>
      </c>
      <c r="G290" t="s">
        <v>365</v>
      </c>
      <c r="H290" t="s">
        <v>304</v>
      </c>
      <c r="I290" t="s">
        <v>63</v>
      </c>
      <c r="J290" t="s">
        <v>34</v>
      </c>
      <c r="K290" t="s">
        <v>107</v>
      </c>
      <c r="L290" t="s">
        <v>47</v>
      </c>
      <c r="M290">
        <v>16</v>
      </c>
      <c r="N290" t="s">
        <v>57</v>
      </c>
      <c r="O290" t="s">
        <v>49</v>
      </c>
      <c r="P290" t="s">
        <v>114</v>
      </c>
      <c r="Q290" t="s">
        <v>290</v>
      </c>
      <c r="R290">
        <v>5</v>
      </c>
      <c r="S290">
        <v>6.74</v>
      </c>
      <c r="T290">
        <v>0</v>
      </c>
      <c r="U290">
        <v>5</v>
      </c>
      <c r="V290">
        <v>4</v>
      </c>
      <c r="W290" s="3">
        <f>Restaurant_Data[[#This Row],[Quantity]]*Restaurant_Data[[#This Row],[Unit Price]]*(1-Restaurant_Data[[#This Row],[Discount %]]/100)*(1+Restaurant_Data[[#This Row],[Tax %]]/100)</f>
        <v>35.385000000000005</v>
      </c>
      <c r="X290">
        <f>Restaurant_Data[[#This Row],[Quantity]]*Restaurant_Data[[#This Row],[Unit Price]]*50%</f>
        <v>16.850000000000001</v>
      </c>
      <c r="Y290" s="3">
        <f>Restaurant_Data[[#This Row],[Total Sales]]-Restaurant_Data[[#This Row],[Cost]]</f>
        <v>18.535000000000004</v>
      </c>
      <c r="Z290">
        <f>IF(COUNTIF($G$2:G290,G290)=1,1,0)</f>
        <v>0</v>
      </c>
    </row>
    <row r="291" spans="1:26" x14ac:dyDescent="0.3">
      <c r="A291" t="s">
        <v>600</v>
      </c>
      <c r="B291" s="2">
        <v>45871</v>
      </c>
      <c r="C291" t="s">
        <v>590</v>
      </c>
      <c r="D291" t="s">
        <v>558</v>
      </c>
      <c r="E291" t="s">
        <v>423</v>
      </c>
      <c r="F291" t="s">
        <v>30</v>
      </c>
      <c r="G291" t="s">
        <v>330</v>
      </c>
      <c r="H291" t="s">
        <v>44</v>
      </c>
      <c r="I291" t="s">
        <v>33</v>
      </c>
      <c r="J291" t="s">
        <v>93</v>
      </c>
      <c r="K291" t="s">
        <v>107</v>
      </c>
      <c r="L291" t="s">
        <v>36</v>
      </c>
      <c r="M291">
        <v>24</v>
      </c>
      <c r="N291" t="s">
        <v>57</v>
      </c>
      <c r="O291" t="s">
        <v>95</v>
      </c>
      <c r="P291" t="s">
        <v>58</v>
      </c>
      <c r="Q291" t="s">
        <v>59</v>
      </c>
      <c r="R291">
        <v>5</v>
      </c>
      <c r="S291">
        <v>12.76</v>
      </c>
      <c r="T291">
        <v>0</v>
      </c>
      <c r="U291">
        <v>5</v>
      </c>
      <c r="V291">
        <v>4</v>
      </c>
      <c r="W291" s="3">
        <f>Restaurant_Data[[#This Row],[Quantity]]*Restaurant_Data[[#This Row],[Unit Price]]*(1-Restaurant_Data[[#This Row],[Discount %]]/100)*(1+Restaurant_Data[[#This Row],[Tax %]]/100)</f>
        <v>66.989999999999995</v>
      </c>
      <c r="X291">
        <f>Restaurant_Data[[#This Row],[Quantity]]*Restaurant_Data[[#This Row],[Unit Price]]*50%</f>
        <v>31.9</v>
      </c>
      <c r="Y291" s="3">
        <f>Restaurant_Data[[#This Row],[Total Sales]]-Restaurant_Data[[#This Row],[Cost]]</f>
        <v>35.089999999999996</v>
      </c>
      <c r="Z291">
        <f>IF(COUNTIF($G$2:G291,G291)=1,1,0)</f>
        <v>0</v>
      </c>
    </row>
    <row r="292" spans="1:26" x14ac:dyDescent="0.3">
      <c r="A292" t="s">
        <v>601</v>
      </c>
      <c r="B292" s="2">
        <v>45881</v>
      </c>
      <c r="C292" t="s">
        <v>590</v>
      </c>
      <c r="D292" t="s">
        <v>558</v>
      </c>
      <c r="E292" t="s">
        <v>336</v>
      </c>
      <c r="F292" t="s">
        <v>86</v>
      </c>
      <c r="G292" t="s">
        <v>602</v>
      </c>
      <c r="H292" t="s">
        <v>44</v>
      </c>
      <c r="I292" t="s">
        <v>33</v>
      </c>
      <c r="J292" t="s">
        <v>34</v>
      </c>
      <c r="K292" t="s">
        <v>88</v>
      </c>
      <c r="L292" t="s">
        <v>36</v>
      </c>
      <c r="M292">
        <v>11</v>
      </c>
      <c r="N292" t="s">
        <v>37</v>
      </c>
      <c r="O292" t="s">
        <v>38</v>
      </c>
      <c r="P292" t="s">
        <v>39</v>
      </c>
      <c r="Q292" t="s">
        <v>319</v>
      </c>
      <c r="R292">
        <v>5</v>
      </c>
      <c r="S292">
        <v>8.4700000000000006</v>
      </c>
      <c r="T292">
        <v>0</v>
      </c>
      <c r="U292">
        <v>5</v>
      </c>
      <c r="V292">
        <v>4</v>
      </c>
      <c r="W292" s="3">
        <f>Restaurant_Data[[#This Row],[Quantity]]*Restaurant_Data[[#This Row],[Unit Price]]*(1-Restaurant_Data[[#This Row],[Discount %]]/100)*(1+Restaurant_Data[[#This Row],[Tax %]]/100)</f>
        <v>44.467500000000001</v>
      </c>
      <c r="X292">
        <f>Restaurant_Data[[#This Row],[Quantity]]*Restaurant_Data[[#This Row],[Unit Price]]*50%</f>
        <v>21.175000000000001</v>
      </c>
      <c r="Y292" s="3">
        <f>Restaurant_Data[[#This Row],[Total Sales]]-Restaurant_Data[[#This Row],[Cost]]</f>
        <v>23.2925</v>
      </c>
      <c r="Z292">
        <f>IF(COUNTIF($G$2:G292,G292)=1,1,0)</f>
        <v>1</v>
      </c>
    </row>
    <row r="293" spans="1:26" x14ac:dyDescent="0.3">
      <c r="A293" t="s">
        <v>603</v>
      </c>
      <c r="B293" s="2">
        <v>45895</v>
      </c>
      <c r="C293" t="s">
        <v>590</v>
      </c>
      <c r="D293" t="s">
        <v>558</v>
      </c>
      <c r="E293" t="s">
        <v>171</v>
      </c>
      <c r="F293" t="s">
        <v>122</v>
      </c>
      <c r="G293" t="s">
        <v>357</v>
      </c>
      <c r="H293" t="s">
        <v>304</v>
      </c>
      <c r="I293" t="s">
        <v>63</v>
      </c>
      <c r="J293" t="s">
        <v>34</v>
      </c>
      <c r="K293" t="s">
        <v>64</v>
      </c>
      <c r="L293" t="s">
        <v>36</v>
      </c>
      <c r="M293">
        <v>23</v>
      </c>
      <c r="N293" t="s">
        <v>48</v>
      </c>
      <c r="O293" t="s">
        <v>38</v>
      </c>
      <c r="P293" t="s">
        <v>50</v>
      </c>
      <c r="Q293" t="s">
        <v>98</v>
      </c>
      <c r="R293">
        <v>5</v>
      </c>
      <c r="S293">
        <v>6.3</v>
      </c>
      <c r="T293">
        <v>5</v>
      </c>
      <c r="U293">
        <v>5</v>
      </c>
      <c r="V293">
        <v>3</v>
      </c>
      <c r="W293" s="3">
        <f>Restaurant_Data[[#This Row],[Quantity]]*Restaurant_Data[[#This Row],[Unit Price]]*(1-Restaurant_Data[[#This Row],[Discount %]]/100)*(1+Restaurant_Data[[#This Row],[Tax %]]/100)</f>
        <v>31.421249999999997</v>
      </c>
      <c r="X293">
        <f>Restaurant_Data[[#This Row],[Quantity]]*Restaurant_Data[[#This Row],[Unit Price]]*50%</f>
        <v>15.75</v>
      </c>
      <c r="Y293" s="3">
        <f>Restaurant_Data[[#This Row],[Total Sales]]-Restaurant_Data[[#This Row],[Cost]]</f>
        <v>15.671249999999997</v>
      </c>
      <c r="Z293">
        <f>IF(COUNTIF($G$2:G293,G293)=1,1,0)</f>
        <v>0</v>
      </c>
    </row>
    <row r="294" spans="1:26" x14ac:dyDescent="0.3">
      <c r="A294" t="s">
        <v>604</v>
      </c>
      <c r="B294" s="2">
        <v>45874</v>
      </c>
      <c r="C294" t="s">
        <v>590</v>
      </c>
      <c r="D294" t="s">
        <v>558</v>
      </c>
      <c r="E294" t="s">
        <v>218</v>
      </c>
      <c r="F294" t="s">
        <v>86</v>
      </c>
      <c r="G294" t="s">
        <v>163</v>
      </c>
      <c r="H294" t="s">
        <v>304</v>
      </c>
      <c r="I294" t="s">
        <v>63</v>
      </c>
      <c r="J294" t="s">
        <v>102</v>
      </c>
      <c r="K294" t="s">
        <v>107</v>
      </c>
      <c r="L294" t="s">
        <v>56</v>
      </c>
      <c r="M294">
        <v>20</v>
      </c>
      <c r="N294" t="s">
        <v>48</v>
      </c>
      <c r="O294" t="s">
        <v>38</v>
      </c>
      <c r="P294" t="s">
        <v>71</v>
      </c>
      <c r="Q294" t="s">
        <v>148</v>
      </c>
      <c r="R294">
        <v>5</v>
      </c>
      <c r="S294">
        <v>4.46</v>
      </c>
      <c r="T294">
        <v>0</v>
      </c>
      <c r="U294">
        <v>5</v>
      </c>
      <c r="V294">
        <v>3</v>
      </c>
      <c r="W294" s="3">
        <f>Restaurant_Data[[#This Row],[Quantity]]*Restaurant_Data[[#This Row],[Unit Price]]*(1-Restaurant_Data[[#This Row],[Discount %]]/100)*(1+Restaurant_Data[[#This Row],[Tax %]]/100)</f>
        <v>23.415000000000003</v>
      </c>
      <c r="X294">
        <f>Restaurant_Data[[#This Row],[Quantity]]*Restaurant_Data[[#This Row],[Unit Price]]*50%</f>
        <v>11.15</v>
      </c>
      <c r="Y294" s="3">
        <f>Restaurant_Data[[#This Row],[Total Sales]]-Restaurant_Data[[#This Row],[Cost]]</f>
        <v>12.265000000000002</v>
      </c>
      <c r="Z294">
        <f>IF(COUNTIF($G$2:G294,G294)=1,1,0)</f>
        <v>0</v>
      </c>
    </row>
    <row r="295" spans="1:26" x14ac:dyDescent="0.3">
      <c r="A295" t="s">
        <v>605</v>
      </c>
      <c r="B295" s="2">
        <v>45881</v>
      </c>
      <c r="C295" t="s">
        <v>590</v>
      </c>
      <c r="D295" t="s">
        <v>558</v>
      </c>
      <c r="E295" t="s">
        <v>91</v>
      </c>
      <c r="F295" t="s">
        <v>75</v>
      </c>
      <c r="G295" t="s">
        <v>606</v>
      </c>
      <c r="H295" t="s">
        <v>304</v>
      </c>
      <c r="I295" t="s">
        <v>63</v>
      </c>
      <c r="J295" t="s">
        <v>34</v>
      </c>
      <c r="K295" t="s">
        <v>107</v>
      </c>
      <c r="L295" t="s">
        <v>36</v>
      </c>
      <c r="M295">
        <v>8</v>
      </c>
      <c r="N295" t="s">
        <v>57</v>
      </c>
      <c r="O295" t="s">
        <v>38</v>
      </c>
      <c r="P295" t="s">
        <v>39</v>
      </c>
      <c r="Q295" t="s">
        <v>131</v>
      </c>
      <c r="R295">
        <v>5</v>
      </c>
      <c r="S295">
        <v>7.34</v>
      </c>
      <c r="T295">
        <v>10</v>
      </c>
      <c r="U295">
        <v>5</v>
      </c>
      <c r="V295">
        <v>4</v>
      </c>
      <c r="W295" s="3">
        <f>Restaurant_Data[[#This Row],[Quantity]]*Restaurant_Data[[#This Row],[Unit Price]]*(1-Restaurant_Data[[#This Row],[Discount %]]/100)*(1+Restaurant_Data[[#This Row],[Tax %]]/100)</f>
        <v>34.6815</v>
      </c>
      <c r="X295">
        <f>Restaurant_Data[[#This Row],[Quantity]]*Restaurant_Data[[#This Row],[Unit Price]]*50%</f>
        <v>18.350000000000001</v>
      </c>
      <c r="Y295" s="3">
        <f>Restaurant_Data[[#This Row],[Total Sales]]-Restaurant_Data[[#This Row],[Cost]]</f>
        <v>16.331499999999998</v>
      </c>
      <c r="Z295">
        <f>IF(COUNTIF($G$2:G295,G295)=1,1,0)</f>
        <v>1</v>
      </c>
    </row>
    <row r="296" spans="1:26" x14ac:dyDescent="0.3">
      <c r="A296" t="s">
        <v>607</v>
      </c>
      <c r="B296" s="2">
        <v>45889</v>
      </c>
      <c r="C296" t="s">
        <v>590</v>
      </c>
      <c r="D296" t="s">
        <v>558</v>
      </c>
      <c r="E296" t="s">
        <v>109</v>
      </c>
      <c r="F296" t="s">
        <v>122</v>
      </c>
      <c r="G296" t="s">
        <v>386</v>
      </c>
      <c r="H296" t="s">
        <v>304</v>
      </c>
      <c r="I296" t="s">
        <v>63</v>
      </c>
      <c r="J296" t="s">
        <v>45</v>
      </c>
      <c r="K296" t="s">
        <v>35</v>
      </c>
      <c r="L296" t="s">
        <v>36</v>
      </c>
      <c r="M296">
        <v>17</v>
      </c>
      <c r="N296" t="s">
        <v>57</v>
      </c>
      <c r="O296" t="s">
        <v>95</v>
      </c>
      <c r="P296" t="s">
        <v>77</v>
      </c>
      <c r="Q296" t="s">
        <v>158</v>
      </c>
      <c r="R296">
        <v>5</v>
      </c>
      <c r="S296">
        <v>15.35</v>
      </c>
      <c r="T296">
        <v>10</v>
      </c>
      <c r="U296">
        <v>5</v>
      </c>
      <c r="V296">
        <v>3</v>
      </c>
      <c r="W296" s="3">
        <f>Restaurant_Data[[#This Row],[Quantity]]*Restaurant_Data[[#This Row],[Unit Price]]*(1-Restaurant_Data[[#This Row],[Discount %]]/100)*(1+Restaurant_Data[[#This Row],[Tax %]]/100)</f>
        <v>72.528750000000002</v>
      </c>
      <c r="X296">
        <f>Restaurant_Data[[#This Row],[Quantity]]*Restaurant_Data[[#This Row],[Unit Price]]*50%</f>
        <v>38.375</v>
      </c>
      <c r="Y296" s="3">
        <f>Restaurant_Data[[#This Row],[Total Sales]]-Restaurant_Data[[#This Row],[Cost]]</f>
        <v>34.153750000000002</v>
      </c>
      <c r="Z296">
        <f>IF(COUNTIF($G$2:G296,G296)=1,1,0)</f>
        <v>0</v>
      </c>
    </row>
    <row r="297" spans="1:26" x14ac:dyDescent="0.3">
      <c r="A297" t="s">
        <v>608</v>
      </c>
      <c r="B297" s="2">
        <v>45877</v>
      </c>
      <c r="C297" t="s">
        <v>590</v>
      </c>
      <c r="D297" t="s">
        <v>558</v>
      </c>
      <c r="E297" t="s">
        <v>61</v>
      </c>
      <c r="F297" t="s">
        <v>122</v>
      </c>
      <c r="G297" t="s">
        <v>339</v>
      </c>
      <c r="H297" t="s">
        <v>44</v>
      </c>
      <c r="I297" t="s">
        <v>33</v>
      </c>
      <c r="J297" t="s">
        <v>34</v>
      </c>
      <c r="K297" t="s">
        <v>107</v>
      </c>
      <c r="L297" t="s">
        <v>36</v>
      </c>
      <c r="M297">
        <v>8</v>
      </c>
      <c r="N297" t="s">
        <v>37</v>
      </c>
      <c r="O297" t="s">
        <v>65</v>
      </c>
      <c r="P297" t="s">
        <v>58</v>
      </c>
      <c r="Q297" t="s">
        <v>186</v>
      </c>
      <c r="R297">
        <v>5</v>
      </c>
      <c r="S297">
        <v>6.79</v>
      </c>
      <c r="T297">
        <v>5</v>
      </c>
      <c r="U297">
        <v>5</v>
      </c>
      <c r="V297">
        <v>3</v>
      </c>
      <c r="W297" s="3">
        <f>Restaurant_Data[[#This Row],[Quantity]]*Restaurant_Data[[#This Row],[Unit Price]]*(1-Restaurant_Data[[#This Row],[Discount %]]/100)*(1+Restaurant_Data[[#This Row],[Tax %]]/100)</f>
        <v>33.865124999999999</v>
      </c>
      <c r="X297">
        <f>Restaurant_Data[[#This Row],[Quantity]]*Restaurant_Data[[#This Row],[Unit Price]]*50%</f>
        <v>16.975000000000001</v>
      </c>
      <c r="Y297" s="3">
        <f>Restaurant_Data[[#This Row],[Total Sales]]-Restaurant_Data[[#This Row],[Cost]]</f>
        <v>16.890124999999998</v>
      </c>
      <c r="Z297">
        <f>IF(COUNTIF($G$2:G297,G297)=1,1,0)</f>
        <v>0</v>
      </c>
    </row>
    <row r="298" spans="1:26" x14ac:dyDescent="0.3">
      <c r="A298" t="s">
        <v>609</v>
      </c>
      <c r="B298" s="2">
        <v>45871</v>
      </c>
      <c r="C298" t="s">
        <v>590</v>
      </c>
      <c r="D298" t="s">
        <v>558</v>
      </c>
      <c r="E298" t="s">
        <v>117</v>
      </c>
      <c r="F298" t="s">
        <v>81</v>
      </c>
      <c r="G298" t="s">
        <v>352</v>
      </c>
      <c r="H298" t="s">
        <v>44</v>
      </c>
      <c r="I298" t="s">
        <v>63</v>
      </c>
      <c r="J298" t="s">
        <v>45</v>
      </c>
      <c r="K298" t="s">
        <v>88</v>
      </c>
      <c r="L298" t="s">
        <v>47</v>
      </c>
      <c r="M298">
        <v>11</v>
      </c>
      <c r="N298" t="s">
        <v>48</v>
      </c>
      <c r="O298" t="s">
        <v>65</v>
      </c>
      <c r="P298" t="s">
        <v>77</v>
      </c>
      <c r="Q298" t="s">
        <v>244</v>
      </c>
      <c r="R298">
        <v>6</v>
      </c>
      <c r="S298">
        <v>7.33</v>
      </c>
      <c r="T298">
        <v>10</v>
      </c>
      <c r="U298">
        <v>5</v>
      </c>
      <c r="V298">
        <v>5</v>
      </c>
      <c r="W298" s="3">
        <f>Restaurant_Data[[#This Row],[Quantity]]*Restaurant_Data[[#This Row],[Unit Price]]*(1-Restaurant_Data[[#This Row],[Discount %]]/100)*(1+Restaurant_Data[[#This Row],[Tax %]]/100)</f>
        <v>41.56110000000001</v>
      </c>
      <c r="X298">
        <f>Restaurant_Data[[#This Row],[Quantity]]*Restaurant_Data[[#This Row],[Unit Price]]*50%</f>
        <v>21.990000000000002</v>
      </c>
      <c r="Y298" s="3">
        <f>Restaurant_Data[[#This Row],[Total Sales]]-Restaurant_Data[[#This Row],[Cost]]</f>
        <v>19.571100000000008</v>
      </c>
      <c r="Z298">
        <f>IF(COUNTIF($G$2:G298,G298)=1,1,0)</f>
        <v>0</v>
      </c>
    </row>
    <row r="299" spans="1:26" x14ac:dyDescent="0.3">
      <c r="A299" t="s">
        <v>610</v>
      </c>
      <c r="B299" s="2">
        <v>45878</v>
      </c>
      <c r="C299" t="s">
        <v>590</v>
      </c>
      <c r="D299" t="s">
        <v>558</v>
      </c>
      <c r="E299" t="s">
        <v>221</v>
      </c>
      <c r="F299" t="s">
        <v>81</v>
      </c>
      <c r="G299" t="s">
        <v>611</v>
      </c>
      <c r="H299" t="s">
        <v>44</v>
      </c>
      <c r="I299" t="s">
        <v>63</v>
      </c>
      <c r="J299" t="s">
        <v>93</v>
      </c>
      <c r="K299" t="s">
        <v>46</v>
      </c>
      <c r="L299" t="s">
        <v>94</v>
      </c>
      <c r="M299">
        <v>21</v>
      </c>
      <c r="N299" t="s">
        <v>57</v>
      </c>
      <c r="O299" t="s">
        <v>38</v>
      </c>
      <c r="P299" t="s">
        <v>114</v>
      </c>
      <c r="Q299" t="s">
        <v>229</v>
      </c>
      <c r="R299">
        <v>5</v>
      </c>
      <c r="S299">
        <v>9.6300000000000008</v>
      </c>
      <c r="T299">
        <v>10</v>
      </c>
      <c r="U299">
        <v>5</v>
      </c>
      <c r="V299">
        <v>4</v>
      </c>
      <c r="W299" s="3">
        <f>Restaurant_Data[[#This Row],[Quantity]]*Restaurant_Data[[#This Row],[Unit Price]]*(1-Restaurant_Data[[#This Row],[Discount %]]/100)*(1+Restaurant_Data[[#This Row],[Tax %]]/100)</f>
        <v>45.501750000000008</v>
      </c>
      <c r="X299">
        <f>Restaurant_Data[[#This Row],[Quantity]]*Restaurant_Data[[#This Row],[Unit Price]]*50%</f>
        <v>24.075000000000003</v>
      </c>
      <c r="Y299" s="3">
        <f>Restaurant_Data[[#This Row],[Total Sales]]-Restaurant_Data[[#This Row],[Cost]]</f>
        <v>21.426750000000006</v>
      </c>
      <c r="Z299">
        <f>IF(COUNTIF($G$2:G299,G299)=1,1,0)</f>
        <v>1</v>
      </c>
    </row>
    <row r="300" spans="1:26" x14ac:dyDescent="0.3">
      <c r="A300" t="s">
        <v>612</v>
      </c>
      <c r="B300" s="2">
        <v>45881</v>
      </c>
      <c r="C300" t="s">
        <v>590</v>
      </c>
      <c r="D300" t="s">
        <v>558</v>
      </c>
      <c r="E300" t="s">
        <v>153</v>
      </c>
      <c r="F300" t="s">
        <v>81</v>
      </c>
      <c r="G300" t="s">
        <v>337</v>
      </c>
      <c r="H300" t="s">
        <v>44</v>
      </c>
      <c r="I300" t="s">
        <v>63</v>
      </c>
      <c r="J300" t="s">
        <v>102</v>
      </c>
      <c r="K300" t="s">
        <v>35</v>
      </c>
      <c r="L300" t="s">
        <v>47</v>
      </c>
      <c r="M300">
        <v>2</v>
      </c>
      <c r="N300" t="s">
        <v>48</v>
      </c>
      <c r="O300" t="s">
        <v>65</v>
      </c>
      <c r="P300" t="s">
        <v>39</v>
      </c>
      <c r="Q300" t="s">
        <v>111</v>
      </c>
      <c r="R300">
        <v>5</v>
      </c>
      <c r="S300">
        <v>3.18</v>
      </c>
      <c r="T300">
        <v>0</v>
      </c>
      <c r="U300">
        <v>5</v>
      </c>
      <c r="V300">
        <v>4</v>
      </c>
      <c r="W300" s="3">
        <f>Restaurant_Data[[#This Row],[Quantity]]*Restaurant_Data[[#This Row],[Unit Price]]*(1-Restaurant_Data[[#This Row],[Discount %]]/100)*(1+Restaurant_Data[[#This Row],[Tax %]]/100)</f>
        <v>16.695</v>
      </c>
      <c r="X300">
        <f>Restaurant_Data[[#This Row],[Quantity]]*Restaurant_Data[[#This Row],[Unit Price]]*50%</f>
        <v>7.95</v>
      </c>
      <c r="Y300" s="3">
        <f>Restaurant_Data[[#This Row],[Total Sales]]-Restaurant_Data[[#This Row],[Cost]]</f>
        <v>8.745000000000001</v>
      </c>
      <c r="Z300">
        <f>IF(COUNTIF($G$2:G300,G300)=1,1,0)</f>
        <v>0</v>
      </c>
    </row>
    <row r="301" spans="1:26" x14ac:dyDescent="0.3">
      <c r="A301" t="s">
        <v>613</v>
      </c>
      <c r="B301" s="2">
        <v>45870</v>
      </c>
      <c r="C301" t="s">
        <v>590</v>
      </c>
      <c r="D301" t="s">
        <v>558</v>
      </c>
      <c r="E301" t="s">
        <v>326</v>
      </c>
      <c r="F301" t="s">
        <v>54</v>
      </c>
      <c r="G301" t="s">
        <v>243</v>
      </c>
      <c r="H301" t="s">
        <v>44</v>
      </c>
      <c r="I301" t="s">
        <v>33</v>
      </c>
      <c r="J301" t="s">
        <v>45</v>
      </c>
      <c r="K301" t="s">
        <v>46</v>
      </c>
      <c r="L301" t="s">
        <v>94</v>
      </c>
      <c r="M301">
        <v>17</v>
      </c>
      <c r="N301" t="s">
        <v>37</v>
      </c>
      <c r="O301" t="s">
        <v>95</v>
      </c>
      <c r="P301" t="s">
        <v>77</v>
      </c>
      <c r="Q301" t="s">
        <v>128</v>
      </c>
      <c r="R301">
        <v>6</v>
      </c>
      <c r="S301">
        <v>6.71</v>
      </c>
      <c r="T301">
        <v>0</v>
      </c>
      <c r="U301">
        <v>5</v>
      </c>
      <c r="V301">
        <v>5</v>
      </c>
      <c r="W301" s="3">
        <f>Restaurant_Data[[#This Row],[Quantity]]*Restaurant_Data[[#This Row],[Unit Price]]*(1-Restaurant_Data[[#This Row],[Discount %]]/100)*(1+Restaurant_Data[[#This Row],[Tax %]]/100)</f>
        <v>42.273000000000003</v>
      </c>
      <c r="X301">
        <f>Restaurant_Data[[#This Row],[Quantity]]*Restaurant_Data[[#This Row],[Unit Price]]*50%</f>
        <v>20.13</v>
      </c>
      <c r="Y301" s="3">
        <f>Restaurant_Data[[#This Row],[Total Sales]]-Restaurant_Data[[#This Row],[Cost]]</f>
        <v>22.143000000000004</v>
      </c>
      <c r="Z301">
        <f>IF(COUNTIF($G$2:G301,G301)=1,1,0)</f>
        <v>0</v>
      </c>
    </row>
    <row r="302" spans="1:26" x14ac:dyDescent="0.3">
      <c r="A302" t="s">
        <v>614</v>
      </c>
      <c r="B302" s="2">
        <v>45878</v>
      </c>
      <c r="C302" t="s">
        <v>590</v>
      </c>
      <c r="D302" t="s">
        <v>558</v>
      </c>
      <c r="E302" t="s">
        <v>246</v>
      </c>
      <c r="F302" t="s">
        <v>81</v>
      </c>
      <c r="G302" t="s">
        <v>407</v>
      </c>
      <c r="H302" t="s">
        <v>44</v>
      </c>
      <c r="I302" t="s">
        <v>63</v>
      </c>
      <c r="J302" t="s">
        <v>34</v>
      </c>
      <c r="K302" t="s">
        <v>46</v>
      </c>
      <c r="L302" t="s">
        <v>94</v>
      </c>
      <c r="M302">
        <v>19</v>
      </c>
      <c r="N302" t="s">
        <v>48</v>
      </c>
      <c r="O302" t="s">
        <v>38</v>
      </c>
      <c r="P302" t="s">
        <v>58</v>
      </c>
      <c r="Q302" t="s">
        <v>137</v>
      </c>
      <c r="R302">
        <v>5</v>
      </c>
      <c r="S302">
        <v>18.760000000000002</v>
      </c>
      <c r="T302">
        <v>0</v>
      </c>
      <c r="U302">
        <v>5</v>
      </c>
      <c r="V302">
        <v>3</v>
      </c>
      <c r="W302" s="3">
        <f>Restaurant_Data[[#This Row],[Quantity]]*Restaurant_Data[[#This Row],[Unit Price]]*(1-Restaurant_Data[[#This Row],[Discount %]]/100)*(1+Restaurant_Data[[#This Row],[Tax %]]/100)</f>
        <v>98.490000000000009</v>
      </c>
      <c r="X302">
        <f>Restaurant_Data[[#This Row],[Quantity]]*Restaurant_Data[[#This Row],[Unit Price]]*50%</f>
        <v>46.900000000000006</v>
      </c>
      <c r="Y302" s="3">
        <f>Restaurant_Data[[#This Row],[Total Sales]]-Restaurant_Data[[#This Row],[Cost]]</f>
        <v>51.59</v>
      </c>
      <c r="Z302">
        <f>IF(COUNTIF($G$2:G302,G302)=1,1,0)</f>
        <v>0</v>
      </c>
    </row>
    <row r="303" spans="1:26" x14ac:dyDescent="0.3">
      <c r="A303" t="s">
        <v>615</v>
      </c>
      <c r="B303" s="2">
        <v>45887</v>
      </c>
      <c r="C303" t="s">
        <v>590</v>
      </c>
      <c r="D303" t="s">
        <v>558</v>
      </c>
      <c r="E303" t="s">
        <v>193</v>
      </c>
      <c r="F303" t="s">
        <v>69</v>
      </c>
      <c r="G303" t="s">
        <v>333</v>
      </c>
      <c r="H303" t="s">
        <v>304</v>
      </c>
      <c r="I303" t="s">
        <v>33</v>
      </c>
      <c r="J303" t="s">
        <v>93</v>
      </c>
      <c r="K303" t="s">
        <v>88</v>
      </c>
      <c r="L303" t="s">
        <v>94</v>
      </c>
      <c r="M303">
        <v>5</v>
      </c>
      <c r="N303" t="s">
        <v>48</v>
      </c>
      <c r="O303" t="s">
        <v>49</v>
      </c>
      <c r="P303" t="s">
        <v>114</v>
      </c>
      <c r="Q303" t="s">
        <v>141</v>
      </c>
      <c r="R303">
        <v>5</v>
      </c>
      <c r="S303">
        <v>12.04</v>
      </c>
      <c r="T303">
        <v>5</v>
      </c>
      <c r="U303">
        <v>5</v>
      </c>
      <c r="V303">
        <v>4</v>
      </c>
      <c r="W303" s="3">
        <f>Restaurant_Data[[#This Row],[Quantity]]*Restaurant_Data[[#This Row],[Unit Price]]*(1-Restaurant_Data[[#This Row],[Discount %]]/100)*(1+Restaurant_Data[[#This Row],[Tax %]]/100)</f>
        <v>60.049499999999995</v>
      </c>
      <c r="X303">
        <f>Restaurant_Data[[#This Row],[Quantity]]*Restaurant_Data[[#This Row],[Unit Price]]*50%</f>
        <v>30.099999999999998</v>
      </c>
      <c r="Y303" s="3">
        <f>Restaurant_Data[[#This Row],[Total Sales]]-Restaurant_Data[[#This Row],[Cost]]</f>
        <v>29.949499999999997</v>
      </c>
      <c r="Z303">
        <f>IF(COUNTIF($G$2:G303,G303)=1,1,0)</f>
        <v>0</v>
      </c>
    </row>
    <row r="304" spans="1:26" x14ac:dyDescent="0.3">
      <c r="A304" t="s">
        <v>616</v>
      </c>
      <c r="B304" s="2">
        <v>45894</v>
      </c>
      <c r="C304" t="s">
        <v>590</v>
      </c>
      <c r="D304" t="s">
        <v>558</v>
      </c>
      <c r="E304" t="s">
        <v>100</v>
      </c>
      <c r="F304" t="s">
        <v>30</v>
      </c>
      <c r="G304" t="s">
        <v>101</v>
      </c>
      <c r="H304" t="s">
        <v>44</v>
      </c>
      <c r="I304" t="s">
        <v>63</v>
      </c>
      <c r="J304" t="s">
        <v>93</v>
      </c>
      <c r="K304" t="s">
        <v>64</v>
      </c>
      <c r="L304" t="s">
        <v>36</v>
      </c>
      <c r="M304">
        <v>22</v>
      </c>
      <c r="N304" t="s">
        <v>57</v>
      </c>
      <c r="O304" t="s">
        <v>95</v>
      </c>
      <c r="P304" t="s">
        <v>39</v>
      </c>
      <c r="Q304" t="s">
        <v>40</v>
      </c>
      <c r="R304">
        <v>5</v>
      </c>
      <c r="S304">
        <v>13.3</v>
      </c>
      <c r="T304">
        <v>0</v>
      </c>
      <c r="U304">
        <v>5</v>
      </c>
      <c r="V304">
        <v>3</v>
      </c>
      <c r="W304" s="3">
        <f>Restaurant_Data[[#This Row],[Quantity]]*Restaurant_Data[[#This Row],[Unit Price]]*(1-Restaurant_Data[[#This Row],[Discount %]]/100)*(1+Restaurant_Data[[#This Row],[Tax %]]/100)</f>
        <v>69.825000000000003</v>
      </c>
      <c r="X304">
        <f>Restaurant_Data[[#This Row],[Quantity]]*Restaurant_Data[[#This Row],[Unit Price]]*50%</f>
        <v>33.25</v>
      </c>
      <c r="Y304" s="3">
        <f>Restaurant_Data[[#This Row],[Total Sales]]-Restaurant_Data[[#This Row],[Cost]]</f>
        <v>36.575000000000003</v>
      </c>
      <c r="Z304">
        <f>IF(COUNTIF($G$2:G304,G304)=1,1,0)</f>
        <v>0</v>
      </c>
    </row>
    <row r="305" spans="1:26" x14ac:dyDescent="0.3">
      <c r="A305" t="s">
        <v>617</v>
      </c>
      <c r="B305" s="2">
        <v>45880</v>
      </c>
      <c r="C305" t="s">
        <v>590</v>
      </c>
      <c r="D305" t="s">
        <v>558</v>
      </c>
      <c r="E305" t="s">
        <v>143</v>
      </c>
      <c r="F305" t="s">
        <v>81</v>
      </c>
      <c r="G305" t="s">
        <v>76</v>
      </c>
      <c r="H305" t="s">
        <v>44</v>
      </c>
      <c r="I305" t="s">
        <v>33</v>
      </c>
      <c r="J305" t="s">
        <v>34</v>
      </c>
      <c r="K305" t="s">
        <v>107</v>
      </c>
      <c r="L305" t="s">
        <v>47</v>
      </c>
      <c r="M305">
        <v>17</v>
      </c>
      <c r="N305" t="s">
        <v>48</v>
      </c>
      <c r="O305" t="s">
        <v>65</v>
      </c>
      <c r="P305" t="s">
        <v>77</v>
      </c>
      <c r="Q305" t="s">
        <v>158</v>
      </c>
      <c r="R305">
        <v>5</v>
      </c>
      <c r="S305">
        <v>10.87</v>
      </c>
      <c r="T305">
        <v>5</v>
      </c>
      <c r="U305">
        <v>5</v>
      </c>
      <c r="V305">
        <v>3</v>
      </c>
      <c r="W305" s="3">
        <f>Restaurant_Data[[#This Row],[Quantity]]*Restaurant_Data[[#This Row],[Unit Price]]*(1-Restaurant_Data[[#This Row],[Discount %]]/100)*(1+Restaurant_Data[[#This Row],[Tax %]]/100)</f>
        <v>54.214124999999996</v>
      </c>
      <c r="X305">
        <f>Restaurant_Data[[#This Row],[Quantity]]*Restaurant_Data[[#This Row],[Unit Price]]*50%</f>
        <v>27.174999999999997</v>
      </c>
      <c r="Y305" s="3">
        <f>Restaurant_Data[[#This Row],[Total Sales]]-Restaurant_Data[[#This Row],[Cost]]</f>
        <v>27.039124999999999</v>
      </c>
      <c r="Z305">
        <f>IF(COUNTIF($G$2:G305,G305)=1,1,0)</f>
        <v>0</v>
      </c>
    </row>
    <row r="306" spans="1:26" x14ac:dyDescent="0.3">
      <c r="A306" t="s">
        <v>618</v>
      </c>
      <c r="B306" s="2">
        <v>45890</v>
      </c>
      <c r="C306" t="s">
        <v>590</v>
      </c>
      <c r="D306" t="s">
        <v>558</v>
      </c>
      <c r="E306" t="s">
        <v>282</v>
      </c>
      <c r="F306" t="s">
        <v>69</v>
      </c>
      <c r="G306" t="s">
        <v>322</v>
      </c>
      <c r="H306" t="s">
        <v>304</v>
      </c>
      <c r="I306" t="s">
        <v>63</v>
      </c>
      <c r="J306" t="s">
        <v>93</v>
      </c>
      <c r="K306" t="s">
        <v>35</v>
      </c>
      <c r="L306" t="s">
        <v>47</v>
      </c>
      <c r="M306">
        <v>9</v>
      </c>
      <c r="N306" t="s">
        <v>48</v>
      </c>
      <c r="O306" t="s">
        <v>95</v>
      </c>
      <c r="P306" t="s">
        <v>114</v>
      </c>
      <c r="Q306" t="s">
        <v>178</v>
      </c>
      <c r="R306">
        <v>5</v>
      </c>
      <c r="S306">
        <v>9.01</v>
      </c>
      <c r="T306">
        <v>0</v>
      </c>
      <c r="U306">
        <v>5</v>
      </c>
      <c r="V306">
        <v>4</v>
      </c>
      <c r="W306" s="3">
        <f>Restaurant_Data[[#This Row],[Quantity]]*Restaurant_Data[[#This Row],[Unit Price]]*(1-Restaurant_Data[[#This Row],[Discount %]]/100)*(1+Restaurant_Data[[#This Row],[Tax %]]/100)</f>
        <v>47.302500000000002</v>
      </c>
      <c r="X306">
        <f>Restaurant_Data[[#This Row],[Quantity]]*Restaurant_Data[[#This Row],[Unit Price]]*50%</f>
        <v>22.524999999999999</v>
      </c>
      <c r="Y306" s="3">
        <f>Restaurant_Data[[#This Row],[Total Sales]]-Restaurant_Data[[#This Row],[Cost]]</f>
        <v>24.777500000000003</v>
      </c>
      <c r="Z306">
        <f>IF(COUNTIF($G$2:G306,G306)=1,1,0)</f>
        <v>0</v>
      </c>
    </row>
    <row r="307" spans="1:26" x14ac:dyDescent="0.3">
      <c r="A307" t="s">
        <v>619</v>
      </c>
      <c r="B307" s="2">
        <v>45884</v>
      </c>
      <c r="C307" t="s">
        <v>590</v>
      </c>
      <c r="D307" t="s">
        <v>558</v>
      </c>
      <c r="E307" t="s">
        <v>367</v>
      </c>
      <c r="F307" t="s">
        <v>75</v>
      </c>
      <c r="G307" t="s">
        <v>524</v>
      </c>
      <c r="H307" t="s">
        <v>304</v>
      </c>
      <c r="I307" t="s">
        <v>33</v>
      </c>
      <c r="J307" t="s">
        <v>93</v>
      </c>
      <c r="K307" t="s">
        <v>64</v>
      </c>
      <c r="L307" t="s">
        <v>47</v>
      </c>
      <c r="M307">
        <v>1</v>
      </c>
      <c r="N307" t="s">
        <v>48</v>
      </c>
      <c r="O307" t="s">
        <v>95</v>
      </c>
      <c r="P307" t="s">
        <v>114</v>
      </c>
      <c r="Q307" t="s">
        <v>141</v>
      </c>
      <c r="R307">
        <v>5</v>
      </c>
      <c r="S307">
        <v>6.78</v>
      </c>
      <c r="T307">
        <v>5</v>
      </c>
      <c r="U307">
        <v>5</v>
      </c>
      <c r="V307">
        <v>5</v>
      </c>
      <c r="W307" s="3">
        <f>Restaurant_Data[[#This Row],[Quantity]]*Restaurant_Data[[#This Row],[Unit Price]]*(1-Restaurant_Data[[#This Row],[Discount %]]/100)*(1+Restaurant_Data[[#This Row],[Tax %]]/100)</f>
        <v>33.815249999999999</v>
      </c>
      <c r="X307">
        <f>Restaurant_Data[[#This Row],[Quantity]]*Restaurant_Data[[#This Row],[Unit Price]]*50%</f>
        <v>16.95</v>
      </c>
      <c r="Y307" s="3">
        <f>Restaurant_Data[[#This Row],[Total Sales]]-Restaurant_Data[[#This Row],[Cost]]</f>
        <v>16.86525</v>
      </c>
      <c r="Z307">
        <f>IF(COUNTIF($G$2:G307,G307)=1,1,0)</f>
        <v>0</v>
      </c>
    </row>
    <row r="308" spans="1:26" x14ac:dyDescent="0.3">
      <c r="A308" t="s">
        <v>620</v>
      </c>
      <c r="B308" s="2">
        <v>45878</v>
      </c>
      <c r="C308" t="s">
        <v>590</v>
      </c>
      <c r="D308" t="s">
        <v>558</v>
      </c>
      <c r="E308" t="s">
        <v>42</v>
      </c>
      <c r="F308" t="s">
        <v>75</v>
      </c>
      <c r="G308" t="s">
        <v>621</v>
      </c>
      <c r="H308" t="s">
        <v>304</v>
      </c>
      <c r="I308" t="s">
        <v>33</v>
      </c>
      <c r="J308" t="s">
        <v>93</v>
      </c>
      <c r="K308" t="s">
        <v>107</v>
      </c>
      <c r="L308" t="s">
        <v>56</v>
      </c>
      <c r="M308">
        <v>11</v>
      </c>
      <c r="N308" t="s">
        <v>37</v>
      </c>
      <c r="O308" t="s">
        <v>65</v>
      </c>
      <c r="P308" t="s">
        <v>39</v>
      </c>
      <c r="Q308" t="s">
        <v>131</v>
      </c>
      <c r="R308">
        <v>5</v>
      </c>
      <c r="S308">
        <v>4.6900000000000004</v>
      </c>
      <c r="T308">
        <v>10</v>
      </c>
      <c r="U308">
        <v>5</v>
      </c>
      <c r="V308">
        <v>3</v>
      </c>
      <c r="W308" s="3">
        <f>Restaurant_Data[[#This Row],[Quantity]]*Restaurant_Data[[#This Row],[Unit Price]]*(1-Restaurant_Data[[#This Row],[Discount %]]/100)*(1+Restaurant_Data[[#This Row],[Tax %]]/100)</f>
        <v>22.160250000000005</v>
      </c>
      <c r="X308">
        <f>Restaurant_Data[[#This Row],[Quantity]]*Restaurant_Data[[#This Row],[Unit Price]]*50%</f>
        <v>11.725000000000001</v>
      </c>
      <c r="Y308" s="3">
        <f>Restaurant_Data[[#This Row],[Total Sales]]-Restaurant_Data[[#This Row],[Cost]]</f>
        <v>10.435250000000003</v>
      </c>
      <c r="Z308">
        <f>IF(COUNTIF($G$2:G308,G308)=1,1,0)</f>
        <v>1</v>
      </c>
    </row>
    <row r="309" spans="1:26" x14ac:dyDescent="0.3">
      <c r="A309" t="s">
        <v>622</v>
      </c>
      <c r="B309" s="2">
        <v>45885</v>
      </c>
      <c r="C309" t="s">
        <v>590</v>
      </c>
      <c r="D309" t="s">
        <v>558</v>
      </c>
      <c r="E309" t="s">
        <v>29</v>
      </c>
      <c r="F309" t="s">
        <v>81</v>
      </c>
      <c r="G309" t="s">
        <v>106</v>
      </c>
      <c r="H309" t="s">
        <v>44</v>
      </c>
      <c r="I309" t="s">
        <v>63</v>
      </c>
      <c r="J309" t="s">
        <v>102</v>
      </c>
      <c r="K309" t="s">
        <v>35</v>
      </c>
      <c r="L309" t="s">
        <v>36</v>
      </c>
      <c r="M309">
        <v>17</v>
      </c>
      <c r="N309" t="s">
        <v>48</v>
      </c>
      <c r="O309" t="s">
        <v>49</v>
      </c>
      <c r="P309" t="s">
        <v>50</v>
      </c>
      <c r="Q309" t="s">
        <v>98</v>
      </c>
      <c r="R309">
        <v>6</v>
      </c>
      <c r="S309">
        <v>6.11</v>
      </c>
      <c r="T309">
        <v>10</v>
      </c>
      <c r="U309">
        <v>5</v>
      </c>
      <c r="V309">
        <v>5</v>
      </c>
      <c r="W309" s="3">
        <f>Restaurant_Data[[#This Row],[Quantity]]*Restaurant_Data[[#This Row],[Unit Price]]*(1-Restaurant_Data[[#This Row],[Discount %]]/100)*(1+Restaurant_Data[[#This Row],[Tax %]]/100)</f>
        <v>34.64370000000001</v>
      </c>
      <c r="X309">
        <f>Restaurant_Data[[#This Row],[Quantity]]*Restaurant_Data[[#This Row],[Unit Price]]*50%</f>
        <v>18.330000000000002</v>
      </c>
      <c r="Y309" s="3">
        <f>Restaurant_Data[[#This Row],[Total Sales]]-Restaurant_Data[[#This Row],[Cost]]</f>
        <v>16.313700000000008</v>
      </c>
      <c r="Z309">
        <f>IF(COUNTIF($G$2:G309,G309)=1,1,0)</f>
        <v>0</v>
      </c>
    </row>
    <row r="310" spans="1:26" x14ac:dyDescent="0.3">
      <c r="A310" t="s">
        <v>623</v>
      </c>
      <c r="B310" s="2">
        <v>45888</v>
      </c>
      <c r="C310" t="s">
        <v>590</v>
      </c>
      <c r="D310" t="s">
        <v>558</v>
      </c>
      <c r="E310" t="s">
        <v>200</v>
      </c>
      <c r="F310" t="s">
        <v>75</v>
      </c>
      <c r="G310" t="s">
        <v>624</v>
      </c>
      <c r="H310" t="s">
        <v>44</v>
      </c>
      <c r="I310" t="s">
        <v>63</v>
      </c>
      <c r="J310" t="s">
        <v>34</v>
      </c>
      <c r="K310" t="s">
        <v>88</v>
      </c>
      <c r="L310" t="s">
        <v>56</v>
      </c>
      <c r="M310">
        <v>16</v>
      </c>
      <c r="N310" t="s">
        <v>57</v>
      </c>
      <c r="O310" t="s">
        <v>49</v>
      </c>
      <c r="P310" t="s">
        <v>77</v>
      </c>
      <c r="Q310" t="s">
        <v>124</v>
      </c>
      <c r="R310">
        <v>6</v>
      </c>
      <c r="S310">
        <v>8.06</v>
      </c>
      <c r="T310">
        <v>10</v>
      </c>
      <c r="U310">
        <v>5</v>
      </c>
      <c r="V310">
        <v>4</v>
      </c>
      <c r="W310" s="3">
        <f>Restaurant_Data[[#This Row],[Quantity]]*Restaurant_Data[[#This Row],[Unit Price]]*(1-Restaurant_Data[[#This Row],[Discount %]]/100)*(1+Restaurant_Data[[#This Row],[Tax %]]/100)</f>
        <v>45.700200000000002</v>
      </c>
      <c r="X310">
        <f>Restaurant_Data[[#This Row],[Quantity]]*Restaurant_Data[[#This Row],[Unit Price]]*50%</f>
        <v>24.18</v>
      </c>
      <c r="Y310" s="3">
        <f>Restaurant_Data[[#This Row],[Total Sales]]-Restaurant_Data[[#This Row],[Cost]]</f>
        <v>21.520200000000003</v>
      </c>
      <c r="Z310">
        <f>IF(COUNTIF($G$2:G310,G310)=1,1,0)</f>
        <v>1</v>
      </c>
    </row>
    <row r="311" spans="1:26" x14ac:dyDescent="0.3">
      <c r="A311" t="s">
        <v>625</v>
      </c>
      <c r="B311" s="2">
        <v>45897</v>
      </c>
      <c r="C311" t="s">
        <v>590</v>
      </c>
      <c r="D311" t="s">
        <v>558</v>
      </c>
      <c r="E311" t="s">
        <v>197</v>
      </c>
      <c r="F311" t="s">
        <v>75</v>
      </c>
      <c r="G311" t="s">
        <v>303</v>
      </c>
      <c r="H311" t="s">
        <v>44</v>
      </c>
      <c r="I311" t="s">
        <v>33</v>
      </c>
      <c r="J311" t="s">
        <v>34</v>
      </c>
      <c r="K311" t="s">
        <v>46</v>
      </c>
      <c r="L311" t="s">
        <v>56</v>
      </c>
      <c r="M311">
        <v>10</v>
      </c>
      <c r="N311" t="s">
        <v>57</v>
      </c>
      <c r="O311" t="s">
        <v>38</v>
      </c>
      <c r="P311" t="s">
        <v>77</v>
      </c>
      <c r="Q311" t="s">
        <v>158</v>
      </c>
      <c r="R311">
        <v>5</v>
      </c>
      <c r="S311">
        <v>4.58</v>
      </c>
      <c r="T311">
        <v>5</v>
      </c>
      <c r="U311">
        <v>5</v>
      </c>
      <c r="V311">
        <v>5</v>
      </c>
      <c r="W311" s="3">
        <f>Restaurant_Data[[#This Row],[Quantity]]*Restaurant_Data[[#This Row],[Unit Price]]*(1-Restaurant_Data[[#This Row],[Discount %]]/100)*(1+Restaurant_Data[[#This Row],[Tax %]]/100)</f>
        <v>22.842749999999999</v>
      </c>
      <c r="X311">
        <f>Restaurant_Data[[#This Row],[Quantity]]*Restaurant_Data[[#This Row],[Unit Price]]*50%</f>
        <v>11.45</v>
      </c>
      <c r="Y311" s="3">
        <f>Restaurant_Data[[#This Row],[Total Sales]]-Restaurant_Data[[#This Row],[Cost]]</f>
        <v>11.392749999999999</v>
      </c>
      <c r="Z311">
        <f>IF(COUNTIF($G$2:G311,G311)=1,1,0)</f>
        <v>0</v>
      </c>
    </row>
    <row r="312" spans="1:26" x14ac:dyDescent="0.3">
      <c r="A312" t="s">
        <v>626</v>
      </c>
      <c r="B312" s="2">
        <v>45896</v>
      </c>
      <c r="C312" t="s">
        <v>590</v>
      </c>
      <c r="D312" t="s">
        <v>558</v>
      </c>
      <c r="E312" t="s">
        <v>197</v>
      </c>
      <c r="F312" t="s">
        <v>122</v>
      </c>
      <c r="G312" t="s">
        <v>627</v>
      </c>
      <c r="H312" t="s">
        <v>304</v>
      </c>
      <c r="I312" t="s">
        <v>63</v>
      </c>
      <c r="J312" t="s">
        <v>45</v>
      </c>
      <c r="K312" t="s">
        <v>107</v>
      </c>
      <c r="L312" t="s">
        <v>94</v>
      </c>
      <c r="M312">
        <v>19</v>
      </c>
      <c r="N312" t="s">
        <v>57</v>
      </c>
      <c r="O312" t="s">
        <v>65</v>
      </c>
      <c r="P312" t="s">
        <v>50</v>
      </c>
      <c r="Q312" t="s">
        <v>66</v>
      </c>
      <c r="R312">
        <v>5</v>
      </c>
      <c r="S312">
        <v>10.220000000000001</v>
      </c>
      <c r="T312">
        <v>5</v>
      </c>
      <c r="U312">
        <v>5</v>
      </c>
      <c r="V312">
        <v>5</v>
      </c>
      <c r="W312" s="3">
        <f>Restaurant_Data[[#This Row],[Quantity]]*Restaurant_Data[[#This Row],[Unit Price]]*(1-Restaurant_Data[[#This Row],[Discount %]]/100)*(1+Restaurant_Data[[#This Row],[Tax %]]/100)</f>
        <v>50.972250000000003</v>
      </c>
      <c r="X312">
        <f>Restaurant_Data[[#This Row],[Quantity]]*Restaurant_Data[[#This Row],[Unit Price]]*50%</f>
        <v>25.55</v>
      </c>
      <c r="Y312" s="3">
        <f>Restaurant_Data[[#This Row],[Total Sales]]-Restaurant_Data[[#This Row],[Cost]]</f>
        <v>25.422250000000002</v>
      </c>
      <c r="Z312">
        <f>IF(COUNTIF($G$2:G312,G312)=1,1,0)</f>
        <v>1</v>
      </c>
    </row>
    <row r="313" spans="1:26" x14ac:dyDescent="0.3">
      <c r="A313" t="s">
        <v>628</v>
      </c>
      <c r="B313" s="2">
        <v>45896</v>
      </c>
      <c r="C313" t="s">
        <v>590</v>
      </c>
      <c r="D313" t="s">
        <v>558</v>
      </c>
      <c r="E313" t="s">
        <v>206</v>
      </c>
      <c r="F313" t="s">
        <v>75</v>
      </c>
      <c r="G313" t="s">
        <v>268</v>
      </c>
      <c r="H313" t="s">
        <v>304</v>
      </c>
      <c r="I313" t="s">
        <v>33</v>
      </c>
      <c r="J313" t="s">
        <v>34</v>
      </c>
      <c r="K313" t="s">
        <v>46</v>
      </c>
      <c r="L313" t="s">
        <v>36</v>
      </c>
      <c r="M313">
        <v>10</v>
      </c>
      <c r="N313" t="s">
        <v>57</v>
      </c>
      <c r="O313" t="s">
        <v>38</v>
      </c>
      <c r="P313" t="s">
        <v>50</v>
      </c>
      <c r="Q313" t="s">
        <v>66</v>
      </c>
      <c r="R313">
        <v>5</v>
      </c>
      <c r="S313">
        <v>5.46</v>
      </c>
      <c r="T313">
        <v>10</v>
      </c>
      <c r="U313">
        <v>5</v>
      </c>
      <c r="V313">
        <v>5</v>
      </c>
      <c r="W313" s="3">
        <f>Restaurant_Data[[#This Row],[Quantity]]*Restaurant_Data[[#This Row],[Unit Price]]*(1-Restaurant_Data[[#This Row],[Discount %]]/100)*(1+Restaurant_Data[[#This Row],[Tax %]]/100)</f>
        <v>25.798500000000001</v>
      </c>
      <c r="X313">
        <f>Restaurant_Data[[#This Row],[Quantity]]*Restaurant_Data[[#This Row],[Unit Price]]*50%</f>
        <v>13.65</v>
      </c>
      <c r="Y313" s="3">
        <f>Restaurant_Data[[#This Row],[Total Sales]]-Restaurant_Data[[#This Row],[Cost]]</f>
        <v>12.1485</v>
      </c>
      <c r="Z313">
        <f>IF(COUNTIF($G$2:G313,G313)=1,1,0)</f>
        <v>0</v>
      </c>
    </row>
    <row r="314" spans="1:26" x14ac:dyDescent="0.3">
      <c r="A314" t="s">
        <v>629</v>
      </c>
      <c r="B314" s="2">
        <v>45883</v>
      </c>
      <c r="C314" t="s">
        <v>590</v>
      </c>
      <c r="D314" t="s">
        <v>558</v>
      </c>
      <c r="E314" t="s">
        <v>341</v>
      </c>
      <c r="F314" t="s">
        <v>75</v>
      </c>
      <c r="G314" t="s">
        <v>487</v>
      </c>
      <c r="H314" t="s">
        <v>304</v>
      </c>
      <c r="I314" t="s">
        <v>63</v>
      </c>
      <c r="J314" t="s">
        <v>102</v>
      </c>
      <c r="K314" t="s">
        <v>88</v>
      </c>
      <c r="L314" t="s">
        <v>56</v>
      </c>
      <c r="M314">
        <v>10</v>
      </c>
      <c r="N314" t="s">
        <v>48</v>
      </c>
      <c r="O314" t="s">
        <v>95</v>
      </c>
      <c r="P314" t="s">
        <v>39</v>
      </c>
      <c r="Q314" t="s">
        <v>40</v>
      </c>
      <c r="R314">
        <v>6</v>
      </c>
      <c r="S314">
        <v>10.74</v>
      </c>
      <c r="T314">
        <v>0</v>
      </c>
      <c r="U314">
        <v>5</v>
      </c>
      <c r="V314">
        <v>3</v>
      </c>
      <c r="W314" s="3">
        <f>Restaurant_Data[[#This Row],[Quantity]]*Restaurant_Data[[#This Row],[Unit Price]]*(1-Restaurant_Data[[#This Row],[Discount %]]/100)*(1+Restaurant_Data[[#This Row],[Tax %]]/100)</f>
        <v>67.662000000000006</v>
      </c>
      <c r="X314">
        <f>Restaurant_Data[[#This Row],[Quantity]]*Restaurant_Data[[#This Row],[Unit Price]]*50%</f>
        <v>32.22</v>
      </c>
      <c r="Y314" s="3">
        <f>Restaurant_Data[[#This Row],[Total Sales]]-Restaurant_Data[[#This Row],[Cost]]</f>
        <v>35.442000000000007</v>
      </c>
      <c r="Z314">
        <f>IF(COUNTIF($G$2:G314,G314)=1,1,0)</f>
        <v>0</v>
      </c>
    </row>
    <row r="315" spans="1:26" x14ac:dyDescent="0.3">
      <c r="A315" t="s">
        <v>630</v>
      </c>
      <c r="B315" s="2">
        <v>45887</v>
      </c>
      <c r="C315" t="s">
        <v>590</v>
      </c>
      <c r="D315" t="s">
        <v>558</v>
      </c>
      <c r="E315" t="s">
        <v>240</v>
      </c>
      <c r="F315" t="s">
        <v>69</v>
      </c>
      <c r="G315" t="s">
        <v>390</v>
      </c>
      <c r="H315" t="s">
        <v>44</v>
      </c>
      <c r="I315" t="s">
        <v>33</v>
      </c>
      <c r="J315" t="s">
        <v>102</v>
      </c>
      <c r="K315" t="s">
        <v>46</v>
      </c>
      <c r="L315" t="s">
        <v>36</v>
      </c>
      <c r="M315">
        <v>2</v>
      </c>
      <c r="N315" t="s">
        <v>37</v>
      </c>
      <c r="O315" t="s">
        <v>38</v>
      </c>
      <c r="P315" t="s">
        <v>77</v>
      </c>
      <c r="Q315" t="s">
        <v>78</v>
      </c>
      <c r="R315">
        <v>6</v>
      </c>
      <c r="S315">
        <v>2.2799999999999998</v>
      </c>
      <c r="T315">
        <v>5</v>
      </c>
      <c r="U315">
        <v>5</v>
      </c>
      <c r="V315">
        <v>5</v>
      </c>
      <c r="W315" s="3">
        <f>Restaurant_Data[[#This Row],[Quantity]]*Restaurant_Data[[#This Row],[Unit Price]]*(1-Restaurant_Data[[#This Row],[Discount %]]/100)*(1+Restaurant_Data[[#This Row],[Tax %]]/100)</f>
        <v>13.645799999999999</v>
      </c>
      <c r="X315">
        <f>Restaurant_Data[[#This Row],[Quantity]]*Restaurant_Data[[#This Row],[Unit Price]]*50%</f>
        <v>6.84</v>
      </c>
      <c r="Y315" s="3">
        <f>Restaurant_Data[[#This Row],[Total Sales]]-Restaurant_Data[[#This Row],[Cost]]</f>
        <v>6.8057999999999996</v>
      </c>
      <c r="Z315">
        <f>IF(COUNTIF($G$2:G315,G315)=1,1,0)</f>
        <v>0</v>
      </c>
    </row>
    <row r="316" spans="1:26" x14ac:dyDescent="0.3">
      <c r="A316" t="s">
        <v>631</v>
      </c>
      <c r="B316" s="2">
        <v>45888</v>
      </c>
      <c r="C316" t="s">
        <v>590</v>
      </c>
      <c r="D316" t="s">
        <v>558</v>
      </c>
      <c r="E316" t="s">
        <v>282</v>
      </c>
      <c r="F316" t="s">
        <v>69</v>
      </c>
      <c r="G316" t="s">
        <v>632</v>
      </c>
      <c r="H316" t="s">
        <v>304</v>
      </c>
      <c r="I316" t="s">
        <v>33</v>
      </c>
      <c r="J316" t="s">
        <v>45</v>
      </c>
      <c r="K316" t="s">
        <v>107</v>
      </c>
      <c r="L316" t="s">
        <v>36</v>
      </c>
      <c r="M316">
        <v>13</v>
      </c>
      <c r="N316" t="s">
        <v>48</v>
      </c>
      <c r="O316" t="s">
        <v>65</v>
      </c>
      <c r="P316" t="s">
        <v>77</v>
      </c>
      <c r="Q316" t="s">
        <v>128</v>
      </c>
      <c r="R316">
        <v>6</v>
      </c>
      <c r="S316">
        <v>12.96</v>
      </c>
      <c r="T316">
        <v>0</v>
      </c>
      <c r="U316">
        <v>5</v>
      </c>
      <c r="V316">
        <v>3</v>
      </c>
      <c r="W316" s="3">
        <f>Restaurant_Data[[#This Row],[Quantity]]*Restaurant_Data[[#This Row],[Unit Price]]*(1-Restaurant_Data[[#This Row],[Discount %]]/100)*(1+Restaurant_Data[[#This Row],[Tax %]]/100)</f>
        <v>81.64800000000001</v>
      </c>
      <c r="X316">
        <f>Restaurant_Data[[#This Row],[Quantity]]*Restaurant_Data[[#This Row],[Unit Price]]*50%</f>
        <v>38.880000000000003</v>
      </c>
      <c r="Y316" s="3">
        <f>Restaurant_Data[[#This Row],[Total Sales]]-Restaurant_Data[[#This Row],[Cost]]</f>
        <v>42.768000000000008</v>
      </c>
      <c r="Z316">
        <f>IF(COUNTIF($G$2:G316,G316)=1,1,0)</f>
        <v>1</v>
      </c>
    </row>
    <row r="317" spans="1:26" x14ac:dyDescent="0.3">
      <c r="A317" t="s">
        <v>633</v>
      </c>
      <c r="B317" s="2">
        <v>45885</v>
      </c>
      <c r="C317" t="s">
        <v>590</v>
      </c>
      <c r="D317" t="s">
        <v>558</v>
      </c>
      <c r="E317" t="s">
        <v>423</v>
      </c>
      <c r="F317" t="s">
        <v>75</v>
      </c>
      <c r="G317" t="s">
        <v>379</v>
      </c>
      <c r="H317" t="s">
        <v>44</v>
      </c>
      <c r="I317" t="s">
        <v>63</v>
      </c>
      <c r="J317" t="s">
        <v>45</v>
      </c>
      <c r="K317" t="s">
        <v>107</v>
      </c>
      <c r="L317" t="s">
        <v>56</v>
      </c>
      <c r="M317">
        <v>3</v>
      </c>
      <c r="N317" t="s">
        <v>48</v>
      </c>
      <c r="O317" t="s">
        <v>49</v>
      </c>
      <c r="P317" t="s">
        <v>71</v>
      </c>
      <c r="Q317" t="s">
        <v>72</v>
      </c>
      <c r="R317">
        <v>6</v>
      </c>
      <c r="S317">
        <v>8.4700000000000006</v>
      </c>
      <c r="T317">
        <v>5</v>
      </c>
      <c r="U317">
        <v>5</v>
      </c>
      <c r="V317">
        <v>5</v>
      </c>
      <c r="W317" s="3">
        <f>Restaurant_Data[[#This Row],[Quantity]]*Restaurant_Data[[#This Row],[Unit Price]]*(1-Restaurant_Data[[#This Row],[Discount %]]/100)*(1+Restaurant_Data[[#This Row],[Tax %]]/100)</f>
        <v>50.692950000000003</v>
      </c>
      <c r="X317">
        <f>Restaurant_Data[[#This Row],[Quantity]]*Restaurant_Data[[#This Row],[Unit Price]]*50%</f>
        <v>25.410000000000004</v>
      </c>
      <c r="Y317" s="3">
        <f>Restaurant_Data[[#This Row],[Total Sales]]-Restaurant_Data[[#This Row],[Cost]]</f>
        <v>25.28295</v>
      </c>
      <c r="Z317">
        <f>IF(COUNTIF($G$2:G317,G317)=1,1,0)</f>
        <v>0</v>
      </c>
    </row>
    <row r="318" spans="1:26" x14ac:dyDescent="0.3">
      <c r="A318" t="s">
        <v>634</v>
      </c>
      <c r="B318" s="2">
        <v>45895</v>
      </c>
      <c r="C318" t="s">
        <v>590</v>
      </c>
      <c r="D318" t="s">
        <v>558</v>
      </c>
      <c r="E318" t="s">
        <v>91</v>
      </c>
      <c r="F318" t="s">
        <v>122</v>
      </c>
      <c r="G318" t="s">
        <v>611</v>
      </c>
      <c r="H318" t="s">
        <v>44</v>
      </c>
      <c r="I318" t="s">
        <v>63</v>
      </c>
      <c r="J318" t="s">
        <v>102</v>
      </c>
      <c r="K318" t="s">
        <v>88</v>
      </c>
      <c r="L318" t="s">
        <v>94</v>
      </c>
      <c r="M318">
        <v>3</v>
      </c>
      <c r="N318" t="s">
        <v>57</v>
      </c>
      <c r="O318" t="s">
        <v>49</v>
      </c>
      <c r="P318" t="s">
        <v>71</v>
      </c>
      <c r="Q318" t="s">
        <v>189</v>
      </c>
      <c r="R318">
        <v>6</v>
      </c>
      <c r="S318">
        <v>3.25</v>
      </c>
      <c r="T318">
        <v>0</v>
      </c>
      <c r="U318">
        <v>5</v>
      </c>
      <c r="V318">
        <v>3</v>
      </c>
      <c r="W318" s="3">
        <f>Restaurant_Data[[#This Row],[Quantity]]*Restaurant_Data[[#This Row],[Unit Price]]*(1-Restaurant_Data[[#This Row],[Discount %]]/100)*(1+Restaurant_Data[[#This Row],[Tax %]]/100)</f>
        <v>20.475000000000001</v>
      </c>
      <c r="X318">
        <f>Restaurant_Data[[#This Row],[Quantity]]*Restaurant_Data[[#This Row],[Unit Price]]*50%</f>
        <v>9.75</v>
      </c>
      <c r="Y318" s="3">
        <f>Restaurant_Data[[#This Row],[Total Sales]]-Restaurant_Data[[#This Row],[Cost]]</f>
        <v>10.725000000000001</v>
      </c>
      <c r="Z318">
        <f>IF(COUNTIF($G$2:G318,G318)=1,1,0)</f>
        <v>0</v>
      </c>
    </row>
    <row r="319" spans="1:26" x14ac:dyDescent="0.3">
      <c r="A319" t="s">
        <v>635</v>
      </c>
      <c r="B319" s="2">
        <v>45873</v>
      </c>
      <c r="C319" t="s">
        <v>590</v>
      </c>
      <c r="D319" t="s">
        <v>558</v>
      </c>
      <c r="E319" t="s">
        <v>234</v>
      </c>
      <c r="F319" t="s">
        <v>81</v>
      </c>
      <c r="G319" t="s">
        <v>539</v>
      </c>
      <c r="H319" t="s">
        <v>304</v>
      </c>
      <c r="I319" t="s">
        <v>33</v>
      </c>
      <c r="J319" t="s">
        <v>93</v>
      </c>
      <c r="K319" t="s">
        <v>35</v>
      </c>
      <c r="L319" t="s">
        <v>36</v>
      </c>
      <c r="M319">
        <v>22</v>
      </c>
      <c r="N319" t="s">
        <v>57</v>
      </c>
      <c r="O319" t="s">
        <v>49</v>
      </c>
      <c r="P319" t="s">
        <v>39</v>
      </c>
      <c r="Q319" t="s">
        <v>40</v>
      </c>
      <c r="R319">
        <v>6</v>
      </c>
      <c r="S319">
        <v>6.1</v>
      </c>
      <c r="T319">
        <v>0</v>
      </c>
      <c r="U319">
        <v>5</v>
      </c>
      <c r="V319">
        <v>4</v>
      </c>
      <c r="W319" s="3">
        <f>Restaurant_Data[[#This Row],[Quantity]]*Restaurant_Data[[#This Row],[Unit Price]]*(1-Restaurant_Data[[#This Row],[Discount %]]/100)*(1+Restaurant_Data[[#This Row],[Tax %]]/100)</f>
        <v>38.429999999999993</v>
      </c>
      <c r="X319">
        <f>Restaurant_Data[[#This Row],[Quantity]]*Restaurant_Data[[#This Row],[Unit Price]]*50%</f>
        <v>18.299999999999997</v>
      </c>
      <c r="Y319" s="3">
        <f>Restaurant_Data[[#This Row],[Total Sales]]-Restaurant_Data[[#This Row],[Cost]]</f>
        <v>20.129999999999995</v>
      </c>
      <c r="Z319">
        <f>IF(COUNTIF($G$2:G319,G319)=1,1,0)</f>
        <v>0</v>
      </c>
    </row>
    <row r="320" spans="1:26" x14ac:dyDescent="0.3">
      <c r="A320" t="s">
        <v>636</v>
      </c>
      <c r="B320" s="2">
        <v>45885</v>
      </c>
      <c r="C320" t="s">
        <v>590</v>
      </c>
      <c r="D320" t="s">
        <v>558</v>
      </c>
      <c r="E320" t="s">
        <v>221</v>
      </c>
      <c r="F320" t="s">
        <v>81</v>
      </c>
      <c r="G320" t="s">
        <v>503</v>
      </c>
      <c r="H320" t="s">
        <v>44</v>
      </c>
      <c r="I320" t="s">
        <v>33</v>
      </c>
      <c r="J320" t="s">
        <v>102</v>
      </c>
      <c r="K320" t="s">
        <v>46</v>
      </c>
      <c r="L320" t="s">
        <v>56</v>
      </c>
      <c r="M320">
        <v>15</v>
      </c>
      <c r="N320" t="s">
        <v>57</v>
      </c>
      <c r="O320" t="s">
        <v>38</v>
      </c>
      <c r="P320" t="s">
        <v>77</v>
      </c>
      <c r="Q320" t="s">
        <v>244</v>
      </c>
      <c r="R320">
        <v>6</v>
      </c>
      <c r="S320">
        <v>5.62</v>
      </c>
      <c r="T320">
        <v>10</v>
      </c>
      <c r="U320">
        <v>5</v>
      </c>
      <c r="V320">
        <v>4</v>
      </c>
      <c r="W320" s="3">
        <f>Restaurant_Data[[#This Row],[Quantity]]*Restaurant_Data[[#This Row],[Unit Price]]*(1-Restaurant_Data[[#This Row],[Discount %]]/100)*(1+Restaurant_Data[[#This Row],[Tax %]]/100)</f>
        <v>31.865400000000001</v>
      </c>
      <c r="X320">
        <f>Restaurant_Data[[#This Row],[Quantity]]*Restaurant_Data[[#This Row],[Unit Price]]*50%</f>
        <v>16.86</v>
      </c>
      <c r="Y320" s="3">
        <f>Restaurant_Data[[#This Row],[Total Sales]]-Restaurant_Data[[#This Row],[Cost]]</f>
        <v>15.005400000000002</v>
      </c>
      <c r="Z320">
        <f>IF(COUNTIF($G$2:G320,G320)=1,1,0)</f>
        <v>0</v>
      </c>
    </row>
    <row r="321" spans="1:26" x14ac:dyDescent="0.3">
      <c r="A321" t="s">
        <v>637</v>
      </c>
      <c r="B321" s="2">
        <v>45884</v>
      </c>
      <c r="C321" t="s">
        <v>590</v>
      </c>
      <c r="D321" t="s">
        <v>558</v>
      </c>
      <c r="E321" t="s">
        <v>197</v>
      </c>
      <c r="F321" t="s">
        <v>75</v>
      </c>
      <c r="G321" t="s">
        <v>212</v>
      </c>
      <c r="H321" t="s">
        <v>44</v>
      </c>
      <c r="I321" t="s">
        <v>63</v>
      </c>
      <c r="J321" t="s">
        <v>93</v>
      </c>
      <c r="K321" t="s">
        <v>88</v>
      </c>
      <c r="L321" t="s">
        <v>94</v>
      </c>
      <c r="M321">
        <v>25</v>
      </c>
      <c r="N321" t="s">
        <v>37</v>
      </c>
      <c r="O321" t="s">
        <v>38</v>
      </c>
      <c r="P321" t="s">
        <v>114</v>
      </c>
      <c r="Q321" t="s">
        <v>229</v>
      </c>
      <c r="R321">
        <v>7</v>
      </c>
      <c r="S321">
        <v>7.79</v>
      </c>
      <c r="T321">
        <v>10</v>
      </c>
      <c r="U321">
        <v>5</v>
      </c>
      <c r="V321">
        <v>5</v>
      </c>
      <c r="W321" s="3">
        <f>Restaurant_Data[[#This Row],[Quantity]]*Restaurant_Data[[#This Row],[Unit Price]]*(1-Restaurant_Data[[#This Row],[Discount %]]/100)*(1+Restaurant_Data[[#This Row],[Tax %]]/100)</f>
        <v>51.530850000000008</v>
      </c>
      <c r="X321">
        <f>Restaurant_Data[[#This Row],[Quantity]]*Restaurant_Data[[#This Row],[Unit Price]]*50%</f>
        <v>27.265000000000001</v>
      </c>
      <c r="Y321" s="3">
        <f>Restaurant_Data[[#This Row],[Total Sales]]-Restaurant_Data[[#This Row],[Cost]]</f>
        <v>24.265850000000007</v>
      </c>
      <c r="Z321">
        <f>IF(COUNTIF($G$2:G321,G321)=1,1,0)</f>
        <v>0</v>
      </c>
    </row>
    <row r="322" spans="1:26" x14ac:dyDescent="0.3">
      <c r="A322" t="s">
        <v>638</v>
      </c>
      <c r="B322" s="2">
        <v>45893</v>
      </c>
      <c r="C322" t="s">
        <v>590</v>
      </c>
      <c r="D322" t="s">
        <v>558</v>
      </c>
      <c r="E322" t="s">
        <v>231</v>
      </c>
      <c r="F322" t="s">
        <v>81</v>
      </c>
      <c r="G322" t="s">
        <v>123</v>
      </c>
      <c r="H322" t="s">
        <v>304</v>
      </c>
      <c r="I322" t="s">
        <v>63</v>
      </c>
      <c r="J322" t="s">
        <v>102</v>
      </c>
      <c r="K322" t="s">
        <v>35</v>
      </c>
      <c r="L322" t="s">
        <v>36</v>
      </c>
      <c r="M322">
        <v>18</v>
      </c>
      <c r="N322" t="s">
        <v>37</v>
      </c>
      <c r="O322" t="s">
        <v>65</v>
      </c>
      <c r="P322" t="s">
        <v>39</v>
      </c>
      <c r="Q322" t="s">
        <v>131</v>
      </c>
      <c r="R322">
        <v>6</v>
      </c>
      <c r="S322">
        <v>5.97</v>
      </c>
      <c r="T322">
        <v>5</v>
      </c>
      <c r="U322">
        <v>5</v>
      </c>
      <c r="V322">
        <v>5</v>
      </c>
      <c r="W322" s="3">
        <f>Restaurant_Data[[#This Row],[Quantity]]*Restaurant_Data[[#This Row],[Unit Price]]*(1-Restaurant_Data[[#This Row],[Discount %]]/100)*(1+Restaurant_Data[[#This Row],[Tax %]]/100)</f>
        <v>35.730449999999998</v>
      </c>
      <c r="X322">
        <f>Restaurant_Data[[#This Row],[Quantity]]*Restaurant_Data[[#This Row],[Unit Price]]*50%</f>
        <v>17.91</v>
      </c>
      <c r="Y322" s="3">
        <f>Restaurant_Data[[#This Row],[Total Sales]]-Restaurant_Data[[#This Row],[Cost]]</f>
        <v>17.820449999999997</v>
      </c>
      <c r="Z322">
        <f>IF(COUNTIF($G$2:G322,G322)=1,1,0)</f>
        <v>0</v>
      </c>
    </row>
    <row r="323" spans="1:26" x14ac:dyDescent="0.3">
      <c r="A323" t="s">
        <v>639</v>
      </c>
      <c r="B323" s="2">
        <v>45904</v>
      </c>
      <c r="C323" t="s">
        <v>640</v>
      </c>
      <c r="D323" t="s">
        <v>558</v>
      </c>
      <c r="E323" t="s">
        <v>100</v>
      </c>
      <c r="F323" t="s">
        <v>54</v>
      </c>
      <c r="G323" t="s">
        <v>266</v>
      </c>
      <c r="H323" t="s">
        <v>44</v>
      </c>
      <c r="I323" t="s">
        <v>33</v>
      </c>
      <c r="J323" t="s">
        <v>93</v>
      </c>
      <c r="K323" t="s">
        <v>88</v>
      </c>
      <c r="L323" t="s">
        <v>94</v>
      </c>
      <c r="M323">
        <v>3</v>
      </c>
      <c r="N323" t="s">
        <v>48</v>
      </c>
      <c r="O323" t="s">
        <v>65</v>
      </c>
      <c r="P323" t="s">
        <v>39</v>
      </c>
      <c r="Q323" t="s">
        <v>319</v>
      </c>
      <c r="R323">
        <v>7</v>
      </c>
      <c r="S323">
        <v>4.2699999999999996</v>
      </c>
      <c r="T323">
        <v>5</v>
      </c>
      <c r="U323">
        <v>5</v>
      </c>
      <c r="V323">
        <v>3</v>
      </c>
      <c r="W323" s="3">
        <f>Restaurant_Data[[#This Row],[Quantity]]*Restaurant_Data[[#This Row],[Unit Price]]*(1-Restaurant_Data[[#This Row],[Discount %]]/100)*(1+Restaurant_Data[[#This Row],[Tax %]]/100)</f>
        <v>29.815274999999996</v>
      </c>
      <c r="X323">
        <f>Restaurant_Data[[#This Row],[Quantity]]*Restaurant_Data[[#This Row],[Unit Price]]*50%</f>
        <v>14.944999999999999</v>
      </c>
      <c r="Y323" s="3">
        <f>Restaurant_Data[[#This Row],[Total Sales]]-Restaurant_Data[[#This Row],[Cost]]</f>
        <v>14.870274999999998</v>
      </c>
      <c r="Z323">
        <f>IF(COUNTIF($G$2:G323,G323)=1,1,0)</f>
        <v>0</v>
      </c>
    </row>
    <row r="324" spans="1:26" x14ac:dyDescent="0.3">
      <c r="A324" t="s">
        <v>641</v>
      </c>
      <c r="B324" s="2">
        <v>45926</v>
      </c>
      <c r="C324" t="s">
        <v>640</v>
      </c>
      <c r="D324" t="s">
        <v>558</v>
      </c>
      <c r="E324" t="s">
        <v>174</v>
      </c>
      <c r="F324" t="s">
        <v>69</v>
      </c>
      <c r="G324" t="s">
        <v>449</v>
      </c>
      <c r="H324" t="s">
        <v>44</v>
      </c>
      <c r="I324" t="s">
        <v>33</v>
      </c>
      <c r="J324" t="s">
        <v>102</v>
      </c>
      <c r="K324" t="s">
        <v>107</v>
      </c>
      <c r="L324" t="s">
        <v>94</v>
      </c>
      <c r="M324">
        <v>24</v>
      </c>
      <c r="N324" t="s">
        <v>37</v>
      </c>
      <c r="O324" t="s">
        <v>95</v>
      </c>
      <c r="P324" t="s">
        <v>77</v>
      </c>
      <c r="Q324" t="s">
        <v>124</v>
      </c>
      <c r="R324">
        <v>6</v>
      </c>
      <c r="S324">
        <v>6.76</v>
      </c>
      <c r="T324">
        <v>5</v>
      </c>
      <c r="U324">
        <v>5</v>
      </c>
      <c r="V324">
        <v>5</v>
      </c>
      <c r="W324" s="3">
        <f>Restaurant_Data[[#This Row],[Quantity]]*Restaurant_Data[[#This Row],[Unit Price]]*(1-Restaurant_Data[[#This Row],[Discount %]]/100)*(1+Restaurant_Data[[#This Row],[Tax %]]/100)</f>
        <v>40.458600000000004</v>
      </c>
      <c r="X324">
        <f>Restaurant_Data[[#This Row],[Quantity]]*Restaurant_Data[[#This Row],[Unit Price]]*50%</f>
        <v>20.28</v>
      </c>
      <c r="Y324" s="3">
        <f>Restaurant_Data[[#This Row],[Total Sales]]-Restaurant_Data[[#This Row],[Cost]]</f>
        <v>20.178600000000003</v>
      </c>
      <c r="Z324">
        <f>IF(COUNTIF($G$2:G324,G324)=1,1,0)</f>
        <v>0</v>
      </c>
    </row>
    <row r="325" spans="1:26" x14ac:dyDescent="0.3">
      <c r="A325" t="s">
        <v>642</v>
      </c>
      <c r="B325" s="2">
        <v>45928</v>
      </c>
      <c r="C325" t="s">
        <v>640</v>
      </c>
      <c r="D325" t="s">
        <v>558</v>
      </c>
      <c r="E325" t="s">
        <v>126</v>
      </c>
      <c r="F325" t="s">
        <v>54</v>
      </c>
      <c r="G325" t="s">
        <v>643</v>
      </c>
      <c r="H325" t="s">
        <v>44</v>
      </c>
      <c r="I325" t="s">
        <v>63</v>
      </c>
      <c r="J325" t="s">
        <v>45</v>
      </c>
      <c r="K325" t="s">
        <v>46</v>
      </c>
      <c r="L325" t="s">
        <v>56</v>
      </c>
      <c r="M325">
        <v>14</v>
      </c>
      <c r="N325" t="s">
        <v>48</v>
      </c>
      <c r="O325" t="s">
        <v>49</v>
      </c>
      <c r="P325" t="s">
        <v>77</v>
      </c>
      <c r="Q325" t="s">
        <v>244</v>
      </c>
      <c r="R325">
        <v>6</v>
      </c>
      <c r="S325">
        <v>14.36</v>
      </c>
      <c r="T325">
        <v>5</v>
      </c>
      <c r="U325">
        <v>5</v>
      </c>
      <c r="V325">
        <v>5</v>
      </c>
      <c r="W325" s="3">
        <f>Restaurant_Data[[#This Row],[Quantity]]*Restaurant_Data[[#This Row],[Unit Price]]*(1-Restaurant_Data[[#This Row],[Discount %]]/100)*(1+Restaurant_Data[[#This Row],[Tax %]]/100)</f>
        <v>85.944599999999994</v>
      </c>
      <c r="X325">
        <f>Restaurant_Data[[#This Row],[Quantity]]*Restaurant_Data[[#This Row],[Unit Price]]*50%</f>
        <v>43.08</v>
      </c>
      <c r="Y325" s="3">
        <f>Restaurant_Data[[#This Row],[Total Sales]]-Restaurant_Data[[#This Row],[Cost]]</f>
        <v>42.864599999999996</v>
      </c>
      <c r="Z325">
        <f>IF(COUNTIF($G$2:G325,G325)=1,1,0)</f>
        <v>1</v>
      </c>
    </row>
    <row r="326" spans="1:26" x14ac:dyDescent="0.3">
      <c r="A326" t="s">
        <v>644</v>
      </c>
      <c r="B326" s="2">
        <v>45910</v>
      </c>
      <c r="C326" t="s">
        <v>640</v>
      </c>
      <c r="D326" t="s">
        <v>558</v>
      </c>
      <c r="E326" t="s">
        <v>240</v>
      </c>
      <c r="F326" t="s">
        <v>86</v>
      </c>
      <c r="G326" t="s">
        <v>549</v>
      </c>
      <c r="H326" t="s">
        <v>44</v>
      </c>
      <c r="I326" t="s">
        <v>33</v>
      </c>
      <c r="J326" t="s">
        <v>93</v>
      </c>
      <c r="K326" t="s">
        <v>88</v>
      </c>
      <c r="L326" t="s">
        <v>47</v>
      </c>
      <c r="M326">
        <v>1</v>
      </c>
      <c r="N326" t="s">
        <v>37</v>
      </c>
      <c r="O326" t="s">
        <v>65</v>
      </c>
      <c r="P326" t="s">
        <v>77</v>
      </c>
      <c r="Q326" t="s">
        <v>124</v>
      </c>
      <c r="R326">
        <v>6</v>
      </c>
      <c r="S326">
        <v>5.12</v>
      </c>
      <c r="T326">
        <v>5</v>
      </c>
      <c r="U326">
        <v>5</v>
      </c>
      <c r="V326">
        <v>3</v>
      </c>
      <c r="W326" s="3">
        <f>Restaurant_Data[[#This Row],[Quantity]]*Restaurant_Data[[#This Row],[Unit Price]]*(1-Restaurant_Data[[#This Row],[Discount %]]/100)*(1+Restaurant_Data[[#This Row],[Tax %]]/100)</f>
        <v>30.6432</v>
      </c>
      <c r="X326">
        <f>Restaurant_Data[[#This Row],[Quantity]]*Restaurant_Data[[#This Row],[Unit Price]]*50%</f>
        <v>15.36</v>
      </c>
      <c r="Y326" s="3">
        <f>Restaurant_Data[[#This Row],[Total Sales]]-Restaurant_Data[[#This Row],[Cost]]</f>
        <v>15.283200000000001</v>
      </c>
      <c r="Z326">
        <f>IF(COUNTIF($G$2:G326,G326)=1,1,0)</f>
        <v>0</v>
      </c>
    </row>
    <row r="327" spans="1:26" x14ac:dyDescent="0.3">
      <c r="A327" t="s">
        <v>645</v>
      </c>
      <c r="B327" s="2">
        <v>45912</v>
      </c>
      <c r="C327" t="s">
        <v>640</v>
      </c>
      <c r="D327" t="s">
        <v>558</v>
      </c>
      <c r="E327" t="s">
        <v>336</v>
      </c>
      <c r="F327" t="s">
        <v>75</v>
      </c>
      <c r="G327" t="s">
        <v>277</v>
      </c>
      <c r="H327" t="s">
        <v>304</v>
      </c>
      <c r="I327" t="s">
        <v>33</v>
      </c>
      <c r="J327" t="s">
        <v>93</v>
      </c>
      <c r="K327" t="s">
        <v>35</v>
      </c>
      <c r="L327" t="s">
        <v>36</v>
      </c>
      <c r="M327">
        <v>16</v>
      </c>
      <c r="N327" t="s">
        <v>37</v>
      </c>
      <c r="O327" t="s">
        <v>49</v>
      </c>
      <c r="P327" t="s">
        <v>50</v>
      </c>
      <c r="Q327" t="s">
        <v>98</v>
      </c>
      <c r="R327">
        <v>6</v>
      </c>
      <c r="S327">
        <v>9.08</v>
      </c>
      <c r="T327">
        <v>5</v>
      </c>
      <c r="U327">
        <v>5</v>
      </c>
      <c r="V327">
        <v>4</v>
      </c>
      <c r="W327" s="3">
        <f>Restaurant_Data[[#This Row],[Quantity]]*Restaurant_Data[[#This Row],[Unit Price]]*(1-Restaurant_Data[[#This Row],[Discount %]]/100)*(1+Restaurant_Data[[#This Row],[Tax %]]/100)</f>
        <v>54.343800000000002</v>
      </c>
      <c r="X327">
        <f>Restaurant_Data[[#This Row],[Quantity]]*Restaurant_Data[[#This Row],[Unit Price]]*50%</f>
        <v>27.240000000000002</v>
      </c>
      <c r="Y327" s="3">
        <f>Restaurant_Data[[#This Row],[Total Sales]]-Restaurant_Data[[#This Row],[Cost]]</f>
        <v>27.1038</v>
      </c>
      <c r="Z327">
        <f>IF(COUNTIF($G$2:G327,G327)=1,1,0)</f>
        <v>0</v>
      </c>
    </row>
    <row r="328" spans="1:26" x14ac:dyDescent="0.3">
      <c r="A328" t="s">
        <v>646</v>
      </c>
      <c r="B328" s="2">
        <v>45928</v>
      </c>
      <c r="C328" t="s">
        <v>640</v>
      </c>
      <c r="D328" t="s">
        <v>558</v>
      </c>
      <c r="E328" t="s">
        <v>423</v>
      </c>
      <c r="F328" t="s">
        <v>30</v>
      </c>
      <c r="G328" t="s">
        <v>185</v>
      </c>
      <c r="H328" t="s">
        <v>304</v>
      </c>
      <c r="I328" t="s">
        <v>33</v>
      </c>
      <c r="J328" t="s">
        <v>45</v>
      </c>
      <c r="K328" t="s">
        <v>46</v>
      </c>
      <c r="L328" t="s">
        <v>94</v>
      </c>
      <c r="M328">
        <v>13</v>
      </c>
      <c r="N328" t="s">
        <v>57</v>
      </c>
      <c r="O328" t="s">
        <v>95</v>
      </c>
      <c r="P328" t="s">
        <v>77</v>
      </c>
      <c r="Q328" t="s">
        <v>158</v>
      </c>
      <c r="R328">
        <v>6</v>
      </c>
      <c r="S328">
        <v>5.83</v>
      </c>
      <c r="T328">
        <v>5</v>
      </c>
      <c r="U328">
        <v>5</v>
      </c>
      <c r="V328">
        <v>4</v>
      </c>
      <c r="W328" s="3">
        <f>Restaurant_Data[[#This Row],[Quantity]]*Restaurant_Data[[#This Row],[Unit Price]]*(1-Restaurant_Data[[#This Row],[Discount %]]/100)*(1+Restaurant_Data[[#This Row],[Tax %]]/100)</f>
        <v>34.89255</v>
      </c>
      <c r="X328">
        <f>Restaurant_Data[[#This Row],[Quantity]]*Restaurant_Data[[#This Row],[Unit Price]]*50%</f>
        <v>17.490000000000002</v>
      </c>
      <c r="Y328" s="3">
        <f>Restaurant_Data[[#This Row],[Total Sales]]-Restaurant_Data[[#This Row],[Cost]]</f>
        <v>17.402549999999998</v>
      </c>
      <c r="Z328">
        <f>IF(COUNTIF($G$2:G328,G328)=1,1,0)</f>
        <v>0</v>
      </c>
    </row>
    <row r="329" spans="1:26" x14ac:dyDescent="0.3">
      <c r="A329" t="s">
        <v>647</v>
      </c>
      <c r="B329" s="2">
        <v>45912</v>
      </c>
      <c r="C329" t="s">
        <v>640</v>
      </c>
      <c r="D329" t="s">
        <v>558</v>
      </c>
      <c r="E329" t="s">
        <v>85</v>
      </c>
      <c r="F329" t="s">
        <v>81</v>
      </c>
      <c r="G329" t="s">
        <v>228</v>
      </c>
      <c r="H329" t="s">
        <v>304</v>
      </c>
      <c r="I329" t="s">
        <v>63</v>
      </c>
      <c r="J329" t="s">
        <v>45</v>
      </c>
      <c r="K329" t="s">
        <v>35</v>
      </c>
      <c r="L329" t="s">
        <v>94</v>
      </c>
      <c r="M329">
        <v>19</v>
      </c>
      <c r="N329" t="s">
        <v>57</v>
      </c>
      <c r="O329" t="s">
        <v>38</v>
      </c>
      <c r="P329" t="s">
        <v>58</v>
      </c>
      <c r="Q329" t="s">
        <v>186</v>
      </c>
      <c r="R329">
        <v>6</v>
      </c>
      <c r="S329">
        <v>9.5399999999999991</v>
      </c>
      <c r="T329">
        <v>5</v>
      </c>
      <c r="U329">
        <v>5</v>
      </c>
      <c r="V329">
        <v>5</v>
      </c>
      <c r="W329" s="3">
        <f>Restaurant_Data[[#This Row],[Quantity]]*Restaurant_Data[[#This Row],[Unit Price]]*(1-Restaurant_Data[[#This Row],[Discount %]]/100)*(1+Restaurant_Data[[#This Row],[Tax %]]/100)</f>
        <v>57.096899999999998</v>
      </c>
      <c r="X329">
        <f>Restaurant_Data[[#This Row],[Quantity]]*Restaurant_Data[[#This Row],[Unit Price]]*50%</f>
        <v>28.619999999999997</v>
      </c>
      <c r="Y329" s="3">
        <f>Restaurant_Data[[#This Row],[Total Sales]]-Restaurant_Data[[#This Row],[Cost]]</f>
        <v>28.476900000000001</v>
      </c>
      <c r="Z329">
        <f>IF(COUNTIF($G$2:G329,G329)=1,1,0)</f>
        <v>0</v>
      </c>
    </row>
    <row r="330" spans="1:26" x14ac:dyDescent="0.3">
      <c r="A330" t="s">
        <v>648</v>
      </c>
      <c r="B330" s="2">
        <v>45923</v>
      </c>
      <c r="C330" t="s">
        <v>640</v>
      </c>
      <c r="D330" t="s">
        <v>558</v>
      </c>
      <c r="E330" t="s">
        <v>302</v>
      </c>
      <c r="F330" t="s">
        <v>30</v>
      </c>
      <c r="G330" t="s">
        <v>322</v>
      </c>
      <c r="H330" t="s">
        <v>44</v>
      </c>
      <c r="I330" t="s">
        <v>33</v>
      </c>
      <c r="J330" t="s">
        <v>93</v>
      </c>
      <c r="K330" t="s">
        <v>88</v>
      </c>
      <c r="L330" t="s">
        <v>94</v>
      </c>
      <c r="M330">
        <v>19</v>
      </c>
      <c r="N330" t="s">
        <v>57</v>
      </c>
      <c r="O330" t="s">
        <v>95</v>
      </c>
      <c r="P330" t="s">
        <v>71</v>
      </c>
      <c r="Q330" t="s">
        <v>189</v>
      </c>
      <c r="R330">
        <v>6</v>
      </c>
      <c r="S330">
        <v>7.41</v>
      </c>
      <c r="T330">
        <v>10</v>
      </c>
      <c r="U330">
        <v>5</v>
      </c>
      <c r="V330">
        <v>5</v>
      </c>
      <c r="W330" s="3">
        <f>Restaurant_Data[[#This Row],[Quantity]]*Restaurant_Data[[#This Row],[Unit Price]]*(1-Restaurant_Data[[#This Row],[Discount %]]/100)*(1+Restaurant_Data[[#This Row],[Tax %]]/100)</f>
        <v>42.014700000000005</v>
      </c>
      <c r="X330">
        <f>Restaurant_Data[[#This Row],[Quantity]]*Restaurant_Data[[#This Row],[Unit Price]]*50%</f>
        <v>22.23</v>
      </c>
      <c r="Y330" s="3">
        <f>Restaurant_Data[[#This Row],[Total Sales]]-Restaurant_Data[[#This Row],[Cost]]</f>
        <v>19.784700000000004</v>
      </c>
      <c r="Z330">
        <f>IF(COUNTIF($G$2:G330,G330)=1,1,0)</f>
        <v>0</v>
      </c>
    </row>
    <row r="331" spans="1:26" x14ac:dyDescent="0.3">
      <c r="A331" t="s">
        <v>649</v>
      </c>
      <c r="B331" s="2">
        <v>45925</v>
      </c>
      <c r="C331" t="s">
        <v>640</v>
      </c>
      <c r="D331" t="s">
        <v>558</v>
      </c>
      <c r="E331" t="s">
        <v>423</v>
      </c>
      <c r="F331" t="s">
        <v>86</v>
      </c>
      <c r="G331" t="s">
        <v>650</v>
      </c>
      <c r="H331" t="s">
        <v>304</v>
      </c>
      <c r="I331" t="s">
        <v>63</v>
      </c>
      <c r="J331" t="s">
        <v>93</v>
      </c>
      <c r="K331" t="s">
        <v>64</v>
      </c>
      <c r="L331" t="s">
        <v>47</v>
      </c>
      <c r="M331">
        <v>4</v>
      </c>
      <c r="N331" t="s">
        <v>48</v>
      </c>
      <c r="O331" t="s">
        <v>49</v>
      </c>
      <c r="P331" t="s">
        <v>77</v>
      </c>
      <c r="Q331" t="s">
        <v>244</v>
      </c>
      <c r="R331">
        <v>6</v>
      </c>
      <c r="S331">
        <v>7.28</v>
      </c>
      <c r="T331">
        <v>5</v>
      </c>
      <c r="U331">
        <v>5</v>
      </c>
      <c r="V331">
        <v>5</v>
      </c>
      <c r="W331" s="3">
        <f>Restaurant_Data[[#This Row],[Quantity]]*Restaurant_Data[[#This Row],[Unit Price]]*(1-Restaurant_Data[[#This Row],[Discount %]]/100)*(1+Restaurant_Data[[#This Row],[Tax %]]/100)</f>
        <v>43.570799999999998</v>
      </c>
      <c r="X331">
        <f>Restaurant_Data[[#This Row],[Quantity]]*Restaurant_Data[[#This Row],[Unit Price]]*50%</f>
        <v>21.84</v>
      </c>
      <c r="Y331" s="3">
        <f>Restaurant_Data[[#This Row],[Total Sales]]-Restaurant_Data[[#This Row],[Cost]]</f>
        <v>21.730799999999999</v>
      </c>
      <c r="Z331">
        <f>IF(COUNTIF($G$2:G331,G331)=1,1,0)</f>
        <v>1</v>
      </c>
    </row>
    <row r="332" spans="1:26" x14ac:dyDescent="0.3">
      <c r="A332" t="s">
        <v>651</v>
      </c>
      <c r="B332" s="2">
        <v>45920</v>
      </c>
      <c r="C332" t="s">
        <v>640</v>
      </c>
      <c r="D332" t="s">
        <v>558</v>
      </c>
      <c r="E332" t="s">
        <v>80</v>
      </c>
      <c r="F332" t="s">
        <v>69</v>
      </c>
      <c r="G332" t="s">
        <v>390</v>
      </c>
      <c r="H332" t="s">
        <v>304</v>
      </c>
      <c r="I332" t="s">
        <v>33</v>
      </c>
      <c r="J332" t="s">
        <v>93</v>
      </c>
      <c r="K332" t="s">
        <v>46</v>
      </c>
      <c r="L332" t="s">
        <v>47</v>
      </c>
      <c r="M332">
        <v>14</v>
      </c>
      <c r="N332" t="s">
        <v>37</v>
      </c>
      <c r="O332" t="s">
        <v>38</v>
      </c>
      <c r="P332" t="s">
        <v>58</v>
      </c>
      <c r="Q332" t="s">
        <v>59</v>
      </c>
      <c r="R332">
        <v>6</v>
      </c>
      <c r="S332">
        <v>12.96</v>
      </c>
      <c r="T332">
        <v>10</v>
      </c>
      <c r="U332">
        <v>5</v>
      </c>
      <c r="V332">
        <v>5</v>
      </c>
      <c r="W332" s="3">
        <f>Restaurant_Data[[#This Row],[Quantity]]*Restaurant_Data[[#This Row],[Unit Price]]*(1-Restaurant_Data[[#This Row],[Discount %]]/100)*(1+Restaurant_Data[[#This Row],[Tax %]]/100)</f>
        <v>73.483200000000011</v>
      </c>
      <c r="X332">
        <f>Restaurant_Data[[#This Row],[Quantity]]*Restaurant_Data[[#This Row],[Unit Price]]*50%</f>
        <v>38.880000000000003</v>
      </c>
      <c r="Y332" s="3">
        <f>Restaurant_Data[[#This Row],[Total Sales]]-Restaurant_Data[[#This Row],[Cost]]</f>
        <v>34.603200000000008</v>
      </c>
      <c r="Z332">
        <f>IF(COUNTIF($G$2:G332,G332)=1,1,0)</f>
        <v>0</v>
      </c>
    </row>
    <row r="333" spans="1:26" x14ac:dyDescent="0.3">
      <c r="A333" t="s">
        <v>652</v>
      </c>
      <c r="B333" s="2">
        <v>45928</v>
      </c>
      <c r="C333" t="s">
        <v>640</v>
      </c>
      <c r="D333" t="s">
        <v>558</v>
      </c>
      <c r="E333" t="s">
        <v>197</v>
      </c>
      <c r="F333" t="s">
        <v>54</v>
      </c>
      <c r="G333" t="s">
        <v>154</v>
      </c>
      <c r="H333" t="s">
        <v>44</v>
      </c>
      <c r="I333" t="s">
        <v>63</v>
      </c>
      <c r="J333" t="s">
        <v>102</v>
      </c>
      <c r="K333" t="s">
        <v>107</v>
      </c>
      <c r="L333" t="s">
        <v>56</v>
      </c>
      <c r="M333">
        <v>11</v>
      </c>
      <c r="N333" t="s">
        <v>37</v>
      </c>
      <c r="O333" t="s">
        <v>65</v>
      </c>
      <c r="P333" t="s">
        <v>50</v>
      </c>
      <c r="Q333" t="s">
        <v>169</v>
      </c>
      <c r="R333">
        <v>6</v>
      </c>
      <c r="S333">
        <v>6.49</v>
      </c>
      <c r="T333">
        <v>0</v>
      </c>
      <c r="U333">
        <v>5</v>
      </c>
      <c r="V333">
        <v>5</v>
      </c>
      <c r="W333" s="3">
        <f>Restaurant_Data[[#This Row],[Quantity]]*Restaurant_Data[[#This Row],[Unit Price]]*(1-Restaurant_Data[[#This Row],[Discount %]]/100)*(1+Restaurant_Data[[#This Row],[Tax %]]/100)</f>
        <v>40.887</v>
      </c>
      <c r="X333">
        <f>Restaurant_Data[[#This Row],[Quantity]]*Restaurant_Data[[#This Row],[Unit Price]]*50%</f>
        <v>19.47</v>
      </c>
      <c r="Y333" s="3">
        <f>Restaurant_Data[[#This Row],[Total Sales]]-Restaurant_Data[[#This Row],[Cost]]</f>
        <v>21.417000000000002</v>
      </c>
      <c r="Z333">
        <f>IF(COUNTIF($G$2:G333,G333)=1,1,0)</f>
        <v>0</v>
      </c>
    </row>
    <row r="334" spans="1:26" x14ac:dyDescent="0.3">
      <c r="A334" t="s">
        <v>653</v>
      </c>
      <c r="B334" s="2">
        <v>45924</v>
      </c>
      <c r="C334" t="s">
        <v>640</v>
      </c>
      <c r="D334" t="s">
        <v>558</v>
      </c>
      <c r="E334" t="s">
        <v>423</v>
      </c>
      <c r="F334" t="s">
        <v>86</v>
      </c>
      <c r="G334" t="s">
        <v>188</v>
      </c>
      <c r="H334" t="s">
        <v>44</v>
      </c>
      <c r="I334" t="s">
        <v>63</v>
      </c>
      <c r="J334" t="s">
        <v>34</v>
      </c>
      <c r="K334" t="s">
        <v>107</v>
      </c>
      <c r="L334" t="s">
        <v>47</v>
      </c>
      <c r="M334">
        <v>25</v>
      </c>
      <c r="N334" t="s">
        <v>48</v>
      </c>
      <c r="O334" t="s">
        <v>38</v>
      </c>
      <c r="P334" t="s">
        <v>71</v>
      </c>
      <c r="Q334" t="s">
        <v>103</v>
      </c>
      <c r="R334">
        <v>7</v>
      </c>
      <c r="S334">
        <v>7.44</v>
      </c>
      <c r="T334">
        <v>10</v>
      </c>
      <c r="U334">
        <v>5</v>
      </c>
      <c r="V334">
        <v>5</v>
      </c>
      <c r="W334" s="3">
        <f>Restaurant_Data[[#This Row],[Quantity]]*Restaurant_Data[[#This Row],[Unit Price]]*(1-Restaurant_Data[[#This Row],[Discount %]]/100)*(1+Restaurant_Data[[#This Row],[Tax %]]/100)</f>
        <v>49.215600000000009</v>
      </c>
      <c r="X334">
        <f>Restaurant_Data[[#This Row],[Quantity]]*Restaurant_Data[[#This Row],[Unit Price]]*50%</f>
        <v>26.040000000000003</v>
      </c>
      <c r="Y334" s="3">
        <f>Restaurant_Data[[#This Row],[Total Sales]]-Restaurant_Data[[#This Row],[Cost]]</f>
        <v>23.175600000000006</v>
      </c>
      <c r="Z334">
        <f>IF(COUNTIF($G$2:G334,G334)=1,1,0)</f>
        <v>0</v>
      </c>
    </row>
    <row r="335" spans="1:26" x14ac:dyDescent="0.3">
      <c r="A335" t="s">
        <v>654</v>
      </c>
      <c r="B335" s="2">
        <v>45903</v>
      </c>
      <c r="C335" t="s">
        <v>640</v>
      </c>
      <c r="D335" t="s">
        <v>558</v>
      </c>
      <c r="E335" t="s">
        <v>143</v>
      </c>
      <c r="F335" t="s">
        <v>30</v>
      </c>
      <c r="G335" t="s">
        <v>655</v>
      </c>
      <c r="H335" t="s">
        <v>44</v>
      </c>
      <c r="I335" t="s">
        <v>63</v>
      </c>
      <c r="J335" t="s">
        <v>45</v>
      </c>
      <c r="K335" t="s">
        <v>88</v>
      </c>
      <c r="L335" t="s">
        <v>56</v>
      </c>
      <c r="M335">
        <v>12</v>
      </c>
      <c r="N335" t="s">
        <v>48</v>
      </c>
      <c r="O335" t="s">
        <v>65</v>
      </c>
      <c r="P335" t="s">
        <v>39</v>
      </c>
      <c r="Q335" t="s">
        <v>319</v>
      </c>
      <c r="R335">
        <v>6</v>
      </c>
      <c r="S335">
        <v>8.82</v>
      </c>
      <c r="T335">
        <v>5</v>
      </c>
      <c r="U335">
        <v>5</v>
      </c>
      <c r="V335">
        <v>4</v>
      </c>
      <c r="W335" s="3">
        <f>Restaurant_Data[[#This Row],[Quantity]]*Restaurant_Data[[#This Row],[Unit Price]]*(1-Restaurant_Data[[#This Row],[Discount %]]/100)*(1+Restaurant_Data[[#This Row],[Tax %]]/100)</f>
        <v>52.787700000000001</v>
      </c>
      <c r="X335">
        <f>Restaurant_Data[[#This Row],[Quantity]]*Restaurant_Data[[#This Row],[Unit Price]]*50%</f>
        <v>26.46</v>
      </c>
      <c r="Y335" s="3">
        <f>Restaurant_Data[[#This Row],[Total Sales]]-Restaurant_Data[[#This Row],[Cost]]</f>
        <v>26.3277</v>
      </c>
      <c r="Z335">
        <f>IF(COUNTIF($G$2:G335,G335)=1,1,0)</f>
        <v>1</v>
      </c>
    </row>
    <row r="336" spans="1:26" x14ac:dyDescent="0.3">
      <c r="A336" t="s">
        <v>656</v>
      </c>
      <c r="B336" s="2">
        <v>45925</v>
      </c>
      <c r="C336" t="s">
        <v>640</v>
      </c>
      <c r="D336" t="s">
        <v>558</v>
      </c>
      <c r="E336" t="s">
        <v>306</v>
      </c>
      <c r="F336" t="s">
        <v>69</v>
      </c>
      <c r="G336" t="s">
        <v>569</v>
      </c>
      <c r="H336" t="s">
        <v>44</v>
      </c>
      <c r="I336" t="s">
        <v>33</v>
      </c>
      <c r="J336" t="s">
        <v>45</v>
      </c>
      <c r="K336" t="s">
        <v>64</v>
      </c>
      <c r="L336" t="s">
        <v>94</v>
      </c>
      <c r="M336">
        <v>3</v>
      </c>
      <c r="N336" t="s">
        <v>37</v>
      </c>
      <c r="O336" t="s">
        <v>49</v>
      </c>
      <c r="P336" t="s">
        <v>77</v>
      </c>
      <c r="Q336" t="s">
        <v>78</v>
      </c>
      <c r="R336">
        <v>6</v>
      </c>
      <c r="S336">
        <v>5.97</v>
      </c>
      <c r="T336">
        <v>0</v>
      </c>
      <c r="U336">
        <v>5</v>
      </c>
      <c r="V336">
        <v>4</v>
      </c>
      <c r="W336" s="3">
        <f>Restaurant_Data[[#This Row],[Quantity]]*Restaurant_Data[[#This Row],[Unit Price]]*(1-Restaurant_Data[[#This Row],[Discount %]]/100)*(1+Restaurant_Data[[#This Row],[Tax %]]/100)</f>
        <v>37.611000000000004</v>
      </c>
      <c r="X336">
        <f>Restaurant_Data[[#This Row],[Quantity]]*Restaurant_Data[[#This Row],[Unit Price]]*50%</f>
        <v>17.91</v>
      </c>
      <c r="Y336" s="3">
        <f>Restaurant_Data[[#This Row],[Total Sales]]-Restaurant_Data[[#This Row],[Cost]]</f>
        <v>19.701000000000004</v>
      </c>
      <c r="Z336">
        <f>IF(COUNTIF($G$2:G336,G336)=1,1,0)</f>
        <v>0</v>
      </c>
    </row>
    <row r="337" spans="1:26" x14ac:dyDescent="0.3">
      <c r="A337" t="s">
        <v>657</v>
      </c>
      <c r="B337" s="2">
        <v>45927</v>
      </c>
      <c r="C337" t="s">
        <v>640</v>
      </c>
      <c r="D337" t="s">
        <v>558</v>
      </c>
      <c r="E337" t="s">
        <v>74</v>
      </c>
      <c r="F337" t="s">
        <v>86</v>
      </c>
      <c r="G337" t="s">
        <v>369</v>
      </c>
      <c r="H337" t="s">
        <v>304</v>
      </c>
      <c r="I337" t="s">
        <v>33</v>
      </c>
      <c r="J337" t="s">
        <v>102</v>
      </c>
      <c r="K337" t="s">
        <v>88</v>
      </c>
      <c r="L337" t="s">
        <v>36</v>
      </c>
      <c r="M337">
        <v>24</v>
      </c>
      <c r="N337" t="s">
        <v>48</v>
      </c>
      <c r="O337" t="s">
        <v>65</v>
      </c>
      <c r="P337" t="s">
        <v>50</v>
      </c>
      <c r="Q337" t="s">
        <v>66</v>
      </c>
      <c r="R337">
        <v>6</v>
      </c>
      <c r="S337">
        <v>6.54</v>
      </c>
      <c r="T337">
        <v>5</v>
      </c>
      <c r="U337">
        <v>5</v>
      </c>
      <c r="V337">
        <v>4</v>
      </c>
      <c r="W337" s="3">
        <f>Restaurant_Data[[#This Row],[Quantity]]*Restaurant_Data[[#This Row],[Unit Price]]*(1-Restaurant_Data[[#This Row],[Discount %]]/100)*(1+Restaurant_Data[[#This Row],[Tax %]]/100)</f>
        <v>39.1419</v>
      </c>
      <c r="X337">
        <f>Restaurant_Data[[#This Row],[Quantity]]*Restaurant_Data[[#This Row],[Unit Price]]*50%</f>
        <v>19.62</v>
      </c>
      <c r="Y337" s="3">
        <f>Restaurant_Data[[#This Row],[Total Sales]]-Restaurant_Data[[#This Row],[Cost]]</f>
        <v>19.521899999999999</v>
      </c>
      <c r="Z337">
        <f>IF(COUNTIF($G$2:G337,G337)=1,1,0)</f>
        <v>0</v>
      </c>
    </row>
    <row r="338" spans="1:26" x14ac:dyDescent="0.3">
      <c r="A338" t="s">
        <v>658</v>
      </c>
      <c r="B338" s="2">
        <v>45917</v>
      </c>
      <c r="C338" t="s">
        <v>640</v>
      </c>
      <c r="D338" t="s">
        <v>558</v>
      </c>
      <c r="E338" t="s">
        <v>200</v>
      </c>
      <c r="F338" t="s">
        <v>54</v>
      </c>
      <c r="G338" t="s">
        <v>659</v>
      </c>
      <c r="H338" t="s">
        <v>44</v>
      </c>
      <c r="I338" t="s">
        <v>63</v>
      </c>
      <c r="J338" t="s">
        <v>93</v>
      </c>
      <c r="K338" t="s">
        <v>35</v>
      </c>
      <c r="L338" t="s">
        <v>47</v>
      </c>
      <c r="M338">
        <v>2</v>
      </c>
      <c r="N338" t="s">
        <v>37</v>
      </c>
      <c r="O338" t="s">
        <v>49</v>
      </c>
      <c r="P338" t="s">
        <v>50</v>
      </c>
      <c r="Q338" t="s">
        <v>98</v>
      </c>
      <c r="R338">
        <v>6</v>
      </c>
      <c r="S338">
        <v>22.95</v>
      </c>
      <c r="T338">
        <v>5</v>
      </c>
      <c r="U338">
        <v>5</v>
      </c>
      <c r="V338">
        <v>5</v>
      </c>
      <c r="W338" s="3">
        <f>Restaurant_Data[[#This Row],[Quantity]]*Restaurant_Data[[#This Row],[Unit Price]]*(1-Restaurant_Data[[#This Row],[Discount %]]/100)*(1+Restaurant_Data[[#This Row],[Tax %]]/100)</f>
        <v>137.35574999999997</v>
      </c>
      <c r="X338">
        <f>Restaurant_Data[[#This Row],[Quantity]]*Restaurant_Data[[#This Row],[Unit Price]]*50%</f>
        <v>68.849999999999994</v>
      </c>
      <c r="Y338" s="3">
        <f>Restaurant_Data[[#This Row],[Total Sales]]-Restaurant_Data[[#This Row],[Cost]]</f>
        <v>68.505749999999978</v>
      </c>
      <c r="Z338">
        <f>IF(COUNTIF($G$2:G338,G338)=1,1,0)</f>
        <v>1</v>
      </c>
    </row>
    <row r="339" spans="1:26" x14ac:dyDescent="0.3">
      <c r="A339" t="s">
        <v>660</v>
      </c>
      <c r="B339" s="2">
        <v>45917</v>
      </c>
      <c r="C339" t="s">
        <v>640</v>
      </c>
      <c r="D339" t="s">
        <v>558</v>
      </c>
      <c r="E339" t="s">
        <v>139</v>
      </c>
      <c r="F339" t="s">
        <v>30</v>
      </c>
      <c r="G339" t="s">
        <v>262</v>
      </c>
      <c r="H339" t="s">
        <v>44</v>
      </c>
      <c r="I339" t="s">
        <v>63</v>
      </c>
      <c r="J339" t="s">
        <v>34</v>
      </c>
      <c r="K339" t="s">
        <v>64</v>
      </c>
      <c r="L339" t="s">
        <v>56</v>
      </c>
      <c r="M339">
        <v>8</v>
      </c>
      <c r="N339" t="s">
        <v>57</v>
      </c>
      <c r="O339" t="s">
        <v>65</v>
      </c>
      <c r="P339" t="s">
        <v>71</v>
      </c>
      <c r="Q339" t="s">
        <v>189</v>
      </c>
      <c r="R339">
        <v>7</v>
      </c>
      <c r="S339">
        <v>6.16</v>
      </c>
      <c r="T339">
        <v>5</v>
      </c>
      <c r="U339">
        <v>5</v>
      </c>
      <c r="V339">
        <v>3</v>
      </c>
      <c r="W339" s="3">
        <f>Restaurant_Data[[#This Row],[Quantity]]*Restaurant_Data[[#This Row],[Unit Price]]*(1-Restaurant_Data[[#This Row],[Discount %]]/100)*(1+Restaurant_Data[[#This Row],[Tax %]]/100)</f>
        <v>43.012200000000007</v>
      </c>
      <c r="X339">
        <f>Restaurant_Data[[#This Row],[Quantity]]*Restaurant_Data[[#This Row],[Unit Price]]*50%</f>
        <v>21.560000000000002</v>
      </c>
      <c r="Y339" s="3">
        <f>Restaurant_Data[[#This Row],[Total Sales]]-Restaurant_Data[[#This Row],[Cost]]</f>
        <v>21.452200000000005</v>
      </c>
      <c r="Z339">
        <f>IF(COUNTIF($G$2:G339,G339)=1,1,0)</f>
        <v>0</v>
      </c>
    </row>
    <row r="340" spans="1:26" x14ac:dyDescent="0.3">
      <c r="A340" t="s">
        <v>661</v>
      </c>
      <c r="B340" s="2">
        <v>45901</v>
      </c>
      <c r="C340" t="s">
        <v>640</v>
      </c>
      <c r="D340" t="s">
        <v>558</v>
      </c>
      <c r="E340" t="s">
        <v>160</v>
      </c>
      <c r="F340" t="s">
        <v>54</v>
      </c>
      <c r="G340" t="s">
        <v>552</v>
      </c>
      <c r="H340" t="s">
        <v>44</v>
      </c>
      <c r="I340" t="s">
        <v>63</v>
      </c>
      <c r="J340" t="s">
        <v>45</v>
      </c>
      <c r="K340" t="s">
        <v>64</v>
      </c>
      <c r="L340" t="s">
        <v>36</v>
      </c>
      <c r="M340">
        <v>11</v>
      </c>
      <c r="N340" t="s">
        <v>57</v>
      </c>
      <c r="O340" t="s">
        <v>38</v>
      </c>
      <c r="P340" t="s">
        <v>58</v>
      </c>
      <c r="Q340" t="s">
        <v>251</v>
      </c>
      <c r="R340">
        <v>6</v>
      </c>
      <c r="S340">
        <v>9.49</v>
      </c>
      <c r="T340">
        <v>5</v>
      </c>
      <c r="U340">
        <v>5</v>
      </c>
      <c r="V340">
        <v>4</v>
      </c>
      <c r="W340" s="3">
        <f>Restaurant_Data[[#This Row],[Quantity]]*Restaurant_Data[[#This Row],[Unit Price]]*(1-Restaurant_Data[[#This Row],[Discount %]]/100)*(1+Restaurant_Data[[#This Row],[Tax %]]/100)</f>
        <v>56.797649999999997</v>
      </c>
      <c r="X340">
        <f>Restaurant_Data[[#This Row],[Quantity]]*Restaurant_Data[[#This Row],[Unit Price]]*50%</f>
        <v>28.47</v>
      </c>
      <c r="Y340" s="3">
        <f>Restaurant_Data[[#This Row],[Total Sales]]-Restaurant_Data[[#This Row],[Cost]]</f>
        <v>28.327649999999998</v>
      </c>
      <c r="Z340">
        <f>IF(COUNTIF($G$2:G340,G340)=1,1,0)</f>
        <v>0</v>
      </c>
    </row>
    <row r="341" spans="1:26" x14ac:dyDescent="0.3">
      <c r="A341" t="s">
        <v>662</v>
      </c>
      <c r="B341" s="2">
        <v>45927</v>
      </c>
      <c r="C341" t="s">
        <v>640</v>
      </c>
      <c r="D341" t="s">
        <v>558</v>
      </c>
      <c r="E341" t="s">
        <v>302</v>
      </c>
      <c r="F341" t="s">
        <v>86</v>
      </c>
      <c r="G341" t="s">
        <v>533</v>
      </c>
      <c r="H341" t="s">
        <v>44</v>
      </c>
      <c r="I341" t="s">
        <v>33</v>
      </c>
      <c r="J341" t="s">
        <v>93</v>
      </c>
      <c r="K341" t="s">
        <v>46</v>
      </c>
      <c r="L341" t="s">
        <v>47</v>
      </c>
      <c r="M341">
        <v>21</v>
      </c>
      <c r="N341" t="s">
        <v>48</v>
      </c>
      <c r="O341" t="s">
        <v>49</v>
      </c>
      <c r="P341" t="s">
        <v>114</v>
      </c>
      <c r="Q341" t="s">
        <v>178</v>
      </c>
      <c r="R341">
        <v>6</v>
      </c>
      <c r="S341">
        <v>8.77</v>
      </c>
      <c r="T341">
        <v>5</v>
      </c>
      <c r="U341">
        <v>5</v>
      </c>
      <c r="V341">
        <v>3</v>
      </c>
      <c r="W341" s="3">
        <f>Restaurant_Data[[#This Row],[Quantity]]*Restaurant_Data[[#This Row],[Unit Price]]*(1-Restaurant_Data[[#This Row],[Discount %]]/100)*(1+Restaurant_Data[[#This Row],[Tax %]]/100)</f>
        <v>52.48845</v>
      </c>
      <c r="X341">
        <f>Restaurant_Data[[#This Row],[Quantity]]*Restaurant_Data[[#This Row],[Unit Price]]*50%</f>
        <v>26.31</v>
      </c>
      <c r="Y341" s="3">
        <f>Restaurant_Data[[#This Row],[Total Sales]]-Restaurant_Data[[#This Row],[Cost]]</f>
        <v>26.178450000000002</v>
      </c>
      <c r="Z341">
        <f>IF(COUNTIF($G$2:G341,G341)=1,1,0)</f>
        <v>0</v>
      </c>
    </row>
    <row r="342" spans="1:26" x14ac:dyDescent="0.3">
      <c r="A342" t="s">
        <v>663</v>
      </c>
      <c r="B342" s="2">
        <v>45923</v>
      </c>
      <c r="C342" t="s">
        <v>640</v>
      </c>
      <c r="D342" t="s">
        <v>558</v>
      </c>
      <c r="E342" t="s">
        <v>85</v>
      </c>
      <c r="F342" t="s">
        <v>54</v>
      </c>
      <c r="G342" t="s">
        <v>333</v>
      </c>
      <c r="H342" t="s">
        <v>44</v>
      </c>
      <c r="I342" t="s">
        <v>33</v>
      </c>
      <c r="J342" t="s">
        <v>45</v>
      </c>
      <c r="K342" t="s">
        <v>64</v>
      </c>
      <c r="L342" t="s">
        <v>56</v>
      </c>
      <c r="M342">
        <v>21</v>
      </c>
      <c r="N342" t="s">
        <v>57</v>
      </c>
      <c r="O342" t="s">
        <v>49</v>
      </c>
      <c r="P342" t="s">
        <v>39</v>
      </c>
      <c r="Q342" t="s">
        <v>111</v>
      </c>
      <c r="R342">
        <v>6</v>
      </c>
      <c r="S342">
        <v>12.34</v>
      </c>
      <c r="T342">
        <v>0</v>
      </c>
      <c r="U342">
        <v>5</v>
      </c>
      <c r="V342">
        <v>5</v>
      </c>
      <c r="W342" s="3">
        <f>Restaurant_Data[[#This Row],[Quantity]]*Restaurant_Data[[#This Row],[Unit Price]]*(1-Restaurant_Data[[#This Row],[Discount %]]/100)*(1+Restaurant_Data[[#This Row],[Tax %]]/100)</f>
        <v>77.74199999999999</v>
      </c>
      <c r="X342">
        <f>Restaurant_Data[[#This Row],[Quantity]]*Restaurant_Data[[#This Row],[Unit Price]]*50%</f>
        <v>37.019999999999996</v>
      </c>
      <c r="Y342" s="3">
        <f>Restaurant_Data[[#This Row],[Total Sales]]-Restaurant_Data[[#This Row],[Cost]]</f>
        <v>40.721999999999994</v>
      </c>
      <c r="Z342">
        <f>IF(COUNTIF($G$2:G342,G342)=1,1,0)</f>
        <v>0</v>
      </c>
    </row>
    <row r="343" spans="1:26" x14ac:dyDescent="0.3">
      <c r="A343" t="s">
        <v>664</v>
      </c>
      <c r="B343" s="2">
        <v>45912</v>
      </c>
      <c r="C343" t="s">
        <v>640</v>
      </c>
      <c r="D343" t="s">
        <v>558</v>
      </c>
      <c r="E343" t="s">
        <v>439</v>
      </c>
      <c r="F343" t="s">
        <v>69</v>
      </c>
      <c r="G343" t="s">
        <v>514</v>
      </c>
      <c r="H343" t="s">
        <v>304</v>
      </c>
      <c r="I343" t="s">
        <v>33</v>
      </c>
      <c r="J343" t="s">
        <v>34</v>
      </c>
      <c r="K343" t="s">
        <v>35</v>
      </c>
      <c r="L343" t="s">
        <v>36</v>
      </c>
      <c r="M343">
        <v>13</v>
      </c>
      <c r="N343" t="s">
        <v>48</v>
      </c>
      <c r="O343" t="s">
        <v>49</v>
      </c>
      <c r="P343" t="s">
        <v>58</v>
      </c>
      <c r="Q343" t="s">
        <v>251</v>
      </c>
      <c r="R343">
        <v>6</v>
      </c>
      <c r="S343">
        <v>9.44</v>
      </c>
      <c r="T343">
        <v>0</v>
      </c>
      <c r="U343">
        <v>5</v>
      </c>
      <c r="V343">
        <v>4</v>
      </c>
      <c r="W343" s="3">
        <f>Restaurant_Data[[#This Row],[Quantity]]*Restaurant_Data[[#This Row],[Unit Price]]*(1-Restaurant_Data[[#This Row],[Discount %]]/100)*(1+Restaurant_Data[[#This Row],[Tax %]]/100)</f>
        <v>59.472000000000001</v>
      </c>
      <c r="X343">
        <f>Restaurant_Data[[#This Row],[Quantity]]*Restaurant_Data[[#This Row],[Unit Price]]*50%</f>
        <v>28.32</v>
      </c>
      <c r="Y343" s="3">
        <f>Restaurant_Data[[#This Row],[Total Sales]]-Restaurant_Data[[#This Row],[Cost]]</f>
        <v>31.152000000000001</v>
      </c>
      <c r="Z343">
        <f>IF(COUNTIF($G$2:G343,G343)=1,1,0)</f>
        <v>0</v>
      </c>
    </row>
    <row r="344" spans="1:26" x14ac:dyDescent="0.3">
      <c r="A344" t="s">
        <v>665</v>
      </c>
      <c r="B344" s="2">
        <v>45914</v>
      </c>
      <c r="C344" t="s">
        <v>640</v>
      </c>
      <c r="D344" t="s">
        <v>558</v>
      </c>
      <c r="E344" t="s">
        <v>282</v>
      </c>
      <c r="F344" t="s">
        <v>30</v>
      </c>
      <c r="G344" t="s">
        <v>666</v>
      </c>
      <c r="H344" t="s">
        <v>44</v>
      </c>
      <c r="I344" t="s">
        <v>63</v>
      </c>
      <c r="J344" t="s">
        <v>45</v>
      </c>
      <c r="K344" t="s">
        <v>88</v>
      </c>
      <c r="L344" t="s">
        <v>36</v>
      </c>
      <c r="M344">
        <v>7</v>
      </c>
      <c r="N344" t="s">
        <v>48</v>
      </c>
      <c r="O344" t="s">
        <v>95</v>
      </c>
      <c r="P344" t="s">
        <v>50</v>
      </c>
      <c r="Q344" t="s">
        <v>98</v>
      </c>
      <c r="R344">
        <v>6</v>
      </c>
      <c r="S344">
        <v>6.36</v>
      </c>
      <c r="T344">
        <v>5</v>
      </c>
      <c r="U344">
        <v>5</v>
      </c>
      <c r="V344">
        <v>3</v>
      </c>
      <c r="W344" s="3">
        <f>Restaurant_Data[[#This Row],[Quantity]]*Restaurant_Data[[#This Row],[Unit Price]]*(1-Restaurant_Data[[#This Row],[Discount %]]/100)*(1+Restaurant_Data[[#This Row],[Tax %]]/100)</f>
        <v>38.064600000000006</v>
      </c>
      <c r="X344">
        <f>Restaurant_Data[[#This Row],[Quantity]]*Restaurant_Data[[#This Row],[Unit Price]]*50%</f>
        <v>19.080000000000002</v>
      </c>
      <c r="Y344" s="3">
        <f>Restaurant_Data[[#This Row],[Total Sales]]-Restaurant_Data[[#This Row],[Cost]]</f>
        <v>18.984600000000004</v>
      </c>
      <c r="Z344">
        <f>IF(COUNTIF($G$2:G344,G344)=1,1,0)</f>
        <v>1</v>
      </c>
    </row>
    <row r="345" spans="1:26" x14ac:dyDescent="0.3">
      <c r="A345" t="s">
        <v>667</v>
      </c>
      <c r="B345" s="2">
        <v>45916</v>
      </c>
      <c r="C345" t="s">
        <v>640</v>
      </c>
      <c r="D345" t="s">
        <v>558</v>
      </c>
      <c r="E345" t="s">
        <v>392</v>
      </c>
      <c r="F345" t="s">
        <v>69</v>
      </c>
      <c r="G345" t="s">
        <v>330</v>
      </c>
      <c r="H345" t="s">
        <v>304</v>
      </c>
      <c r="I345" t="s">
        <v>33</v>
      </c>
      <c r="J345" t="s">
        <v>34</v>
      </c>
      <c r="K345" t="s">
        <v>107</v>
      </c>
      <c r="L345" t="s">
        <v>36</v>
      </c>
      <c r="M345">
        <v>12</v>
      </c>
      <c r="N345" t="s">
        <v>48</v>
      </c>
      <c r="O345" t="s">
        <v>49</v>
      </c>
      <c r="P345" t="s">
        <v>114</v>
      </c>
      <c r="Q345" t="s">
        <v>290</v>
      </c>
      <c r="R345">
        <v>7</v>
      </c>
      <c r="S345">
        <v>7.4</v>
      </c>
      <c r="T345">
        <v>5</v>
      </c>
      <c r="U345">
        <v>5</v>
      </c>
      <c r="V345">
        <v>5</v>
      </c>
      <c r="W345" s="3">
        <f>Restaurant_Data[[#This Row],[Quantity]]*Restaurant_Data[[#This Row],[Unit Price]]*(1-Restaurant_Data[[#This Row],[Discount %]]/100)*(1+Restaurant_Data[[#This Row],[Tax %]]/100)</f>
        <v>51.670500000000004</v>
      </c>
      <c r="X345">
        <f>Restaurant_Data[[#This Row],[Quantity]]*Restaurant_Data[[#This Row],[Unit Price]]*50%</f>
        <v>25.900000000000002</v>
      </c>
      <c r="Y345" s="3">
        <f>Restaurant_Data[[#This Row],[Total Sales]]-Restaurant_Data[[#This Row],[Cost]]</f>
        <v>25.770500000000002</v>
      </c>
      <c r="Z345">
        <f>IF(COUNTIF($G$2:G345,G345)=1,1,0)</f>
        <v>0</v>
      </c>
    </row>
    <row r="346" spans="1:26" x14ac:dyDescent="0.3">
      <c r="A346" t="s">
        <v>668</v>
      </c>
      <c r="B346" s="2">
        <v>45915</v>
      </c>
      <c r="C346" t="s">
        <v>640</v>
      </c>
      <c r="D346" t="s">
        <v>558</v>
      </c>
      <c r="E346" t="s">
        <v>276</v>
      </c>
      <c r="F346" t="s">
        <v>54</v>
      </c>
      <c r="G346" t="s">
        <v>369</v>
      </c>
      <c r="H346" t="s">
        <v>44</v>
      </c>
      <c r="I346" t="s">
        <v>33</v>
      </c>
      <c r="J346" t="s">
        <v>102</v>
      </c>
      <c r="K346" t="s">
        <v>35</v>
      </c>
      <c r="L346" t="s">
        <v>36</v>
      </c>
      <c r="M346">
        <v>9</v>
      </c>
      <c r="N346" t="s">
        <v>37</v>
      </c>
      <c r="O346" t="s">
        <v>38</v>
      </c>
      <c r="P346" t="s">
        <v>71</v>
      </c>
      <c r="Q346" t="s">
        <v>148</v>
      </c>
      <c r="R346">
        <v>6</v>
      </c>
      <c r="S346">
        <v>5.93</v>
      </c>
      <c r="T346">
        <v>5</v>
      </c>
      <c r="U346">
        <v>5</v>
      </c>
      <c r="V346">
        <v>5</v>
      </c>
      <c r="W346" s="3">
        <f>Restaurant_Data[[#This Row],[Quantity]]*Restaurant_Data[[#This Row],[Unit Price]]*(1-Restaurant_Data[[#This Row],[Discount %]]/100)*(1+Restaurant_Data[[#This Row],[Tax %]]/100)</f>
        <v>35.491049999999994</v>
      </c>
      <c r="X346">
        <f>Restaurant_Data[[#This Row],[Quantity]]*Restaurant_Data[[#This Row],[Unit Price]]*50%</f>
        <v>17.79</v>
      </c>
      <c r="Y346" s="3">
        <f>Restaurant_Data[[#This Row],[Total Sales]]-Restaurant_Data[[#This Row],[Cost]]</f>
        <v>17.701049999999995</v>
      </c>
      <c r="Z346">
        <f>IF(COUNTIF($G$2:G346,G346)=1,1,0)</f>
        <v>0</v>
      </c>
    </row>
    <row r="347" spans="1:26" x14ac:dyDescent="0.3">
      <c r="A347" t="s">
        <v>669</v>
      </c>
      <c r="B347" s="2">
        <v>45901</v>
      </c>
      <c r="C347" t="s">
        <v>640</v>
      </c>
      <c r="D347" t="s">
        <v>558</v>
      </c>
      <c r="E347" t="s">
        <v>493</v>
      </c>
      <c r="F347" t="s">
        <v>69</v>
      </c>
      <c r="G347" t="s">
        <v>650</v>
      </c>
      <c r="H347" t="s">
        <v>304</v>
      </c>
      <c r="I347" t="s">
        <v>33</v>
      </c>
      <c r="J347" t="s">
        <v>45</v>
      </c>
      <c r="K347" t="s">
        <v>64</v>
      </c>
      <c r="L347" t="s">
        <v>36</v>
      </c>
      <c r="M347">
        <v>16</v>
      </c>
      <c r="N347" t="s">
        <v>37</v>
      </c>
      <c r="O347" t="s">
        <v>95</v>
      </c>
      <c r="P347" t="s">
        <v>71</v>
      </c>
      <c r="Q347" t="s">
        <v>103</v>
      </c>
      <c r="R347">
        <v>6</v>
      </c>
      <c r="S347">
        <v>16.45</v>
      </c>
      <c r="T347">
        <v>0</v>
      </c>
      <c r="U347">
        <v>5</v>
      </c>
      <c r="V347">
        <v>3</v>
      </c>
      <c r="W347" s="3">
        <f>Restaurant_Data[[#This Row],[Quantity]]*Restaurant_Data[[#This Row],[Unit Price]]*(1-Restaurant_Data[[#This Row],[Discount %]]/100)*(1+Restaurant_Data[[#This Row],[Tax %]]/100)</f>
        <v>103.63499999999999</v>
      </c>
      <c r="X347">
        <f>Restaurant_Data[[#This Row],[Quantity]]*Restaurant_Data[[#This Row],[Unit Price]]*50%</f>
        <v>49.349999999999994</v>
      </c>
      <c r="Y347" s="3">
        <f>Restaurant_Data[[#This Row],[Total Sales]]-Restaurant_Data[[#This Row],[Cost]]</f>
        <v>54.284999999999997</v>
      </c>
      <c r="Z347">
        <f>IF(COUNTIF($G$2:G347,G347)=1,1,0)</f>
        <v>0</v>
      </c>
    </row>
    <row r="348" spans="1:26" x14ac:dyDescent="0.3">
      <c r="A348" t="s">
        <v>670</v>
      </c>
      <c r="B348" s="2">
        <v>45926</v>
      </c>
      <c r="C348" t="s">
        <v>640</v>
      </c>
      <c r="D348" t="s">
        <v>558</v>
      </c>
      <c r="E348" t="s">
        <v>197</v>
      </c>
      <c r="F348" t="s">
        <v>69</v>
      </c>
      <c r="G348" t="s">
        <v>280</v>
      </c>
      <c r="H348" t="s">
        <v>304</v>
      </c>
      <c r="I348" t="s">
        <v>63</v>
      </c>
      <c r="J348" t="s">
        <v>45</v>
      </c>
      <c r="K348" t="s">
        <v>64</v>
      </c>
      <c r="L348" t="s">
        <v>47</v>
      </c>
      <c r="M348">
        <v>10</v>
      </c>
      <c r="N348" t="s">
        <v>48</v>
      </c>
      <c r="O348" t="s">
        <v>65</v>
      </c>
      <c r="P348" t="s">
        <v>77</v>
      </c>
      <c r="Q348" t="s">
        <v>78</v>
      </c>
      <c r="R348">
        <v>7</v>
      </c>
      <c r="S348">
        <v>13.56</v>
      </c>
      <c r="T348">
        <v>10</v>
      </c>
      <c r="U348">
        <v>5</v>
      </c>
      <c r="V348">
        <v>5</v>
      </c>
      <c r="W348" s="3">
        <f>Restaurant_Data[[#This Row],[Quantity]]*Restaurant_Data[[#This Row],[Unit Price]]*(1-Restaurant_Data[[#This Row],[Discount %]]/100)*(1+Restaurant_Data[[#This Row],[Tax %]]/100)</f>
        <v>89.699399999999997</v>
      </c>
      <c r="X348">
        <f>Restaurant_Data[[#This Row],[Quantity]]*Restaurant_Data[[#This Row],[Unit Price]]*50%</f>
        <v>47.46</v>
      </c>
      <c r="Y348" s="3">
        <f>Restaurant_Data[[#This Row],[Total Sales]]-Restaurant_Data[[#This Row],[Cost]]</f>
        <v>42.239399999999996</v>
      </c>
      <c r="Z348">
        <f>IF(COUNTIF($G$2:G348,G348)=1,1,0)</f>
        <v>0</v>
      </c>
    </row>
    <row r="349" spans="1:26" x14ac:dyDescent="0.3">
      <c r="A349" t="s">
        <v>671</v>
      </c>
      <c r="B349" s="2">
        <v>45907</v>
      </c>
      <c r="C349" t="s">
        <v>640</v>
      </c>
      <c r="D349" t="s">
        <v>558</v>
      </c>
      <c r="E349" t="s">
        <v>392</v>
      </c>
      <c r="F349" t="s">
        <v>81</v>
      </c>
      <c r="G349" t="s">
        <v>535</v>
      </c>
      <c r="H349" t="s">
        <v>44</v>
      </c>
      <c r="I349" t="s">
        <v>63</v>
      </c>
      <c r="J349" t="s">
        <v>102</v>
      </c>
      <c r="K349" t="s">
        <v>107</v>
      </c>
      <c r="L349" t="s">
        <v>36</v>
      </c>
      <c r="M349">
        <v>11</v>
      </c>
      <c r="N349" t="s">
        <v>57</v>
      </c>
      <c r="O349" t="s">
        <v>38</v>
      </c>
      <c r="P349" t="s">
        <v>39</v>
      </c>
      <c r="Q349" t="s">
        <v>319</v>
      </c>
      <c r="R349">
        <v>6</v>
      </c>
      <c r="S349">
        <v>7.94</v>
      </c>
      <c r="T349">
        <v>0</v>
      </c>
      <c r="U349">
        <v>5</v>
      </c>
      <c r="V349">
        <v>5</v>
      </c>
      <c r="W349" s="3">
        <f>Restaurant_Data[[#This Row],[Quantity]]*Restaurant_Data[[#This Row],[Unit Price]]*(1-Restaurant_Data[[#This Row],[Discount %]]/100)*(1+Restaurant_Data[[#This Row],[Tax %]]/100)</f>
        <v>50.022000000000006</v>
      </c>
      <c r="X349">
        <f>Restaurant_Data[[#This Row],[Quantity]]*Restaurant_Data[[#This Row],[Unit Price]]*50%</f>
        <v>23.82</v>
      </c>
      <c r="Y349" s="3">
        <f>Restaurant_Data[[#This Row],[Total Sales]]-Restaurant_Data[[#This Row],[Cost]]</f>
        <v>26.202000000000005</v>
      </c>
      <c r="Z349">
        <f>IF(COUNTIF($G$2:G349,G349)=1,1,0)</f>
        <v>0</v>
      </c>
    </row>
    <row r="350" spans="1:26" x14ac:dyDescent="0.3">
      <c r="A350" t="s">
        <v>672</v>
      </c>
      <c r="B350" s="2">
        <v>45920</v>
      </c>
      <c r="C350" t="s">
        <v>640</v>
      </c>
      <c r="D350" t="s">
        <v>558</v>
      </c>
      <c r="E350" t="s">
        <v>276</v>
      </c>
      <c r="F350" t="s">
        <v>75</v>
      </c>
      <c r="G350" t="s">
        <v>512</v>
      </c>
      <c r="H350" t="s">
        <v>44</v>
      </c>
      <c r="I350" t="s">
        <v>33</v>
      </c>
      <c r="J350" t="s">
        <v>34</v>
      </c>
      <c r="K350" t="s">
        <v>64</v>
      </c>
      <c r="L350" t="s">
        <v>36</v>
      </c>
      <c r="M350">
        <v>6</v>
      </c>
      <c r="N350" t="s">
        <v>48</v>
      </c>
      <c r="O350" t="s">
        <v>95</v>
      </c>
      <c r="P350" t="s">
        <v>50</v>
      </c>
      <c r="Q350" t="s">
        <v>66</v>
      </c>
      <c r="R350">
        <v>7</v>
      </c>
      <c r="S350">
        <v>10.73</v>
      </c>
      <c r="T350">
        <v>5</v>
      </c>
      <c r="U350">
        <v>5</v>
      </c>
      <c r="V350">
        <v>5</v>
      </c>
      <c r="W350" s="3">
        <f>Restaurant_Data[[#This Row],[Quantity]]*Restaurant_Data[[#This Row],[Unit Price]]*(1-Restaurant_Data[[#This Row],[Discount %]]/100)*(1+Restaurant_Data[[#This Row],[Tax %]]/100)</f>
        <v>74.922225000000012</v>
      </c>
      <c r="X350">
        <f>Restaurant_Data[[#This Row],[Quantity]]*Restaurant_Data[[#This Row],[Unit Price]]*50%</f>
        <v>37.555</v>
      </c>
      <c r="Y350" s="3">
        <f>Restaurant_Data[[#This Row],[Total Sales]]-Restaurant_Data[[#This Row],[Cost]]</f>
        <v>37.367225000000012</v>
      </c>
      <c r="Z350">
        <f>IF(COUNTIF($G$2:G350,G350)=1,1,0)</f>
        <v>0</v>
      </c>
    </row>
    <row r="351" spans="1:26" x14ac:dyDescent="0.3">
      <c r="A351" t="s">
        <v>673</v>
      </c>
      <c r="B351" s="2">
        <v>45902</v>
      </c>
      <c r="C351" t="s">
        <v>640</v>
      </c>
      <c r="D351" t="s">
        <v>558</v>
      </c>
      <c r="E351" t="s">
        <v>139</v>
      </c>
      <c r="F351" t="s">
        <v>122</v>
      </c>
      <c r="G351" t="s">
        <v>379</v>
      </c>
      <c r="H351" t="s">
        <v>304</v>
      </c>
      <c r="I351" t="s">
        <v>63</v>
      </c>
      <c r="J351" t="s">
        <v>93</v>
      </c>
      <c r="K351" t="s">
        <v>46</v>
      </c>
      <c r="L351" t="s">
        <v>36</v>
      </c>
      <c r="M351">
        <v>21</v>
      </c>
      <c r="N351" t="s">
        <v>57</v>
      </c>
      <c r="O351" t="s">
        <v>65</v>
      </c>
      <c r="P351" t="s">
        <v>58</v>
      </c>
      <c r="Q351" t="s">
        <v>251</v>
      </c>
      <c r="R351">
        <v>6</v>
      </c>
      <c r="S351">
        <v>6.12</v>
      </c>
      <c r="T351">
        <v>5</v>
      </c>
      <c r="U351">
        <v>5</v>
      </c>
      <c r="V351">
        <v>3</v>
      </c>
      <c r="W351" s="3">
        <f>Restaurant_Data[[#This Row],[Quantity]]*Restaurant_Data[[#This Row],[Unit Price]]*(1-Restaurant_Data[[#This Row],[Discount %]]/100)*(1+Restaurant_Data[[#This Row],[Tax %]]/100)</f>
        <v>36.6282</v>
      </c>
      <c r="X351">
        <f>Restaurant_Data[[#This Row],[Quantity]]*Restaurant_Data[[#This Row],[Unit Price]]*50%</f>
        <v>18.36</v>
      </c>
      <c r="Y351" s="3">
        <f>Restaurant_Data[[#This Row],[Total Sales]]-Restaurant_Data[[#This Row],[Cost]]</f>
        <v>18.2682</v>
      </c>
      <c r="Z351">
        <f>IF(COUNTIF($G$2:G351,G351)=1,1,0)</f>
        <v>0</v>
      </c>
    </row>
    <row r="352" spans="1:26" x14ac:dyDescent="0.3">
      <c r="A352" t="s">
        <v>674</v>
      </c>
      <c r="B352" s="2">
        <v>45925</v>
      </c>
      <c r="C352" t="s">
        <v>640</v>
      </c>
      <c r="D352" t="s">
        <v>558</v>
      </c>
      <c r="E352" t="s">
        <v>215</v>
      </c>
      <c r="F352" t="s">
        <v>30</v>
      </c>
      <c r="G352" t="s">
        <v>354</v>
      </c>
      <c r="H352" t="s">
        <v>304</v>
      </c>
      <c r="I352" t="s">
        <v>63</v>
      </c>
      <c r="J352" t="s">
        <v>45</v>
      </c>
      <c r="K352" t="s">
        <v>35</v>
      </c>
      <c r="L352" t="s">
        <v>56</v>
      </c>
      <c r="M352">
        <v>16</v>
      </c>
      <c r="N352" t="s">
        <v>37</v>
      </c>
      <c r="O352" t="s">
        <v>95</v>
      </c>
      <c r="P352" t="s">
        <v>58</v>
      </c>
      <c r="Q352" t="s">
        <v>137</v>
      </c>
      <c r="R352">
        <v>7</v>
      </c>
      <c r="S352">
        <v>6.45</v>
      </c>
      <c r="T352">
        <v>5</v>
      </c>
      <c r="U352">
        <v>5</v>
      </c>
      <c r="V352">
        <v>5</v>
      </c>
      <c r="W352" s="3">
        <f>Restaurant_Data[[#This Row],[Quantity]]*Restaurant_Data[[#This Row],[Unit Price]]*(1-Restaurant_Data[[#This Row],[Discount %]]/100)*(1+Restaurant_Data[[#This Row],[Tax %]]/100)</f>
        <v>45.037125000000003</v>
      </c>
      <c r="X352">
        <f>Restaurant_Data[[#This Row],[Quantity]]*Restaurant_Data[[#This Row],[Unit Price]]*50%</f>
        <v>22.574999999999999</v>
      </c>
      <c r="Y352" s="3">
        <f>Restaurant_Data[[#This Row],[Total Sales]]-Restaurant_Data[[#This Row],[Cost]]</f>
        <v>22.462125000000004</v>
      </c>
      <c r="Z352">
        <f>IF(COUNTIF($G$2:G352,G352)=1,1,0)</f>
        <v>0</v>
      </c>
    </row>
    <row r="353" spans="1:26" x14ac:dyDescent="0.3">
      <c r="A353" t="s">
        <v>675</v>
      </c>
      <c r="B353" s="2">
        <v>45928</v>
      </c>
      <c r="C353" t="s">
        <v>640</v>
      </c>
      <c r="D353" t="s">
        <v>558</v>
      </c>
      <c r="E353" t="s">
        <v>246</v>
      </c>
      <c r="F353" t="s">
        <v>81</v>
      </c>
      <c r="G353" t="s">
        <v>479</v>
      </c>
      <c r="H353" t="s">
        <v>44</v>
      </c>
      <c r="I353" t="s">
        <v>63</v>
      </c>
      <c r="J353" t="s">
        <v>45</v>
      </c>
      <c r="K353" t="s">
        <v>64</v>
      </c>
      <c r="L353" t="s">
        <v>56</v>
      </c>
      <c r="M353">
        <v>14</v>
      </c>
      <c r="N353" t="s">
        <v>57</v>
      </c>
      <c r="O353" t="s">
        <v>49</v>
      </c>
      <c r="P353" t="s">
        <v>39</v>
      </c>
      <c r="Q353" t="s">
        <v>111</v>
      </c>
      <c r="R353">
        <v>7</v>
      </c>
      <c r="S353">
        <v>6.37</v>
      </c>
      <c r="T353">
        <v>5</v>
      </c>
      <c r="U353">
        <v>5</v>
      </c>
      <c r="V353">
        <v>5</v>
      </c>
      <c r="W353" s="3">
        <f>Restaurant_Data[[#This Row],[Quantity]]*Restaurant_Data[[#This Row],[Unit Price]]*(1-Restaurant_Data[[#This Row],[Discount %]]/100)*(1+Restaurant_Data[[#This Row],[Tax %]]/100)</f>
        <v>44.478525000000005</v>
      </c>
      <c r="X353">
        <f>Restaurant_Data[[#This Row],[Quantity]]*Restaurant_Data[[#This Row],[Unit Price]]*50%</f>
        <v>22.295000000000002</v>
      </c>
      <c r="Y353" s="3">
        <f>Restaurant_Data[[#This Row],[Total Sales]]-Restaurant_Data[[#This Row],[Cost]]</f>
        <v>22.183525000000003</v>
      </c>
      <c r="Z353">
        <f>IF(COUNTIF($G$2:G353,G353)=1,1,0)</f>
        <v>0</v>
      </c>
    </row>
    <row r="354" spans="1:26" x14ac:dyDescent="0.3">
      <c r="A354" t="s">
        <v>676</v>
      </c>
      <c r="B354" s="2">
        <v>45924</v>
      </c>
      <c r="C354" t="s">
        <v>640</v>
      </c>
      <c r="D354" t="s">
        <v>558</v>
      </c>
      <c r="E354" t="s">
        <v>231</v>
      </c>
      <c r="F354" t="s">
        <v>86</v>
      </c>
      <c r="G354" t="s">
        <v>266</v>
      </c>
      <c r="H354" t="s">
        <v>44</v>
      </c>
      <c r="I354" t="s">
        <v>33</v>
      </c>
      <c r="J354" t="s">
        <v>45</v>
      </c>
      <c r="K354" t="s">
        <v>107</v>
      </c>
      <c r="L354" t="s">
        <v>36</v>
      </c>
      <c r="M354">
        <v>9</v>
      </c>
      <c r="N354" t="s">
        <v>57</v>
      </c>
      <c r="O354" t="s">
        <v>38</v>
      </c>
      <c r="P354" t="s">
        <v>58</v>
      </c>
      <c r="Q354" t="s">
        <v>137</v>
      </c>
      <c r="R354">
        <v>7</v>
      </c>
      <c r="S354">
        <v>5.76</v>
      </c>
      <c r="T354">
        <v>5</v>
      </c>
      <c r="U354">
        <v>5</v>
      </c>
      <c r="V354">
        <v>5</v>
      </c>
      <c r="W354" s="3">
        <f>Restaurant_Data[[#This Row],[Quantity]]*Restaurant_Data[[#This Row],[Unit Price]]*(1-Restaurant_Data[[#This Row],[Discount %]]/100)*(1+Restaurant_Data[[#This Row],[Tax %]]/100)</f>
        <v>40.219199999999994</v>
      </c>
      <c r="X354">
        <f>Restaurant_Data[[#This Row],[Quantity]]*Restaurant_Data[[#This Row],[Unit Price]]*50%</f>
        <v>20.16</v>
      </c>
      <c r="Y354" s="3">
        <f>Restaurant_Data[[#This Row],[Total Sales]]-Restaurant_Data[[#This Row],[Cost]]</f>
        <v>20.059199999999993</v>
      </c>
      <c r="Z354">
        <f>IF(COUNTIF($G$2:G354,G354)=1,1,0)</f>
        <v>0</v>
      </c>
    </row>
    <row r="355" spans="1:26" x14ac:dyDescent="0.3">
      <c r="A355" t="s">
        <v>677</v>
      </c>
      <c r="B355" s="2">
        <v>45907</v>
      </c>
      <c r="C355" t="s">
        <v>640</v>
      </c>
      <c r="D355" t="s">
        <v>558</v>
      </c>
      <c r="E355" t="s">
        <v>193</v>
      </c>
      <c r="F355" t="s">
        <v>69</v>
      </c>
      <c r="G355" t="s">
        <v>313</v>
      </c>
      <c r="H355" t="s">
        <v>44</v>
      </c>
      <c r="I355" t="s">
        <v>33</v>
      </c>
      <c r="J355" t="s">
        <v>102</v>
      </c>
      <c r="K355" t="s">
        <v>107</v>
      </c>
      <c r="L355" t="s">
        <v>36</v>
      </c>
      <c r="M355">
        <v>25</v>
      </c>
      <c r="N355" t="s">
        <v>48</v>
      </c>
      <c r="O355" t="s">
        <v>65</v>
      </c>
      <c r="P355" t="s">
        <v>58</v>
      </c>
      <c r="Q355" t="s">
        <v>137</v>
      </c>
      <c r="R355">
        <v>6</v>
      </c>
      <c r="S355">
        <v>9.99</v>
      </c>
      <c r="T355">
        <v>10</v>
      </c>
      <c r="U355">
        <v>5</v>
      </c>
      <c r="V355">
        <v>4</v>
      </c>
      <c r="W355" s="3">
        <f>Restaurant_Data[[#This Row],[Quantity]]*Restaurant_Data[[#This Row],[Unit Price]]*(1-Restaurant_Data[[#This Row],[Discount %]]/100)*(1+Restaurant_Data[[#This Row],[Tax %]]/100)</f>
        <v>56.643300000000004</v>
      </c>
      <c r="X355">
        <f>Restaurant_Data[[#This Row],[Quantity]]*Restaurant_Data[[#This Row],[Unit Price]]*50%</f>
        <v>29.97</v>
      </c>
      <c r="Y355" s="3">
        <f>Restaurant_Data[[#This Row],[Total Sales]]-Restaurant_Data[[#This Row],[Cost]]</f>
        <v>26.673300000000005</v>
      </c>
      <c r="Z355">
        <f>IF(COUNTIF($G$2:G355,G355)=1,1,0)</f>
        <v>0</v>
      </c>
    </row>
    <row r="356" spans="1:26" x14ac:dyDescent="0.3">
      <c r="A356" t="s">
        <v>678</v>
      </c>
      <c r="B356" s="2">
        <v>45907</v>
      </c>
      <c r="C356" t="s">
        <v>640</v>
      </c>
      <c r="D356" t="s">
        <v>558</v>
      </c>
      <c r="E356" t="s">
        <v>457</v>
      </c>
      <c r="F356" t="s">
        <v>86</v>
      </c>
      <c r="G356" t="s">
        <v>426</v>
      </c>
      <c r="H356" t="s">
        <v>44</v>
      </c>
      <c r="I356" t="s">
        <v>63</v>
      </c>
      <c r="J356" t="s">
        <v>102</v>
      </c>
      <c r="K356" t="s">
        <v>107</v>
      </c>
      <c r="L356" t="s">
        <v>47</v>
      </c>
      <c r="M356">
        <v>15</v>
      </c>
      <c r="N356" t="s">
        <v>57</v>
      </c>
      <c r="O356" t="s">
        <v>38</v>
      </c>
      <c r="P356" t="s">
        <v>71</v>
      </c>
      <c r="Q356" t="s">
        <v>72</v>
      </c>
      <c r="R356">
        <v>6</v>
      </c>
      <c r="S356">
        <v>9.35</v>
      </c>
      <c r="T356">
        <v>5</v>
      </c>
      <c r="U356">
        <v>5</v>
      </c>
      <c r="V356">
        <v>4</v>
      </c>
      <c r="W356" s="3">
        <f>Restaurant_Data[[#This Row],[Quantity]]*Restaurant_Data[[#This Row],[Unit Price]]*(1-Restaurant_Data[[#This Row],[Discount %]]/100)*(1+Restaurant_Data[[#This Row],[Tax %]]/100)</f>
        <v>55.95975</v>
      </c>
      <c r="X356">
        <f>Restaurant_Data[[#This Row],[Quantity]]*Restaurant_Data[[#This Row],[Unit Price]]*50%</f>
        <v>28.049999999999997</v>
      </c>
      <c r="Y356" s="3">
        <f>Restaurant_Data[[#This Row],[Total Sales]]-Restaurant_Data[[#This Row],[Cost]]</f>
        <v>27.909750000000003</v>
      </c>
      <c r="Z356">
        <f>IF(COUNTIF($G$2:G356,G356)=1,1,0)</f>
        <v>0</v>
      </c>
    </row>
    <row r="357" spans="1:26" x14ac:dyDescent="0.3">
      <c r="A357" t="s">
        <v>679</v>
      </c>
      <c r="B357" s="2">
        <v>45913</v>
      </c>
      <c r="C357" t="s">
        <v>640</v>
      </c>
      <c r="D357" t="s">
        <v>558</v>
      </c>
      <c r="E357" t="s">
        <v>191</v>
      </c>
      <c r="F357" t="s">
        <v>75</v>
      </c>
      <c r="G357" t="s">
        <v>87</v>
      </c>
      <c r="H357" t="s">
        <v>44</v>
      </c>
      <c r="I357" t="s">
        <v>63</v>
      </c>
      <c r="J357" t="s">
        <v>93</v>
      </c>
      <c r="K357" t="s">
        <v>64</v>
      </c>
      <c r="L357" t="s">
        <v>36</v>
      </c>
      <c r="M357">
        <v>7</v>
      </c>
      <c r="N357" t="s">
        <v>37</v>
      </c>
      <c r="O357" t="s">
        <v>38</v>
      </c>
      <c r="P357" t="s">
        <v>71</v>
      </c>
      <c r="Q357" t="s">
        <v>210</v>
      </c>
      <c r="R357">
        <v>7</v>
      </c>
      <c r="S357">
        <v>9.74</v>
      </c>
      <c r="T357">
        <v>10</v>
      </c>
      <c r="U357">
        <v>5</v>
      </c>
      <c r="V357">
        <v>5</v>
      </c>
      <c r="W357" s="3">
        <f>Restaurant_Data[[#This Row],[Quantity]]*Restaurant_Data[[#This Row],[Unit Price]]*(1-Restaurant_Data[[#This Row],[Discount %]]/100)*(1+Restaurant_Data[[#This Row],[Tax %]]/100)</f>
        <v>64.43010000000001</v>
      </c>
      <c r="X357">
        <f>Restaurant_Data[[#This Row],[Quantity]]*Restaurant_Data[[#This Row],[Unit Price]]*50%</f>
        <v>34.090000000000003</v>
      </c>
      <c r="Y357" s="3">
        <f>Restaurant_Data[[#This Row],[Total Sales]]-Restaurant_Data[[#This Row],[Cost]]</f>
        <v>30.340100000000007</v>
      </c>
      <c r="Z357">
        <f>IF(COUNTIF($G$2:G357,G357)=1,1,0)</f>
        <v>0</v>
      </c>
    </row>
    <row r="358" spans="1:26" x14ac:dyDescent="0.3">
      <c r="A358" t="s">
        <v>680</v>
      </c>
      <c r="B358" s="2">
        <v>45921</v>
      </c>
      <c r="C358" t="s">
        <v>640</v>
      </c>
      <c r="D358" t="s">
        <v>558</v>
      </c>
      <c r="E358" t="s">
        <v>135</v>
      </c>
      <c r="F358" t="s">
        <v>54</v>
      </c>
      <c r="G358" t="s">
        <v>286</v>
      </c>
      <c r="H358" t="s">
        <v>44</v>
      </c>
      <c r="I358" t="s">
        <v>33</v>
      </c>
      <c r="J358" t="s">
        <v>102</v>
      </c>
      <c r="K358" t="s">
        <v>88</v>
      </c>
      <c r="L358" t="s">
        <v>94</v>
      </c>
      <c r="M358">
        <v>9</v>
      </c>
      <c r="N358" t="s">
        <v>37</v>
      </c>
      <c r="O358" t="s">
        <v>49</v>
      </c>
      <c r="P358" t="s">
        <v>58</v>
      </c>
      <c r="Q358" t="s">
        <v>83</v>
      </c>
      <c r="R358">
        <v>6</v>
      </c>
      <c r="S358">
        <v>10.28</v>
      </c>
      <c r="T358">
        <v>10</v>
      </c>
      <c r="U358">
        <v>5</v>
      </c>
      <c r="V358">
        <v>4</v>
      </c>
      <c r="W358" s="3">
        <f>Restaurant_Data[[#This Row],[Quantity]]*Restaurant_Data[[#This Row],[Unit Price]]*(1-Restaurant_Data[[#This Row],[Discount %]]/100)*(1+Restaurant_Data[[#This Row],[Tax %]]/100)</f>
        <v>58.287599999999998</v>
      </c>
      <c r="X358">
        <f>Restaurant_Data[[#This Row],[Quantity]]*Restaurant_Data[[#This Row],[Unit Price]]*50%</f>
        <v>30.839999999999996</v>
      </c>
      <c r="Y358" s="3">
        <f>Restaurant_Data[[#This Row],[Total Sales]]-Restaurant_Data[[#This Row],[Cost]]</f>
        <v>27.447600000000001</v>
      </c>
      <c r="Z358">
        <f>IF(COUNTIF($G$2:G358,G358)=1,1,0)</f>
        <v>0</v>
      </c>
    </row>
    <row r="359" spans="1:26" x14ac:dyDescent="0.3">
      <c r="A359" t="s">
        <v>681</v>
      </c>
      <c r="B359" s="2">
        <v>45926</v>
      </c>
      <c r="C359" t="s">
        <v>640</v>
      </c>
      <c r="D359" t="s">
        <v>558</v>
      </c>
      <c r="E359" t="s">
        <v>80</v>
      </c>
      <c r="F359" t="s">
        <v>75</v>
      </c>
      <c r="G359" t="s">
        <v>537</v>
      </c>
      <c r="H359" t="s">
        <v>304</v>
      </c>
      <c r="I359" t="s">
        <v>33</v>
      </c>
      <c r="J359" t="s">
        <v>93</v>
      </c>
      <c r="K359" t="s">
        <v>64</v>
      </c>
      <c r="L359" t="s">
        <v>47</v>
      </c>
      <c r="M359">
        <v>1</v>
      </c>
      <c r="N359" t="s">
        <v>48</v>
      </c>
      <c r="O359" t="s">
        <v>38</v>
      </c>
      <c r="P359" t="s">
        <v>58</v>
      </c>
      <c r="Q359" t="s">
        <v>137</v>
      </c>
      <c r="R359">
        <v>6</v>
      </c>
      <c r="S359">
        <v>7.19</v>
      </c>
      <c r="T359">
        <v>0</v>
      </c>
      <c r="U359">
        <v>5</v>
      </c>
      <c r="V359">
        <v>4</v>
      </c>
      <c r="W359" s="3">
        <f>Restaurant_Data[[#This Row],[Quantity]]*Restaurant_Data[[#This Row],[Unit Price]]*(1-Restaurant_Data[[#This Row],[Discount %]]/100)*(1+Restaurant_Data[[#This Row],[Tax %]]/100)</f>
        <v>45.297000000000004</v>
      </c>
      <c r="X359">
        <f>Restaurant_Data[[#This Row],[Quantity]]*Restaurant_Data[[#This Row],[Unit Price]]*50%</f>
        <v>21.57</v>
      </c>
      <c r="Y359" s="3">
        <f>Restaurant_Data[[#This Row],[Total Sales]]-Restaurant_Data[[#This Row],[Cost]]</f>
        <v>23.727000000000004</v>
      </c>
      <c r="Z359">
        <f>IF(COUNTIF($G$2:G359,G359)=1,1,0)</f>
        <v>0</v>
      </c>
    </row>
    <row r="360" spans="1:26" x14ac:dyDescent="0.3">
      <c r="A360" t="s">
        <v>682</v>
      </c>
      <c r="B360" s="2">
        <v>45906</v>
      </c>
      <c r="C360" t="s">
        <v>640</v>
      </c>
      <c r="D360" t="s">
        <v>558</v>
      </c>
      <c r="E360" t="s">
        <v>306</v>
      </c>
      <c r="F360" t="s">
        <v>69</v>
      </c>
      <c r="G360" t="s">
        <v>219</v>
      </c>
      <c r="H360" t="s">
        <v>304</v>
      </c>
      <c r="I360" t="s">
        <v>33</v>
      </c>
      <c r="J360" t="s">
        <v>93</v>
      </c>
      <c r="K360" t="s">
        <v>46</v>
      </c>
      <c r="L360" t="s">
        <v>56</v>
      </c>
      <c r="M360">
        <v>19</v>
      </c>
      <c r="N360" t="s">
        <v>48</v>
      </c>
      <c r="O360" t="s">
        <v>49</v>
      </c>
      <c r="P360" t="s">
        <v>50</v>
      </c>
      <c r="Q360" t="s">
        <v>51</v>
      </c>
      <c r="R360">
        <v>6</v>
      </c>
      <c r="S360">
        <v>8</v>
      </c>
      <c r="T360">
        <v>5</v>
      </c>
      <c r="U360">
        <v>5</v>
      </c>
      <c r="V360">
        <v>4</v>
      </c>
      <c r="W360" s="3">
        <f>Restaurant_Data[[#This Row],[Quantity]]*Restaurant_Data[[#This Row],[Unit Price]]*(1-Restaurant_Data[[#This Row],[Discount %]]/100)*(1+Restaurant_Data[[#This Row],[Tax %]]/100)</f>
        <v>47.879999999999995</v>
      </c>
      <c r="X360">
        <f>Restaurant_Data[[#This Row],[Quantity]]*Restaurant_Data[[#This Row],[Unit Price]]*50%</f>
        <v>24</v>
      </c>
      <c r="Y360" s="3">
        <f>Restaurant_Data[[#This Row],[Total Sales]]-Restaurant_Data[[#This Row],[Cost]]</f>
        <v>23.879999999999995</v>
      </c>
      <c r="Z360">
        <f>IF(COUNTIF($G$2:G360,G360)=1,1,0)</f>
        <v>0</v>
      </c>
    </row>
    <row r="361" spans="1:26" x14ac:dyDescent="0.3">
      <c r="A361" t="s">
        <v>683</v>
      </c>
      <c r="B361" s="2">
        <v>45904</v>
      </c>
      <c r="C361" t="s">
        <v>640</v>
      </c>
      <c r="D361" t="s">
        <v>558</v>
      </c>
      <c r="E361" t="s">
        <v>143</v>
      </c>
      <c r="F361" t="s">
        <v>54</v>
      </c>
      <c r="G361" t="s">
        <v>373</v>
      </c>
      <c r="H361" t="s">
        <v>44</v>
      </c>
      <c r="I361" t="s">
        <v>33</v>
      </c>
      <c r="J361" t="s">
        <v>34</v>
      </c>
      <c r="K361" t="s">
        <v>88</v>
      </c>
      <c r="L361" t="s">
        <v>56</v>
      </c>
      <c r="M361">
        <v>10</v>
      </c>
      <c r="N361" t="s">
        <v>37</v>
      </c>
      <c r="O361" t="s">
        <v>65</v>
      </c>
      <c r="P361" t="s">
        <v>50</v>
      </c>
      <c r="Q361" t="s">
        <v>66</v>
      </c>
      <c r="R361">
        <v>7</v>
      </c>
      <c r="S361">
        <v>5.45</v>
      </c>
      <c r="T361">
        <v>5</v>
      </c>
      <c r="U361">
        <v>5</v>
      </c>
      <c r="V361">
        <v>3</v>
      </c>
      <c r="W361" s="3">
        <f>Restaurant_Data[[#This Row],[Quantity]]*Restaurant_Data[[#This Row],[Unit Price]]*(1-Restaurant_Data[[#This Row],[Discount %]]/100)*(1+Restaurant_Data[[#This Row],[Tax %]]/100)</f>
        <v>38.054625000000001</v>
      </c>
      <c r="X361">
        <f>Restaurant_Data[[#This Row],[Quantity]]*Restaurant_Data[[#This Row],[Unit Price]]*50%</f>
        <v>19.074999999999999</v>
      </c>
      <c r="Y361" s="3">
        <f>Restaurant_Data[[#This Row],[Total Sales]]-Restaurant_Data[[#This Row],[Cost]]</f>
        <v>18.979625000000002</v>
      </c>
      <c r="Z361">
        <f>IF(COUNTIF($G$2:G361,G361)=1,1,0)</f>
        <v>0</v>
      </c>
    </row>
    <row r="362" spans="1:26" x14ac:dyDescent="0.3">
      <c r="A362" t="s">
        <v>684</v>
      </c>
      <c r="B362" s="2">
        <v>45922</v>
      </c>
      <c r="C362" t="s">
        <v>640</v>
      </c>
      <c r="D362" t="s">
        <v>558</v>
      </c>
      <c r="E362" t="s">
        <v>439</v>
      </c>
      <c r="F362" t="s">
        <v>122</v>
      </c>
      <c r="G362" t="s">
        <v>339</v>
      </c>
      <c r="H362" t="s">
        <v>304</v>
      </c>
      <c r="I362" t="s">
        <v>63</v>
      </c>
      <c r="J362" t="s">
        <v>102</v>
      </c>
      <c r="K362" t="s">
        <v>46</v>
      </c>
      <c r="L362" t="s">
        <v>47</v>
      </c>
      <c r="M362">
        <v>16</v>
      </c>
      <c r="N362" t="s">
        <v>48</v>
      </c>
      <c r="O362" t="s">
        <v>65</v>
      </c>
      <c r="P362" t="s">
        <v>39</v>
      </c>
      <c r="Q362" t="s">
        <v>131</v>
      </c>
      <c r="R362">
        <v>6</v>
      </c>
      <c r="S362">
        <v>7.04</v>
      </c>
      <c r="T362">
        <v>5</v>
      </c>
      <c r="U362">
        <v>5</v>
      </c>
      <c r="V362">
        <v>5</v>
      </c>
      <c r="W362" s="3">
        <f>Restaurant_Data[[#This Row],[Quantity]]*Restaurant_Data[[#This Row],[Unit Price]]*(1-Restaurant_Data[[#This Row],[Discount %]]/100)*(1+Restaurant_Data[[#This Row],[Tax %]]/100)</f>
        <v>42.134399999999999</v>
      </c>
      <c r="X362">
        <f>Restaurant_Data[[#This Row],[Quantity]]*Restaurant_Data[[#This Row],[Unit Price]]*50%</f>
        <v>21.12</v>
      </c>
      <c r="Y362" s="3">
        <f>Restaurant_Data[[#This Row],[Total Sales]]-Restaurant_Data[[#This Row],[Cost]]</f>
        <v>21.014399999999998</v>
      </c>
      <c r="Z362">
        <f>IF(COUNTIF($G$2:G362,G362)=1,1,0)</f>
        <v>0</v>
      </c>
    </row>
    <row r="363" spans="1:26" x14ac:dyDescent="0.3">
      <c r="A363" t="s">
        <v>685</v>
      </c>
      <c r="B363" s="2">
        <v>45925</v>
      </c>
      <c r="C363" t="s">
        <v>640</v>
      </c>
      <c r="D363" t="s">
        <v>558</v>
      </c>
      <c r="E363" t="s">
        <v>231</v>
      </c>
      <c r="F363" t="s">
        <v>69</v>
      </c>
      <c r="G363" t="s">
        <v>686</v>
      </c>
      <c r="H363" t="s">
        <v>44</v>
      </c>
      <c r="I363" t="s">
        <v>33</v>
      </c>
      <c r="J363" t="s">
        <v>34</v>
      </c>
      <c r="K363" t="s">
        <v>46</v>
      </c>
      <c r="L363" t="s">
        <v>56</v>
      </c>
      <c r="M363">
        <v>20</v>
      </c>
      <c r="N363" t="s">
        <v>57</v>
      </c>
      <c r="O363" t="s">
        <v>65</v>
      </c>
      <c r="P363" t="s">
        <v>39</v>
      </c>
      <c r="Q363" t="s">
        <v>319</v>
      </c>
      <c r="R363">
        <v>7</v>
      </c>
      <c r="S363">
        <v>7.63</v>
      </c>
      <c r="T363">
        <v>5</v>
      </c>
      <c r="U363">
        <v>5</v>
      </c>
      <c r="V363">
        <v>4</v>
      </c>
      <c r="W363" s="3">
        <f>Restaurant_Data[[#This Row],[Quantity]]*Restaurant_Data[[#This Row],[Unit Price]]*(1-Restaurant_Data[[#This Row],[Discount %]]/100)*(1+Restaurant_Data[[#This Row],[Tax %]]/100)</f>
        <v>53.276474999999998</v>
      </c>
      <c r="X363">
        <f>Restaurant_Data[[#This Row],[Quantity]]*Restaurant_Data[[#This Row],[Unit Price]]*50%</f>
        <v>26.704999999999998</v>
      </c>
      <c r="Y363" s="3">
        <f>Restaurant_Data[[#This Row],[Total Sales]]-Restaurant_Data[[#This Row],[Cost]]</f>
        <v>26.571475</v>
      </c>
      <c r="Z363">
        <f>IF(COUNTIF($G$2:G363,G363)=1,1,0)</f>
        <v>1</v>
      </c>
    </row>
    <row r="364" spans="1:26" x14ac:dyDescent="0.3">
      <c r="A364" t="s">
        <v>687</v>
      </c>
      <c r="B364" s="2">
        <v>45926</v>
      </c>
      <c r="C364" t="s">
        <v>640</v>
      </c>
      <c r="D364" t="s">
        <v>558</v>
      </c>
      <c r="E364" t="s">
        <v>160</v>
      </c>
      <c r="F364" t="s">
        <v>86</v>
      </c>
      <c r="G364" t="s">
        <v>212</v>
      </c>
      <c r="H364" t="s">
        <v>44</v>
      </c>
      <c r="I364" t="s">
        <v>63</v>
      </c>
      <c r="J364" t="s">
        <v>93</v>
      </c>
      <c r="K364" t="s">
        <v>64</v>
      </c>
      <c r="L364" t="s">
        <v>36</v>
      </c>
      <c r="M364">
        <v>2</v>
      </c>
      <c r="N364" t="s">
        <v>37</v>
      </c>
      <c r="O364" t="s">
        <v>49</v>
      </c>
      <c r="P364" t="s">
        <v>77</v>
      </c>
      <c r="Q364" t="s">
        <v>158</v>
      </c>
      <c r="R364">
        <v>6</v>
      </c>
      <c r="S364">
        <v>5.97</v>
      </c>
      <c r="T364">
        <v>5</v>
      </c>
      <c r="U364">
        <v>5</v>
      </c>
      <c r="V364">
        <v>3</v>
      </c>
      <c r="W364" s="3">
        <f>Restaurant_Data[[#This Row],[Quantity]]*Restaurant_Data[[#This Row],[Unit Price]]*(1-Restaurant_Data[[#This Row],[Discount %]]/100)*(1+Restaurant_Data[[#This Row],[Tax %]]/100)</f>
        <v>35.730449999999998</v>
      </c>
      <c r="X364">
        <f>Restaurant_Data[[#This Row],[Quantity]]*Restaurant_Data[[#This Row],[Unit Price]]*50%</f>
        <v>17.91</v>
      </c>
      <c r="Y364" s="3">
        <f>Restaurant_Data[[#This Row],[Total Sales]]-Restaurant_Data[[#This Row],[Cost]]</f>
        <v>17.820449999999997</v>
      </c>
      <c r="Z364">
        <f>IF(COUNTIF($G$2:G364,G364)=1,1,0)</f>
        <v>0</v>
      </c>
    </row>
    <row r="365" spans="1:26" x14ac:dyDescent="0.3">
      <c r="A365" t="s">
        <v>688</v>
      </c>
      <c r="B365" s="2">
        <v>45946</v>
      </c>
      <c r="C365" t="s">
        <v>689</v>
      </c>
      <c r="D365" t="s">
        <v>690</v>
      </c>
      <c r="E365" t="s">
        <v>302</v>
      </c>
      <c r="F365" t="s">
        <v>81</v>
      </c>
      <c r="G365" t="s">
        <v>386</v>
      </c>
      <c r="H365" t="s">
        <v>304</v>
      </c>
      <c r="I365" t="s">
        <v>33</v>
      </c>
      <c r="J365" t="s">
        <v>34</v>
      </c>
      <c r="K365" t="s">
        <v>46</v>
      </c>
      <c r="L365" t="s">
        <v>56</v>
      </c>
      <c r="M365">
        <v>16</v>
      </c>
      <c r="N365" t="s">
        <v>48</v>
      </c>
      <c r="O365" t="s">
        <v>65</v>
      </c>
      <c r="P365" t="s">
        <v>77</v>
      </c>
      <c r="Q365" t="s">
        <v>124</v>
      </c>
      <c r="R365">
        <v>6</v>
      </c>
      <c r="S365">
        <v>7.96</v>
      </c>
      <c r="T365">
        <v>5</v>
      </c>
      <c r="U365">
        <v>5</v>
      </c>
      <c r="V365">
        <v>5</v>
      </c>
      <c r="W365" s="3">
        <f>Restaurant_Data[[#This Row],[Quantity]]*Restaurant_Data[[#This Row],[Unit Price]]*(1-Restaurant_Data[[#This Row],[Discount %]]/100)*(1+Restaurant_Data[[#This Row],[Tax %]]/100)</f>
        <v>47.640599999999992</v>
      </c>
      <c r="X365">
        <f>Restaurant_Data[[#This Row],[Quantity]]*Restaurant_Data[[#This Row],[Unit Price]]*50%</f>
        <v>23.88</v>
      </c>
      <c r="Y365" s="3">
        <f>Restaurant_Data[[#This Row],[Total Sales]]-Restaurant_Data[[#This Row],[Cost]]</f>
        <v>23.760599999999993</v>
      </c>
      <c r="Z365">
        <f>IF(COUNTIF($G$2:G365,G365)=1,1,0)</f>
        <v>0</v>
      </c>
    </row>
    <row r="366" spans="1:26" x14ac:dyDescent="0.3">
      <c r="A366" t="s">
        <v>691</v>
      </c>
      <c r="B366" s="2">
        <v>45932</v>
      </c>
      <c r="C366" t="s">
        <v>689</v>
      </c>
      <c r="D366" t="s">
        <v>690</v>
      </c>
      <c r="E366" t="s">
        <v>100</v>
      </c>
      <c r="F366" t="s">
        <v>30</v>
      </c>
      <c r="G366" t="s">
        <v>489</v>
      </c>
      <c r="H366" t="s">
        <v>44</v>
      </c>
      <c r="I366" t="s">
        <v>63</v>
      </c>
      <c r="J366" t="s">
        <v>93</v>
      </c>
      <c r="K366" t="s">
        <v>88</v>
      </c>
      <c r="L366" t="s">
        <v>36</v>
      </c>
      <c r="M366">
        <v>21</v>
      </c>
      <c r="N366" t="s">
        <v>37</v>
      </c>
      <c r="O366" t="s">
        <v>38</v>
      </c>
      <c r="P366" t="s">
        <v>77</v>
      </c>
      <c r="Q366" t="s">
        <v>124</v>
      </c>
      <c r="R366">
        <v>6</v>
      </c>
      <c r="S366">
        <v>7.57</v>
      </c>
      <c r="T366">
        <v>10</v>
      </c>
      <c r="U366">
        <v>5</v>
      </c>
      <c r="V366">
        <v>4</v>
      </c>
      <c r="W366" s="3">
        <f>Restaurant_Data[[#This Row],[Quantity]]*Restaurant_Data[[#This Row],[Unit Price]]*(1-Restaurant_Data[[#This Row],[Discount %]]/100)*(1+Restaurant_Data[[#This Row],[Tax %]]/100)</f>
        <v>42.921900000000001</v>
      </c>
      <c r="X366">
        <f>Restaurant_Data[[#This Row],[Quantity]]*Restaurant_Data[[#This Row],[Unit Price]]*50%</f>
        <v>22.71</v>
      </c>
      <c r="Y366" s="3">
        <f>Restaurant_Data[[#This Row],[Total Sales]]-Restaurant_Data[[#This Row],[Cost]]</f>
        <v>20.2119</v>
      </c>
      <c r="Z366">
        <f>IF(COUNTIF($G$2:G366,G366)=1,1,0)</f>
        <v>0</v>
      </c>
    </row>
    <row r="367" spans="1:26" x14ac:dyDescent="0.3">
      <c r="A367" t="s">
        <v>692</v>
      </c>
      <c r="B367" s="2">
        <v>45937</v>
      </c>
      <c r="C367" t="s">
        <v>689</v>
      </c>
      <c r="D367" t="s">
        <v>690</v>
      </c>
      <c r="E367" t="s">
        <v>302</v>
      </c>
      <c r="F367" t="s">
        <v>30</v>
      </c>
      <c r="G367" t="s">
        <v>277</v>
      </c>
      <c r="H367" t="s">
        <v>304</v>
      </c>
      <c r="I367" t="s">
        <v>63</v>
      </c>
      <c r="J367" t="s">
        <v>102</v>
      </c>
      <c r="K367" t="s">
        <v>107</v>
      </c>
      <c r="L367" t="s">
        <v>56</v>
      </c>
      <c r="M367">
        <v>10</v>
      </c>
      <c r="N367" t="s">
        <v>48</v>
      </c>
      <c r="O367" t="s">
        <v>49</v>
      </c>
      <c r="P367" t="s">
        <v>71</v>
      </c>
      <c r="Q367" t="s">
        <v>103</v>
      </c>
      <c r="R367">
        <v>7</v>
      </c>
      <c r="S367">
        <v>5.95</v>
      </c>
      <c r="T367">
        <v>5</v>
      </c>
      <c r="U367">
        <v>5</v>
      </c>
      <c r="V367">
        <v>3</v>
      </c>
      <c r="W367" s="3">
        <f>Restaurant_Data[[#This Row],[Quantity]]*Restaurant_Data[[#This Row],[Unit Price]]*(1-Restaurant_Data[[#This Row],[Discount %]]/100)*(1+Restaurant_Data[[#This Row],[Tax %]]/100)</f>
        <v>41.545874999999995</v>
      </c>
      <c r="X367">
        <f>Restaurant_Data[[#This Row],[Quantity]]*Restaurant_Data[[#This Row],[Unit Price]]*50%</f>
        <v>20.824999999999999</v>
      </c>
      <c r="Y367" s="3">
        <f>Restaurant_Data[[#This Row],[Total Sales]]-Restaurant_Data[[#This Row],[Cost]]</f>
        <v>20.720874999999996</v>
      </c>
      <c r="Z367">
        <f>IF(COUNTIF($G$2:G367,G367)=1,1,0)</f>
        <v>0</v>
      </c>
    </row>
    <row r="368" spans="1:26" x14ac:dyDescent="0.3">
      <c r="A368" t="s">
        <v>693</v>
      </c>
      <c r="B368" s="2">
        <v>45941</v>
      </c>
      <c r="C368" t="s">
        <v>689</v>
      </c>
      <c r="D368" t="s">
        <v>690</v>
      </c>
      <c r="E368" t="s">
        <v>500</v>
      </c>
      <c r="F368" t="s">
        <v>75</v>
      </c>
      <c r="G368" t="s">
        <v>484</v>
      </c>
      <c r="H368" t="s">
        <v>44</v>
      </c>
      <c r="I368" t="s">
        <v>63</v>
      </c>
      <c r="J368" t="s">
        <v>102</v>
      </c>
      <c r="K368" t="s">
        <v>46</v>
      </c>
      <c r="L368" t="s">
        <v>56</v>
      </c>
      <c r="M368">
        <v>19</v>
      </c>
      <c r="N368" t="s">
        <v>48</v>
      </c>
      <c r="O368" t="s">
        <v>49</v>
      </c>
      <c r="P368" t="s">
        <v>71</v>
      </c>
      <c r="Q368" t="s">
        <v>103</v>
      </c>
      <c r="R368">
        <v>6</v>
      </c>
      <c r="S368">
        <v>7.74</v>
      </c>
      <c r="T368">
        <v>10</v>
      </c>
      <c r="U368">
        <v>5</v>
      </c>
      <c r="V368">
        <v>4</v>
      </c>
      <c r="W368" s="3">
        <f>Restaurant_Data[[#This Row],[Quantity]]*Restaurant_Data[[#This Row],[Unit Price]]*(1-Restaurant_Data[[#This Row],[Discount %]]/100)*(1+Restaurant_Data[[#This Row],[Tax %]]/100)</f>
        <v>43.885800000000003</v>
      </c>
      <c r="X368">
        <f>Restaurant_Data[[#This Row],[Quantity]]*Restaurant_Data[[#This Row],[Unit Price]]*50%</f>
        <v>23.22</v>
      </c>
      <c r="Y368" s="3">
        <f>Restaurant_Data[[#This Row],[Total Sales]]-Restaurant_Data[[#This Row],[Cost]]</f>
        <v>20.665800000000004</v>
      </c>
      <c r="Z368">
        <f>IF(COUNTIF($G$2:G368,G368)=1,1,0)</f>
        <v>0</v>
      </c>
    </row>
    <row r="369" spans="1:26" x14ac:dyDescent="0.3">
      <c r="A369" t="s">
        <v>694</v>
      </c>
      <c r="B369" s="2">
        <v>45946</v>
      </c>
      <c r="C369" t="s">
        <v>689</v>
      </c>
      <c r="D369" t="s">
        <v>690</v>
      </c>
      <c r="E369" t="s">
        <v>276</v>
      </c>
      <c r="F369" t="s">
        <v>86</v>
      </c>
      <c r="G369" t="s">
        <v>236</v>
      </c>
      <c r="H369" t="s">
        <v>44</v>
      </c>
      <c r="I369" t="s">
        <v>63</v>
      </c>
      <c r="J369" t="s">
        <v>93</v>
      </c>
      <c r="K369" t="s">
        <v>46</v>
      </c>
      <c r="L369" t="s">
        <v>36</v>
      </c>
      <c r="M369">
        <v>9</v>
      </c>
      <c r="N369" t="s">
        <v>48</v>
      </c>
      <c r="O369" t="s">
        <v>38</v>
      </c>
      <c r="P369" t="s">
        <v>71</v>
      </c>
      <c r="Q369" t="s">
        <v>210</v>
      </c>
      <c r="R369">
        <v>6</v>
      </c>
      <c r="S369">
        <v>8.9700000000000006</v>
      </c>
      <c r="T369">
        <v>10</v>
      </c>
      <c r="U369">
        <v>5</v>
      </c>
      <c r="V369">
        <v>4</v>
      </c>
      <c r="W369" s="3">
        <f>Restaurant_Data[[#This Row],[Quantity]]*Restaurant_Data[[#This Row],[Unit Price]]*(1-Restaurant_Data[[#This Row],[Discount %]]/100)*(1+Restaurant_Data[[#This Row],[Tax %]]/100)</f>
        <v>50.85990000000001</v>
      </c>
      <c r="X369">
        <f>Restaurant_Data[[#This Row],[Quantity]]*Restaurant_Data[[#This Row],[Unit Price]]*50%</f>
        <v>26.910000000000004</v>
      </c>
      <c r="Y369" s="3">
        <f>Restaurant_Data[[#This Row],[Total Sales]]-Restaurant_Data[[#This Row],[Cost]]</f>
        <v>23.949900000000007</v>
      </c>
      <c r="Z369">
        <f>IF(COUNTIF($G$2:G369,G369)=1,1,0)</f>
        <v>0</v>
      </c>
    </row>
    <row r="370" spans="1:26" x14ac:dyDescent="0.3">
      <c r="A370" t="s">
        <v>695</v>
      </c>
      <c r="B370" s="2">
        <v>45950</v>
      </c>
      <c r="C370" t="s">
        <v>689</v>
      </c>
      <c r="D370" t="s">
        <v>690</v>
      </c>
      <c r="E370" t="s">
        <v>341</v>
      </c>
      <c r="F370" t="s">
        <v>69</v>
      </c>
      <c r="G370" t="s">
        <v>346</v>
      </c>
      <c r="H370" t="s">
        <v>304</v>
      </c>
      <c r="I370" t="s">
        <v>33</v>
      </c>
      <c r="J370" t="s">
        <v>45</v>
      </c>
      <c r="K370" t="s">
        <v>46</v>
      </c>
      <c r="L370" t="s">
        <v>94</v>
      </c>
      <c r="M370">
        <v>11</v>
      </c>
      <c r="N370" t="s">
        <v>57</v>
      </c>
      <c r="O370" t="s">
        <v>65</v>
      </c>
      <c r="P370" t="s">
        <v>58</v>
      </c>
      <c r="Q370" t="s">
        <v>251</v>
      </c>
      <c r="R370">
        <v>6</v>
      </c>
      <c r="S370">
        <v>6.49</v>
      </c>
      <c r="T370">
        <v>5</v>
      </c>
      <c r="U370">
        <v>5</v>
      </c>
      <c r="V370">
        <v>4</v>
      </c>
      <c r="W370" s="3">
        <f>Restaurant_Data[[#This Row],[Quantity]]*Restaurant_Data[[#This Row],[Unit Price]]*(1-Restaurant_Data[[#This Row],[Discount %]]/100)*(1+Restaurant_Data[[#This Row],[Tax %]]/100)</f>
        <v>38.842649999999999</v>
      </c>
      <c r="X370">
        <f>Restaurant_Data[[#This Row],[Quantity]]*Restaurant_Data[[#This Row],[Unit Price]]*50%</f>
        <v>19.47</v>
      </c>
      <c r="Y370" s="3">
        <f>Restaurant_Data[[#This Row],[Total Sales]]-Restaurant_Data[[#This Row],[Cost]]</f>
        <v>19.37265</v>
      </c>
      <c r="Z370">
        <f>IF(COUNTIF($G$2:G370,G370)=1,1,0)</f>
        <v>0</v>
      </c>
    </row>
    <row r="371" spans="1:26" x14ac:dyDescent="0.3">
      <c r="A371" t="s">
        <v>696</v>
      </c>
      <c r="B371" s="2">
        <v>45954</v>
      </c>
      <c r="C371" t="s">
        <v>689</v>
      </c>
      <c r="D371" t="s">
        <v>690</v>
      </c>
      <c r="E371" t="s">
        <v>231</v>
      </c>
      <c r="F371" t="s">
        <v>69</v>
      </c>
      <c r="G371" t="s">
        <v>650</v>
      </c>
      <c r="H371" t="s">
        <v>304</v>
      </c>
      <c r="I371" t="s">
        <v>33</v>
      </c>
      <c r="J371" t="s">
        <v>102</v>
      </c>
      <c r="K371" t="s">
        <v>46</v>
      </c>
      <c r="L371" t="s">
        <v>47</v>
      </c>
      <c r="M371">
        <v>7</v>
      </c>
      <c r="N371" t="s">
        <v>37</v>
      </c>
      <c r="O371" t="s">
        <v>65</v>
      </c>
      <c r="P371" t="s">
        <v>114</v>
      </c>
      <c r="Q371" t="s">
        <v>229</v>
      </c>
      <c r="R371">
        <v>6</v>
      </c>
      <c r="S371">
        <v>11.51</v>
      </c>
      <c r="T371">
        <v>10</v>
      </c>
      <c r="U371">
        <v>5</v>
      </c>
      <c r="V371">
        <v>3</v>
      </c>
      <c r="W371" s="3">
        <f>Restaurant_Data[[#This Row],[Quantity]]*Restaurant_Data[[#This Row],[Unit Price]]*(1-Restaurant_Data[[#This Row],[Discount %]]/100)*(1+Restaurant_Data[[#This Row],[Tax %]]/100)</f>
        <v>65.261700000000005</v>
      </c>
      <c r="X371">
        <f>Restaurant_Data[[#This Row],[Quantity]]*Restaurant_Data[[#This Row],[Unit Price]]*50%</f>
        <v>34.53</v>
      </c>
      <c r="Y371" s="3">
        <f>Restaurant_Data[[#This Row],[Total Sales]]-Restaurant_Data[[#This Row],[Cost]]</f>
        <v>30.731700000000004</v>
      </c>
      <c r="Z371">
        <f>IF(COUNTIF($G$2:G371,G371)=1,1,0)</f>
        <v>0</v>
      </c>
    </row>
    <row r="372" spans="1:26" x14ac:dyDescent="0.3">
      <c r="A372" t="s">
        <v>697</v>
      </c>
      <c r="B372" s="2">
        <v>45938</v>
      </c>
      <c r="C372" t="s">
        <v>689</v>
      </c>
      <c r="D372" t="s">
        <v>690</v>
      </c>
      <c r="E372" t="s">
        <v>117</v>
      </c>
      <c r="F372" t="s">
        <v>86</v>
      </c>
      <c r="G372" t="s">
        <v>407</v>
      </c>
      <c r="H372" t="s">
        <v>44</v>
      </c>
      <c r="I372" t="s">
        <v>33</v>
      </c>
      <c r="J372" t="s">
        <v>34</v>
      </c>
      <c r="K372" t="s">
        <v>64</v>
      </c>
      <c r="L372" t="s">
        <v>47</v>
      </c>
      <c r="M372">
        <v>16</v>
      </c>
      <c r="N372" t="s">
        <v>37</v>
      </c>
      <c r="O372" t="s">
        <v>65</v>
      </c>
      <c r="P372" t="s">
        <v>114</v>
      </c>
      <c r="Q372" t="s">
        <v>178</v>
      </c>
      <c r="R372">
        <v>6</v>
      </c>
      <c r="S372">
        <v>10.48</v>
      </c>
      <c r="T372">
        <v>5</v>
      </c>
      <c r="U372">
        <v>5</v>
      </c>
      <c r="V372">
        <v>3</v>
      </c>
      <c r="W372" s="3">
        <f>Restaurant_Data[[#This Row],[Quantity]]*Restaurant_Data[[#This Row],[Unit Price]]*(1-Restaurant_Data[[#This Row],[Discount %]]/100)*(1+Restaurant_Data[[#This Row],[Tax %]]/100)</f>
        <v>62.722799999999999</v>
      </c>
      <c r="X372">
        <f>Restaurant_Data[[#This Row],[Quantity]]*Restaurant_Data[[#This Row],[Unit Price]]*50%</f>
        <v>31.44</v>
      </c>
      <c r="Y372" s="3">
        <f>Restaurant_Data[[#This Row],[Total Sales]]-Restaurant_Data[[#This Row],[Cost]]</f>
        <v>31.282799999999998</v>
      </c>
      <c r="Z372">
        <f>IF(COUNTIF($G$2:G372,G372)=1,1,0)</f>
        <v>0</v>
      </c>
    </row>
    <row r="373" spans="1:26" x14ac:dyDescent="0.3">
      <c r="A373" t="s">
        <v>698</v>
      </c>
      <c r="B373" s="2">
        <v>45953</v>
      </c>
      <c r="C373" t="s">
        <v>689</v>
      </c>
      <c r="D373" t="s">
        <v>690</v>
      </c>
      <c r="E373" t="s">
        <v>221</v>
      </c>
      <c r="F373" t="s">
        <v>54</v>
      </c>
      <c r="G373" t="s">
        <v>686</v>
      </c>
      <c r="H373" t="s">
        <v>304</v>
      </c>
      <c r="I373" t="s">
        <v>63</v>
      </c>
      <c r="J373" t="s">
        <v>102</v>
      </c>
      <c r="K373" t="s">
        <v>64</v>
      </c>
      <c r="L373" t="s">
        <v>56</v>
      </c>
      <c r="M373">
        <v>10</v>
      </c>
      <c r="N373" t="s">
        <v>57</v>
      </c>
      <c r="O373" t="s">
        <v>95</v>
      </c>
      <c r="P373" t="s">
        <v>114</v>
      </c>
      <c r="Q373" t="s">
        <v>290</v>
      </c>
      <c r="R373">
        <v>6</v>
      </c>
      <c r="S373">
        <v>7.58</v>
      </c>
      <c r="T373">
        <v>10</v>
      </c>
      <c r="U373">
        <v>5</v>
      </c>
      <c r="V373">
        <v>5</v>
      </c>
      <c r="W373" s="3">
        <f>Restaurant_Data[[#This Row],[Quantity]]*Restaurant_Data[[#This Row],[Unit Price]]*(1-Restaurant_Data[[#This Row],[Discount %]]/100)*(1+Restaurant_Data[[#This Row],[Tax %]]/100)</f>
        <v>42.978600000000007</v>
      </c>
      <c r="X373">
        <f>Restaurant_Data[[#This Row],[Quantity]]*Restaurant_Data[[#This Row],[Unit Price]]*50%</f>
        <v>22.740000000000002</v>
      </c>
      <c r="Y373" s="3">
        <f>Restaurant_Data[[#This Row],[Total Sales]]-Restaurant_Data[[#This Row],[Cost]]</f>
        <v>20.238600000000005</v>
      </c>
      <c r="Z373">
        <f>IF(COUNTIF($G$2:G373,G373)=1,1,0)</f>
        <v>0</v>
      </c>
    </row>
    <row r="374" spans="1:26" x14ac:dyDescent="0.3">
      <c r="A374" t="s">
        <v>699</v>
      </c>
      <c r="B374" s="2">
        <v>45945</v>
      </c>
      <c r="C374" t="s">
        <v>689</v>
      </c>
      <c r="D374" t="s">
        <v>690</v>
      </c>
      <c r="E374" t="s">
        <v>42</v>
      </c>
      <c r="F374" t="s">
        <v>54</v>
      </c>
      <c r="G374" t="s">
        <v>659</v>
      </c>
      <c r="H374" t="s">
        <v>304</v>
      </c>
      <c r="I374" t="s">
        <v>63</v>
      </c>
      <c r="J374" t="s">
        <v>34</v>
      </c>
      <c r="K374" t="s">
        <v>107</v>
      </c>
      <c r="L374" t="s">
        <v>36</v>
      </c>
      <c r="M374">
        <v>18</v>
      </c>
      <c r="N374" t="s">
        <v>48</v>
      </c>
      <c r="O374" t="s">
        <v>95</v>
      </c>
      <c r="P374" t="s">
        <v>39</v>
      </c>
      <c r="Q374" t="s">
        <v>111</v>
      </c>
      <c r="R374">
        <v>6</v>
      </c>
      <c r="S374">
        <v>7.17</v>
      </c>
      <c r="T374">
        <v>5</v>
      </c>
      <c r="U374">
        <v>5</v>
      </c>
      <c r="V374">
        <v>3</v>
      </c>
      <c r="W374" s="3">
        <f>Restaurant_Data[[#This Row],[Quantity]]*Restaurant_Data[[#This Row],[Unit Price]]*(1-Restaurant_Data[[#This Row],[Discount %]]/100)*(1+Restaurant_Data[[#This Row],[Tax %]]/100)</f>
        <v>42.912449999999993</v>
      </c>
      <c r="X374">
        <f>Restaurant_Data[[#This Row],[Quantity]]*Restaurant_Data[[#This Row],[Unit Price]]*50%</f>
        <v>21.509999999999998</v>
      </c>
      <c r="Y374" s="3">
        <f>Restaurant_Data[[#This Row],[Total Sales]]-Restaurant_Data[[#This Row],[Cost]]</f>
        <v>21.402449999999995</v>
      </c>
      <c r="Z374">
        <f>IF(COUNTIF($G$2:G374,G374)=1,1,0)</f>
        <v>0</v>
      </c>
    </row>
    <row r="375" spans="1:26" x14ac:dyDescent="0.3">
      <c r="A375" t="s">
        <v>700</v>
      </c>
      <c r="B375" s="2">
        <v>45952</v>
      </c>
      <c r="C375" t="s">
        <v>689</v>
      </c>
      <c r="D375" t="s">
        <v>690</v>
      </c>
      <c r="E375" t="s">
        <v>100</v>
      </c>
      <c r="F375" t="s">
        <v>69</v>
      </c>
      <c r="G375" t="s">
        <v>258</v>
      </c>
      <c r="H375" t="s">
        <v>44</v>
      </c>
      <c r="I375" t="s">
        <v>63</v>
      </c>
      <c r="J375" t="s">
        <v>45</v>
      </c>
      <c r="K375" t="s">
        <v>107</v>
      </c>
      <c r="L375" t="s">
        <v>36</v>
      </c>
      <c r="M375">
        <v>21</v>
      </c>
      <c r="N375" t="s">
        <v>48</v>
      </c>
      <c r="O375" t="s">
        <v>95</v>
      </c>
      <c r="P375" t="s">
        <v>50</v>
      </c>
      <c r="Q375" t="s">
        <v>89</v>
      </c>
      <c r="R375">
        <v>6</v>
      </c>
      <c r="S375">
        <v>6.96</v>
      </c>
      <c r="T375">
        <v>5</v>
      </c>
      <c r="U375">
        <v>5</v>
      </c>
      <c r="V375">
        <v>3</v>
      </c>
      <c r="W375" s="3">
        <f>Restaurant_Data[[#This Row],[Quantity]]*Restaurant_Data[[#This Row],[Unit Price]]*(1-Restaurant_Data[[#This Row],[Discount %]]/100)*(1+Restaurant_Data[[#This Row],[Tax %]]/100)</f>
        <v>41.6556</v>
      </c>
      <c r="X375">
        <f>Restaurant_Data[[#This Row],[Quantity]]*Restaurant_Data[[#This Row],[Unit Price]]*50%</f>
        <v>20.88</v>
      </c>
      <c r="Y375" s="3">
        <f>Restaurant_Data[[#This Row],[Total Sales]]-Restaurant_Data[[#This Row],[Cost]]</f>
        <v>20.775600000000001</v>
      </c>
      <c r="Z375">
        <f>IF(COUNTIF($G$2:G375,G375)=1,1,0)</f>
        <v>0</v>
      </c>
    </row>
    <row r="376" spans="1:26" x14ac:dyDescent="0.3">
      <c r="A376" t="s">
        <v>701</v>
      </c>
      <c r="B376" s="2">
        <v>45939</v>
      </c>
      <c r="C376" t="s">
        <v>689</v>
      </c>
      <c r="D376" t="s">
        <v>690</v>
      </c>
      <c r="E376" t="s">
        <v>215</v>
      </c>
      <c r="F376" t="s">
        <v>75</v>
      </c>
      <c r="G376" t="s">
        <v>539</v>
      </c>
      <c r="H376" t="s">
        <v>44</v>
      </c>
      <c r="I376" t="s">
        <v>33</v>
      </c>
      <c r="J376" t="s">
        <v>45</v>
      </c>
      <c r="K376" t="s">
        <v>107</v>
      </c>
      <c r="L376" t="s">
        <v>36</v>
      </c>
      <c r="M376">
        <v>22</v>
      </c>
      <c r="N376" t="s">
        <v>57</v>
      </c>
      <c r="O376" t="s">
        <v>38</v>
      </c>
      <c r="P376" t="s">
        <v>50</v>
      </c>
      <c r="Q376" t="s">
        <v>51</v>
      </c>
      <c r="R376">
        <v>6</v>
      </c>
      <c r="S376">
        <v>14.82</v>
      </c>
      <c r="T376">
        <v>0</v>
      </c>
      <c r="U376">
        <v>5</v>
      </c>
      <c r="V376">
        <v>5</v>
      </c>
      <c r="W376" s="3">
        <f>Restaurant_Data[[#This Row],[Quantity]]*Restaurant_Data[[#This Row],[Unit Price]]*(1-Restaurant_Data[[#This Row],[Discount %]]/100)*(1+Restaurant_Data[[#This Row],[Tax %]]/100)</f>
        <v>93.366</v>
      </c>
      <c r="X376">
        <f>Restaurant_Data[[#This Row],[Quantity]]*Restaurant_Data[[#This Row],[Unit Price]]*50%</f>
        <v>44.46</v>
      </c>
      <c r="Y376" s="3">
        <f>Restaurant_Data[[#This Row],[Total Sales]]-Restaurant_Data[[#This Row],[Cost]]</f>
        <v>48.905999999999999</v>
      </c>
      <c r="Z376">
        <f>IF(COUNTIF($G$2:G376,G376)=1,1,0)</f>
        <v>0</v>
      </c>
    </row>
    <row r="377" spans="1:26" x14ac:dyDescent="0.3">
      <c r="A377" t="s">
        <v>702</v>
      </c>
      <c r="B377" s="2">
        <v>45955</v>
      </c>
      <c r="C377" t="s">
        <v>689</v>
      </c>
      <c r="D377" t="s">
        <v>690</v>
      </c>
      <c r="E377" t="s">
        <v>206</v>
      </c>
      <c r="F377" t="s">
        <v>75</v>
      </c>
      <c r="G377" t="s">
        <v>224</v>
      </c>
      <c r="H377" t="s">
        <v>44</v>
      </c>
      <c r="I377" t="s">
        <v>33</v>
      </c>
      <c r="J377" t="s">
        <v>102</v>
      </c>
      <c r="K377" t="s">
        <v>46</v>
      </c>
      <c r="L377" t="s">
        <v>56</v>
      </c>
      <c r="M377">
        <v>13</v>
      </c>
      <c r="N377" t="s">
        <v>37</v>
      </c>
      <c r="O377" t="s">
        <v>49</v>
      </c>
      <c r="P377" t="s">
        <v>71</v>
      </c>
      <c r="Q377" t="s">
        <v>148</v>
      </c>
      <c r="R377">
        <v>6</v>
      </c>
      <c r="S377">
        <v>7.49</v>
      </c>
      <c r="T377">
        <v>10</v>
      </c>
      <c r="U377">
        <v>5</v>
      </c>
      <c r="V377">
        <v>3</v>
      </c>
      <c r="W377" s="3">
        <f>Restaurant_Data[[#This Row],[Quantity]]*Restaurant_Data[[#This Row],[Unit Price]]*(1-Restaurant_Data[[#This Row],[Discount %]]/100)*(1+Restaurant_Data[[#This Row],[Tax %]]/100)</f>
        <v>42.468299999999999</v>
      </c>
      <c r="X377">
        <f>Restaurant_Data[[#This Row],[Quantity]]*Restaurant_Data[[#This Row],[Unit Price]]*50%</f>
        <v>22.47</v>
      </c>
      <c r="Y377" s="3">
        <f>Restaurant_Data[[#This Row],[Total Sales]]-Restaurant_Data[[#This Row],[Cost]]</f>
        <v>19.9983</v>
      </c>
      <c r="Z377">
        <f>IF(COUNTIF($G$2:G377,G377)=1,1,0)</f>
        <v>0</v>
      </c>
    </row>
    <row r="378" spans="1:26" x14ac:dyDescent="0.3">
      <c r="A378" t="s">
        <v>703</v>
      </c>
      <c r="B378" s="2">
        <v>45942</v>
      </c>
      <c r="C378" t="s">
        <v>689</v>
      </c>
      <c r="D378" t="s">
        <v>690</v>
      </c>
      <c r="E378" t="s">
        <v>246</v>
      </c>
      <c r="F378" t="s">
        <v>81</v>
      </c>
      <c r="G378" t="s">
        <v>70</v>
      </c>
      <c r="H378" t="s">
        <v>44</v>
      </c>
      <c r="I378" t="s">
        <v>33</v>
      </c>
      <c r="J378" t="s">
        <v>34</v>
      </c>
      <c r="K378" t="s">
        <v>107</v>
      </c>
      <c r="L378" t="s">
        <v>56</v>
      </c>
      <c r="M378">
        <v>23</v>
      </c>
      <c r="N378" t="s">
        <v>48</v>
      </c>
      <c r="O378" t="s">
        <v>38</v>
      </c>
      <c r="P378" t="s">
        <v>114</v>
      </c>
      <c r="Q378" t="s">
        <v>115</v>
      </c>
      <c r="R378">
        <v>7</v>
      </c>
      <c r="S378">
        <v>7.32</v>
      </c>
      <c r="T378">
        <v>5</v>
      </c>
      <c r="U378">
        <v>5</v>
      </c>
      <c r="V378">
        <v>3</v>
      </c>
      <c r="W378" s="3">
        <f>Restaurant_Data[[#This Row],[Quantity]]*Restaurant_Data[[#This Row],[Unit Price]]*(1-Restaurant_Data[[#This Row],[Discount %]]/100)*(1+Restaurant_Data[[#This Row],[Tax %]]/100)</f>
        <v>51.111899999999999</v>
      </c>
      <c r="X378">
        <f>Restaurant_Data[[#This Row],[Quantity]]*Restaurant_Data[[#This Row],[Unit Price]]*50%</f>
        <v>25.62</v>
      </c>
      <c r="Y378" s="3">
        <f>Restaurant_Data[[#This Row],[Total Sales]]-Restaurant_Data[[#This Row],[Cost]]</f>
        <v>25.491899999999998</v>
      </c>
      <c r="Z378">
        <f>IF(COUNTIF($G$2:G378,G378)=1,1,0)</f>
        <v>0</v>
      </c>
    </row>
    <row r="379" spans="1:26" x14ac:dyDescent="0.3">
      <c r="A379" t="s">
        <v>704</v>
      </c>
      <c r="B379" s="2">
        <v>45933</v>
      </c>
      <c r="C379" t="s">
        <v>689</v>
      </c>
      <c r="D379" t="s">
        <v>690</v>
      </c>
      <c r="E379" t="s">
        <v>74</v>
      </c>
      <c r="F379" t="s">
        <v>81</v>
      </c>
      <c r="G379" t="s">
        <v>236</v>
      </c>
      <c r="H379" t="s">
        <v>44</v>
      </c>
      <c r="I379" t="s">
        <v>33</v>
      </c>
      <c r="J379" t="s">
        <v>93</v>
      </c>
      <c r="K379" t="s">
        <v>88</v>
      </c>
      <c r="L379" t="s">
        <v>36</v>
      </c>
      <c r="M379">
        <v>6</v>
      </c>
      <c r="N379" t="s">
        <v>57</v>
      </c>
      <c r="O379" t="s">
        <v>49</v>
      </c>
      <c r="P379" t="s">
        <v>58</v>
      </c>
      <c r="Q379" t="s">
        <v>186</v>
      </c>
      <c r="R379">
        <v>7</v>
      </c>
      <c r="S379">
        <v>3.35</v>
      </c>
      <c r="T379">
        <v>5</v>
      </c>
      <c r="U379">
        <v>5</v>
      </c>
      <c r="V379">
        <v>3</v>
      </c>
      <c r="W379" s="3">
        <f>Restaurant_Data[[#This Row],[Quantity]]*Restaurant_Data[[#This Row],[Unit Price]]*(1-Restaurant_Data[[#This Row],[Discount %]]/100)*(1+Restaurant_Data[[#This Row],[Tax %]]/100)</f>
        <v>23.391375</v>
      </c>
      <c r="X379">
        <f>Restaurant_Data[[#This Row],[Quantity]]*Restaurant_Data[[#This Row],[Unit Price]]*50%</f>
        <v>11.725</v>
      </c>
      <c r="Y379" s="3">
        <f>Restaurant_Data[[#This Row],[Total Sales]]-Restaurant_Data[[#This Row],[Cost]]</f>
        <v>11.666375</v>
      </c>
      <c r="Z379">
        <f>IF(COUNTIF($G$2:G379,G379)=1,1,0)</f>
        <v>0</v>
      </c>
    </row>
    <row r="380" spans="1:26" x14ac:dyDescent="0.3">
      <c r="A380" t="s">
        <v>705</v>
      </c>
      <c r="B380" s="2">
        <v>45935</v>
      </c>
      <c r="C380" t="s">
        <v>689</v>
      </c>
      <c r="D380" t="s">
        <v>690</v>
      </c>
      <c r="E380" t="s">
        <v>276</v>
      </c>
      <c r="F380" t="s">
        <v>69</v>
      </c>
      <c r="G380" t="s">
        <v>175</v>
      </c>
      <c r="H380" t="s">
        <v>44</v>
      </c>
      <c r="I380" t="s">
        <v>33</v>
      </c>
      <c r="J380" t="s">
        <v>93</v>
      </c>
      <c r="K380" t="s">
        <v>64</v>
      </c>
      <c r="L380" t="s">
        <v>36</v>
      </c>
      <c r="M380">
        <v>4</v>
      </c>
      <c r="N380" t="s">
        <v>37</v>
      </c>
      <c r="O380" t="s">
        <v>49</v>
      </c>
      <c r="P380" t="s">
        <v>39</v>
      </c>
      <c r="Q380" t="s">
        <v>119</v>
      </c>
      <c r="R380">
        <v>7</v>
      </c>
      <c r="S380">
        <v>10.82</v>
      </c>
      <c r="T380">
        <v>5</v>
      </c>
      <c r="U380">
        <v>5</v>
      </c>
      <c r="V380">
        <v>5</v>
      </c>
      <c r="W380" s="3">
        <f>Restaurant_Data[[#This Row],[Quantity]]*Restaurant_Data[[#This Row],[Unit Price]]*(1-Restaurant_Data[[#This Row],[Discount %]]/100)*(1+Restaurant_Data[[#This Row],[Tax %]]/100)</f>
        <v>75.550650000000005</v>
      </c>
      <c r="X380">
        <f>Restaurant_Data[[#This Row],[Quantity]]*Restaurant_Data[[#This Row],[Unit Price]]*50%</f>
        <v>37.870000000000005</v>
      </c>
      <c r="Y380" s="3">
        <f>Restaurant_Data[[#This Row],[Total Sales]]-Restaurant_Data[[#This Row],[Cost]]</f>
        <v>37.68065</v>
      </c>
      <c r="Z380">
        <f>IF(COUNTIF($G$2:G380,G380)=1,1,0)</f>
        <v>0</v>
      </c>
    </row>
    <row r="381" spans="1:26" x14ac:dyDescent="0.3">
      <c r="A381" t="s">
        <v>706</v>
      </c>
      <c r="B381" s="2">
        <v>45938</v>
      </c>
      <c r="C381" t="s">
        <v>689</v>
      </c>
      <c r="D381" t="s">
        <v>690</v>
      </c>
      <c r="E381" t="s">
        <v>117</v>
      </c>
      <c r="F381" t="s">
        <v>122</v>
      </c>
      <c r="G381" t="s">
        <v>258</v>
      </c>
      <c r="H381" t="s">
        <v>304</v>
      </c>
      <c r="I381" t="s">
        <v>33</v>
      </c>
      <c r="J381" t="s">
        <v>45</v>
      </c>
      <c r="K381" t="s">
        <v>88</v>
      </c>
      <c r="L381" t="s">
        <v>94</v>
      </c>
      <c r="M381">
        <v>13</v>
      </c>
      <c r="N381" t="s">
        <v>57</v>
      </c>
      <c r="O381" t="s">
        <v>65</v>
      </c>
      <c r="P381" t="s">
        <v>50</v>
      </c>
      <c r="Q381" t="s">
        <v>98</v>
      </c>
      <c r="R381">
        <v>7</v>
      </c>
      <c r="S381">
        <v>8.6199999999999992</v>
      </c>
      <c r="T381">
        <v>10</v>
      </c>
      <c r="U381">
        <v>5</v>
      </c>
      <c r="V381">
        <v>4</v>
      </c>
      <c r="W381" s="3">
        <f>Restaurant_Data[[#This Row],[Quantity]]*Restaurant_Data[[#This Row],[Unit Price]]*(1-Restaurant_Data[[#This Row],[Discount %]]/100)*(1+Restaurant_Data[[#This Row],[Tax %]]/100)</f>
        <v>57.021299999999997</v>
      </c>
      <c r="X381">
        <f>Restaurant_Data[[#This Row],[Quantity]]*Restaurant_Data[[#This Row],[Unit Price]]*50%</f>
        <v>30.169999999999998</v>
      </c>
      <c r="Y381" s="3">
        <f>Restaurant_Data[[#This Row],[Total Sales]]-Restaurant_Data[[#This Row],[Cost]]</f>
        <v>26.851299999999998</v>
      </c>
      <c r="Z381">
        <f>IF(COUNTIF($G$2:G381,G381)=1,1,0)</f>
        <v>0</v>
      </c>
    </row>
    <row r="382" spans="1:26" x14ac:dyDescent="0.3">
      <c r="A382" t="s">
        <v>707</v>
      </c>
      <c r="B382" s="2">
        <v>45954</v>
      </c>
      <c r="C382" t="s">
        <v>689</v>
      </c>
      <c r="D382" t="s">
        <v>690</v>
      </c>
      <c r="E382" t="s">
        <v>29</v>
      </c>
      <c r="F382" t="s">
        <v>69</v>
      </c>
      <c r="G382" t="s">
        <v>277</v>
      </c>
      <c r="H382" t="s">
        <v>44</v>
      </c>
      <c r="I382" t="s">
        <v>63</v>
      </c>
      <c r="J382" t="s">
        <v>45</v>
      </c>
      <c r="K382" t="s">
        <v>107</v>
      </c>
      <c r="L382" t="s">
        <v>56</v>
      </c>
      <c r="M382">
        <v>24</v>
      </c>
      <c r="N382" t="s">
        <v>57</v>
      </c>
      <c r="O382" t="s">
        <v>49</v>
      </c>
      <c r="P382" t="s">
        <v>39</v>
      </c>
      <c r="Q382" t="s">
        <v>119</v>
      </c>
      <c r="R382">
        <v>6</v>
      </c>
      <c r="S382">
        <v>13.41</v>
      </c>
      <c r="T382">
        <v>0</v>
      </c>
      <c r="U382">
        <v>5</v>
      </c>
      <c r="V382">
        <v>4</v>
      </c>
      <c r="W382" s="3">
        <f>Restaurant_Data[[#This Row],[Quantity]]*Restaurant_Data[[#This Row],[Unit Price]]*(1-Restaurant_Data[[#This Row],[Discount %]]/100)*(1+Restaurant_Data[[#This Row],[Tax %]]/100)</f>
        <v>84.483000000000018</v>
      </c>
      <c r="X382">
        <f>Restaurant_Data[[#This Row],[Quantity]]*Restaurant_Data[[#This Row],[Unit Price]]*50%</f>
        <v>40.230000000000004</v>
      </c>
      <c r="Y382" s="3">
        <f>Restaurant_Data[[#This Row],[Total Sales]]-Restaurant_Data[[#This Row],[Cost]]</f>
        <v>44.253000000000014</v>
      </c>
      <c r="Z382">
        <f>IF(COUNTIF($G$2:G382,G382)=1,1,0)</f>
        <v>0</v>
      </c>
    </row>
    <row r="383" spans="1:26" x14ac:dyDescent="0.3">
      <c r="A383" t="s">
        <v>708</v>
      </c>
      <c r="B383" s="2">
        <v>45932</v>
      </c>
      <c r="C383" t="s">
        <v>689</v>
      </c>
      <c r="D383" t="s">
        <v>690</v>
      </c>
      <c r="E383" t="s">
        <v>500</v>
      </c>
      <c r="F383" t="s">
        <v>122</v>
      </c>
      <c r="G383" t="s">
        <v>324</v>
      </c>
      <c r="H383" t="s">
        <v>304</v>
      </c>
      <c r="I383" t="s">
        <v>33</v>
      </c>
      <c r="J383" t="s">
        <v>102</v>
      </c>
      <c r="K383" t="s">
        <v>35</v>
      </c>
      <c r="L383" t="s">
        <v>36</v>
      </c>
      <c r="M383">
        <v>7</v>
      </c>
      <c r="N383" t="s">
        <v>57</v>
      </c>
      <c r="O383" t="s">
        <v>95</v>
      </c>
      <c r="P383" t="s">
        <v>114</v>
      </c>
      <c r="Q383" t="s">
        <v>290</v>
      </c>
      <c r="R383">
        <v>7</v>
      </c>
      <c r="S383">
        <v>6.99</v>
      </c>
      <c r="T383">
        <v>5</v>
      </c>
      <c r="U383">
        <v>5</v>
      </c>
      <c r="V383">
        <v>5</v>
      </c>
      <c r="W383" s="3">
        <f>Restaurant_Data[[#This Row],[Quantity]]*Restaurant_Data[[#This Row],[Unit Price]]*(1-Restaurant_Data[[#This Row],[Discount %]]/100)*(1+Restaurant_Data[[#This Row],[Tax %]]/100)</f>
        <v>48.807675000000003</v>
      </c>
      <c r="X383">
        <f>Restaurant_Data[[#This Row],[Quantity]]*Restaurant_Data[[#This Row],[Unit Price]]*50%</f>
        <v>24.465</v>
      </c>
      <c r="Y383" s="3">
        <f>Restaurant_Data[[#This Row],[Total Sales]]-Restaurant_Data[[#This Row],[Cost]]</f>
        <v>24.342675000000003</v>
      </c>
      <c r="Z383">
        <f>IF(COUNTIF($G$2:G383,G383)=1,1,0)</f>
        <v>0</v>
      </c>
    </row>
    <row r="384" spans="1:26" x14ac:dyDescent="0.3">
      <c r="A384" t="s">
        <v>709</v>
      </c>
      <c r="B384" s="2">
        <v>45935</v>
      </c>
      <c r="C384" t="s">
        <v>689</v>
      </c>
      <c r="D384" t="s">
        <v>690</v>
      </c>
      <c r="E384" t="s">
        <v>493</v>
      </c>
      <c r="F384" t="s">
        <v>69</v>
      </c>
      <c r="G384" t="s">
        <v>710</v>
      </c>
      <c r="H384" t="s">
        <v>304</v>
      </c>
      <c r="I384" t="s">
        <v>33</v>
      </c>
      <c r="J384" t="s">
        <v>45</v>
      </c>
      <c r="K384" t="s">
        <v>35</v>
      </c>
      <c r="L384" t="s">
        <v>56</v>
      </c>
      <c r="M384">
        <v>15</v>
      </c>
      <c r="N384" t="s">
        <v>37</v>
      </c>
      <c r="O384" t="s">
        <v>49</v>
      </c>
      <c r="P384" t="s">
        <v>114</v>
      </c>
      <c r="Q384" t="s">
        <v>141</v>
      </c>
      <c r="R384">
        <v>7</v>
      </c>
      <c r="S384">
        <v>4.3</v>
      </c>
      <c r="T384">
        <v>10</v>
      </c>
      <c r="U384">
        <v>5</v>
      </c>
      <c r="V384">
        <v>3</v>
      </c>
      <c r="W384" s="3">
        <f>Restaurant_Data[[#This Row],[Quantity]]*Restaurant_Data[[#This Row],[Unit Price]]*(1-Restaurant_Data[[#This Row],[Discount %]]/100)*(1+Restaurant_Data[[#This Row],[Tax %]]/100)</f>
        <v>28.444500000000001</v>
      </c>
      <c r="X384">
        <f>Restaurant_Data[[#This Row],[Quantity]]*Restaurant_Data[[#This Row],[Unit Price]]*50%</f>
        <v>15.049999999999999</v>
      </c>
      <c r="Y384" s="3">
        <f>Restaurant_Data[[#This Row],[Total Sales]]-Restaurant_Data[[#This Row],[Cost]]</f>
        <v>13.394500000000003</v>
      </c>
      <c r="Z384">
        <f>IF(COUNTIF($G$2:G384,G384)=1,1,0)</f>
        <v>1</v>
      </c>
    </row>
    <row r="385" spans="1:26" x14ac:dyDescent="0.3">
      <c r="A385" t="s">
        <v>711</v>
      </c>
      <c r="B385" s="2">
        <v>45955</v>
      </c>
      <c r="C385" t="s">
        <v>689</v>
      </c>
      <c r="D385" t="s">
        <v>690</v>
      </c>
      <c r="E385" t="s">
        <v>206</v>
      </c>
      <c r="F385" t="s">
        <v>75</v>
      </c>
      <c r="G385" t="s">
        <v>712</v>
      </c>
      <c r="H385" t="s">
        <v>304</v>
      </c>
      <c r="I385" t="s">
        <v>33</v>
      </c>
      <c r="J385" t="s">
        <v>102</v>
      </c>
      <c r="K385" t="s">
        <v>46</v>
      </c>
      <c r="L385" t="s">
        <v>94</v>
      </c>
      <c r="M385">
        <v>2</v>
      </c>
      <c r="N385" t="s">
        <v>37</v>
      </c>
      <c r="O385" t="s">
        <v>65</v>
      </c>
      <c r="P385" t="s">
        <v>114</v>
      </c>
      <c r="Q385" t="s">
        <v>115</v>
      </c>
      <c r="R385">
        <v>6</v>
      </c>
      <c r="S385">
        <v>14.17</v>
      </c>
      <c r="T385">
        <v>10</v>
      </c>
      <c r="U385">
        <v>5</v>
      </c>
      <c r="V385">
        <v>5</v>
      </c>
      <c r="W385" s="3">
        <f>Restaurant_Data[[#This Row],[Quantity]]*Restaurant_Data[[#This Row],[Unit Price]]*(1-Restaurant_Data[[#This Row],[Discount %]]/100)*(1+Restaurant_Data[[#This Row],[Tax %]]/100)</f>
        <v>80.343900000000005</v>
      </c>
      <c r="X385">
        <f>Restaurant_Data[[#This Row],[Quantity]]*Restaurant_Data[[#This Row],[Unit Price]]*50%</f>
        <v>42.51</v>
      </c>
      <c r="Y385" s="3">
        <f>Restaurant_Data[[#This Row],[Total Sales]]-Restaurant_Data[[#This Row],[Cost]]</f>
        <v>37.833900000000007</v>
      </c>
      <c r="Z385">
        <f>IF(COUNTIF($G$2:G385,G385)=1,1,0)</f>
        <v>1</v>
      </c>
    </row>
    <row r="386" spans="1:26" x14ac:dyDescent="0.3">
      <c r="A386" t="s">
        <v>713</v>
      </c>
      <c r="B386" s="2">
        <v>45944</v>
      </c>
      <c r="C386" t="s">
        <v>689</v>
      </c>
      <c r="D386" t="s">
        <v>690</v>
      </c>
      <c r="E386" t="s">
        <v>215</v>
      </c>
      <c r="F386" t="s">
        <v>69</v>
      </c>
      <c r="G386" t="s">
        <v>714</v>
      </c>
      <c r="H386" t="s">
        <v>44</v>
      </c>
      <c r="I386" t="s">
        <v>63</v>
      </c>
      <c r="J386" t="s">
        <v>93</v>
      </c>
      <c r="K386" t="s">
        <v>88</v>
      </c>
      <c r="L386" t="s">
        <v>36</v>
      </c>
      <c r="M386">
        <v>10</v>
      </c>
      <c r="N386" t="s">
        <v>57</v>
      </c>
      <c r="O386" t="s">
        <v>65</v>
      </c>
      <c r="P386" t="s">
        <v>58</v>
      </c>
      <c r="Q386" t="s">
        <v>251</v>
      </c>
      <c r="R386">
        <v>6</v>
      </c>
      <c r="S386">
        <v>13</v>
      </c>
      <c r="T386">
        <v>5</v>
      </c>
      <c r="U386">
        <v>5</v>
      </c>
      <c r="V386">
        <v>5</v>
      </c>
      <c r="W386" s="3">
        <f>Restaurant_Data[[#This Row],[Quantity]]*Restaurant_Data[[#This Row],[Unit Price]]*(1-Restaurant_Data[[#This Row],[Discount %]]/100)*(1+Restaurant_Data[[#This Row],[Tax %]]/100)</f>
        <v>77.804999999999993</v>
      </c>
      <c r="X386">
        <f>Restaurant_Data[[#This Row],[Quantity]]*Restaurant_Data[[#This Row],[Unit Price]]*50%</f>
        <v>39</v>
      </c>
      <c r="Y386" s="3">
        <f>Restaurant_Data[[#This Row],[Total Sales]]-Restaurant_Data[[#This Row],[Cost]]</f>
        <v>38.804999999999993</v>
      </c>
      <c r="Z386">
        <f>IF(COUNTIF($G$2:G386,G386)=1,1,0)</f>
        <v>1</v>
      </c>
    </row>
    <row r="387" spans="1:26" x14ac:dyDescent="0.3">
      <c r="A387" t="s">
        <v>715</v>
      </c>
      <c r="B387" s="2">
        <v>45949</v>
      </c>
      <c r="C387" t="s">
        <v>689</v>
      </c>
      <c r="D387" t="s">
        <v>690</v>
      </c>
      <c r="E387" t="s">
        <v>282</v>
      </c>
      <c r="F387" t="s">
        <v>75</v>
      </c>
      <c r="G387" t="s">
        <v>552</v>
      </c>
      <c r="H387" t="s">
        <v>44</v>
      </c>
      <c r="I387" t="s">
        <v>33</v>
      </c>
      <c r="J387" t="s">
        <v>93</v>
      </c>
      <c r="K387" t="s">
        <v>88</v>
      </c>
      <c r="L387" t="s">
        <v>56</v>
      </c>
      <c r="M387">
        <v>9</v>
      </c>
      <c r="N387" t="s">
        <v>37</v>
      </c>
      <c r="O387" t="s">
        <v>95</v>
      </c>
      <c r="P387" t="s">
        <v>114</v>
      </c>
      <c r="Q387" t="s">
        <v>290</v>
      </c>
      <c r="R387">
        <v>6</v>
      </c>
      <c r="S387">
        <v>3.06</v>
      </c>
      <c r="T387">
        <v>5</v>
      </c>
      <c r="U387">
        <v>5</v>
      </c>
      <c r="V387">
        <v>3</v>
      </c>
      <c r="W387" s="3">
        <f>Restaurant_Data[[#This Row],[Quantity]]*Restaurant_Data[[#This Row],[Unit Price]]*(1-Restaurant_Data[[#This Row],[Discount %]]/100)*(1+Restaurant_Data[[#This Row],[Tax %]]/100)</f>
        <v>18.3141</v>
      </c>
      <c r="X387">
        <f>Restaurant_Data[[#This Row],[Quantity]]*Restaurant_Data[[#This Row],[Unit Price]]*50%</f>
        <v>9.18</v>
      </c>
      <c r="Y387" s="3">
        <f>Restaurant_Data[[#This Row],[Total Sales]]-Restaurant_Data[[#This Row],[Cost]]</f>
        <v>9.1341000000000001</v>
      </c>
      <c r="Z387">
        <f>IF(COUNTIF($G$2:G387,G387)=1,1,0)</f>
        <v>0</v>
      </c>
    </row>
    <row r="388" spans="1:26" x14ac:dyDescent="0.3">
      <c r="A388" t="s">
        <v>716</v>
      </c>
      <c r="B388" s="2">
        <v>45940</v>
      </c>
      <c r="C388" t="s">
        <v>689</v>
      </c>
      <c r="D388" t="s">
        <v>690</v>
      </c>
      <c r="E388" t="s">
        <v>392</v>
      </c>
      <c r="F388" t="s">
        <v>54</v>
      </c>
      <c r="G388" t="s">
        <v>717</v>
      </c>
      <c r="H388" t="s">
        <v>304</v>
      </c>
      <c r="I388" t="s">
        <v>63</v>
      </c>
      <c r="J388" t="s">
        <v>45</v>
      </c>
      <c r="K388" t="s">
        <v>46</v>
      </c>
      <c r="L388" t="s">
        <v>36</v>
      </c>
      <c r="M388">
        <v>5</v>
      </c>
      <c r="N388" t="s">
        <v>48</v>
      </c>
      <c r="O388" t="s">
        <v>49</v>
      </c>
      <c r="P388" t="s">
        <v>39</v>
      </c>
      <c r="Q388" t="s">
        <v>40</v>
      </c>
      <c r="R388">
        <v>6</v>
      </c>
      <c r="S388">
        <v>3.11</v>
      </c>
      <c r="T388">
        <v>0</v>
      </c>
      <c r="U388">
        <v>5</v>
      </c>
      <c r="V388">
        <v>5</v>
      </c>
      <c r="W388" s="3">
        <f>Restaurant_Data[[#This Row],[Quantity]]*Restaurant_Data[[#This Row],[Unit Price]]*(1-Restaurant_Data[[#This Row],[Discount %]]/100)*(1+Restaurant_Data[[#This Row],[Tax %]]/100)</f>
        <v>19.593</v>
      </c>
      <c r="X388">
        <f>Restaurant_Data[[#This Row],[Quantity]]*Restaurant_Data[[#This Row],[Unit Price]]*50%</f>
        <v>9.33</v>
      </c>
      <c r="Y388" s="3">
        <f>Restaurant_Data[[#This Row],[Total Sales]]-Restaurant_Data[[#This Row],[Cost]]</f>
        <v>10.263</v>
      </c>
      <c r="Z388">
        <f>IF(COUNTIF($G$2:G388,G388)=1,1,0)</f>
        <v>1</v>
      </c>
    </row>
    <row r="389" spans="1:26" x14ac:dyDescent="0.3">
      <c r="A389" t="s">
        <v>718</v>
      </c>
      <c r="B389" s="2">
        <v>45937</v>
      </c>
      <c r="C389" t="s">
        <v>689</v>
      </c>
      <c r="D389" t="s">
        <v>690</v>
      </c>
      <c r="E389" t="s">
        <v>276</v>
      </c>
      <c r="F389" t="s">
        <v>86</v>
      </c>
      <c r="G389" t="s">
        <v>127</v>
      </c>
      <c r="H389" t="s">
        <v>304</v>
      </c>
      <c r="I389" t="s">
        <v>33</v>
      </c>
      <c r="J389" t="s">
        <v>34</v>
      </c>
      <c r="K389" t="s">
        <v>35</v>
      </c>
      <c r="L389" t="s">
        <v>36</v>
      </c>
      <c r="M389">
        <v>20</v>
      </c>
      <c r="N389" t="s">
        <v>57</v>
      </c>
      <c r="O389" t="s">
        <v>95</v>
      </c>
      <c r="P389" t="s">
        <v>77</v>
      </c>
      <c r="Q389" t="s">
        <v>128</v>
      </c>
      <c r="R389">
        <v>6</v>
      </c>
      <c r="S389">
        <v>6.72</v>
      </c>
      <c r="T389">
        <v>5</v>
      </c>
      <c r="U389">
        <v>5</v>
      </c>
      <c r="V389">
        <v>5</v>
      </c>
      <c r="W389" s="3">
        <f>Restaurant_Data[[#This Row],[Quantity]]*Restaurant_Data[[#This Row],[Unit Price]]*(1-Restaurant_Data[[#This Row],[Discount %]]/100)*(1+Restaurant_Data[[#This Row],[Tax %]]/100)</f>
        <v>40.219199999999994</v>
      </c>
      <c r="X389">
        <f>Restaurant_Data[[#This Row],[Quantity]]*Restaurant_Data[[#This Row],[Unit Price]]*50%</f>
        <v>20.16</v>
      </c>
      <c r="Y389" s="3">
        <f>Restaurant_Data[[#This Row],[Total Sales]]-Restaurant_Data[[#This Row],[Cost]]</f>
        <v>20.059199999999993</v>
      </c>
      <c r="Z389">
        <f>IF(COUNTIF($G$2:G389,G389)=1,1,0)</f>
        <v>0</v>
      </c>
    </row>
    <row r="390" spans="1:26" x14ac:dyDescent="0.3">
      <c r="A390" t="s">
        <v>719</v>
      </c>
      <c r="B390" s="2">
        <v>45937</v>
      </c>
      <c r="C390" t="s">
        <v>689</v>
      </c>
      <c r="D390" t="s">
        <v>690</v>
      </c>
      <c r="E390" t="s">
        <v>423</v>
      </c>
      <c r="F390" t="s">
        <v>86</v>
      </c>
      <c r="G390" t="s">
        <v>313</v>
      </c>
      <c r="H390" t="s">
        <v>44</v>
      </c>
      <c r="I390" t="s">
        <v>33</v>
      </c>
      <c r="J390" t="s">
        <v>34</v>
      </c>
      <c r="K390" t="s">
        <v>88</v>
      </c>
      <c r="L390" t="s">
        <v>56</v>
      </c>
      <c r="M390">
        <v>16</v>
      </c>
      <c r="N390" t="s">
        <v>57</v>
      </c>
      <c r="O390" t="s">
        <v>49</v>
      </c>
      <c r="P390" t="s">
        <v>71</v>
      </c>
      <c r="Q390" t="s">
        <v>210</v>
      </c>
      <c r="R390">
        <v>6</v>
      </c>
      <c r="S390">
        <v>12.47</v>
      </c>
      <c r="T390">
        <v>5</v>
      </c>
      <c r="U390">
        <v>5</v>
      </c>
      <c r="V390">
        <v>4</v>
      </c>
      <c r="W390" s="3">
        <f>Restaurant_Data[[#This Row],[Quantity]]*Restaurant_Data[[#This Row],[Unit Price]]*(1-Restaurant_Data[[#This Row],[Discount %]]/100)*(1+Restaurant_Data[[#This Row],[Tax %]]/100)</f>
        <v>74.632950000000008</v>
      </c>
      <c r="X390">
        <f>Restaurant_Data[[#This Row],[Quantity]]*Restaurant_Data[[#This Row],[Unit Price]]*50%</f>
        <v>37.410000000000004</v>
      </c>
      <c r="Y390" s="3">
        <f>Restaurant_Data[[#This Row],[Total Sales]]-Restaurant_Data[[#This Row],[Cost]]</f>
        <v>37.222950000000004</v>
      </c>
      <c r="Z390">
        <f>IF(COUNTIF($G$2:G390,G390)=1,1,0)</f>
        <v>0</v>
      </c>
    </row>
    <row r="391" spans="1:26" x14ac:dyDescent="0.3">
      <c r="A391" t="s">
        <v>720</v>
      </c>
      <c r="B391" s="2">
        <v>45949</v>
      </c>
      <c r="C391" t="s">
        <v>689</v>
      </c>
      <c r="D391" t="s">
        <v>690</v>
      </c>
      <c r="E391" t="s">
        <v>218</v>
      </c>
      <c r="F391" t="s">
        <v>75</v>
      </c>
      <c r="G391" t="s">
        <v>721</v>
      </c>
      <c r="H391" t="s">
        <v>44</v>
      </c>
      <c r="I391" t="s">
        <v>63</v>
      </c>
      <c r="J391" t="s">
        <v>34</v>
      </c>
      <c r="K391" t="s">
        <v>35</v>
      </c>
      <c r="L391" t="s">
        <v>56</v>
      </c>
      <c r="M391">
        <v>14</v>
      </c>
      <c r="N391" t="s">
        <v>48</v>
      </c>
      <c r="O391" t="s">
        <v>65</v>
      </c>
      <c r="P391" t="s">
        <v>58</v>
      </c>
      <c r="Q391" t="s">
        <v>137</v>
      </c>
      <c r="R391">
        <v>6</v>
      </c>
      <c r="S391">
        <v>5.51</v>
      </c>
      <c r="T391">
        <v>10</v>
      </c>
      <c r="U391">
        <v>5</v>
      </c>
      <c r="V391">
        <v>4</v>
      </c>
      <c r="W391" s="3">
        <f>Restaurant_Data[[#This Row],[Quantity]]*Restaurant_Data[[#This Row],[Unit Price]]*(1-Restaurant_Data[[#This Row],[Discount %]]/100)*(1+Restaurant_Data[[#This Row],[Tax %]]/100)</f>
        <v>31.241700000000002</v>
      </c>
      <c r="X391">
        <f>Restaurant_Data[[#This Row],[Quantity]]*Restaurant_Data[[#This Row],[Unit Price]]*50%</f>
        <v>16.53</v>
      </c>
      <c r="Y391" s="3">
        <f>Restaurant_Data[[#This Row],[Total Sales]]-Restaurant_Data[[#This Row],[Cost]]</f>
        <v>14.7117</v>
      </c>
      <c r="Z391">
        <f>IF(COUNTIF($G$2:G391,G391)=1,1,0)</f>
        <v>1</v>
      </c>
    </row>
    <row r="392" spans="1:26" x14ac:dyDescent="0.3">
      <c r="A392" t="s">
        <v>722</v>
      </c>
      <c r="B392" s="2">
        <v>45958</v>
      </c>
      <c r="C392" t="s">
        <v>689</v>
      </c>
      <c r="D392" t="s">
        <v>690</v>
      </c>
      <c r="E392" t="s">
        <v>326</v>
      </c>
      <c r="F392" t="s">
        <v>75</v>
      </c>
      <c r="G392" t="s">
        <v>209</v>
      </c>
      <c r="H392" t="s">
        <v>304</v>
      </c>
      <c r="I392" t="s">
        <v>33</v>
      </c>
      <c r="J392" t="s">
        <v>102</v>
      </c>
      <c r="K392" t="s">
        <v>35</v>
      </c>
      <c r="L392" t="s">
        <v>47</v>
      </c>
      <c r="M392">
        <v>12</v>
      </c>
      <c r="N392" t="s">
        <v>57</v>
      </c>
      <c r="O392" t="s">
        <v>49</v>
      </c>
      <c r="P392" t="s">
        <v>50</v>
      </c>
      <c r="Q392" t="s">
        <v>66</v>
      </c>
      <c r="R392">
        <v>7</v>
      </c>
      <c r="S392">
        <v>18.23</v>
      </c>
      <c r="T392">
        <v>0</v>
      </c>
      <c r="U392">
        <v>5</v>
      </c>
      <c r="V392">
        <v>4</v>
      </c>
      <c r="W392" s="3">
        <f>Restaurant_Data[[#This Row],[Quantity]]*Restaurant_Data[[#This Row],[Unit Price]]*(1-Restaurant_Data[[#This Row],[Discount %]]/100)*(1+Restaurant_Data[[#This Row],[Tax %]]/100)</f>
        <v>133.9905</v>
      </c>
      <c r="X392">
        <f>Restaurant_Data[[#This Row],[Quantity]]*Restaurant_Data[[#This Row],[Unit Price]]*50%</f>
        <v>63.805</v>
      </c>
      <c r="Y392" s="3">
        <f>Restaurant_Data[[#This Row],[Total Sales]]-Restaurant_Data[[#This Row],[Cost]]</f>
        <v>70.18549999999999</v>
      </c>
      <c r="Z392">
        <f>IF(COUNTIF($G$2:G392,G392)=1,1,0)</f>
        <v>0</v>
      </c>
    </row>
    <row r="393" spans="1:26" x14ac:dyDescent="0.3">
      <c r="A393" t="s">
        <v>723</v>
      </c>
      <c r="B393" s="2">
        <v>45946</v>
      </c>
      <c r="C393" t="s">
        <v>689</v>
      </c>
      <c r="D393" t="s">
        <v>690</v>
      </c>
      <c r="E393" t="s">
        <v>234</v>
      </c>
      <c r="F393" t="s">
        <v>30</v>
      </c>
      <c r="G393" t="s">
        <v>384</v>
      </c>
      <c r="H393" t="s">
        <v>304</v>
      </c>
      <c r="I393" t="s">
        <v>63</v>
      </c>
      <c r="J393" t="s">
        <v>45</v>
      </c>
      <c r="K393" t="s">
        <v>46</v>
      </c>
      <c r="L393" t="s">
        <v>47</v>
      </c>
      <c r="M393">
        <v>8</v>
      </c>
      <c r="N393" t="s">
        <v>48</v>
      </c>
      <c r="O393" t="s">
        <v>38</v>
      </c>
      <c r="P393" t="s">
        <v>58</v>
      </c>
      <c r="Q393" t="s">
        <v>137</v>
      </c>
      <c r="R393">
        <v>7</v>
      </c>
      <c r="S393">
        <v>7.96</v>
      </c>
      <c r="T393">
        <v>5</v>
      </c>
      <c r="U393">
        <v>5</v>
      </c>
      <c r="V393">
        <v>5</v>
      </c>
      <c r="W393" s="3">
        <f>Restaurant_Data[[#This Row],[Quantity]]*Restaurant_Data[[#This Row],[Unit Price]]*(1-Restaurant_Data[[#This Row],[Discount %]]/100)*(1+Restaurant_Data[[#This Row],[Tax %]]/100)</f>
        <v>55.5807</v>
      </c>
      <c r="X393">
        <f>Restaurant_Data[[#This Row],[Quantity]]*Restaurant_Data[[#This Row],[Unit Price]]*50%</f>
        <v>27.86</v>
      </c>
      <c r="Y393" s="3">
        <f>Restaurant_Data[[#This Row],[Total Sales]]-Restaurant_Data[[#This Row],[Cost]]</f>
        <v>27.720700000000001</v>
      </c>
      <c r="Z393">
        <f>IF(COUNTIF($G$2:G393,G393)=1,1,0)</f>
        <v>0</v>
      </c>
    </row>
    <row r="394" spans="1:26" x14ac:dyDescent="0.3">
      <c r="A394" t="s">
        <v>724</v>
      </c>
      <c r="B394" s="2">
        <v>45945</v>
      </c>
      <c r="C394" t="s">
        <v>689</v>
      </c>
      <c r="D394" t="s">
        <v>690</v>
      </c>
      <c r="E394" t="s">
        <v>423</v>
      </c>
      <c r="F394" t="s">
        <v>81</v>
      </c>
      <c r="G394" t="s">
        <v>359</v>
      </c>
      <c r="H394" t="s">
        <v>304</v>
      </c>
      <c r="I394" t="s">
        <v>63</v>
      </c>
      <c r="J394" t="s">
        <v>34</v>
      </c>
      <c r="K394" t="s">
        <v>107</v>
      </c>
      <c r="L394" t="s">
        <v>94</v>
      </c>
      <c r="M394">
        <v>16</v>
      </c>
      <c r="N394" t="s">
        <v>48</v>
      </c>
      <c r="O394" t="s">
        <v>95</v>
      </c>
      <c r="P394" t="s">
        <v>58</v>
      </c>
      <c r="Q394" t="s">
        <v>186</v>
      </c>
      <c r="R394">
        <v>8</v>
      </c>
      <c r="S394">
        <v>5.7</v>
      </c>
      <c r="T394">
        <v>5</v>
      </c>
      <c r="U394">
        <v>5</v>
      </c>
      <c r="V394">
        <v>3</v>
      </c>
      <c r="W394" s="3">
        <f>Restaurant_Data[[#This Row],[Quantity]]*Restaurant_Data[[#This Row],[Unit Price]]*(1-Restaurant_Data[[#This Row],[Discount %]]/100)*(1+Restaurant_Data[[#This Row],[Tax %]]/100)</f>
        <v>45.486000000000004</v>
      </c>
      <c r="X394">
        <f>Restaurant_Data[[#This Row],[Quantity]]*Restaurant_Data[[#This Row],[Unit Price]]*50%</f>
        <v>22.8</v>
      </c>
      <c r="Y394" s="3">
        <f>Restaurant_Data[[#This Row],[Total Sales]]-Restaurant_Data[[#This Row],[Cost]]</f>
        <v>22.686000000000003</v>
      </c>
      <c r="Z394">
        <f>IF(COUNTIF($G$2:G394,G394)=1,1,0)</f>
        <v>0</v>
      </c>
    </row>
    <row r="395" spans="1:26" x14ac:dyDescent="0.3">
      <c r="A395" t="s">
        <v>725</v>
      </c>
      <c r="B395" s="2">
        <v>45947</v>
      </c>
      <c r="C395" t="s">
        <v>689</v>
      </c>
      <c r="D395" t="s">
        <v>690</v>
      </c>
      <c r="E395" t="s">
        <v>392</v>
      </c>
      <c r="F395" t="s">
        <v>75</v>
      </c>
      <c r="G395" t="s">
        <v>434</v>
      </c>
      <c r="H395" t="s">
        <v>44</v>
      </c>
      <c r="I395" t="s">
        <v>33</v>
      </c>
      <c r="J395" t="s">
        <v>34</v>
      </c>
      <c r="K395" t="s">
        <v>88</v>
      </c>
      <c r="L395" t="s">
        <v>47</v>
      </c>
      <c r="M395">
        <v>24</v>
      </c>
      <c r="N395" t="s">
        <v>48</v>
      </c>
      <c r="O395" t="s">
        <v>49</v>
      </c>
      <c r="P395" t="s">
        <v>50</v>
      </c>
      <c r="Q395" t="s">
        <v>89</v>
      </c>
      <c r="R395">
        <v>7</v>
      </c>
      <c r="S395">
        <v>5.38</v>
      </c>
      <c r="T395">
        <v>5</v>
      </c>
      <c r="U395">
        <v>5</v>
      </c>
      <c r="V395">
        <v>3</v>
      </c>
      <c r="W395" s="3">
        <f>Restaurant_Data[[#This Row],[Quantity]]*Restaurant_Data[[#This Row],[Unit Price]]*(1-Restaurant_Data[[#This Row],[Discount %]]/100)*(1+Restaurant_Data[[#This Row],[Tax %]]/100)</f>
        <v>37.565849999999998</v>
      </c>
      <c r="X395">
        <f>Restaurant_Data[[#This Row],[Quantity]]*Restaurant_Data[[#This Row],[Unit Price]]*50%</f>
        <v>18.829999999999998</v>
      </c>
      <c r="Y395" s="3">
        <f>Restaurant_Data[[#This Row],[Total Sales]]-Restaurant_Data[[#This Row],[Cost]]</f>
        <v>18.735849999999999</v>
      </c>
      <c r="Z395">
        <f>IF(COUNTIF($G$2:G395,G395)=1,1,0)</f>
        <v>0</v>
      </c>
    </row>
    <row r="396" spans="1:26" x14ac:dyDescent="0.3">
      <c r="A396" t="s">
        <v>726</v>
      </c>
      <c r="B396" s="2">
        <v>45945</v>
      </c>
      <c r="C396" t="s">
        <v>689</v>
      </c>
      <c r="D396" t="s">
        <v>690</v>
      </c>
      <c r="E396" t="s">
        <v>100</v>
      </c>
      <c r="F396" t="s">
        <v>54</v>
      </c>
      <c r="G396" t="s">
        <v>133</v>
      </c>
      <c r="H396" t="s">
        <v>44</v>
      </c>
      <c r="I396" t="s">
        <v>33</v>
      </c>
      <c r="J396" t="s">
        <v>102</v>
      </c>
      <c r="K396" t="s">
        <v>107</v>
      </c>
      <c r="L396" t="s">
        <v>36</v>
      </c>
      <c r="M396">
        <v>13</v>
      </c>
      <c r="N396" t="s">
        <v>37</v>
      </c>
      <c r="O396" t="s">
        <v>65</v>
      </c>
      <c r="P396" t="s">
        <v>114</v>
      </c>
      <c r="Q396" t="s">
        <v>290</v>
      </c>
      <c r="R396">
        <v>7</v>
      </c>
      <c r="S396">
        <v>6.7</v>
      </c>
      <c r="T396">
        <v>5</v>
      </c>
      <c r="U396">
        <v>5</v>
      </c>
      <c r="V396">
        <v>3</v>
      </c>
      <c r="W396" s="3">
        <f>Restaurant_Data[[#This Row],[Quantity]]*Restaurant_Data[[#This Row],[Unit Price]]*(1-Restaurant_Data[[#This Row],[Discount %]]/100)*(1+Restaurant_Data[[#This Row],[Tax %]]/100)</f>
        <v>46.78275</v>
      </c>
      <c r="X396">
        <f>Restaurant_Data[[#This Row],[Quantity]]*Restaurant_Data[[#This Row],[Unit Price]]*50%</f>
        <v>23.45</v>
      </c>
      <c r="Y396" s="3">
        <f>Restaurant_Data[[#This Row],[Total Sales]]-Restaurant_Data[[#This Row],[Cost]]</f>
        <v>23.332750000000001</v>
      </c>
      <c r="Z396">
        <f>IF(COUNTIF($G$2:G396,G396)=1,1,0)</f>
        <v>0</v>
      </c>
    </row>
    <row r="397" spans="1:26" x14ac:dyDescent="0.3">
      <c r="A397" t="s">
        <v>727</v>
      </c>
      <c r="B397" s="2">
        <v>45954</v>
      </c>
      <c r="C397" t="s">
        <v>689</v>
      </c>
      <c r="D397" t="s">
        <v>690</v>
      </c>
      <c r="E397" t="s">
        <v>139</v>
      </c>
      <c r="F397" t="s">
        <v>122</v>
      </c>
      <c r="G397" t="s">
        <v>728</v>
      </c>
      <c r="H397" t="s">
        <v>304</v>
      </c>
      <c r="I397" t="s">
        <v>63</v>
      </c>
      <c r="J397" t="s">
        <v>93</v>
      </c>
      <c r="K397" t="s">
        <v>46</v>
      </c>
      <c r="L397" t="s">
        <v>94</v>
      </c>
      <c r="M397">
        <v>14</v>
      </c>
      <c r="N397" t="s">
        <v>48</v>
      </c>
      <c r="O397" t="s">
        <v>95</v>
      </c>
      <c r="P397" t="s">
        <v>50</v>
      </c>
      <c r="Q397" t="s">
        <v>89</v>
      </c>
      <c r="R397">
        <v>7</v>
      </c>
      <c r="S397">
        <v>5.86</v>
      </c>
      <c r="T397">
        <v>5</v>
      </c>
      <c r="U397">
        <v>5</v>
      </c>
      <c r="V397">
        <v>5</v>
      </c>
      <c r="W397" s="3">
        <f>Restaurant_Data[[#This Row],[Quantity]]*Restaurant_Data[[#This Row],[Unit Price]]*(1-Restaurant_Data[[#This Row],[Discount %]]/100)*(1+Restaurant_Data[[#This Row],[Tax %]]/100)</f>
        <v>40.917450000000002</v>
      </c>
      <c r="X397">
        <f>Restaurant_Data[[#This Row],[Quantity]]*Restaurant_Data[[#This Row],[Unit Price]]*50%</f>
        <v>20.51</v>
      </c>
      <c r="Y397" s="3">
        <f>Restaurant_Data[[#This Row],[Total Sales]]-Restaurant_Data[[#This Row],[Cost]]</f>
        <v>20.407450000000001</v>
      </c>
      <c r="Z397">
        <f>IF(COUNTIF($G$2:G397,G397)=1,1,0)</f>
        <v>1</v>
      </c>
    </row>
    <row r="398" spans="1:26" x14ac:dyDescent="0.3">
      <c r="A398" t="s">
        <v>729</v>
      </c>
      <c r="B398" s="2">
        <v>45950</v>
      </c>
      <c r="C398" t="s">
        <v>689</v>
      </c>
      <c r="D398" t="s">
        <v>690</v>
      </c>
      <c r="E398" t="s">
        <v>412</v>
      </c>
      <c r="F398" t="s">
        <v>122</v>
      </c>
      <c r="G398" t="s">
        <v>461</v>
      </c>
      <c r="H398" t="s">
        <v>44</v>
      </c>
      <c r="I398" t="s">
        <v>63</v>
      </c>
      <c r="J398" t="s">
        <v>34</v>
      </c>
      <c r="K398" t="s">
        <v>46</v>
      </c>
      <c r="L398" t="s">
        <v>36</v>
      </c>
      <c r="M398">
        <v>7</v>
      </c>
      <c r="N398" t="s">
        <v>48</v>
      </c>
      <c r="O398" t="s">
        <v>49</v>
      </c>
      <c r="P398" t="s">
        <v>114</v>
      </c>
      <c r="Q398" t="s">
        <v>115</v>
      </c>
      <c r="R398">
        <v>7</v>
      </c>
      <c r="S398">
        <v>5.22</v>
      </c>
      <c r="T398">
        <v>10</v>
      </c>
      <c r="U398">
        <v>5</v>
      </c>
      <c r="V398">
        <v>4</v>
      </c>
      <c r="W398" s="3">
        <f>Restaurant_Data[[#This Row],[Quantity]]*Restaurant_Data[[#This Row],[Unit Price]]*(1-Restaurant_Data[[#This Row],[Discount %]]/100)*(1+Restaurant_Data[[#This Row],[Tax %]]/100)</f>
        <v>34.530300000000004</v>
      </c>
      <c r="X398">
        <f>Restaurant_Data[[#This Row],[Quantity]]*Restaurant_Data[[#This Row],[Unit Price]]*50%</f>
        <v>18.27</v>
      </c>
      <c r="Y398" s="3">
        <f>Restaurant_Data[[#This Row],[Total Sales]]-Restaurant_Data[[#This Row],[Cost]]</f>
        <v>16.260300000000004</v>
      </c>
      <c r="Z398">
        <f>IF(COUNTIF($G$2:G398,G398)=1,1,0)</f>
        <v>0</v>
      </c>
    </row>
    <row r="399" spans="1:26" x14ac:dyDescent="0.3">
      <c r="A399" t="s">
        <v>730</v>
      </c>
      <c r="B399" s="2">
        <v>45952</v>
      </c>
      <c r="C399" t="s">
        <v>689</v>
      </c>
      <c r="D399" t="s">
        <v>690</v>
      </c>
      <c r="E399" t="s">
        <v>42</v>
      </c>
      <c r="F399" t="s">
        <v>86</v>
      </c>
      <c r="G399" t="s">
        <v>277</v>
      </c>
      <c r="H399" t="s">
        <v>44</v>
      </c>
      <c r="I399" t="s">
        <v>63</v>
      </c>
      <c r="J399" t="s">
        <v>34</v>
      </c>
      <c r="K399" t="s">
        <v>46</v>
      </c>
      <c r="L399" t="s">
        <v>36</v>
      </c>
      <c r="M399">
        <v>17</v>
      </c>
      <c r="N399" t="s">
        <v>48</v>
      </c>
      <c r="O399" t="s">
        <v>38</v>
      </c>
      <c r="P399" t="s">
        <v>39</v>
      </c>
      <c r="Q399" t="s">
        <v>111</v>
      </c>
      <c r="R399">
        <v>7</v>
      </c>
      <c r="S399">
        <v>5.9</v>
      </c>
      <c r="T399">
        <v>5</v>
      </c>
      <c r="U399">
        <v>5</v>
      </c>
      <c r="V399">
        <v>5</v>
      </c>
      <c r="W399" s="3">
        <f>Restaurant_Data[[#This Row],[Quantity]]*Restaurant_Data[[#This Row],[Unit Price]]*(1-Restaurant_Data[[#This Row],[Discount %]]/100)*(1+Restaurant_Data[[#This Row],[Tax %]]/100)</f>
        <v>41.196750000000002</v>
      </c>
      <c r="X399">
        <f>Restaurant_Data[[#This Row],[Quantity]]*Restaurant_Data[[#This Row],[Unit Price]]*50%</f>
        <v>20.650000000000002</v>
      </c>
      <c r="Y399" s="3">
        <f>Restaurant_Data[[#This Row],[Total Sales]]-Restaurant_Data[[#This Row],[Cost]]</f>
        <v>20.546749999999999</v>
      </c>
      <c r="Z399">
        <f>IF(COUNTIF($G$2:G399,G399)=1,1,0)</f>
        <v>0</v>
      </c>
    </row>
    <row r="400" spans="1:26" x14ac:dyDescent="0.3">
      <c r="A400" t="s">
        <v>731</v>
      </c>
      <c r="B400" s="2">
        <v>45954</v>
      </c>
      <c r="C400" t="s">
        <v>689</v>
      </c>
      <c r="D400" t="s">
        <v>690</v>
      </c>
      <c r="E400" t="s">
        <v>206</v>
      </c>
      <c r="F400" t="s">
        <v>69</v>
      </c>
      <c r="G400" t="s">
        <v>224</v>
      </c>
      <c r="H400" t="s">
        <v>44</v>
      </c>
      <c r="I400" t="s">
        <v>33</v>
      </c>
      <c r="J400" t="s">
        <v>45</v>
      </c>
      <c r="K400" t="s">
        <v>46</v>
      </c>
      <c r="L400" t="s">
        <v>94</v>
      </c>
      <c r="M400">
        <v>25</v>
      </c>
      <c r="N400" t="s">
        <v>48</v>
      </c>
      <c r="O400" t="s">
        <v>95</v>
      </c>
      <c r="P400" t="s">
        <v>50</v>
      </c>
      <c r="Q400" t="s">
        <v>169</v>
      </c>
      <c r="R400">
        <v>7</v>
      </c>
      <c r="S400">
        <v>5.75</v>
      </c>
      <c r="T400">
        <v>5</v>
      </c>
      <c r="U400">
        <v>5</v>
      </c>
      <c r="V400">
        <v>5</v>
      </c>
      <c r="W400" s="3">
        <f>Restaurant_Data[[#This Row],[Quantity]]*Restaurant_Data[[#This Row],[Unit Price]]*(1-Restaurant_Data[[#This Row],[Discount %]]/100)*(1+Restaurant_Data[[#This Row],[Tax %]]/100)</f>
        <v>40.149374999999999</v>
      </c>
      <c r="X400">
        <f>Restaurant_Data[[#This Row],[Quantity]]*Restaurant_Data[[#This Row],[Unit Price]]*50%</f>
        <v>20.125</v>
      </c>
      <c r="Y400" s="3">
        <f>Restaurant_Data[[#This Row],[Total Sales]]-Restaurant_Data[[#This Row],[Cost]]</f>
        <v>20.024374999999999</v>
      </c>
      <c r="Z400">
        <f>IF(COUNTIF($G$2:G400,G400)=1,1,0)</f>
        <v>0</v>
      </c>
    </row>
    <row r="401" spans="1:26" x14ac:dyDescent="0.3">
      <c r="A401" t="s">
        <v>732</v>
      </c>
      <c r="B401" s="2">
        <v>45940</v>
      </c>
      <c r="C401" t="s">
        <v>689</v>
      </c>
      <c r="D401" t="s">
        <v>690</v>
      </c>
      <c r="E401" t="s">
        <v>121</v>
      </c>
      <c r="F401" t="s">
        <v>30</v>
      </c>
      <c r="G401" t="s">
        <v>268</v>
      </c>
      <c r="H401" t="s">
        <v>44</v>
      </c>
      <c r="I401" t="s">
        <v>33</v>
      </c>
      <c r="J401" t="s">
        <v>45</v>
      </c>
      <c r="K401" t="s">
        <v>107</v>
      </c>
      <c r="L401" t="s">
        <v>94</v>
      </c>
      <c r="M401">
        <v>5</v>
      </c>
      <c r="N401" t="s">
        <v>48</v>
      </c>
      <c r="O401" t="s">
        <v>65</v>
      </c>
      <c r="P401" t="s">
        <v>77</v>
      </c>
      <c r="Q401" t="s">
        <v>78</v>
      </c>
      <c r="R401">
        <v>7</v>
      </c>
      <c r="S401">
        <v>8</v>
      </c>
      <c r="T401">
        <v>5</v>
      </c>
      <c r="U401">
        <v>5</v>
      </c>
      <c r="V401">
        <v>4</v>
      </c>
      <c r="W401" s="3">
        <f>Restaurant_Data[[#This Row],[Quantity]]*Restaurant_Data[[#This Row],[Unit Price]]*(1-Restaurant_Data[[#This Row],[Discount %]]/100)*(1+Restaurant_Data[[#This Row],[Tax %]]/100)</f>
        <v>55.86</v>
      </c>
      <c r="X401">
        <f>Restaurant_Data[[#This Row],[Quantity]]*Restaurant_Data[[#This Row],[Unit Price]]*50%</f>
        <v>28</v>
      </c>
      <c r="Y401" s="3">
        <f>Restaurant_Data[[#This Row],[Total Sales]]-Restaurant_Data[[#This Row],[Cost]]</f>
        <v>27.86</v>
      </c>
      <c r="Z401">
        <f>IF(COUNTIF($G$2:G401,G401)=1,1,0)</f>
        <v>0</v>
      </c>
    </row>
    <row r="402" spans="1:26" x14ac:dyDescent="0.3">
      <c r="A402" t="s">
        <v>733</v>
      </c>
      <c r="B402" s="2">
        <v>45947</v>
      </c>
      <c r="C402" t="s">
        <v>689</v>
      </c>
      <c r="D402" t="s">
        <v>690</v>
      </c>
      <c r="E402" t="s">
        <v>150</v>
      </c>
      <c r="F402" t="s">
        <v>54</v>
      </c>
      <c r="G402" t="s">
        <v>113</v>
      </c>
      <c r="H402" t="s">
        <v>44</v>
      </c>
      <c r="I402" t="s">
        <v>33</v>
      </c>
      <c r="J402" t="s">
        <v>102</v>
      </c>
      <c r="K402" t="s">
        <v>64</v>
      </c>
      <c r="L402" t="s">
        <v>47</v>
      </c>
      <c r="M402">
        <v>20</v>
      </c>
      <c r="N402" t="s">
        <v>37</v>
      </c>
      <c r="O402" t="s">
        <v>95</v>
      </c>
      <c r="P402" t="s">
        <v>77</v>
      </c>
      <c r="Q402" t="s">
        <v>128</v>
      </c>
      <c r="R402">
        <v>8</v>
      </c>
      <c r="S402">
        <v>6.71</v>
      </c>
      <c r="T402">
        <v>5</v>
      </c>
      <c r="U402">
        <v>5</v>
      </c>
      <c r="V402">
        <v>4</v>
      </c>
      <c r="W402" s="3">
        <f>Restaurant_Data[[#This Row],[Quantity]]*Restaurant_Data[[#This Row],[Unit Price]]*(1-Restaurant_Data[[#This Row],[Discount %]]/100)*(1+Restaurant_Data[[#This Row],[Tax %]]/100)</f>
        <v>53.5458</v>
      </c>
      <c r="X402">
        <f>Restaurant_Data[[#This Row],[Quantity]]*Restaurant_Data[[#This Row],[Unit Price]]*50%</f>
        <v>26.84</v>
      </c>
      <c r="Y402" s="3">
        <f>Restaurant_Data[[#This Row],[Total Sales]]-Restaurant_Data[[#This Row],[Cost]]</f>
        <v>26.7058</v>
      </c>
      <c r="Z402">
        <f>IF(COUNTIF($G$2:G402,G402)=1,1,0)</f>
        <v>0</v>
      </c>
    </row>
    <row r="403" spans="1:26" x14ac:dyDescent="0.3">
      <c r="A403" t="s">
        <v>734</v>
      </c>
      <c r="B403" s="2">
        <v>45950</v>
      </c>
      <c r="C403" t="s">
        <v>689</v>
      </c>
      <c r="D403" t="s">
        <v>690</v>
      </c>
      <c r="E403" t="s">
        <v>306</v>
      </c>
      <c r="F403" t="s">
        <v>30</v>
      </c>
      <c r="G403" t="s">
        <v>318</v>
      </c>
      <c r="H403" t="s">
        <v>304</v>
      </c>
      <c r="I403" t="s">
        <v>63</v>
      </c>
      <c r="J403" t="s">
        <v>45</v>
      </c>
      <c r="K403" t="s">
        <v>107</v>
      </c>
      <c r="L403" t="s">
        <v>36</v>
      </c>
      <c r="M403">
        <v>9</v>
      </c>
      <c r="N403" t="s">
        <v>37</v>
      </c>
      <c r="O403" t="s">
        <v>38</v>
      </c>
      <c r="P403" t="s">
        <v>114</v>
      </c>
      <c r="Q403" t="s">
        <v>141</v>
      </c>
      <c r="R403">
        <v>7</v>
      </c>
      <c r="S403">
        <v>9.3000000000000007</v>
      </c>
      <c r="T403">
        <v>5</v>
      </c>
      <c r="U403">
        <v>5</v>
      </c>
      <c r="V403">
        <v>4</v>
      </c>
      <c r="W403" s="3">
        <f>Restaurant_Data[[#This Row],[Quantity]]*Restaurant_Data[[#This Row],[Unit Price]]*(1-Restaurant_Data[[#This Row],[Discount %]]/100)*(1+Restaurant_Data[[#This Row],[Tax %]]/100)</f>
        <v>64.937250000000006</v>
      </c>
      <c r="X403">
        <f>Restaurant_Data[[#This Row],[Quantity]]*Restaurant_Data[[#This Row],[Unit Price]]*50%</f>
        <v>32.550000000000004</v>
      </c>
      <c r="Y403" s="3">
        <f>Restaurant_Data[[#This Row],[Total Sales]]-Restaurant_Data[[#This Row],[Cost]]</f>
        <v>32.387250000000002</v>
      </c>
      <c r="Z403">
        <f>IF(COUNTIF($G$2:G403,G403)=1,1,0)</f>
        <v>0</v>
      </c>
    </row>
    <row r="404" spans="1:26" x14ac:dyDescent="0.3">
      <c r="A404" t="s">
        <v>735</v>
      </c>
      <c r="B404" s="2">
        <v>45950</v>
      </c>
      <c r="C404" t="s">
        <v>689</v>
      </c>
      <c r="D404" t="s">
        <v>690</v>
      </c>
      <c r="E404" t="s">
        <v>42</v>
      </c>
      <c r="F404" t="s">
        <v>54</v>
      </c>
      <c r="G404" t="s">
        <v>118</v>
      </c>
      <c r="H404" t="s">
        <v>304</v>
      </c>
      <c r="I404" t="s">
        <v>63</v>
      </c>
      <c r="J404" t="s">
        <v>102</v>
      </c>
      <c r="K404" t="s">
        <v>107</v>
      </c>
      <c r="L404" t="s">
        <v>56</v>
      </c>
      <c r="M404">
        <v>20</v>
      </c>
      <c r="N404" t="s">
        <v>57</v>
      </c>
      <c r="O404" t="s">
        <v>38</v>
      </c>
      <c r="P404" t="s">
        <v>50</v>
      </c>
      <c r="Q404" t="s">
        <v>89</v>
      </c>
      <c r="R404">
        <v>7</v>
      </c>
      <c r="S404">
        <v>4.07</v>
      </c>
      <c r="T404">
        <v>0</v>
      </c>
      <c r="U404">
        <v>5</v>
      </c>
      <c r="V404">
        <v>3</v>
      </c>
      <c r="W404" s="3">
        <f>Restaurant_Data[[#This Row],[Quantity]]*Restaurant_Data[[#This Row],[Unit Price]]*(1-Restaurant_Data[[#This Row],[Discount %]]/100)*(1+Restaurant_Data[[#This Row],[Tax %]]/100)</f>
        <v>29.914500000000004</v>
      </c>
      <c r="X404">
        <f>Restaurant_Data[[#This Row],[Quantity]]*Restaurant_Data[[#This Row],[Unit Price]]*50%</f>
        <v>14.245000000000001</v>
      </c>
      <c r="Y404" s="3">
        <f>Restaurant_Data[[#This Row],[Total Sales]]-Restaurant_Data[[#This Row],[Cost]]</f>
        <v>15.669500000000003</v>
      </c>
      <c r="Z404">
        <f>IF(COUNTIF($G$2:G404,G404)=1,1,0)</f>
        <v>0</v>
      </c>
    </row>
    <row r="405" spans="1:26" x14ac:dyDescent="0.3">
      <c r="A405" t="s">
        <v>736</v>
      </c>
      <c r="B405" s="2">
        <v>45943</v>
      </c>
      <c r="C405" t="s">
        <v>689</v>
      </c>
      <c r="D405" t="s">
        <v>690</v>
      </c>
      <c r="E405" t="s">
        <v>500</v>
      </c>
      <c r="F405" t="s">
        <v>122</v>
      </c>
      <c r="G405" t="s">
        <v>339</v>
      </c>
      <c r="H405" t="s">
        <v>44</v>
      </c>
      <c r="I405" t="s">
        <v>63</v>
      </c>
      <c r="J405" t="s">
        <v>34</v>
      </c>
      <c r="K405" t="s">
        <v>107</v>
      </c>
      <c r="L405" t="s">
        <v>47</v>
      </c>
      <c r="M405">
        <v>25</v>
      </c>
      <c r="N405" t="s">
        <v>57</v>
      </c>
      <c r="O405" t="s">
        <v>95</v>
      </c>
      <c r="P405" t="s">
        <v>39</v>
      </c>
      <c r="Q405" t="s">
        <v>131</v>
      </c>
      <c r="R405">
        <v>7</v>
      </c>
      <c r="S405">
        <v>5.82</v>
      </c>
      <c r="T405">
        <v>0</v>
      </c>
      <c r="U405">
        <v>5</v>
      </c>
      <c r="V405">
        <v>4</v>
      </c>
      <c r="W405" s="3">
        <f>Restaurant_Data[[#This Row],[Quantity]]*Restaurant_Data[[#This Row],[Unit Price]]*(1-Restaurant_Data[[#This Row],[Discount %]]/100)*(1+Restaurant_Data[[#This Row],[Tax %]]/100)</f>
        <v>42.777000000000001</v>
      </c>
      <c r="X405">
        <f>Restaurant_Data[[#This Row],[Quantity]]*Restaurant_Data[[#This Row],[Unit Price]]*50%</f>
        <v>20.37</v>
      </c>
      <c r="Y405" s="3">
        <f>Restaurant_Data[[#This Row],[Total Sales]]-Restaurant_Data[[#This Row],[Cost]]</f>
        <v>22.407</v>
      </c>
      <c r="Z405">
        <f>IF(COUNTIF($G$2:G405,G405)=1,1,0)</f>
        <v>0</v>
      </c>
    </row>
    <row r="406" spans="1:26" x14ac:dyDescent="0.3">
      <c r="A406" t="s">
        <v>737</v>
      </c>
      <c r="B406" s="2">
        <v>45944</v>
      </c>
      <c r="C406" t="s">
        <v>689</v>
      </c>
      <c r="D406" t="s">
        <v>690</v>
      </c>
      <c r="E406" t="s">
        <v>126</v>
      </c>
      <c r="F406" t="s">
        <v>122</v>
      </c>
      <c r="G406" t="s">
        <v>643</v>
      </c>
      <c r="H406" t="s">
        <v>44</v>
      </c>
      <c r="I406" t="s">
        <v>63</v>
      </c>
      <c r="J406" t="s">
        <v>93</v>
      </c>
      <c r="K406" t="s">
        <v>46</v>
      </c>
      <c r="L406" t="s">
        <v>56</v>
      </c>
      <c r="M406">
        <v>9</v>
      </c>
      <c r="N406" t="s">
        <v>37</v>
      </c>
      <c r="O406" t="s">
        <v>65</v>
      </c>
      <c r="P406" t="s">
        <v>50</v>
      </c>
      <c r="Q406" t="s">
        <v>169</v>
      </c>
      <c r="R406">
        <v>7</v>
      </c>
      <c r="S406">
        <v>8.06</v>
      </c>
      <c r="T406">
        <v>10</v>
      </c>
      <c r="U406">
        <v>5</v>
      </c>
      <c r="V406">
        <v>3</v>
      </c>
      <c r="W406" s="3">
        <f>Restaurant_Data[[#This Row],[Quantity]]*Restaurant_Data[[#This Row],[Unit Price]]*(1-Restaurant_Data[[#This Row],[Discount %]]/100)*(1+Restaurant_Data[[#This Row],[Tax %]]/100)</f>
        <v>53.316900000000011</v>
      </c>
      <c r="X406">
        <f>Restaurant_Data[[#This Row],[Quantity]]*Restaurant_Data[[#This Row],[Unit Price]]*50%</f>
        <v>28.21</v>
      </c>
      <c r="Y406" s="3">
        <f>Restaurant_Data[[#This Row],[Total Sales]]-Restaurant_Data[[#This Row],[Cost]]</f>
        <v>25.10690000000001</v>
      </c>
      <c r="Z406">
        <f>IF(COUNTIF($G$2:G406,G406)=1,1,0)</f>
        <v>0</v>
      </c>
    </row>
    <row r="407" spans="1:26" x14ac:dyDescent="0.3">
      <c r="A407" t="s">
        <v>738</v>
      </c>
      <c r="B407" s="2">
        <v>45982</v>
      </c>
      <c r="C407" t="s">
        <v>739</v>
      </c>
      <c r="D407" t="s">
        <v>690</v>
      </c>
      <c r="E407" t="s">
        <v>231</v>
      </c>
      <c r="F407" t="s">
        <v>122</v>
      </c>
      <c r="G407" t="s">
        <v>384</v>
      </c>
      <c r="H407" t="s">
        <v>44</v>
      </c>
      <c r="I407" t="s">
        <v>33</v>
      </c>
      <c r="J407" t="s">
        <v>93</v>
      </c>
      <c r="K407" t="s">
        <v>35</v>
      </c>
      <c r="L407" t="s">
        <v>94</v>
      </c>
      <c r="M407">
        <v>16</v>
      </c>
      <c r="N407" t="s">
        <v>48</v>
      </c>
      <c r="O407" t="s">
        <v>38</v>
      </c>
      <c r="P407" t="s">
        <v>39</v>
      </c>
      <c r="Q407" t="s">
        <v>111</v>
      </c>
      <c r="R407">
        <v>7</v>
      </c>
      <c r="S407">
        <v>6.73</v>
      </c>
      <c r="T407">
        <v>10</v>
      </c>
      <c r="U407">
        <v>5</v>
      </c>
      <c r="V407">
        <v>4</v>
      </c>
      <c r="W407" s="3">
        <f>Restaurant_Data[[#This Row],[Quantity]]*Restaurant_Data[[#This Row],[Unit Price]]*(1-Restaurant_Data[[#This Row],[Discount %]]/100)*(1+Restaurant_Data[[#This Row],[Tax %]]/100)</f>
        <v>44.518950000000004</v>
      </c>
      <c r="X407">
        <f>Restaurant_Data[[#This Row],[Quantity]]*Restaurant_Data[[#This Row],[Unit Price]]*50%</f>
        <v>23.555</v>
      </c>
      <c r="Y407" s="3">
        <f>Restaurant_Data[[#This Row],[Total Sales]]-Restaurant_Data[[#This Row],[Cost]]</f>
        <v>20.963950000000004</v>
      </c>
      <c r="Z407">
        <f>IF(COUNTIF($G$2:G407,G407)=1,1,0)</f>
        <v>0</v>
      </c>
    </row>
    <row r="408" spans="1:26" x14ac:dyDescent="0.3">
      <c r="A408" t="s">
        <v>740</v>
      </c>
      <c r="B408" s="2">
        <v>45974</v>
      </c>
      <c r="C408" t="s">
        <v>739</v>
      </c>
      <c r="D408" t="s">
        <v>690</v>
      </c>
      <c r="E408" t="s">
        <v>282</v>
      </c>
      <c r="F408" t="s">
        <v>81</v>
      </c>
      <c r="G408" t="s">
        <v>219</v>
      </c>
      <c r="H408" t="s">
        <v>304</v>
      </c>
      <c r="I408" t="s">
        <v>33</v>
      </c>
      <c r="J408" t="s">
        <v>34</v>
      </c>
      <c r="K408" t="s">
        <v>64</v>
      </c>
      <c r="L408" t="s">
        <v>36</v>
      </c>
      <c r="M408">
        <v>16</v>
      </c>
      <c r="N408" t="s">
        <v>48</v>
      </c>
      <c r="O408" t="s">
        <v>95</v>
      </c>
      <c r="P408" t="s">
        <v>50</v>
      </c>
      <c r="Q408" t="s">
        <v>66</v>
      </c>
      <c r="R408">
        <v>7</v>
      </c>
      <c r="S408">
        <v>8.5</v>
      </c>
      <c r="T408">
        <v>5</v>
      </c>
      <c r="U408">
        <v>5</v>
      </c>
      <c r="V408">
        <v>5</v>
      </c>
      <c r="W408" s="3">
        <f>Restaurant_Data[[#This Row],[Quantity]]*Restaurant_Data[[#This Row],[Unit Price]]*(1-Restaurant_Data[[#This Row],[Discount %]]/100)*(1+Restaurant_Data[[#This Row],[Tax %]]/100)</f>
        <v>59.35125</v>
      </c>
      <c r="X408">
        <f>Restaurant_Data[[#This Row],[Quantity]]*Restaurant_Data[[#This Row],[Unit Price]]*50%</f>
        <v>29.75</v>
      </c>
      <c r="Y408" s="3">
        <f>Restaurant_Data[[#This Row],[Total Sales]]-Restaurant_Data[[#This Row],[Cost]]</f>
        <v>29.60125</v>
      </c>
      <c r="Z408">
        <f>IF(COUNTIF($G$2:G408,G408)=1,1,0)</f>
        <v>0</v>
      </c>
    </row>
    <row r="409" spans="1:26" x14ac:dyDescent="0.3">
      <c r="A409" t="s">
        <v>741</v>
      </c>
      <c r="B409" s="2">
        <v>45963</v>
      </c>
      <c r="C409" t="s">
        <v>739</v>
      </c>
      <c r="D409" t="s">
        <v>690</v>
      </c>
      <c r="E409" t="s">
        <v>493</v>
      </c>
      <c r="F409" t="s">
        <v>75</v>
      </c>
      <c r="G409" t="s">
        <v>742</v>
      </c>
      <c r="H409" t="s">
        <v>44</v>
      </c>
      <c r="I409" t="s">
        <v>63</v>
      </c>
      <c r="J409" t="s">
        <v>102</v>
      </c>
      <c r="K409" t="s">
        <v>88</v>
      </c>
      <c r="L409" t="s">
        <v>94</v>
      </c>
      <c r="M409">
        <v>20</v>
      </c>
      <c r="N409" t="s">
        <v>48</v>
      </c>
      <c r="O409" t="s">
        <v>65</v>
      </c>
      <c r="P409" t="s">
        <v>58</v>
      </c>
      <c r="Q409" t="s">
        <v>137</v>
      </c>
      <c r="R409">
        <v>7</v>
      </c>
      <c r="S409">
        <v>4.5999999999999996</v>
      </c>
      <c r="T409">
        <v>0</v>
      </c>
      <c r="U409">
        <v>5</v>
      </c>
      <c r="V409">
        <v>3</v>
      </c>
      <c r="W409" s="3">
        <f>Restaurant_Data[[#This Row],[Quantity]]*Restaurant_Data[[#This Row],[Unit Price]]*(1-Restaurant_Data[[#This Row],[Discount %]]/100)*(1+Restaurant_Data[[#This Row],[Tax %]]/100)</f>
        <v>33.809999999999995</v>
      </c>
      <c r="X409">
        <f>Restaurant_Data[[#This Row],[Quantity]]*Restaurant_Data[[#This Row],[Unit Price]]*50%</f>
        <v>16.099999999999998</v>
      </c>
      <c r="Y409" s="3">
        <f>Restaurant_Data[[#This Row],[Total Sales]]-Restaurant_Data[[#This Row],[Cost]]</f>
        <v>17.709999999999997</v>
      </c>
      <c r="Z409">
        <f>IF(COUNTIF($G$2:G409,G409)=1,1,0)</f>
        <v>1</v>
      </c>
    </row>
    <row r="410" spans="1:26" x14ac:dyDescent="0.3">
      <c r="A410" t="s">
        <v>743</v>
      </c>
      <c r="B410" s="2">
        <v>45971</v>
      </c>
      <c r="C410" t="s">
        <v>739</v>
      </c>
      <c r="D410" t="s">
        <v>690</v>
      </c>
      <c r="E410" t="s">
        <v>206</v>
      </c>
      <c r="F410" t="s">
        <v>81</v>
      </c>
      <c r="G410" t="s">
        <v>529</v>
      </c>
      <c r="H410" t="s">
        <v>304</v>
      </c>
      <c r="I410" t="s">
        <v>63</v>
      </c>
      <c r="J410" t="s">
        <v>93</v>
      </c>
      <c r="K410" t="s">
        <v>35</v>
      </c>
      <c r="L410" t="s">
        <v>47</v>
      </c>
      <c r="M410">
        <v>12</v>
      </c>
      <c r="N410" t="s">
        <v>37</v>
      </c>
      <c r="O410" t="s">
        <v>95</v>
      </c>
      <c r="P410" t="s">
        <v>39</v>
      </c>
      <c r="Q410" t="s">
        <v>119</v>
      </c>
      <c r="R410">
        <v>8</v>
      </c>
      <c r="S410">
        <v>7.06</v>
      </c>
      <c r="T410">
        <v>5</v>
      </c>
      <c r="U410">
        <v>5</v>
      </c>
      <c r="V410">
        <v>5</v>
      </c>
      <c r="W410" s="3">
        <f>Restaurant_Data[[#This Row],[Quantity]]*Restaurant_Data[[#This Row],[Unit Price]]*(1-Restaurant_Data[[#This Row],[Discount %]]/100)*(1+Restaurant_Data[[#This Row],[Tax %]]/100)</f>
        <v>56.338799999999992</v>
      </c>
      <c r="X410">
        <f>Restaurant_Data[[#This Row],[Quantity]]*Restaurant_Data[[#This Row],[Unit Price]]*50%</f>
        <v>28.24</v>
      </c>
      <c r="Y410" s="3">
        <f>Restaurant_Data[[#This Row],[Total Sales]]-Restaurant_Data[[#This Row],[Cost]]</f>
        <v>28.098799999999994</v>
      </c>
      <c r="Z410">
        <f>IF(COUNTIF($G$2:G410,G410)=1,1,0)</f>
        <v>0</v>
      </c>
    </row>
    <row r="411" spans="1:26" x14ac:dyDescent="0.3">
      <c r="A411" t="s">
        <v>744</v>
      </c>
      <c r="B411" s="2">
        <v>45975</v>
      </c>
      <c r="C411" t="s">
        <v>739</v>
      </c>
      <c r="D411" t="s">
        <v>690</v>
      </c>
      <c r="E411" t="s">
        <v>457</v>
      </c>
      <c r="F411" t="s">
        <v>86</v>
      </c>
      <c r="G411" t="s">
        <v>505</v>
      </c>
      <c r="H411" t="s">
        <v>304</v>
      </c>
      <c r="I411" t="s">
        <v>63</v>
      </c>
      <c r="J411" t="s">
        <v>45</v>
      </c>
      <c r="K411" t="s">
        <v>64</v>
      </c>
      <c r="L411" t="s">
        <v>94</v>
      </c>
      <c r="M411">
        <v>7</v>
      </c>
      <c r="N411" t="s">
        <v>37</v>
      </c>
      <c r="O411" t="s">
        <v>38</v>
      </c>
      <c r="P411" t="s">
        <v>50</v>
      </c>
      <c r="Q411" t="s">
        <v>89</v>
      </c>
      <c r="R411">
        <v>7</v>
      </c>
      <c r="S411">
        <v>4.8600000000000003</v>
      </c>
      <c r="T411">
        <v>5</v>
      </c>
      <c r="U411">
        <v>5</v>
      </c>
      <c r="V411">
        <v>3</v>
      </c>
      <c r="W411" s="3">
        <f>Restaurant_Data[[#This Row],[Quantity]]*Restaurant_Data[[#This Row],[Unit Price]]*(1-Restaurant_Data[[#This Row],[Discount %]]/100)*(1+Restaurant_Data[[#This Row],[Tax %]]/100)</f>
        <v>33.934950000000008</v>
      </c>
      <c r="X411">
        <f>Restaurant_Data[[#This Row],[Quantity]]*Restaurant_Data[[#This Row],[Unit Price]]*50%</f>
        <v>17.010000000000002</v>
      </c>
      <c r="Y411" s="3">
        <f>Restaurant_Data[[#This Row],[Total Sales]]-Restaurant_Data[[#This Row],[Cost]]</f>
        <v>16.924950000000006</v>
      </c>
      <c r="Z411">
        <f>IF(COUNTIF($G$2:G411,G411)=1,1,0)</f>
        <v>0</v>
      </c>
    </row>
    <row r="412" spans="1:26" x14ac:dyDescent="0.3">
      <c r="A412" t="s">
        <v>745</v>
      </c>
      <c r="B412" s="2">
        <v>45973</v>
      </c>
      <c r="C412" t="s">
        <v>739</v>
      </c>
      <c r="D412" t="s">
        <v>690</v>
      </c>
      <c r="E412" t="s">
        <v>100</v>
      </c>
      <c r="F412" t="s">
        <v>86</v>
      </c>
      <c r="G412" t="s">
        <v>539</v>
      </c>
      <c r="H412" t="s">
        <v>304</v>
      </c>
      <c r="I412" t="s">
        <v>33</v>
      </c>
      <c r="J412" t="s">
        <v>45</v>
      </c>
      <c r="K412" t="s">
        <v>46</v>
      </c>
      <c r="L412" t="s">
        <v>47</v>
      </c>
      <c r="M412">
        <v>16</v>
      </c>
      <c r="N412" t="s">
        <v>37</v>
      </c>
      <c r="O412" t="s">
        <v>65</v>
      </c>
      <c r="P412" t="s">
        <v>71</v>
      </c>
      <c r="Q412" t="s">
        <v>72</v>
      </c>
      <c r="R412">
        <v>7</v>
      </c>
      <c r="S412">
        <v>6.88</v>
      </c>
      <c r="T412">
        <v>5</v>
      </c>
      <c r="U412">
        <v>5</v>
      </c>
      <c r="V412">
        <v>3</v>
      </c>
      <c r="W412" s="3">
        <f>Restaurant_Data[[#This Row],[Quantity]]*Restaurant_Data[[#This Row],[Unit Price]]*(1-Restaurant_Data[[#This Row],[Discount %]]/100)*(1+Restaurant_Data[[#This Row],[Tax %]]/100)</f>
        <v>48.0396</v>
      </c>
      <c r="X412">
        <f>Restaurant_Data[[#This Row],[Quantity]]*Restaurant_Data[[#This Row],[Unit Price]]*50%</f>
        <v>24.08</v>
      </c>
      <c r="Y412" s="3">
        <f>Restaurant_Data[[#This Row],[Total Sales]]-Restaurant_Data[[#This Row],[Cost]]</f>
        <v>23.959600000000002</v>
      </c>
      <c r="Z412">
        <f>IF(COUNTIF($G$2:G412,G412)=1,1,0)</f>
        <v>0</v>
      </c>
    </row>
    <row r="413" spans="1:26" x14ac:dyDescent="0.3">
      <c r="A413" t="s">
        <v>746</v>
      </c>
      <c r="B413" s="2">
        <v>45985</v>
      </c>
      <c r="C413" t="s">
        <v>739</v>
      </c>
      <c r="D413" t="s">
        <v>690</v>
      </c>
      <c r="E413" t="s">
        <v>423</v>
      </c>
      <c r="F413" t="s">
        <v>54</v>
      </c>
      <c r="G413" t="s">
        <v>136</v>
      </c>
      <c r="H413" t="s">
        <v>44</v>
      </c>
      <c r="I413" t="s">
        <v>33</v>
      </c>
      <c r="J413" t="s">
        <v>102</v>
      </c>
      <c r="K413" t="s">
        <v>107</v>
      </c>
      <c r="L413" t="s">
        <v>94</v>
      </c>
      <c r="M413">
        <v>10</v>
      </c>
      <c r="N413" t="s">
        <v>57</v>
      </c>
      <c r="O413" t="s">
        <v>95</v>
      </c>
      <c r="P413" t="s">
        <v>39</v>
      </c>
      <c r="Q413" t="s">
        <v>111</v>
      </c>
      <c r="R413">
        <v>7</v>
      </c>
      <c r="S413">
        <v>4.93</v>
      </c>
      <c r="T413">
        <v>0</v>
      </c>
      <c r="U413">
        <v>5</v>
      </c>
      <c r="V413">
        <v>3</v>
      </c>
      <c r="W413" s="3">
        <f>Restaurant_Data[[#This Row],[Quantity]]*Restaurant_Data[[#This Row],[Unit Price]]*(1-Restaurant_Data[[#This Row],[Discount %]]/100)*(1+Restaurant_Data[[#This Row],[Tax %]]/100)</f>
        <v>36.235500000000002</v>
      </c>
      <c r="X413">
        <f>Restaurant_Data[[#This Row],[Quantity]]*Restaurant_Data[[#This Row],[Unit Price]]*50%</f>
        <v>17.254999999999999</v>
      </c>
      <c r="Y413" s="3">
        <f>Restaurant_Data[[#This Row],[Total Sales]]-Restaurant_Data[[#This Row],[Cost]]</f>
        <v>18.980500000000003</v>
      </c>
      <c r="Z413">
        <f>IF(COUNTIF($G$2:G413,G413)=1,1,0)</f>
        <v>0</v>
      </c>
    </row>
    <row r="414" spans="1:26" x14ac:dyDescent="0.3">
      <c r="A414" t="s">
        <v>747</v>
      </c>
      <c r="B414" s="2">
        <v>45977</v>
      </c>
      <c r="C414" t="s">
        <v>739</v>
      </c>
      <c r="D414" t="s">
        <v>690</v>
      </c>
      <c r="E414" t="s">
        <v>221</v>
      </c>
      <c r="F414" t="s">
        <v>54</v>
      </c>
      <c r="G414" t="s">
        <v>188</v>
      </c>
      <c r="H414" t="s">
        <v>304</v>
      </c>
      <c r="I414" t="s">
        <v>33</v>
      </c>
      <c r="J414" t="s">
        <v>45</v>
      </c>
      <c r="K414" t="s">
        <v>64</v>
      </c>
      <c r="L414" t="s">
        <v>36</v>
      </c>
      <c r="M414">
        <v>16</v>
      </c>
      <c r="N414" t="s">
        <v>57</v>
      </c>
      <c r="O414" t="s">
        <v>95</v>
      </c>
      <c r="P414" t="s">
        <v>50</v>
      </c>
      <c r="Q414" t="s">
        <v>98</v>
      </c>
      <c r="R414">
        <v>7</v>
      </c>
      <c r="S414">
        <v>6.74</v>
      </c>
      <c r="T414">
        <v>5</v>
      </c>
      <c r="U414">
        <v>5</v>
      </c>
      <c r="V414">
        <v>3</v>
      </c>
      <c r="W414" s="3">
        <f>Restaurant_Data[[#This Row],[Quantity]]*Restaurant_Data[[#This Row],[Unit Price]]*(1-Restaurant_Data[[#This Row],[Discount %]]/100)*(1+Restaurant_Data[[#This Row],[Tax %]]/100)</f>
        <v>47.062049999999999</v>
      </c>
      <c r="X414">
        <f>Restaurant_Data[[#This Row],[Quantity]]*Restaurant_Data[[#This Row],[Unit Price]]*50%</f>
        <v>23.59</v>
      </c>
      <c r="Y414" s="3">
        <f>Restaurant_Data[[#This Row],[Total Sales]]-Restaurant_Data[[#This Row],[Cost]]</f>
        <v>23.472049999999999</v>
      </c>
      <c r="Z414">
        <f>IF(COUNTIF($G$2:G414,G414)=1,1,0)</f>
        <v>0</v>
      </c>
    </row>
    <row r="415" spans="1:26" x14ac:dyDescent="0.3">
      <c r="A415" t="s">
        <v>748</v>
      </c>
      <c r="B415" s="2">
        <v>45964</v>
      </c>
      <c r="C415" t="s">
        <v>739</v>
      </c>
      <c r="D415" t="s">
        <v>690</v>
      </c>
      <c r="E415" t="s">
        <v>135</v>
      </c>
      <c r="F415" t="s">
        <v>122</v>
      </c>
      <c r="G415" t="s">
        <v>749</v>
      </c>
      <c r="H415" t="s">
        <v>304</v>
      </c>
      <c r="I415" t="s">
        <v>63</v>
      </c>
      <c r="J415" t="s">
        <v>93</v>
      </c>
      <c r="K415" t="s">
        <v>35</v>
      </c>
      <c r="L415" t="s">
        <v>47</v>
      </c>
      <c r="M415">
        <v>24</v>
      </c>
      <c r="N415" t="s">
        <v>57</v>
      </c>
      <c r="O415" t="s">
        <v>49</v>
      </c>
      <c r="P415" t="s">
        <v>50</v>
      </c>
      <c r="Q415" t="s">
        <v>89</v>
      </c>
      <c r="R415">
        <v>8</v>
      </c>
      <c r="S415">
        <v>5.27</v>
      </c>
      <c r="T415">
        <v>5</v>
      </c>
      <c r="U415">
        <v>5</v>
      </c>
      <c r="V415">
        <v>5</v>
      </c>
      <c r="W415" s="3">
        <f>Restaurant_Data[[#This Row],[Quantity]]*Restaurant_Data[[#This Row],[Unit Price]]*(1-Restaurant_Data[[#This Row],[Discount %]]/100)*(1+Restaurant_Data[[#This Row],[Tax %]]/100)</f>
        <v>42.054599999999994</v>
      </c>
      <c r="X415">
        <f>Restaurant_Data[[#This Row],[Quantity]]*Restaurant_Data[[#This Row],[Unit Price]]*50%</f>
        <v>21.08</v>
      </c>
      <c r="Y415" s="3">
        <f>Restaurant_Data[[#This Row],[Total Sales]]-Restaurant_Data[[#This Row],[Cost]]</f>
        <v>20.974599999999995</v>
      </c>
      <c r="Z415">
        <f>IF(COUNTIF($G$2:G415,G415)=1,1,0)</f>
        <v>1</v>
      </c>
    </row>
    <row r="416" spans="1:26" x14ac:dyDescent="0.3">
      <c r="A416" t="s">
        <v>750</v>
      </c>
      <c r="B416" s="2">
        <v>45987</v>
      </c>
      <c r="C416" t="s">
        <v>739</v>
      </c>
      <c r="D416" t="s">
        <v>690</v>
      </c>
      <c r="E416" t="s">
        <v>493</v>
      </c>
      <c r="F416" t="s">
        <v>86</v>
      </c>
      <c r="G416" t="s">
        <v>352</v>
      </c>
      <c r="H416" t="s">
        <v>304</v>
      </c>
      <c r="I416" t="s">
        <v>33</v>
      </c>
      <c r="J416" t="s">
        <v>45</v>
      </c>
      <c r="K416" t="s">
        <v>88</v>
      </c>
      <c r="L416" t="s">
        <v>56</v>
      </c>
      <c r="M416">
        <v>11</v>
      </c>
      <c r="N416" t="s">
        <v>48</v>
      </c>
      <c r="O416" t="s">
        <v>95</v>
      </c>
      <c r="P416" t="s">
        <v>50</v>
      </c>
      <c r="Q416" t="s">
        <v>89</v>
      </c>
      <c r="R416">
        <v>7</v>
      </c>
      <c r="S416">
        <v>7.99</v>
      </c>
      <c r="T416">
        <v>10</v>
      </c>
      <c r="U416">
        <v>5</v>
      </c>
      <c r="V416">
        <v>4</v>
      </c>
      <c r="W416" s="3">
        <f>Restaurant_Data[[#This Row],[Quantity]]*Restaurant_Data[[#This Row],[Unit Price]]*(1-Restaurant_Data[[#This Row],[Discount %]]/100)*(1+Restaurant_Data[[#This Row],[Tax %]]/100)</f>
        <v>52.853850000000008</v>
      </c>
      <c r="X416">
        <f>Restaurant_Data[[#This Row],[Quantity]]*Restaurant_Data[[#This Row],[Unit Price]]*50%</f>
        <v>27.965</v>
      </c>
      <c r="Y416" s="3">
        <f>Restaurant_Data[[#This Row],[Total Sales]]-Restaurant_Data[[#This Row],[Cost]]</f>
        <v>24.888850000000009</v>
      </c>
      <c r="Z416">
        <f>IF(COUNTIF($G$2:G416,G416)=1,1,0)</f>
        <v>0</v>
      </c>
    </row>
    <row r="417" spans="1:26" x14ac:dyDescent="0.3">
      <c r="A417" t="s">
        <v>751</v>
      </c>
      <c r="B417" s="2">
        <v>45978</v>
      </c>
      <c r="C417" t="s">
        <v>739</v>
      </c>
      <c r="D417" t="s">
        <v>690</v>
      </c>
      <c r="E417" t="s">
        <v>153</v>
      </c>
      <c r="F417" t="s">
        <v>69</v>
      </c>
      <c r="G417" t="s">
        <v>479</v>
      </c>
      <c r="H417" t="s">
        <v>44</v>
      </c>
      <c r="I417" t="s">
        <v>33</v>
      </c>
      <c r="J417" t="s">
        <v>93</v>
      </c>
      <c r="K417" t="s">
        <v>64</v>
      </c>
      <c r="L417" t="s">
        <v>56</v>
      </c>
      <c r="M417">
        <v>13</v>
      </c>
      <c r="N417" t="s">
        <v>57</v>
      </c>
      <c r="O417" t="s">
        <v>38</v>
      </c>
      <c r="P417" t="s">
        <v>50</v>
      </c>
      <c r="Q417" t="s">
        <v>51</v>
      </c>
      <c r="R417">
        <v>7</v>
      </c>
      <c r="S417">
        <v>10.66</v>
      </c>
      <c r="T417">
        <v>0</v>
      </c>
      <c r="U417">
        <v>5</v>
      </c>
      <c r="V417">
        <v>5</v>
      </c>
      <c r="W417" s="3">
        <f>Restaurant_Data[[#This Row],[Quantity]]*Restaurant_Data[[#This Row],[Unit Price]]*(1-Restaurant_Data[[#This Row],[Discount %]]/100)*(1+Restaurant_Data[[#This Row],[Tax %]]/100)</f>
        <v>78.351000000000013</v>
      </c>
      <c r="X417">
        <f>Restaurant_Data[[#This Row],[Quantity]]*Restaurant_Data[[#This Row],[Unit Price]]*50%</f>
        <v>37.31</v>
      </c>
      <c r="Y417" s="3">
        <f>Restaurant_Data[[#This Row],[Total Sales]]-Restaurant_Data[[#This Row],[Cost]]</f>
        <v>41.041000000000011</v>
      </c>
      <c r="Z417">
        <f>IF(COUNTIF($G$2:G417,G417)=1,1,0)</f>
        <v>0</v>
      </c>
    </row>
    <row r="418" spans="1:26" x14ac:dyDescent="0.3">
      <c r="A418" t="s">
        <v>752</v>
      </c>
      <c r="B418" s="2">
        <v>45971</v>
      </c>
      <c r="C418" t="s">
        <v>739</v>
      </c>
      <c r="D418" t="s">
        <v>690</v>
      </c>
      <c r="E418" t="s">
        <v>171</v>
      </c>
      <c r="F418" t="s">
        <v>69</v>
      </c>
      <c r="G418" t="s">
        <v>369</v>
      </c>
      <c r="H418" t="s">
        <v>44</v>
      </c>
      <c r="I418" t="s">
        <v>63</v>
      </c>
      <c r="J418" t="s">
        <v>45</v>
      </c>
      <c r="K418" t="s">
        <v>64</v>
      </c>
      <c r="L418" t="s">
        <v>94</v>
      </c>
      <c r="M418">
        <v>25</v>
      </c>
      <c r="N418" t="s">
        <v>57</v>
      </c>
      <c r="O418" t="s">
        <v>65</v>
      </c>
      <c r="P418" t="s">
        <v>114</v>
      </c>
      <c r="Q418" t="s">
        <v>178</v>
      </c>
      <c r="R418">
        <v>7</v>
      </c>
      <c r="S418">
        <v>7.91</v>
      </c>
      <c r="T418">
        <v>0</v>
      </c>
      <c r="U418">
        <v>5</v>
      </c>
      <c r="V418">
        <v>3</v>
      </c>
      <c r="W418" s="3">
        <f>Restaurant_Data[[#This Row],[Quantity]]*Restaurant_Data[[#This Row],[Unit Price]]*(1-Restaurant_Data[[#This Row],[Discount %]]/100)*(1+Restaurant_Data[[#This Row],[Tax %]]/100)</f>
        <v>58.138500000000008</v>
      </c>
      <c r="X418">
        <f>Restaurant_Data[[#This Row],[Quantity]]*Restaurant_Data[[#This Row],[Unit Price]]*50%</f>
        <v>27.685000000000002</v>
      </c>
      <c r="Y418" s="3">
        <f>Restaurant_Data[[#This Row],[Total Sales]]-Restaurant_Data[[#This Row],[Cost]]</f>
        <v>30.453500000000005</v>
      </c>
      <c r="Z418">
        <f>IF(COUNTIF($G$2:G418,G418)=1,1,0)</f>
        <v>0</v>
      </c>
    </row>
    <row r="419" spans="1:26" x14ac:dyDescent="0.3">
      <c r="A419" t="s">
        <v>753</v>
      </c>
      <c r="B419" s="2">
        <v>45983</v>
      </c>
      <c r="C419" t="s">
        <v>739</v>
      </c>
      <c r="D419" t="s">
        <v>690</v>
      </c>
      <c r="E419" t="s">
        <v>367</v>
      </c>
      <c r="F419" t="s">
        <v>86</v>
      </c>
      <c r="G419" t="s">
        <v>384</v>
      </c>
      <c r="H419" t="s">
        <v>304</v>
      </c>
      <c r="I419" t="s">
        <v>63</v>
      </c>
      <c r="J419" t="s">
        <v>102</v>
      </c>
      <c r="K419" t="s">
        <v>107</v>
      </c>
      <c r="L419" t="s">
        <v>47</v>
      </c>
      <c r="M419">
        <v>15</v>
      </c>
      <c r="N419" t="s">
        <v>48</v>
      </c>
      <c r="O419" t="s">
        <v>49</v>
      </c>
      <c r="P419" t="s">
        <v>39</v>
      </c>
      <c r="Q419" t="s">
        <v>111</v>
      </c>
      <c r="R419">
        <v>7</v>
      </c>
      <c r="S419">
        <v>10.65</v>
      </c>
      <c r="T419">
        <v>0</v>
      </c>
      <c r="U419">
        <v>5</v>
      </c>
      <c r="V419">
        <v>5</v>
      </c>
      <c r="W419" s="3">
        <f>Restaurant_Data[[#This Row],[Quantity]]*Restaurant_Data[[#This Row],[Unit Price]]*(1-Restaurant_Data[[#This Row],[Discount %]]/100)*(1+Restaurant_Data[[#This Row],[Tax %]]/100)</f>
        <v>78.277500000000003</v>
      </c>
      <c r="X419">
        <f>Restaurant_Data[[#This Row],[Quantity]]*Restaurant_Data[[#This Row],[Unit Price]]*50%</f>
        <v>37.274999999999999</v>
      </c>
      <c r="Y419" s="3">
        <f>Restaurant_Data[[#This Row],[Total Sales]]-Restaurant_Data[[#This Row],[Cost]]</f>
        <v>41.002500000000005</v>
      </c>
      <c r="Z419">
        <f>IF(COUNTIF($G$2:G419,G419)=1,1,0)</f>
        <v>0</v>
      </c>
    </row>
    <row r="420" spans="1:26" x14ac:dyDescent="0.3">
      <c r="A420" t="s">
        <v>754</v>
      </c>
      <c r="B420" s="2">
        <v>45988</v>
      </c>
      <c r="C420" t="s">
        <v>739</v>
      </c>
      <c r="D420" t="s">
        <v>690</v>
      </c>
      <c r="E420" t="s">
        <v>423</v>
      </c>
      <c r="F420" t="s">
        <v>122</v>
      </c>
      <c r="G420" t="s">
        <v>224</v>
      </c>
      <c r="H420" t="s">
        <v>44</v>
      </c>
      <c r="I420" t="s">
        <v>33</v>
      </c>
      <c r="J420" t="s">
        <v>93</v>
      </c>
      <c r="K420" t="s">
        <v>107</v>
      </c>
      <c r="L420" t="s">
        <v>47</v>
      </c>
      <c r="M420">
        <v>2</v>
      </c>
      <c r="N420" t="s">
        <v>57</v>
      </c>
      <c r="O420" t="s">
        <v>49</v>
      </c>
      <c r="P420" t="s">
        <v>58</v>
      </c>
      <c r="Q420" t="s">
        <v>186</v>
      </c>
      <c r="R420">
        <v>7</v>
      </c>
      <c r="S420">
        <v>14.57</v>
      </c>
      <c r="T420">
        <v>5</v>
      </c>
      <c r="U420">
        <v>5</v>
      </c>
      <c r="V420">
        <v>4</v>
      </c>
      <c r="W420" s="3">
        <f>Restaurant_Data[[#This Row],[Quantity]]*Restaurant_Data[[#This Row],[Unit Price]]*(1-Restaurant_Data[[#This Row],[Discount %]]/100)*(1+Restaurant_Data[[#This Row],[Tax %]]/100)</f>
        <v>101.73502500000001</v>
      </c>
      <c r="X420">
        <f>Restaurant_Data[[#This Row],[Quantity]]*Restaurant_Data[[#This Row],[Unit Price]]*50%</f>
        <v>50.995000000000005</v>
      </c>
      <c r="Y420" s="3">
        <f>Restaurant_Data[[#This Row],[Total Sales]]-Restaurant_Data[[#This Row],[Cost]]</f>
        <v>50.740025000000003</v>
      </c>
      <c r="Z420">
        <f>IF(COUNTIF($G$2:G420,G420)=1,1,0)</f>
        <v>0</v>
      </c>
    </row>
    <row r="421" spans="1:26" x14ac:dyDescent="0.3">
      <c r="A421" t="s">
        <v>755</v>
      </c>
      <c r="B421" s="2">
        <v>45987</v>
      </c>
      <c r="C421" t="s">
        <v>739</v>
      </c>
      <c r="D421" t="s">
        <v>690</v>
      </c>
      <c r="E421" t="s">
        <v>117</v>
      </c>
      <c r="F421" t="s">
        <v>69</v>
      </c>
      <c r="G421" t="s">
        <v>286</v>
      </c>
      <c r="H421" t="s">
        <v>304</v>
      </c>
      <c r="I421" t="s">
        <v>63</v>
      </c>
      <c r="J421" t="s">
        <v>34</v>
      </c>
      <c r="K421" t="s">
        <v>88</v>
      </c>
      <c r="L421" t="s">
        <v>94</v>
      </c>
      <c r="M421">
        <v>18</v>
      </c>
      <c r="N421" t="s">
        <v>48</v>
      </c>
      <c r="O421" t="s">
        <v>95</v>
      </c>
      <c r="P421" t="s">
        <v>77</v>
      </c>
      <c r="Q421" t="s">
        <v>128</v>
      </c>
      <c r="R421">
        <v>8</v>
      </c>
      <c r="S421">
        <v>5.89</v>
      </c>
      <c r="T421">
        <v>5</v>
      </c>
      <c r="U421">
        <v>5</v>
      </c>
      <c r="V421">
        <v>5</v>
      </c>
      <c r="W421" s="3">
        <f>Restaurant_Data[[#This Row],[Quantity]]*Restaurant_Data[[#This Row],[Unit Price]]*(1-Restaurant_Data[[#This Row],[Discount %]]/100)*(1+Restaurant_Data[[#This Row],[Tax %]]/100)</f>
        <v>47.002199999999995</v>
      </c>
      <c r="X421">
        <f>Restaurant_Data[[#This Row],[Quantity]]*Restaurant_Data[[#This Row],[Unit Price]]*50%</f>
        <v>23.56</v>
      </c>
      <c r="Y421" s="3">
        <f>Restaurant_Data[[#This Row],[Total Sales]]-Restaurant_Data[[#This Row],[Cost]]</f>
        <v>23.442199999999996</v>
      </c>
      <c r="Z421">
        <f>IF(COUNTIF($G$2:G421,G421)=1,1,0)</f>
        <v>0</v>
      </c>
    </row>
    <row r="422" spans="1:26" x14ac:dyDescent="0.3">
      <c r="A422" t="s">
        <v>756</v>
      </c>
      <c r="B422" s="2">
        <v>45969</v>
      </c>
      <c r="C422" t="s">
        <v>739</v>
      </c>
      <c r="D422" t="s">
        <v>690</v>
      </c>
      <c r="E422" t="s">
        <v>61</v>
      </c>
      <c r="F422" t="s">
        <v>86</v>
      </c>
      <c r="G422" t="s">
        <v>527</v>
      </c>
      <c r="H422" t="s">
        <v>44</v>
      </c>
      <c r="I422" t="s">
        <v>33</v>
      </c>
      <c r="J422" t="s">
        <v>45</v>
      </c>
      <c r="K422" t="s">
        <v>64</v>
      </c>
      <c r="L422" t="s">
        <v>47</v>
      </c>
      <c r="M422">
        <v>16</v>
      </c>
      <c r="N422" t="s">
        <v>57</v>
      </c>
      <c r="O422" t="s">
        <v>38</v>
      </c>
      <c r="P422" t="s">
        <v>39</v>
      </c>
      <c r="Q422" t="s">
        <v>111</v>
      </c>
      <c r="R422">
        <v>7</v>
      </c>
      <c r="S422">
        <v>3.23</v>
      </c>
      <c r="T422">
        <v>5</v>
      </c>
      <c r="U422">
        <v>5</v>
      </c>
      <c r="V422">
        <v>4</v>
      </c>
      <c r="W422" s="3">
        <f>Restaurant_Data[[#This Row],[Quantity]]*Restaurant_Data[[#This Row],[Unit Price]]*(1-Restaurant_Data[[#This Row],[Discount %]]/100)*(1+Restaurant_Data[[#This Row],[Tax %]]/100)</f>
        <v>22.553474999999999</v>
      </c>
      <c r="X422">
        <f>Restaurant_Data[[#This Row],[Quantity]]*Restaurant_Data[[#This Row],[Unit Price]]*50%</f>
        <v>11.305</v>
      </c>
      <c r="Y422" s="3">
        <f>Restaurant_Data[[#This Row],[Total Sales]]-Restaurant_Data[[#This Row],[Cost]]</f>
        <v>11.248474999999999</v>
      </c>
      <c r="Z422">
        <f>IF(COUNTIF($G$2:G422,G422)=1,1,0)</f>
        <v>0</v>
      </c>
    </row>
    <row r="423" spans="1:26" x14ac:dyDescent="0.3">
      <c r="A423" t="s">
        <v>757</v>
      </c>
      <c r="B423" s="2">
        <v>45983</v>
      </c>
      <c r="C423" t="s">
        <v>739</v>
      </c>
      <c r="D423" t="s">
        <v>690</v>
      </c>
      <c r="E423" t="s">
        <v>121</v>
      </c>
      <c r="F423" t="s">
        <v>30</v>
      </c>
      <c r="G423" t="s">
        <v>300</v>
      </c>
      <c r="H423" t="s">
        <v>304</v>
      </c>
      <c r="I423" t="s">
        <v>33</v>
      </c>
      <c r="J423" t="s">
        <v>93</v>
      </c>
      <c r="K423" t="s">
        <v>88</v>
      </c>
      <c r="L423" t="s">
        <v>94</v>
      </c>
      <c r="M423">
        <v>23</v>
      </c>
      <c r="N423" t="s">
        <v>37</v>
      </c>
      <c r="O423" t="s">
        <v>95</v>
      </c>
      <c r="P423" t="s">
        <v>39</v>
      </c>
      <c r="Q423" t="s">
        <v>119</v>
      </c>
      <c r="R423">
        <v>8</v>
      </c>
      <c r="S423">
        <v>12.77</v>
      </c>
      <c r="T423">
        <v>5</v>
      </c>
      <c r="U423">
        <v>5</v>
      </c>
      <c r="V423">
        <v>5</v>
      </c>
      <c r="W423" s="3">
        <f>Restaurant_Data[[#This Row],[Quantity]]*Restaurant_Data[[#This Row],[Unit Price]]*(1-Restaurant_Data[[#This Row],[Discount %]]/100)*(1+Restaurant_Data[[#This Row],[Tax %]]/100)</f>
        <v>101.9046</v>
      </c>
      <c r="X423">
        <f>Restaurant_Data[[#This Row],[Quantity]]*Restaurant_Data[[#This Row],[Unit Price]]*50%</f>
        <v>51.08</v>
      </c>
      <c r="Y423" s="3">
        <f>Restaurant_Data[[#This Row],[Total Sales]]-Restaurant_Data[[#This Row],[Cost]]</f>
        <v>50.824600000000004</v>
      </c>
      <c r="Z423">
        <f>IF(COUNTIF($G$2:G423,G423)=1,1,0)</f>
        <v>0</v>
      </c>
    </row>
    <row r="424" spans="1:26" x14ac:dyDescent="0.3">
      <c r="A424" t="s">
        <v>758</v>
      </c>
      <c r="B424" s="2">
        <v>45986</v>
      </c>
      <c r="C424" t="s">
        <v>739</v>
      </c>
      <c r="D424" t="s">
        <v>690</v>
      </c>
      <c r="E424" t="s">
        <v>197</v>
      </c>
      <c r="F424" t="s">
        <v>81</v>
      </c>
      <c r="G424" t="s">
        <v>274</v>
      </c>
      <c r="H424" t="s">
        <v>44</v>
      </c>
      <c r="I424" t="s">
        <v>33</v>
      </c>
      <c r="J424" t="s">
        <v>45</v>
      </c>
      <c r="K424" t="s">
        <v>46</v>
      </c>
      <c r="L424" t="s">
        <v>47</v>
      </c>
      <c r="M424">
        <v>14</v>
      </c>
      <c r="N424" t="s">
        <v>57</v>
      </c>
      <c r="O424" t="s">
        <v>38</v>
      </c>
      <c r="P424" t="s">
        <v>39</v>
      </c>
      <c r="Q424" t="s">
        <v>131</v>
      </c>
      <c r="R424">
        <v>7</v>
      </c>
      <c r="S424">
        <v>12.38</v>
      </c>
      <c r="T424">
        <v>5</v>
      </c>
      <c r="U424">
        <v>5</v>
      </c>
      <c r="V424">
        <v>5</v>
      </c>
      <c r="W424" s="3">
        <f>Restaurant_Data[[#This Row],[Quantity]]*Restaurant_Data[[#This Row],[Unit Price]]*(1-Restaurant_Data[[#This Row],[Discount %]]/100)*(1+Restaurant_Data[[#This Row],[Tax %]]/100)</f>
        <v>86.443350000000024</v>
      </c>
      <c r="X424">
        <f>Restaurant_Data[[#This Row],[Quantity]]*Restaurant_Data[[#This Row],[Unit Price]]*50%</f>
        <v>43.330000000000005</v>
      </c>
      <c r="Y424" s="3">
        <f>Restaurant_Data[[#This Row],[Total Sales]]-Restaurant_Data[[#This Row],[Cost]]</f>
        <v>43.113350000000018</v>
      </c>
      <c r="Z424">
        <f>IF(COUNTIF($G$2:G424,G424)=1,1,0)</f>
        <v>0</v>
      </c>
    </row>
    <row r="425" spans="1:26" x14ac:dyDescent="0.3">
      <c r="A425" t="s">
        <v>759</v>
      </c>
      <c r="B425" s="2">
        <v>45979</v>
      </c>
      <c r="C425" t="s">
        <v>739</v>
      </c>
      <c r="D425" t="s">
        <v>690</v>
      </c>
      <c r="E425" t="s">
        <v>240</v>
      </c>
      <c r="F425" t="s">
        <v>86</v>
      </c>
      <c r="G425" t="s">
        <v>216</v>
      </c>
      <c r="H425" t="s">
        <v>44</v>
      </c>
      <c r="I425" t="s">
        <v>33</v>
      </c>
      <c r="J425" t="s">
        <v>102</v>
      </c>
      <c r="K425" t="s">
        <v>35</v>
      </c>
      <c r="L425" t="s">
        <v>36</v>
      </c>
      <c r="M425">
        <v>5</v>
      </c>
      <c r="N425" t="s">
        <v>37</v>
      </c>
      <c r="O425" t="s">
        <v>65</v>
      </c>
      <c r="P425" t="s">
        <v>58</v>
      </c>
      <c r="Q425" t="s">
        <v>186</v>
      </c>
      <c r="R425">
        <v>8</v>
      </c>
      <c r="S425">
        <v>7.9</v>
      </c>
      <c r="T425">
        <v>0</v>
      </c>
      <c r="U425">
        <v>5</v>
      </c>
      <c r="V425">
        <v>3</v>
      </c>
      <c r="W425" s="3">
        <f>Restaurant_Data[[#This Row],[Quantity]]*Restaurant_Data[[#This Row],[Unit Price]]*(1-Restaurant_Data[[#This Row],[Discount %]]/100)*(1+Restaurant_Data[[#This Row],[Tax %]]/100)</f>
        <v>66.36</v>
      </c>
      <c r="X425">
        <f>Restaurant_Data[[#This Row],[Quantity]]*Restaurant_Data[[#This Row],[Unit Price]]*50%</f>
        <v>31.6</v>
      </c>
      <c r="Y425" s="3">
        <f>Restaurant_Data[[#This Row],[Total Sales]]-Restaurant_Data[[#This Row],[Cost]]</f>
        <v>34.76</v>
      </c>
      <c r="Z425">
        <f>IF(COUNTIF($G$2:G425,G425)=1,1,0)</f>
        <v>0</v>
      </c>
    </row>
    <row r="426" spans="1:26" x14ac:dyDescent="0.3">
      <c r="A426" t="s">
        <v>760</v>
      </c>
      <c r="B426" s="2">
        <v>45986</v>
      </c>
      <c r="C426" t="s">
        <v>739</v>
      </c>
      <c r="D426" t="s">
        <v>690</v>
      </c>
      <c r="E426" t="s">
        <v>302</v>
      </c>
      <c r="F426" t="s">
        <v>30</v>
      </c>
      <c r="G426" t="s">
        <v>188</v>
      </c>
      <c r="H426" t="s">
        <v>304</v>
      </c>
      <c r="I426" t="s">
        <v>33</v>
      </c>
      <c r="J426" t="s">
        <v>102</v>
      </c>
      <c r="K426" t="s">
        <v>88</v>
      </c>
      <c r="L426" t="s">
        <v>47</v>
      </c>
      <c r="M426">
        <v>10</v>
      </c>
      <c r="N426" t="s">
        <v>48</v>
      </c>
      <c r="O426" t="s">
        <v>38</v>
      </c>
      <c r="P426" t="s">
        <v>77</v>
      </c>
      <c r="Q426" t="s">
        <v>244</v>
      </c>
      <c r="R426">
        <v>7</v>
      </c>
      <c r="S426">
        <v>7.36</v>
      </c>
      <c r="T426">
        <v>5</v>
      </c>
      <c r="U426">
        <v>5</v>
      </c>
      <c r="V426">
        <v>3</v>
      </c>
      <c r="W426" s="3">
        <f>Restaurant_Data[[#This Row],[Quantity]]*Restaurant_Data[[#This Row],[Unit Price]]*(1-Restaurant_Data[[#This Row],[Discount %]]/100)*(1+Restaurant_Data[[#This Row],[Tax %]]/100)</f>
        <v>51.391200000000005</v>
      </c>
      <c r="X426">
        <f>Restaurant_Data[[#This Row],[Quantity]]*Restaurant_Data[[#This Row],[Unit Price]]*50%</f>
        <v>25.76</v>
      </c>
      <c r="Y426" s="3">
        <f>Restaurant_Data[[#This Row],[Total Sales]]-Restaurant_Data[[#This Row],[Cost]]</f>
        <v>25.631200000000003</v>
      </c>
      <c r="Z426">
        <f>IF(COUNTIF($G$2:G426,G426)=1,1,0)</f>
        <v>0</v>
      </c>
    </row>
    <row r="427" spans="1:26" x14ac:dyDescent="0.3">
      <c r="A427" t="s">
        <v>761</v>
      </c>
      <c r="B427" s="2">
        <v>45978</v>
      </c>
      <c r="C427" t="s">
        <v>739</v>
      </c>
      <c r="D427" t="s">
        <v>690</v>
      </c>
      <c r="E427" t="s">
        <v>193</v>
      </c>
      <c r="F427" t="s">
        <v>30</v>
      </c>
      <c r="G427" t="s">
        <v>505</v>
      </c>
      <c r="H427" t="s">
        <v>304</v>
      </c>
      <c r="I427" t="s">
        <v>33</v>
      </c>
      <c r="J427" t="s">
        <v>45</v>
      </c>
      <c r="K427" t="s">
        <v>35</v>
      </c>
      <c r="L427" t="s">
        <v>56</v>
      </c>
      <c r="M427">
        <v>7</v>
      </c>
      <c r="N427" t="s">
        <v>57</v>
      </c>
      <c r="O427" t="s">
        <v>38</v>
      </c>
      <c r="P427" t="s">
        <v>58</v>
      </c>
      <c r="Q427" t="s">
        <v>186</v>
      </c>
      <c r="R427">
        <v>8</v>
      </c>
      <c r="S427">
        <v>5.79</v>
      </c>
      <c r="T427">
        <v>0</v>
      </c>
      <c r="U427">
        <v>5</v>
      </c>
      <c r="V427">
        <v>5</v>
      </c>
      <c r="W427" s="3">
        <f>Restaurant_Data[[#This Row],[Quantity]]*Restaurant_Data[[#This Row],[Unit Price]]*(1-Restaurant_Data[[#This Row],[Discount %]]/100)*(1+Restaurant_Data[[#This Row],[Tax %]]/100)</f>
        <v>48.636000000000003</v>
      </c>
      <c r="X427">
        <f>Restaurant_Data[[#This Row],[Quantity]]*Restaurant_Data[[#This Row],[Unit Price]]*50%</f>
        <v>23.16</v>
      </c>
      <c r="Y427" s="3">
        <f>Restaurant_Data[[#This Row],[Total Sales]]-Restaurant_Data[[#This Row],[Cost]]</f>
        <v>25.476000000000003</v>
      </c>
      <c r="Z427">
        <f>IF(COUNTIF($G$2:G427,G427)=1,1,0)</f>
        <v>0</v>
      </c>
    </row>
    <row r="428" spans="1:26" x14ac:dyDescent="0.3">
      <c r="A428" t="s">
        <v>762</v>
      </c>
      <c r="B428" s="2">
        <v>45965</v>
      </c>
      <c r="C428" t="s">
        <v>739</v>
      </c>
      <c r="D428" t="s">
        <v>690</v>
      </c>
      <c r="E428" t="s">
        <v>109</v>
      </c>
      <c r="F428" t="s">
        <v>122</v>
      </c>
      <c r="G428" t="s">
        <v>535</v>
      </c>
      <c r="H428" t="s">
        <v>44</v>
      </c>
      <c r="I428" t="s">
        <v>63</v>
      </c>
      <c r="J428" t="s">
        <v>34</v>
      </c>
      <c r="K428" t="s">
        <v>46</v>
      </c>
      <c r="L428" t="s">
        <v>47</v>
      </c>
      <c r="M428">
        <v>8</v>
      </c>
      <c r="N428" t="s">
        <v>37</v>
      </c>
      <c r="O428" t="s">
        <v>49</v>
      </c>
      <c r="P428" t="s">
        <v>58</v>
      </c>
      <c r="Q428" t="s">
        <v>251</v>
      </c>
      <c r="R428">
        <v>7</v>
      </c>
      <c r="S428">
        <v>14.21</v>
      </c>
      <c r="T428">
        <v>5</v>
      </c>
      <c r="U428">
        <v>5</v>
      </c>
      <c r="V428">
        <v>3</v>
      </c>
      <c r="W428" s="3">
        <f>Restaurant_Data[[#This Row],[Quantity]]*Restaurant_Data[[#This Row],[Unit Price]]*(1-Restaurant_Data[[#This Row],[Discount %]]/100)*(1+Restaurant_Data[[#This Row],[Tax %]]/100)</f>
        <v>99.221325000000007</v>
      </c>
      <c r="X428">
        <f>Restaurant_Data[[#This Row],[Quantity]]*Restaurant_Data[[#This Row],[Unit Price]]*50%</f>
        <v>49.734999999999999</v>
      </c>
      <c r="Y428" s="3">
        <f>Restaurant_Data[[#This Row],[Total Sales]]-Restaurant_Data[[#This Row],[Cost]]</f>
        <v>49.486325000000008</v>
      </c>
      <c r="Z428">
        <f>IF(COUNTIF($G$2:G428,G428)=1,1,0)</f>
        <v>0</v>
      </c>
    </row>
    <row r="429" spans="1:26" x14ac:dyDescent="0.3">
      <c r="A429" t="s">
        <v>763</v>
      </c>
      <c r="B429" s="2">
        <v>45987</v>
      </c>
      <c r="C429" t="s">
        <v>739</v>
      </c>
      <c r="D429" t="s">
        <v>690</v>
      </c>
      <c r="E429" t="s">
        <v>171</v>
      </c>
      <c r="F429" t="s">
        <v>69</v>
      </c>
      <c r="G429" t="s">
        <v>262</v>
      </c>
      <c r="H429" t="s">
        <v>44</v>
      </c>
      <c r="I429" t="s">
        <v>63</v>
      </c>
      <c r="J429" t="s">
        <v>102</v>
      </c>
      <c r="K429" t="s">
        <v>88</v>
      </c>
      <c r="L429" t="s">
        <v>36</v>
      </c>
      <c r="M429">
        <v>7</v>
      </c>
      <c r="N429" t="s">
        <v>37</v>
      </c>
      <c r="O429" t="s">
        <v>38</v>
      </c>
      <c r="P429" t="s">
        <v>58</v>
      </c>
      <c r="Q429" t="s">
        <v>83</v>
      </c>
      <c r="R429">
        <v>8</v>
      </c>
      <c r="S429">
        <v>5.75</v>
      </c>
      <c r="T429">
        <v>10</v>
      </c>
      <c r="U429">
        <v>5</v>
      </c>
      <c r="V429">
        <v>4</v>
      </c>
      <c r="W429" s="3">
        <f>Restaurant_Data[[#This Row],[Quantity]]*Restaurant_Data[[#This Row],[Unit Price]]*(1-Restaurant_Data[[#This Row],[Discount %]]/100)*(1+Restaurant_Data[[#This Row],[Tax %]]/100)</f>
        <v>43.47</v>
      </c>
      <c r="X429">
        <f>Restaurant_Data[[#This Row],[Quantity]]*Restaurant_Data[[#This Row],[Unit Price]]*50%</f>
        <v>23</v>
      </c>
      <c r="Y429" s="3">
        <f>Restaurant_Data[[#This Row],[Total Sales]]-Restaurant_Data[[#This Row],[Cost]]</f>
        <v>20.47</v>
      </c>
      <c r="Z429">
        <f>IF(COUNTIF($G$2:G429,G429)=1,1,0)</f>
        <v>0</v>
      </c>
    </row>
    <row r="430" spans="1:26" x14ac:dyDescent="0.3">
      <c r="A430" t="s">
        <v>764</v>
      </c>
      <c r="B430" s="2">
        <v>45985</v>
      </c>
      <c r="C430" t="s">
        <v>739</v>
      </c>
      <c r="D430" t="s">
        <v>690</v>
      </c>
      <c r="E430" t="s">
        <v>68</v>
      </c>
      <c r="F430" t="s">
        <v>54</v>
      </c>
      <c r="G430" t="s">
        <v>172</v>
      </c>
      <c r="H430" t="s">
        <v>44</v>
      </c>
      <c r="I430" t="s">
        <v>63</v>
      </c>
      <c r="J430" t="s">
        <v>93</v>
      </c>
      <c r="K430" t="s">
        <v>64</v>
      </c>
      <c r="L430" t="s">
        <v>47</v>
      </c>
      <c r="M430">
        <v>8</v>
      </c>
      <c r="N430" t="s">
        <v>37</v>
      </c>
      <c r="O430" t="s">
        <v>38</v>
      </c>
      <c r="P430" t="s">
        <v>58</v>
      </c>
      <c r="Q430" t="s">
        <v>59</v>
      </c>
      <c r="R430">
        <v>7</v>
      </c>
      <c r="S430">
        <v>4.33</v>
      </c>
      <c r="T430">
        <v>0</v>
      </c>
      <c r="U430">
        <v>5</v>
      </c>
      <c r="V430">
        <v>5</v>
      </c>
      <c r="W430" s="3">
        <f>Restaurant_Data[[#This Row],[Quantity]]*Restaurant_Data[[#This Row],[Unit Price]]*(1-Restaurant_Data[[#This Row],[Discount %]]/100)*(1+Restaurant_Data[[#This Row],[Tax %]]/100)</f>
        <v>31.825500000000005</v>
      </c>
      <c r="X430">
        <f>Restaurant_Data[[#This Row],[Quantity]]*Restaurant_Data[[#This Row],[Unit Price]]*50%</f>
        <v>15.155000000000001</v>
      </c>
      <c r="Y430" s="3">
        <f>Restaurant_Data[[#This Row],[Total Sales]]-Restaurant_Data[[#This Row],[Cost]]</f>
        <v>16.670500000000004</v>
      </c>
      <c r="Z430">
        <f>IF(COUNTIF($G$2:G430,G430)=1,1,0)</f>
        <v>0</v>
      </c>
    </row>
    <row r="431" spans="1:26" x14ac:dyDescent="0.3">
      <c r="A431" t="s">
        <v>765</v>
      </c>
      <c r="B431" s="2">
        <v>45966</v>
      </c>
      <c r="C431" t="s">
        <v>739</v>
      </c>
      <c r="D431" t="s">
        <v>690</v>
      </c>
      <c r="E431" t="s">
        <v>191</v>
      </c>
      <c r="F431" t="s">
        <v>81</v>
      </c>
      <c r="G431" t="s">
        <v>404</v>
      </c>
      <c r="H431" t="s">
        <v>44</v>
      </c>
      <c r="I431" t="s">
        <v>63</v>
      </c>
      <c r="J431" t="s">
        <v>45</v>
      </c>
      <c r="K431" t="s">
        <v>35</v>
      </c>
      <c r="L431" t="s">
        <v>47</v>
      </c>
      <c r="M431">
        <v>4</v>
      </c>
      <c r="N431" t="s">
        <v>48</v>
      </c>
      <c r="O431" t="s">
        <v>95</v>
      </c>
      <c r="P431" t="s">
        <v>114</v>
      </c>
      <c r="Q431" t="s">
        <v>290</v>
      </c>
      <c r="R431">
        <v>7</v>
      </c>
      <c r="S431">
        <v>7.1</v>
      </c>
      <c r="T431">
        <v>0</v>
      </c>
      <c r="U431">
        <v>5</v>
      </c>
      <c r="V431">
        <v>5</v>
      </c>
      <c r="W431" s="3">
        <f>Restaurant_Data[[#This Row],[Quantity]]*Restaurant_Data[[#This Row],[Unit Price]]*(1-Restaurant_Data[[#This Row],[Discount %]]/100)*(1+Restaurant_Data[[#This Row],[Tax %]]/100)</f>
        <v>52.184999999999995</v>
      </c>
      <c r="X431">
        <f>Restaurant_Data[[#This Row],[Quantity]]*Restaurant_Data[[#This Row],[Unit Price]]*50%</f>
        <v>24.849999999999998</v>
      </c>
      <c r="Y431" s="3">
        <f>Restaurant_Data[[#This Row],[Total Sales]]-Restaurant_Data[[#This Row],[Cost]]</f>
        <v>27.334999999999997</v>
      </c>
      <c r="Z431">
        <f>IF(COUNTIF($G$2:G431,G431)=1,1,0)</f>
        <v>0</v>
      </c>
    </row>
    <row r="432" spans="1:26" x14ac:dyDescent="0.3">
      <c r="A432" t="s">
        <v>766</v>
      </c>
      <c r="B432" s="2">
        <v>45989</v>
      </c>
      <c r="C432" t="s">
        <v>739</v>
      </c>
      <c r="D432" t="s">
        <v>690</v>
      </c>
      <c r="E432" t="s">
        <v>367</v>
      </c>
      <c r="F432" t="s">
        <v>122</v>
      </c>
      <c r="G432" t="s">
        <v>365</v>
      </c>
      <c r="H432" t="s">
        <v>44</v>
      </c>
      <c r="I432" t="s">
        <v>33</v>
      </c>
      <c r="J432" t="s">
        <v>93</v>
      </c>
      <c r="K432" t="s">
        <v>107</v>
      </c>
      <c r="L432" t="s">
        <v>36</v>
      </c>
      <c r="M432">
        <v>18</v>
      </c>
      <c r="N432" t="s">
        <v>37</v>
      </c>
      <c r="O432" t="s">
        <v>38</v>
      </c>
      <c r="P432" t="s">
        <v>77</v>
      </c>
      <c r="Q432" t="s">
        <v>124</v>
      </c>
      <c r="R432">
        <v>9</v>
      </c>
      <c r="S432">
        <v>10.66</v>
      </c>
      <c r="T432">
        <v>5</v>
      </c>
      <c r="U432">
        <v>5</v>
      </c>
      <c r="V432">
        <v>4</v>
      </c>
      <c r="W432" s="3">
        <f>Restaurant_Data[[#This Row],[Quantity]]*Restaurant_Data[[#This Row],[Unit Price]]*(1-Restaurant_Data[[#This Row],[Discount %]]/100)*(1+Restaurant_Data[[#This Row],[Tax %]]/100)</f>
        <v>95.700150000000008</v>
      </c>
      <c r="X432">
        <f>Restaurant_Data[[#This Row],[Quantity]]*Restaurant_Data[[#This Row],[Unit Price]]*50%</f>
        <v>47.97</v>
      </c>
      <c r="Y432" s="3">
        <f>Restaurant_Data[[#This Row],[Total Sales]]-Restaurant_Data[[#This Row],[Cost]]</f>
        <v>47.730150000000009</v>
      </c>
      <c r="Z432">
        <f>IF(COUNTIF($G$2:G432,G432)=1,1,0)</f>
        <v>0</v>
      </c>
    </row>
    <row r="433" spans="1:26" x14ac:dyDescent="0.3">
      <c r="A433" t="s">
        <v>767</v>
      </c>
      <c r="B433" s="2">
        <v>45967</v>
      </c>
      <c r="C433" t="s">
        <v>739</v>
      </c>
      <c r="D433" t="s">
        <v>690</v>
      </c>
      <c r="E433" t="s">
        <v>306</v>
      </c>
      <c r="F433" t="s">
        <v>69</v>
      </c>
      <c r="G433" t="s">
        <v>216</v>
      </c>
      <c r="H433" t="s">
        <v>304</v>
      </c>
      <c r="I433" t="s">
        <v>63</v>
      </c>
      <c r="J433" t="s">
        <v>102</v>
      </c>
      <c r="K433" t="s">
        <v>88</v>
      </c>
      <c r="L433" t="s">
        <v>47</v>
      </c>
      <c r="M433">
        <v>10</v>
      </c>
      <c r="N433" t="s">
        <v>37</v>
      </c>
      <c r="O433" t="s">
        <v>49</v>
      </c>
      <c r="P433" t="s">
        <v>71</v>
      </c>
      <c r="Q433" t="s">
        <v>148</v>
      </c>
      <c r="R433">
        <v>8</v>
      </c>
      <c r="S433">
        <v>10.32</v>
      </c>
      <c r="T433">
        <v>0</v>
      </c>
      <c r="U433">
        <v>5</v>
      </c>
      <c r="V433">
        <v>3</v>
      </c>
      <c r="W433" s="3">
        <f>Restaurant_Data[[#This Row],[Quantity]]*Restaurant_Data[[#This Row],[Unit Price]]*(1-Restaurant_Data[[#This Row],[Discount %]]/100)*(1+Restaurant_Data[[#This Row],[Tax %]]/100)</f>
        <v>86.688000000000002</v>
      </c>
      <c r="X433">
        <f>Restaurant_Data[[#This Row],[Quantity]]*Restaurant_Data[[#This Row],[Unit Price]]*50%</f>
        <v>41.28</v>
      </c>
      <c r="Y433" s="3">
        <f>Restaurant_Data[[#This Row],[Total Sales]]-Restaurant_Data[[#This Row],[Cost]]</f>
        <v>45.408000000000001</v>
      </c>
      <c r="Z433">
        <f>IF(COUNTIF($G$2:G433,G433)=1,1,0)</f>
        <v>0</v>
      </c>
    </row>
    <row r="434" spans="1:26" x14ac:dyDescent="0.3">
      <c r="A434" t="s">
        <v>768</v>
      </c>
      <c r="B434" s="2">
        <v>45971</v>
      </c>
      <c r="C434" t="s">
        <v>739</v>
      </c>
      <c r="D434" t="s">
        <v>690</v>
      </c>
      <c r="E434" t="s">
        <v>191</v>
      </c>
      <c r="F434" t="s">
        <v>86</v>
      </c>
      <c r="G434" t="s">
        <v>207</v>
      </c>
      <c r="H434" t="s">
        <v>304</v>
      </c>
      <c r="I434" t="s">
        <v>33</v>
      </c>
      <c r="J434" t="s">
        <v>102</v>
      </c>
      <c r="K434" t="s">
        <v>35</v>
      </c>
      <c r="L434" t="s">
        <v>47</v>
      </c>
      <c r="M434">
        <v>14</v>
      </c>
      <c r="N434" t="s">
        <v>37</v>
      </c>
      <c r="O434" t="s">
        <v>38</v>
      </c>
      <c r="P434" t="s">
        <v>39</v>
      </c>
      <c r="Q434" t="s">
        <v>131</v>
      </c>
      <c r="R434">
        <v>8</v>
      </c>
      <c r="S434">
        <v>7.1</v>
      </c>
      <c r="T434">
        <v>5</v>
      </c>
      <c r="U434">
        <v>5</v>
      </c>
      <c r="V434">
        <v>3</v>
      </c>
      <c r="W434" s="3">
        <f>Restaurant_Data[[#This Row],[Quantity]]*Restaurant_Data[[#This Row],[Unit Price]]*(1-Restaurant_Data[[#This Row],[Discount %]]/100)*(1+Restaurant_Data[[#This Row],[Tax %]]/100)</f>
        <v>56.657999999999994</v>
      </c>
      <c r="X434">
        <f>Restaurant_Data[[#This Row],[Quantity]]*Restaurant_Data[[#This Row],[Unit Price]]*50%</f>
        <v>28.4</v>
      </c>
      <c r="Y434" s="3">
        <f>Restaurant_Data[[#This Row],[Total Sales]]-Restaurant_Data[[#This Row],[Cost]]</f>
        <v>28.257999999999996</v>
      </c>
      <c r="Z434">
        <f>IF(COUNTIF($G$2:G434,G434)=1,1,0)</f>
        <v>0</v>
      </c>
    </row>
    <row r="435" spans="1:26" x14ac:dyDescent="0.3">
      <c r="A435" t="s">
        <v>769</v>
      </c>
      <c r="B435" s="2">
        <v>45976</v>
      </c>
      <c r="C435" t="s">
        <v>739</v>
      </c>
      <c r="D435" t="s">
        <v>690</v>
      </c>
      <c r="E435" t="s">
        <v>197</v>
      </c>
      <c r="F435" t="s">
        <v>86</v>
      </c>
      <c r="G435" t="s">
        <v>346</v>
      </c>
      <c r="H435" t="s">
        <v>44</v>
      </c>
      <c r="I435" t="s">
        <v>63</v>
      </c>
      <c r="J435" t="s">
        <v>102</v>
      </c>
      <c r="K435" t="s">
        <v>46</v>
      </c>
      <c r="L435" t="s">
        <v>56</v>
      </c>
      <c r="M435">
        <v>20</v>
      </c>
      <c r="N435" t="s">
        <v>48</v>
      </c>
      <c r="O435" t="s">
        <v>65</v>
      </c>
      <c r="P435" t="s">
        <v>114</v>
      </c>
      <c r="Q435" t="s">
        <v>290</v>
      </c>
      <c r="R435">
        <v>8</v>
      </c>
      <c r="S435">
        <v>5.35</v>
      </c>
      <c r="T435">
        <v>5</v>
      </c>
      <c r="U435">
        <v>5</v>
      </c>
      <c r="V435">
        <v>3</v>
      </c>
      <c r="W435" s="3">
        <f>Restaurant_Data[[#This Row],[Quantity]]*Restaurant_Data[[#This Row],[Unit Price]]*(1-Restaurant_Data[[#This Row],[Discount %]]/100)*(1+Restaurant_Data[[#This Row],[Tax %]]/100)</f>
        <v>42.692999999999998</v>
      </c>
      <c r="X435">
        <f>Restaurant_Data[[#This Row],[Quantity]]*Restaurant_Data[[#This Row],[Unit Price]]*50%</f>
        <v>21.4</v>
      </c>
      <c r="Y435" s="3">
        <f>Restaurant_Data[[#This Row],[Total Sales]]-Restaurant_Data[[#This Row],[Cost]]</f>
        <v>21.292999999999999</v>
      </c>
      <c r="Z435">
        <f>IF(COUNTIF($G$2:G435,G435)=1,1,0)</f>
        <v>0</v>
      </c>
    </row>
    <row r="436" spans="1:26" x14ac:dyDescent="0.3">
      <c r="A436" t="s">
        <v>770</v>
      </c>
      <c r="B436" s="2">
        <v>45989</v>
      </c>
      <c r="C436" t="s">
        <v>739</v>
      </c>
      <c r="D436" t="s">
        <v>690</v>
      </c>
      <c r="E436" t="s">
        <v>117</v>
      </c>
      <c r="F436" t="s">
        <v>30</v>
      </c>
      <c r="G436" t="s">
        <v>606</v>
      </c>
      <c r="H436" t="s">
        <v>44</v>
      </c>
      <c r="I436" t="s">
        <v>33</v>
      </c>
      <c r="J436" t="s">
        <v>45</v>
      </c>
      <c r="K436" t="s">
        <v>64</v>
      </c>
      <c r="L436" t="s">
        <v>94</v>
      </c>
      <c r="M436">
        <v>25</v>
      </c>
      <c r="N436" t="s">
        <v>37</v>
      </c>
      <c r="O436" t="s">
        <v>49</v>
      </c>
      <c r="P436" t="s">
        <v>114</v>
      </c>
      <c r="Q436" t="s">
        <v>290</v>
      </c>
      <c r="R436">
        <v>9</v>
      </c>
      <c r="S436">
        <v>13.83</v>
      </c>
      <c r="T436">
        <v>5</v>
      </c>
      <c r="U436">
        <v>5</v>
      </c>
      <c r="V436">
        <v>4</v>
      </c>
      <c r="W436" s="3">
        <f>Restaurant_Data[[#This Row],[Quantity]]*Restaurant_Data[[#This Row],[Unit Price]]*(1-Restaurant_Data[[#This Row],[Discount %]]/100)*(1+Restaurant_Data[[#This Row],[Tax %]]/100)</f>
        <v>124.15882500000001</v>
      </c>
      <c r="X436">
        <f>Restaurant_Data[[#This Row],[Quantity]]*Restaurant_Data[[#This Row],[Unit Price]]*50%</f>
        <v>62.234999999999999</v>
      </c>
      <c r="Y436" s="3">
        <f>Restaurant_Data[[#This Row],[Total Sales]]-Restaurant_Data[[#This Row],[Cost]]</f>
        <v>61.923825000000008</v>
      </c>
      <c r="Z436">
        <f>IF(COUNTIF($G$2:G436,G436)=1,1,0)</f>
        <v>0</v>
      </c>
    </row>
    <row r="437" spans="1:26" x14ac:dyDescent="0.3">
      <c r="A437" t="s">
        <v>771</v>
      </c>
      <c r="B437" s="2">
        <v>45986</v>
      </c>
      <c r="C437" t="s">
        <v>739</v>
      </c>
      <c r="D437" t="s">
        <v>690</v>
      </c>
      <c r="E437" t="s">
        <v>218</v>
      </c>
      <c r="F437" t="s">
        <v>75</v>
      </c>
      <c r="G437" t="s">
        <v>388</v>
      </c>
      <c r="H437" t="s">
        <v>304</v>
      </c>
      <c r="I437" t="s">
        <v>63</v>
      </c>
      <c r="J437" t="s">
        <v>102</v>
      </c>
      <c r="K437" t="s">
        <v>88</v>
      </c>
      <c r="L437" t="s">
        <v>56</v>
      </c>
      <c r="M437">
        <v>13</v>
      </c>
      <c r="N437" t="s">
        <v>37</v>
      </c>
      <c r="O437" t="s">
        <v>38</v>
      </c>
      <c r="P437" t="s">
        <v>39</v>
      </c>
      <c r="Q437" t="s">
        <v>319</v>
      </c>
      <c r="R437">
        <v>8</v>
      </c>
      <c r="S437">
        <v>6.29</v>
      </c>
      <c r="T437">
        <v>5</v>
      </c>
      <c r="U437">
        <v>5</v>
      </c>
      <c r="V437">
        <v>3</v>
      </c>
      <c r="W437" s="3">
        <f>Restaurant_Data[[#This Row],[Quantity]]*Restaurant_Data[[#This Row],[Unit Price]]*(1-Restaurant_Data[[#This Row],[Discount %]]/100)*(1+Restaurant_Data[[#This Row],[Tax %]]/100)</f>
        <v>50.194199999999995</v>
      </c>
      <c r="X437">
        <f>Restaurant_Data[[#This Row],[Quantity]]*Restaurant_Data[[#This Row],[Unit Price]]*50%</f>
        <v>25.16</v>
      </c>
      <c r="Y437" s="3">
        <f>Restaurant_Data[[#This Row],[Total Sales]]-Restaurant_Data[[#This Row],[Cost]]</f>
        <v>25.034199999999995</v>
      </c>
      <c r="Z437">
        <f>IF(COUNTIF($G$2:G437,G437)=1,1,0)</f>
        <v>0</v>
      </c>
    </row>
    <row r="438" spans="1:26" x14ac:dyDescent="0.3">
      <c r="A438" t="s">
        <v>772</v>
      </c>
      <c r="B438" s="2">
        <v>45969</v>
      </c>
      <c r="C438" t="s">
        <v>739</v>
      </c>
      <c r="D438" t="s">
        <v>690</v>
      </c>
      <c r="E438" t="s">
        <v>74</v>
      </c>
      <c r="F438" t="s">
        <v>75</v>
      </c>
      <c r="G438" t="s">
        <v>773</v>
      </c>
      <c r="H438" t="s">
        <v>304</v>
      </c>
      <c r="I438" t="s">
        <v>63</v>
      </c>
      <c r="J438" t="s">
        <v>93</v>
      </c>
      <c r="K438" t="s">
        <v>64</v>
      </c>
      <c r="L438" t="s">
        <v>94</v>
      </c>
      <c r="M438">
        <v>23</v>
      </c>
      <c r="N438" t="s">
        <v>48</v>
      </c>
      <c r="O438" t="s">
        <v>49</v>
      </c>
      <c r="P438" t="s">
        <v>77</v>
      </c>
      <c r="Q438" t="s">
        <v>158</v>
      </c>
      <c r="R438">
        <v>8</v>
      </c>
      <c r="S438">
        <v>6.17</v>
      </c>
      <c r="T438">
        <v>10</v>
      </c>
      <c r="U438">
        <v>5</v>
      </c>
      <c r="V438">
        <v>4</v>
      </c>
      <c r="W438" s="3">
        <f>Restaurant_Data[[#This Row],[Quantity]]*Restaurant_Data[[#This Row],[Unit Price]]*(1-Restaurant_Data[[#This Row],[Discount %]]/100)*(1+Restaurant_Data[[#This Row],[Tax %]]/100)</f>
        <v>46.645200000000003</v>
      </c>
      <c r="X438">
        <f>Restaurant_Data[[#This Row],[Quantity]]*Restaurant_Data[[#This Row],[Unit Price]]*50%</f>
        <v>24.68</v>
      </c>
      <c r="Y438" s="3">
        <f>Restaurant_Data[[#This Row],[Total Sales]]-Restaurant_Data[[#This Row],[Cost]]</f>
        <v>21.965200000000003</v>
      </c>
      <c r="Z438">
        <f>IF(COUNTIF($G$2:G438,G438)=1,1,0)</f>
        <v>1</v>
      </c>
    </row>
    <row r="439" spans="1:26" x14ac:dyDescent="0.3">
      <c r="A439" t="s">
        <v>774</v>
      </c>
      <c r="B439" s="2">
        <v>45964</v>
      </c>
      <c r="C439" t="s">
        <v>739</v>
      </c>
      <c r="D439" t="s">
        <v>690</v>
      </c>
      <c r="E439" t="s">
        <v>121</v>
      </c>
      <c r="F439" t="s">
        <v>122</v>
      </c>
      <c r="G439" t="s">
        <v>286</v>
      </c>
      <c r="H439" t="s">
        <v>44</v>
      </c>
      <c r="I439" t="s">
        <v>63</v>
      </c>
      <c r="J439" t="s">
        <v>93</v>
      </c>
      <c r="K439" t="s">
        <v>88</v>
      </c>
      <c r="L439" t="s">
        <v>56</v>
      </c>
      <c r="M439">
        <v>24</v>
      </c>
      <c r="N439" t="s">
        <v>37</v>
      </c>
      <c r="O439" t="s">
        <v>38</v>
      </c>
      <c r="P439" t="s">
        <v>58</v>
      </c>
      <c r="Q439" t="s">
        <v>251</v>
      </c>
      <c r="R439">
        <v>8</v>
      </c>
      <c r="S439">
        <v>6.85</v>
      </c>
      <c r="T439">
        <v>10</v>
      </c>
      <c r="U439">
        <v>5</v>
      </c>
      <c r="V439">
        <v>4</v>
      </c>
      <c r="W439" s="3">
        <f>Restaurant_Data[[#This Row],[Quantity]]*Restaurant_Data[[#This Row],[Unit Price]]*(1-Restaurant_Data[[#This Row],[Discount %]]/100)*(1+Restaurant_Data[[#This Row],[Tax %]]/100)</f>
        <v>51.786000000000001</v>
      </c>
      <c r="X439">
        <f>Restaurant_Data[[#This Row],[Quantity]]*Restaurant_Data[[#This Row],[Unit Price]]*50%</f>
        <v>27.4</v>
      </c>
      <c r="Y439" s="3">
        <f>Restaurant_Data[[#This Row],[Total Sales]]-Restaurant_Data[[#This Row],[Cost]]</f>
        <v>24.386000000000003</v>
      </c>
      <c r="Z439">
        <f>IF(COUNTIF($G$2:G439,G439)=1,1,0)</f>
        <v>0</v>
      </c>
    </row>
    <row r="440" spans="1:26" x14ac:dyDescent="0.3">
      <c r="A440" t="s">
        <v>775</v>
      </c>
      <c r="B440" s="2">
        <v>45985</v>
      </c>
      <c r="C440" t="s">
        <v>739</v>
      </c>
      <c r="D440" t="s">
        <v>690</v>
      </c>
      <c r="E440" t="s">
        <v>100</v>
      </c>
      <c r="F440" t="s">
        <v>75</v>
      </c>
      <c r="G440" t="s">
        <v>313</v>
      </c>
      <c r="H440" t="s">
        <v>304</v>
      </c>
      <c r="I440" t="s">
        <v>63</v>
      </c>
      <c r="J440" t="s">
        <v>93</v>
      </c>
      <c r="K440" t="s">
        <v>46</v>
      </c>
      <c r="L440" t="s">
        <v>36</v>
      </c>
      <c r="M440">
        <v>9</v>
      </c>
      <c r="N440" t="s">
        <v>57</v>
      </c>
      <c r="O440" t="s">
        <v>95</v>
      </c>
      <c r="P440" t="s">
        <v>50</v>
      </c>
      <c r="Q440" t="s">
        <v>98</v>
      </c>
      <c r="R440">
        <v>9</v>
      </c>
      <c r="S440">
        <v>8.68</v>
      </c>
      <c r="T440">
        <v>10</v>
      </c>
      <c r="U440">
        <v>5</v>
      </c>
      <c r="V440">
        <v>5</v>
      </c>
      <c r="W440" s="3">
        <f>Restaurant_Data[[#This Row],[Quantity]]*Restaurant_Data[[#This Row],[Unit Price]]*(1-Restaurant_Data[[#This Row],[Discount %]]/100)*(1+Restaurant_Data[[#This Row],[Tax %]]/100)</f>
        <v>73.823400000000007</v>
      </c>
      <c r="X440">
        <f>Restaurant_Data[[#This Row],[Quantity]]*Restaurant_Data[[#This Row],[Unit Price]]*50%</f>
        <v>39.06</v>
      </c>
      <c r="Y440" s="3">
        <f>Restaurant_Data[[#This Row],[Total Sales]]-Restaurant_Data[[#This Row],[Cost]]</f>
        <v>34.763400000000004</v>
      </c>
      <c r="Z440">
        <f>IF(COUNTIF($G$2:G440,G440)=1,1,0)</f>
        <v>0</v>
      </c>
    </row>
    <row r="441" spans="1:26" x14ac:dyDescent="0.3">
      <c r="A441" t="s">
        <v>776</v>
      </c>
      <c r="B441" s="2">
        <v>45978</v>
      </c>
      <c r="C441" t="s">
        <v>739</v>
      </c>
      <c r="D441" t="s">
        <v>690</v>
      </c>
      <c r="E441" t="s">
        <v>367</v>
      </c>
      <c r="F441" t="s">
        <v>81</v>
      </c>
      <c r="G441" t="s">
        <v>777</v>
      </c>
      <c r="H441" t="s">
        <v>304</v>
      </c>
      <c r="I441" t="s">
        <v>63</v>
      </c>
      <c r="J441" t="s">
        <v>93</v>
      </c>
      <c r="K441" t="s">
        <v>64</v>
      </c>
      <c r="L441" t="s">
        <v>47</v>
      </c>
      <c r="M441">
        <v>19</v>
      </c>
      <c r="N441" t="s">
        <v>37</v>
      </c>
      <c r="O441" t="s">
        <v>95</v>
      </c>
      <c r="P441" t="s">
        <v>71</v>
      </c>
      <c r="Q441" t="s">
        <v>103</v>
      </c>
      <c r="R441">
        <v>8</v>
      </c>
      <c r="S441">
        <v>7.66</v>
      </c>
      <c r="T441">
        <v>0</v>
      </c>
      <c r="U441">
        <v>5</v>
      </c>
      <c r="V441">
        <v>4</v>
      </c>
      <c r="W441" s="3">
        <f>Restaurant_Data[[#This Row],[Quantity]]*Restaurant_Data[[#This Row],[Unit Price]]*(1-Restaurant_Data[[#This Row],[Discount %]]/100)*(1+Restaurant_Data[[#This Row],[Tax %]]/100)</f>
        <v>64.344000000000008</v>
      </c>
      <c r="X441">
        <f>Restaurant_Data[[#This Row],[Quantity]]*Restaurant_Data[[#This Row],[Unit Price]]*50%</f>
        <v>30.64</v>
      </c>
      <c r="Y441" s="3">
        <f>Restaurant_Data[[#This Row],[Total Sales]]-Restaurant_Data[[#This Row],[Cost]]</f>
        <v>33.704000000000008</v>
      </c>
      <c r="Z441">
        <f>IF(COUNTIF($G$2:G441,G441)=1,1,0)</f>
        <v>1</v>
      </c>
    </row>
    <row r="442" spans="1:26" x14ac:dyDescent="0.3">
      <c r="A442" t="s">
        <v>778</v>
      </c>
      <c r="B442" s="2">
        <v>45977</v>
      </c>
      <c r="C442" t="s">
        <v>739</v>
      </c>
      <c r="D442" t="s">
        <v>690</v>
      </c>
      <c r="E442" t="s">
        <v>121</v>
      </c>
      <c r="F442" t="s">
        <v>30</v>
      </c>
      <c r="G442" t="s">
        <v>779</v>
      </c>
      <c r="H442" t="s">
        <v>304</v>
      </c>
      <c r="I442" t="s">
        <v>63</v>
      </c>
      <c r="J442" t="s">
        <v>34</v>
      </c>
      <c r="K442" t="s">
        <v>46</v>
      </c>
      <c r="L442" t="s">
        <v>47</v>
      </c>
      <c r="M442">
        <v>16</v>
      </c>
      <c r="N442" t="s">
        <v>37</v>
      </c>
      <c r="O442" t="s">
        <v>49</v>
      </c>
      <c r="P442" t="s">
        <v>39</v>
      </c>
      <c r="Q442" t="s">
        <v>119</v>
      </c>
      <c r="R442">
        <v>8</v>
      </c>
      <c r="S442">
        <v>5.5</v>
      </c>
      <c r="T442">
        <v>0</v>
      </c>
      <c r="U442">
        <v>5</v>
      </c>
      <c r="V442">
        <v>3</v>
      </c>
      <c r="W442" s="3">
        <f>Restaurant_Data[[#This Row],[Quantity]]*Restaurant_Data[[#This Row],[Unit Price]]*(1-Restaurant_Data[[#This Row],[Discount %]]/100)*(1+Restaurant_Data[[#This Row],[Tax %]]/100)</f>
        <v>46.2</v>
      </c>
      <c r="X442">
        <f>Restaurant_Data[[#This Row],[Quantity]]*Restaurant_Data[[#This Row],[Unit Price]]*50%</f>
        <v>22</v>
      </c>
      <c r="Y442" s="3">
        <f>Restaurant_Data[[#This Row],[Total Sales]]-Restaurant_Data[[#This Row],[Cost]]</f>
        <v>24.200000000000003</v>
      </c>
      <c r="Z442">
        <f>IF(COUNTIF($G$2:G442,G442)=1,1,0)</f>
        <v>1</v>
      </c>
    </row>
    <row r="443" spans="1:26" x14ac:dyDescent="0.3">
      <c r="A443" t="s">
        <v>780</v>
      </c>
      <c r="B443" s="2">
        <v>45988</v>
      </c>
      <c r="C443" t="s">
        <v>739</v>
      </c>
      <c r="D443" t="s">
        <v>690</v>
      </c>
      <c r="E443" t="s">
        <v>139</v>
      </c>
      <c r="F443" t="s">
        <v>30</v>
      </c>
      <c r="G443" t="s">
        <v>781</v>
      </c>
      <c r="H443" t="s">
        <v>304</v>
      </c>
      <c r="I443" t="s">
        <v>33</v>
      </c>
      <c r="J443" t="s">
        <v>34</v>
      </c>
      <c r="K443" t="s">
        <v>35</v>
      </c>
      <c r="L443" t="s">
        <v>56</v>
      </c>
      <c r="M443">
        <v>5</v>
      </c>
      <c r="N443" t="s">
        <v>37</v>
      </c>
      <c r="O443" t="s">
        <v>65</v>
      </c>
      <c r="P443" t="s">
        <v>39</v>
      </c>
      <c r="Q443" t="s">
        <v>119</v>
      </c>
      <c r="R443">
        <v>8</v>
      </c>
      <c r="S443">
        <v>10.76</v>
      </c>
      <c r="T443">
        <v>5</v>
      </c>
      <c r="U443">
        <v>5</v>
      </c>
      <c r="V443">
        <v>3</v>
      </c>
      <c r="W443" s="3">
        <f>Restaurant_Data[[#This Row],[Quantity]]*Restaurant_Data[[#This Row],[Unit Price]]*(1-Restaurant_Data[[#This Row],[Discount %]]/100)*(1+Restaurant_Data[[#This Row],[Tax %]]/100)</f>
        <v>85.864800000000002</v>
      </c>
      <c r="X443">
        <f>Restaurant_Data[[#This Row],[Quantity]]*Restaurant_Data[[#This Row],[Unit Price]]*50%</f>
        <v>43.04</v>
      </c>
      <c r="Y443" s="3">
        <f>Restaurant_Data[[#This Row],[Total Sales]]-Restaurant_Data[[#This Row],[Cost]]</f>
        <v>42.824800000000003</v>
      </c>
      <c r="Z443">
        <f>IF(COUNTIF($G$2:G443,G443)=1,1,0)</f>
        <v>1</v>
      </c>
    </row>
    <row r="444" spans="1:26" x14ac:dyDescent="0.3">
      <c r="A444" t="s">
        <v>782</v>
      </c>
      <c r="B444" s="2">
        <v>45973</v>
      </c>
      <c r="C444" t="s">
        <v>739</v>
      </c>
      <c r="D444" t="s">
        <v>690</v>
      </c>
      <c r="E444" t="s">
        <v>85</v>
      </c>
      <c r="F444" t="s">
        <v>86</v>
      </c>
      <c r="G444" t="s">
        <v>512</v>
      </c>
      <c r="H444" t="s">
        <v>304</v>
      </c>
      <c r="I444" t="s">
        <v>33</v>
      </c>
      <c r="J444" t="s">
        <v>45</v>
      </c>
      <c r="K444" t="s">
        <v>35</v>
      </c>
      <c r="L444" t="s">
        <v>94</v>
      </c>
      <c r="M444">
        <v>22</v>
      </c>
      <c r="N444" t="s">
        <v>57</v>
      </c>
      <c r="O444" t="s">
        <v>65</v>
      </c>
      <c r="P444" t="s">
        <v>77</v>
      </c>
      <c r="Q444" t="s">
        <v>244</v>
      </c>
      <c r="R444">
        <v>8</v>
      </c>
      <c r="S444">
        <v>6.07</v>
      </c>
      <c r="T444">
        <v>10</v>
      </c>
      <c r="U444">
        <v>5</v>
      </c>
      <c r="V444">
        <v>4</v>
      </c>
      <c r="W444" s="3">
        <f>Restaurant_Data[[#This Row],[Quantity]]*Restaurant_Data[[#This Row],[Unit Price]]*(1-Restaurant_Data[[#This Row],[Discount %]]/100)*(1+Restaurant_Data[[#This Row],[Tax %]]/100)</f>
        <v>45.889200000000002</v>
      </c>
      <c r="X444">
        <f>Restaurant_Data[[#This Row],[Quantity]]*Restaurant_Data[[#This Row],[Unit Price]]*50%</f>
        <v>24.28</v>
      </c>
      <c r="Y444" s="3">
        <f>Restaurant_Data[[#This Row],[Total Sales]]-Restaurant_Data[[#This Row],[Cost]]</f>
        <v>21.609200000000001</v>
      </c>
      <c r="Z444">
        <f>IF(COUNTIF($G$2:G444,G444)=1,1,0)</f>
        <v>0</v>
      </c>
    </row>
    <row r="445" spans="1:26" x14ac:dyDescent="0.3">
      <c r="A445" t="s">
        <v>783</v>
      </c>
      <c r="B445" s="2">
        <v>45965</v>
      </c>
      <c r="C445" t="s">
        <v>739</v>
      </c>
      <c r="D445" t="s">
        <v>690</v>
      </c>
      <c r="E445" t="s">
        <v>306</v>
      </c>
      <c r="F445" t="s">
        <v>81</v>
      </c>
      <c r="G445" t="s">
        <v>432</v>
      </c>
      <c r="H445" t="s">
        <v>44</v>
      </c>
      <c r="I445" t="s">
        <v>33</v>
      </c>
      <c r="J445" t="s">
        <v>102</v>
      </c>
      <c r="K445" t="s">
        <v>107</v>
      </c>
      <c r="L445" t="s">
        <v>36</v>
      </c>
      <c r="M445">
        <v>3</v>
      </c>
      <c r="N445" t="s">
        <v>48</v>
      </c>
      <c r="O445" t="s">
        <v>95</v>
      </c>
      <c r="P445" t="s">
        <v>58</v>
      </c>
      <c r="Q445" t="s">
        <v>83</v>
      </c>
      <c r="R445">
        <v>8</v>
      </c>
      <c r="S445">
        <v>8.7799999999999994</v>
      </c>
      <c r="T445">
        <v>5</v>
      </c>
      <c r="U445">
        <v>5</v>
      </c>
      <c r="V445">
        <v>4</v>
      </c>
      <c r="W445" s="3">
        <f>Restaurant_Data[[#This Row],[Quantity]]*Restaurant_Data[[#This Row],[Unit Price]]*(1-Restaurant_Data[[#This Row],[Discount %]]/100)*(1+Restaurant_Data[[#This Row],[Tax %]]/100)</f>
        <v>70.064399999999992</v>
      </c>
      <c r="X445">
        <f>Restaurant_Data[[#This Row],[Quantity]]*Restaurant_Data[[#This Row],[Unit Price]]*50%</f>
        <v>35.119999999999997</v>
      </c>
      <c r="Y445" s="3">
        <f>Restaurant_Data[[#This Row],[Total Sales]]-Restaurant_Data[[#This Row],[Cost]]</f>
        <v>34.944399999999995</v>
      </c>
      <c r="Z445">
        <f>IF(COUNTIF($G$2:G445,G445)=1,1,0)</f>
        <v>0</v>
      </c>
    </row>
    <row r="446" spans="1:26" x14ac:dyDescent="0.3">
      <c r="A446" t="s">
        <v>784</v>
      </c>
      <c r="B446" s="2">
        <v>45987</v>
      </c>
      <c r="C446" t="s">
        <v>739</v>
      </c>
      <c r="D446" t="s">
        <v>690</v>
      </c>
      <c r="E446" t="s">
        <v>234</v>
      </c>
      <c r="F446" t="s">
        <v>75</v>
      </c>
      <c r="G446" t="s">
        <v>594</v>
      </c>
      <c r="H446" t="s">
        <v>304</v>
      </c>
      <c r="I446" t="s">
        <v>33</v>
      </c>
      <c r="J446" t="s">
        <v>93</v>
      </c>
      <c r="K446" t="s">
        <v>107</v>
      </c>
      <c r="L446" t="s">
        <v>47</v>
      </c>
      <c r="M446">
        <v>12</v>
      </c>
      <c r="N446" t="s">
        <v>48</v>
      </c>
      <c r="O446" t="s">
        <v>65</v>
      </c>
      <c r="P446" t="s">
        <v>114</v>
      </c>
      <c r="Q446" t="s">
        <v>290</v>
      </c>
      <c r="R446">
        <v>8</v>
      </c>
      <c r="S446">
        <v>10.81</v>
      </c>
      <c r="T446">
        <v>0</v>
      </c>
      <c r="U446">
        <v>5</v>
      </c>
      <c r="V446">
        <v>3</v>
      </c>
      <c r="W446" s="3">
        <f>Restaurant_Data[[#This Row],[Quantity]]*Restaurant_Data[[#This Row],[Unit Price]]*(1-Restaurant_Data[[#This Row],[Discount %]]/100)*(1+Restaurant_Data[[#This Row],[Tax %]]/100)</f>
        <v>90.804000000000002</v>
      </c>
      <c r="X446">
        <f>Restaurant_Data[[#This Row],[Quantity]]*Restaurant_Data[[#This Row],[Unit Price]]*50%</f>
        <v>43.24</v>
      </c>
      <c r="Y446" s="3">
        <f>Restaurant_Data[[#This Row],[Total Sales]]-Restaurant_Data[[#This Row],[Cost]]</f>
        <v>47.564</v>
      </c>
      <c r="Z446">
        <f>IF(COUNTIF($G$2:G446,G446)=1,1,0)</f>
        <v>0</v>
      </c>
    </row>
    <row r="447" spans="1:26" x14ac:dyDescent="0.3">
      <c r="A447" t="s">
        <v>785</v>
      </c>
      <c r="B447" s="2">
        <v>46018</v>
      </c>
      <c r="C447" t="s">
        <v>786</v>
      </c>
      <c r="D447" t="s">
        <v>690</v>
      </c>
      <c r="E447" t="s">
        <v>139</v>
      </c>
      <c r="F447" t="s">
        <v>75</v>
      </c>
      <c r="G447" t="s">
        <v>781</v>
      </c>
      <c r="H447" t="s">
        <v>304</v>
      </c>
      <c r="I447" t="s">
        <v>33</v>
      </c>
      <c r="J447" t="s">
        <v>102</v>
      </c>
      <c r="K447" t="s">
        <v>88</v>
      </c>
      <c r="L447" t="s">
        <v>56</v>
      </c>
      <c r="M447">
        <v>22</v>
      </c>
      <c r="N447" t="s">
        <v>48</v>
      </c>
      <c r="O447" t="s">
        <v>95</v>
      </c>
      <c r="P447" t="s">
        <v>77</v>
      </c>
      <c r="Q447" t="s">
        <v>244</v>
      </c>
      <c r="R447">
        <v>8</v>
      </c>
      <c r="S447">
        <v>5.63</v>
      </c>
      <c r="T447">
        <v>5</v>
      </c>
      <c r="U447">
        <v>5</v>
      </c>
      <c r="V447">
        <v>4</v>
      </c>
      <c r="W447" s="3">
        <f>Restaurant_Data[[#This Row],[Quantity]]*Restaurant_Data[[#This Row],[Unit Price]]*(1-Restaurant_Data[[#This Row],[Discount %]]/100)*(1+Restaurant_Data[[#This Row],[Tax %]]/100)</f>
        <v>44.927399999999999</v>
      </c>
      <c r="X447">
        <f>Restaurant_Data[[#This Row],[Quantity]]*Restaurant_Data[[#This Row],[Unit Price]]*50%</f>
        <v>22.52</v>
      </c>
      <c r="Y447" s="3">
        <f>Restaurant_Data[[#This Row],[Total Sales]]-Restaurant_Data[[#This Row],[Cost]]</f>
        <v>22.407399999999999</v>
      </c>
      <c r="Z447">
        <f>IF(COUNTIF($G$2:G447,G447)=1,1,0)</f>
        <v>0</v>
      </c>
    </row>
    <row r="448" spans="1:26" x14ac:dyDescent="0.3">
      <c r="A448" t="s">
        <v>787</v>
      </c>
      <c r="B448" s="2">
        <v>46016</v>
      </c>
      <c r="C448" t="s">
        <v>786</v>
      </c>
      <c r="D448" t="s">
        <v>690</v>
      </c>
      <c r="E448" t="s">
        <v>197</v>
      </c>
      <c r="F448" t="s">
        <v>30</v>
      </c>
      <c r="G448" t="s">
        <v>420</v>
      </c>
      <c r="H448" t="s">
        <v>304</v>
      </c>
      <c r="I448" t="s">
        <v>33</v>
      </c>
      <c r="J448" t="s">
        <v>45</v>
      </c>
      <c r="K448" t="s">
        <v>88</v>
      </c>
      <c r="L448" t="s">
        <v>56</v>
      </c>
      <c r="M448">
        <v>16</v>
      </c>
      <c r="N448" t="s">
        <v>37</v>
      </c>
      <c r="O448" t="s">
        <v>49</v>
      </c>
      <c r="P448" t="s">
        <v>39</v>
      </c>
      <c r="Q448" t="s">
        <v>319</v>
      </c>
      <c r="R448">
        <v>8</v>
      </c>
      <c r="S448">
        <v>4.18</v>
      </c>
      <c r="T448">
        <v>5</v>
      </c>
      <c r="U448">
        <v>5</v>
      </c>
      <c r="V448">
        <v>4</v>
      </c>
      <c r="W448" s="3">
        <f>Restaurant_Data[[#This Row],[Quantity]]*Restaurant_Data[[#This Row],[Unit Price]]*(1-Restaurant_Data[[#This Row],[Discount %]]/100)*(1+Restaurant_Data[[#This Row],[Tax %]]/100)</f>
        <v>33.356400000000001</v>
      </c>
      <c r="X448">
        <f>Restaurant_Data[[#This Row],[Quantity]]*Restaurant_Data[[#This Row],[Unit Price]]*50%</f>
        <v>16.72</v>
      </c>
      <c r="Y448" s="3">
        <f>Restaurant_Data[[#This Row],[Total Sales]]-Restaurant_Data[[#This Row],[Cost]]</f>
        <v>16.636400000000002</v>
      </c>
      <c r="Z448">
        <f>IF(COUNTIF($G$2:G448,G448)=1,1,0)</f>
        <v>0</v>
      </c>
    </row>
    <row r="449" spans="1:26" x14ac:dyDescent="0.3">
      <c r="A449" t="s">
        <v>788</v>
      </c>
      <c r="B449" s="2">
        <v>46002</v>
      </c>
      <c r="C449" t="s">
        <v>786</v>
      </c>
      <c r="D449" t="s">
        <v>690</v>
      </c>
      <c r="E449" t="s">
        <v>105</v>
      </c>
      <c r="F449" t="s">
        <v>69</v>
      </c>
      <c r="G449" t="s">
        <v>789</v>
      </c>
      <c r="H449" t="s">
        <v>44</v>
      </c>
      <c r="I449" t="s">
        <v>33</v>
      </c>
      <c r="J449" t="s">
        <v>93</v>
      </c>
      <c r="K449" t="s">
        <v>35</v>
      </c>
      <c r="L449" t="s">
        <v>36</v>
      </c>
      <c r="M449">
        <v>14</v>
      </c>
      <c r="N449" t="s">
        <v>48</v>
      </c>
      <c r="O449" t="s">
        <v>65</v>
      </c>
      <c r="P449" t="s">
        <v>50</v>
      </c>
      <c r="Q449" t="s">
        <v>89</v>
      </c>
      <c r="R449">
        <v>8</v>
      </c>
      <c r="S449">
        <v>7.9</v>
      </c>
      <c r="T449">
        <v>5</v>
      </c>
      <c r="U449">
        <v>5</v>
      </c>
      <c r="V449">
        <v>5</v>
      </c>
      <c r="W449" s="3">
        <f>Restaurant_Data[[#This Row],[Quantity]]*Restaurant_Data[[#This Row],[Unit Price]]*(1-Restaurant_Data[[#This Row],[Discount %]]/100)*(1+Restaurant_Data[[#This Row],[Tax %]]/100)</f>
        <v>63.042000000000002</v>
      </c>
      <c r="X449">
        <f>Restaurant_Data[[#This Row],[Quantity]]*Restaurant_Data[[#This Row],[Unit Price]]*50%</f>
        <v>31.6</v>
      </c>
      <c r="Y449" s="3">
        <f>Restaurant_Data[[#This Row],[Total Sales]]-Restaurant_Data[[#This Row],[Cost]]</f>
        <v>31.442</v>
      </c>
      <c r="Z449">
        <f>IF(COUNTIF($G$2:G449,G449)=1,1,0)</f>
        <v>1</v>
      </c>
    </row>
    <row r="450" spans="1:26" x14ac:dyDescent="0.3">
      <c r="A450" t="s">
        <v>790</v>
      </c>
      <c r="B450" s="2">
        <v>46011</v>
      </c>
      <c r="C450" t="s">
        <v>786</v>
      </c>
      <c r="D450" t="s">
        <v>690</v>
      </c>
      <c r="E450" t="s">
        <v>231</v>
      </c>
      <c r="F450" t="s">
        <v>75</v>
      </c>
      <c r="G450" t="s">
        <v>333</v>
      </c>
      <c r="H450" t="s">
        <v>44</v>
      </c>
      <c r="I450" t="s">
        <v>33</v>
      </c>
      <c r="J450" t="s">
        <v>93</v>
      </c>
      <c r="K450" t="s">
        <v>64</v>
      </c>
      <c r="L450" t="s">
        <v>94</v>
      </c>
      <c r="M450">
        <v>9</v>
      </c>
      <c r="N450" t="s">
        <v>48</v>
      </c>
      <c r="O450" t="s">
        <v>65</v>
      </c>
      <c r="P450" t="s">
        <v>114</v>
      </c>
      <c r="Q450" t="s">
        <v>229</v>
      </c>
      <c r="R450">
        <v>8</v>
      </c>
      <c r="S450">
        <v>7.99</v>
      </c>
      <c r="T450">
        <v>10</v>
      </c>
      <c r="U450">
        <v>5</v>
      </c>
      <c r="V450">
        <v>5</v>
      </c>
      <c r="W450" s="3">
        <f>Restaurant_Data[[#This Row],[Quantity]]*Restaurant_Data[[#This Row],[Unit Price]]*(1-Restaurant_Data[[#This Row],[Discount %]]/100)*(1+Restaurant_Data[[#This Row],[Tax %]]/100)</f>
        <v>60.40440000000001</v>
      </c>
      <c r="X450">
        <f>Restaurant_Data[[#This Row],[Quantity]]*Restaurant_Data[[#This Row],[Unit Price]]*50%</f>
        <v>31.96</v>
      </c>
      <c r="Y450" s="3">
        <f>Restaurant_Data[[#This Row],[Total Sales]]-Restaurant_Data[[#This Row],[Cost]]</f>
        <v>28.444400000000009</v>
      </c>
      <c r="Z450">
        <f>IF(COUNTIF($G$2:G450,G450)=1,1,0)</f>
        <v>0</v>
      </c>
    </row>
    <row r="451" spans="1:26" x14ac:dyDescent="0.3">
      <c r="A451" t="s">
        <v>791</v>
      </c>
      <c r="B451" s="2">
        <v>46014</v>
      </c>
      <c r="C451" t="s">
        <v>786</v>
      </c>
      <c r="D451" t="s">
        <v>690</v>
      </c>
      <c r="E451" t="s">
        <v>174</v>
      </c>
      <c r="F451" t="s">
        <v>75</v>
      </c>
      <c r="G451" t="s">
        <v>569</v>
      </c>
      <c r="H451" t="s">
        <v>44</v>
      </c>
      <c r="I451" t="s">
        <v>33</v>
      </c>
      <c r="J451" t="s">
        <v>34</v>
      </c>
      <c r="K451" t="s">
        <v>88</v>
      </c>
      <c r="L451" t="s">
        <v>94</v>
      </c>
      <c r="M451">
        <v>14</v>
      </c>
      <c r="N451" t="s">
        <v>57</v>
      </c>
      <c r="O451" t="s">
        <v>49</v>
      </c>
      <c r="P451" t="s">
        <v>58</v>
      </c>
      <c r="Q451" t="s">
        <v>59</v>
      </c>
      <c r="R451">
        <v>9</v>
      </c>
      <c r="S451">
        <v>7.91</v>
      </c>
      <c r="T451">
        <v>0</v>
      </c>
      <c r="U451">
        <v>5</v>
      </c>
      <c r="V451">
        <v>3</v>
      </c>
      <c r="W451" s="3">
        <f>Restaurant_Data[[#This Row],[Quantity]]*Restaurant_Data[[#This Row],[Unit Price]]*(1-Restaurant_Data[[#This Row],[Discount %]]/100)*(1+Restaurant_Data[[#This Row],[Tax %]]/100)</f>
        <v>74.749499999999998</v>
      </c>
      <c r="X451">
        <f>Restaurant_Data[[#This Row],[Quantity]]*Restaurant_Data[[#This Row],[Unit Price]]*50%</f>
        <v>35.594999999999999</v>
      </c>
      <c r="Y451" s="3">
        <f>Restaurant_Data[[#This Row],[Total Sales]]-Restaurant_Data[[#This Row],[Cost]]</f>
        <v>39.154499999999999</v>
      </c>
      <c r="Z451">
        <f>IF(COUNTIF($G$2:G451,G451)=1,1,0)</f>
        <v>0</v>
      </c>
    </row>
    <row r="452" spans="1:26" x14ac:dyDescent="0.3">
      <c r="A452" t="s">
        <v>792</v>
      </c>
      <c r="B452" s="2">
        <v>46007</v>
      </c>
      <c r="C452" t="s">
        <v>786</v>
      </c>
      <c r="D452" t="s">
        <v>690</v>
      </c>
      <c r="E452" t="s">
        <v>234</v>
      </c>
      <c r="F452" t="s">
        <v>122</v>
      </c>
      <c r="G452" t="s">
        <v>712</v>
      </c>
      <c r="H452" t="s">
        <v>304</v>
      </c>
      <c r="I452" t="s">
        <v>33</v>
      </c>
      <c r="J452" t="s">
        <v>45</v>
      </c>
      <c r="K452" t="s">
        <v>35</v>
      </c>
      <c r="L452" t="s">
        <v>94</v>
      </c>
      <c r="M452">
        <v>12</v>
      </c>
      <c r="N452" t="s">
        <v>48</v>
      </c>
      <c r="O452" t="s">
        <v>65</v>
      </c>
      <c r="P452" t="s">
        <v>114</v>
      </c>
      <c r="Q452" t="s">
        <v>178</v>
      </c>
      <c r="R452">
        <v>8</v>
      </c>
      <c r="S452">
        <v>12.67</v>
      </c>
      <c r="T452">
        <v>5</v>
      </c>
      <c r="U452">
        <v>5</v>
      </c>
      <c r="V452">
        <v>4</v>
      </c>
      <c r="W452" s="3">
        <f>Restaurant_Data[[#This Row],[Quantity]]*Restaurant_Data[[#This Row],[Unit Price]]*(1-Restaurant_Data[[#This Row],[Discount %]]/100)*(1+Restaurant_Data[[#This Row],[Tax %]]/100)</f>
        <v>101.1066</v>
      </c>
      <c r="X452">
        <f>Restaurant_Data[[#This Row],[Quantity]]*Restaurant_Data[[#This Row],[Unit Price]]*50%</f>
        <v>50.68</v>
      </c>
      <c r="Y452" s="3">
        <f>Restaurant_Data[[#This Row],[Total Sales]]-Restaurant_Data[[#This Row],[Cost]]</f>
        <v>50.426600000000001</v>
      </c>
      <c r="Z452">
        <f>IF(COUNTIF($G$2:G452,G452)=1,1,0)</f>
        <v>0</v>
      </c>
    </row>
    <row r="453" spans="1:26" x14ac:dyDescent="0.3">
      <c r="A453" t="s">
        <v>793</v>
      </c>
      <c r="B453" s="2">
        <v>46015</v>
      </c>
      <c r="C453" t="s">
        <v>786</v>
      </c>
      <c r="D453" t="s">
        <v>690</v>
      </c>
      <c r="E453" t="s">
        <v>439</v>
      </c>
      <c r="F453" t="s">
        <v>122</v>
      </c>
      <c r="G453" t="s">
        <v>749</v>
      </c>
      <c r="H453" t="s">
        <v>44</v>
      </c>
      <c r="I453" t="s">
        <v>63</v>
      </c>
      <c r="J453" t="s">
        <v>93</v>
      </c>
      <c r="K453" t="s">
        <v>46</v>
      </c>
      <c r="L453" t="s">
        <v>47</v>
      </c>
      <c r="M453">
        <v>20</v>
      </c>
      <c r="N453" t="s">
        <v>37</v>
      </c>
      <c r="O453" t="s">
        <v>38</v>
      </c>
      <c r="P453" t="s">
        <v>58</v>
      </c>
      <c r="Q453" t="s">
        <v>83</v>
      </c>
      <c r="R453">
        <v>8</v>
      </c>
      <c r="S453">
        <v>5.69</v>
      </c>
      <c r="T453">
        <v>10</v>
      </c>
      <c r="U453">
        <v>5</v>
      </c>
      <c r="V453">
        <v>4</v>
      </c>
      <c r="W453" s="3">
        <f>Restaurant_Data[[#This Row],[Quantity]]*Restaurant_Data[[#This Row],[Unit Price]]*(1-Restaurant_Data[[#This Row],[Discount %]]/100)*(1+Restaurant_Data[[#This Row],[Tax %]]/100)</f>
        <v>43.016400000000004</v>
      </c>
      <c r="X453">
        <f>Restaurant_Data[[#This Row],[Quantity]]*Restaurant_Data[[#This Row],[Unit Price]]*50%</f>
        <v>22.76</v>
      </c>
      <c r="Y453" s="3">
        <f>Restaurant_Data[[#This Row],[Total Sales]]-Restaurant_Data[[#This Row],[Cost]]</f>
        <v>20.256400000000003</v>
      </c>
      <c r="Z453">
        <f>IF(COUNTIF($G$2:G453,G453)=1,1,0)</f>
        <v>0</v>
      </c>
    </row>
    <row r="454" spans="1:26" x14ac:dyDescent="0.3">
      <c r="A454" t="s">
        <v>794</v>
      </c>
      <c r="B454" s="2">
        <v>46004</v>
      </c>
      <c r="C454" t="s">
        <v>786</v>
      </c>
      <c r="D454" t="s">
        <v>690</v>
      </c>
      <c r="E454" t="s">
        <v>105</v>
      </c>
      <c r="F454" t="s">
        <v>86</v>
      </c>
      <c r="G454" t="s">
        <v>505</v>
      </c>
      <c r="H454" t="s">
        <v>304</v>
      </c>
      <c r="I454" t="s">
        <v>63</v>
      </c>
      <c r="J454" t="s">
        <v>45</v>
      </c>
      <c r="K454" t="s">
        <v>88</v>
      </c>
      <c r="L454" t="s">
        <v>47</v>
      </c>
      <c r="M454">
        <v>8</v>
      </c>
      <c r="N454" t="s">
        <v>37</v>
      </c>
      <c r="O454" t="s">
        <v>49</v>
      </c>
      <c r="P454" t="s">
        <v>58</v>
      </c>
      <c r="Q454" t="s">
        <v>83</v>
      </c>
      <c r="R454">
        <v>8</v>
      </c>
      <c r="S454">
        <v>16.59</v>
      </c>
      <c r="T454">
        <v>5</v>
      </c>
      <c r="U454">
        <v>5</v>
      </c>
      <c r="V454">
        <v>5</v>
      </c>
      <c r="W454" s="3">
        <f>Restaurant_Data[[#This Row],[Quantity]]*Restaurant_Data[[#This Row],[Unit Price]]*(1-Restaurant_Data[[#This Row],[Discount %]]/100)*(1+Restaurant_Data[[#This Row],[Tax %]]/100)</f>
        <v>132.38819999999998</v>
      </c>
      <c r="X454">
        <f>Restaurant_Data[[#This Row],[Quantity]]*Restaurant_Data[[#This Row],[Unit Price]]*50%</f>
        <v>66.36</v>
      </c>
      <c r="Y454" s="3">
        <f>Restaurant_Data[[#This Row],[Total Sales]]-Restaurant_Data[[#This Row],[Cost]]</f>
        <v>66.028199999999984</v>
      </c>
      <c r="Z454">
        <f>IF(COUNTIF($G$2:G454,G454)=1,1,0)</f>
        <v>0</v>
      </c>
    </row>
    <row r="455" spans="1:26" x14ac:dyDescent="0.3">
      <c r="A455" t="s">
        <v>795</v>
      </c>
      <c r="B455" s="2">
        <v>46004</v>
      </c>
      <c r="C455" t="s">
        <v>786</v>
      </c>
      <c r="D455" t="s">
        <v>690</v>
      </c>
      <c r="E455" t="s">
        <v>146</v>
      </c>
      <c r="F455" t="s">
        <v>30</v>
      </c>
      <c r="G455" t="s">
        <v>219</v>
      </c>
      <c r="H455" t="s">
        <v>44</v>
      </c>
      <c r="I455" t="s">
        <v>33</v>
      </c>
      <c r="J455" t="s">
        <v>93</v>
      </c>
      <c r="K455" t="s">
        <v>46</v>
      </c>
      <c r="L455" t="s">
        <v>36</v>
      </c>
      <c r="M455">
        <v>7</v>
      </c>
      <c r="N455" t="s">
        <v>48</v>
      </c>
      <c r="O455" t="s">
        <v>49</v>
      </c>
      <c r="P455" t="s">
        <v>71</v>
      </c>
      <c r="Q455" t="s">
        <v>72</v>
      </c>
      <c r="R455">
        <v>8</v>
      </c>
      <c r="S455">
        <v>13.51</v>
      </c>
      <c r="T455">
        <v>0</v>
      </c>
      <c r="U455">
        <v>5</v>
      </c>
      <c r="V455">
        <v>5</v>
      </c>
      <c r="W455" s="3">
        <f>Restaurant_Data[[#This Row],[Quantity]]*Restaurant_Data[[#This Row],[Unit Price]]*(1-Restaurant_Data[[#This Row],[Discount %]]/100)*(1+Restaurant_Data[[#This Row],[Tax %]]/100)</f>
        <v>113.48400000000001</v>
      </c>
      <c r="X455">
        <f>Restaurant_Data[[#This Row],[Quantity]]*Restaurant_Data[[#This Row],[Unit Price]]*50%</f>
        <v>54.04</v>
      </c>
      <c r="Y455" s="3">
        <f>Restaurant_Data[[#This Row],[Total Sales]]-Restaurant_Data[[#This Row],[Cost]]</f>
        <v>59.44400000000001</v>
      </c>
      <c r="Z455">
        <f>IF(COUNTIF($G$2:G455,G455)=1,1,0)</f>
        <v>0</v>
      </c>
    </row>
    <row r="456" spans="1:26" x14ac:dyDescent="0.3">
      <c r="A456" t="s">
        <v>785</v>
      </c>
      <c r="B456" s="2">
        <v>46018</v>
      </c>
      <c r="C456" t="s">
        <v>786</v>
      </c>
      <c r="D456" t="s">
        <v>690</v>
      </c>
      <c r="E456" t="s">
        <v>139</v>
      </c>
      <c r="F456" t="s">
        <v>75</v>
      </c>
      <c r="G456" t="s">
        <v>781</v>
      </c>
      <c r="H456" t="s">
        <v>304</v>
      </c>
      <c r="I456" t="s">
        <v>33</v>
      </c>
      <c r="J456" t="s">
        <v>102</v>
      </c>
      <c r="K456" t="s">
        <v>88</v>
      </c>
      <c r="L456" t="s">
        <v>56</v>
      </c>
      <c r="M456">
        <v>22</v>
      </c>
      <c r="N456" t="s">
        <v>48</v>
      </c>
      <c r="O456" t="s">
        <v>95</v>
      </c>
      <c r="P456" t="s">
        <v>58</v>
      </c>
      <c r="Q456" t="s">
        <v>59</v>
      </c>
      <c r="R456">
        <v>8</v>
      </c>
      <c r="S456">
        <v>11.87</v>
      </c>
      <c r="T456">
        <v>5</v>
      </c>
      <c r="U456">
        <v>5</v>
      </c>
      <c r="V456">
        <v>4</v>
      </c>
      <c r="W456" s="3">
        <f>Restaurant_Data[[#This Row],[Quantity]]*Restaurant_Data[[#This Row],[Unit Price]]*(1-Restaurant_Data[[#This Row],[Discount %]]/100)*(1+Restaurant_Data[[#This Row],[Tax %]]/100)</f>
        <v>94.722599999999986</v>
      </c>
      <c r="X456">
        <f>Restaurant_Data[[#This Row],[Quantity]]*Restaurant_Data[[#This Row],[Unit Price]]*50%</f>
        <v>47.48</v>
      </c>
      <c r="Y456" s="3">
        <f>Restaurant_Data[[#This Row],[Total Sales]]-Restaurant_Data[[#This Row],[Cost]]</f>
        <v>47.242599999999989</v>
      </c>
      <c r="Z456">
        <f>IF(COUNTIF($G$2:G456,G456)=1,1,0)</f>
        <v>0</v>
      </c>
    </row>
    <row r="457" spans="1:26" x14ac:dyDescent="0.3">
      <c r="A457" t="s">
        <v>787</v>
      </c>
      <c r="B457" s="2">
        <v>46016</v>
      </c>
      <c r="C457" t="s">
        <v>786</v>
      </c>
      <c r="D457" t="s">
        <v>690</v>
      </c>
      <c r="E457" t="s">
        <v>197</v>
      </c>
      <c r="F457" t="s">
        <v>30</v>
      </c>
      <c r="G457" t="s">
        <v>420</v>
      </c>
      <c r="H457" t="s">
        <v>304</v>
      </c>
      <c r="I457" t="s">
        <v>33</v>
      </c>
      <c r="J457" t="s">
        <v>45</v>
      </c>
      <c r="K457" t="s">
        <v>88</v>
      </c>
      <c r="L457" t="s">
        <v>56</v>
      </c>
      <c r="M457">
        <v>16</v>
      </c>
      <c r="N457" t="s">
        <v>37</v>
      </c>
      <c r="O457" t="s">
        <v>49</v>
      </c>
      <c r="P457" t="s">
        <v>71</v>
      </c>
      <c r="Q457" t="s">
        <v>210</v>
      </c>
      <c r="R457">
        <v>8</v>
      </c>
      <c r="S457">
        <v>8.11</v>
      </c>
      <c r="T457">
        <v>0</v>
      </c>
      <c r="U457">
        <v>5</v>
      </c>
      <c r="V457">
        <v>4</v>
      </c>
      <c r="W457" s="3">
        <f>Restaurant_Data[[#This Row],[Quantity]]*Restaurant_Data[[#This Row],[Unit Price]]*(1-Restaurant_Data[[#This Row],[Discount %]]/100)*(1+Restaurant_Data[[#This Row],[Tax %]]/100)</f>
        <v>68.123999999999995</v>
      </c>
      <c r="X457">
        <f>Restaurant_Data[[#This Row],[Quantity]]*Restaurant_Data[[#This Row],[Unit Price]]*50%</f>
        <v>32.44</v>
      </c>
      <c r="Y457" s="3">
        <f>Restaurant_Data[[#This Row],[Total Sales]]-Restaurant_Data[[#This Row],[Cost]]</f>
        <v>35.683999999999997</v>
      </c>
      <c r="Z457">
        <f>IF(COUNTIF($G$2:G457,G457)=1,1,0)</f>
        <v>0</v>
      </c>
    </row>
    <row r="458" spans="1:26" x14ac:dyDescent="0.3">
      <c r="A458" t="s">
        <v>788</v>
      </c>
      <c r="B458" s="2">
        <v>46002</v>
      </c>
      <c r="C458" t="s">
        <v>786</v>
      </c>
      <c r="D458" t="s">
        <v>690</v>
      </c>
      <c r="E458" t="s">
        <v>105</v>
      </c>
      <c r="F458" t="s">
        <v>69</v>
      </c>
      <c r="G458" t="s">
        <v>789</v>
      </c>
      <c r="H458" t="s">
        <v>44</v>
      </c>
      <c r="I458" t="s">
        <v>33</v>
      </c>
      <c r="J458" t="s">
        <v>93</v>
      </c>
      <c r="K458" t="s">
        <v>35</v>
      </c>
      <c r="L458" t="s">
        <v>36</v>
      </c>
      <c r="M458">
        <v>14</v>
      </c>
      <c r="N458" t="s">
        <v>48</v>
      </c>
      <c r="O458" t="s">
        <v>65</v>
      </c>
      <c r="P458" t="s">
        <v>71</v>
      </c>
      <c r="Q458" t="s">
        <v>148</v>
      </c>
      <c r="R458">
        <v>8</v>
      </c>
      <c r="S458">
        <v>10.7</v>
      </c>
      <c r="T458">
        <v>5</v>
      </c>
      <c r="U458">
        <v>5</v>
      </c>
      <c r="V458">
        <v>5</v>
      </c>
      <c r="W458" s="3">
        <f>Restaurant_Data[[#This Row],[Quantity]]*Restaurant_Data[[#This Row],[Unit Price]]*(1-Restaurant_Data[[#This Row],[Discount %]]/100)*(1+Restaurant_Data[[#This Row],[Tax %]]/100)</f>
        <v>85.385999999999996</v>
      </c>
      <c r="X458">
        <f>Restaurant_Data[[#This Row],[Quantity]]*Restaurant_Data[[#This Row],[Unit Price]]*50%</f>
        <v>42.8</v>
      </c>
      <c r="Y458" s="3">
        <f>Restaurant_Data[[#This Row],[Total Sales]]-Restaurant_Data[[#This Row],[Cost]]</f>
        <v>42.585999999999999</v>
      </c>
      <c r="Z458">
        <f>IF(COUNTIF($G$2:G458,G458)=1,1,0)</f>
        <v>0</v>
      </c>
    </row>
    <row r="459" spans="1:26" x14ac:dyDescent="0.3">
      <c r="A459" t="s">
        <v>790</v>
      </c>
      <c r="B459" s="2">
        <v>46011</v>
      </c>
      <c r="C459" t="s">
        <v>786</v>
      </c>
      <c r="D459" t="s">
        <v>690</v>
      </c>
      <c r="E459" t="s">
        <v>231</v>
      </c>
      <c r="F459" t="s">
        <v>75</v>
      </c>
      <c r="G459" t="s">
        <v>151</v>
      </c>
      <c r="H459" t="s">
        <v>44</v>
      </c>
      <c r="I459" t="s">
        <v>33</v>
      </c>
      <c r="J459" t="s">
        <v>93</v>
      </c>
      <c r="K459" t="s">
        <v>64</v>
      </c>
      <c r="L459" t="s">
        <v>94</v>
      </c>
      <c r="M459">
        <v>9</v>
      </c>
      <c r="N459" t="s">
        <v>48</v>
      </c>
      <c r="O459" t="s">
        <v>65</v>
      </c>
      <c r="P459" t="s">
        <v>114</v>
      </c>
      <c r="Q459" t="s">
        <v>115</v>
      </c>
      <c r="R459">
        <v>8</v>
      </c>
      <c r="S459">
        <v>15.97</v>
      </c>
      <c r="T459">
        <v>0</v>
      </c>
      <c r="U459">
        <v>5</v>
      </c>
      <c r="V459">
        <v>5</v>
      </c>
      <c r="W459" s="3">
        <f>Restaurant_Data[[#This Row],[Quantity]]*Restaurant_Data[[#This Row],[Unit Price]]*(1-Restaurant_Data[[#This Row],[Discount %]]/100)*(1+Restaurant_Data[[#This Row],[Tax %]]/100)</f>
        <v>134.14800000000002</v>
      </c>
      <c r="X459">
        <f>Restaurant_Data[[#This Row],[Quantity]]*Restaurant_Data[[#This Row],[Unit Price]]*50%</f>
        <v>63.88</v>
      </c>
      <c r="Y459" s="3">
        <f>Restaurant_Data[[#This Row],[Total Sales]]-Restaurant_Data[[#This Row],[Cost]]</f>
        <v>70.268000000000029</v>
      </c>
      <c r="Z459">
        <f>IF(COUNTIF($G$2:G459,G459)=1,1,0)</f>
        <v>0</v>
      </c>
    </row>
    <row r="460" spans="1:26" x14ac:dyDescent="0.3">
      <c r="A460" t="s">
        <v>791</v>
      </c>
      <c r="B460" s="2">
        <v>46014</v>
      </c>
      <c r="C460" t="s">
        <v>786</v>
      </c>
      <c r="D460" t="s">
        <v>690</v>
      </c>
      <c r="E460" t="s">
        <v>174</v>
      </c>
      <c r="F460" t="s">
        <v>75</v>
      </c>
      <c r="G460" t="s">
        <v>569</v>
      </c>
      <c r="H460" t="s">
        <v>44</v>
      </c>
      <c r="I460" t="s">
        <v>33</v>
      </c>
      <c r="J460" t="s">
        <v>34</v>
      </c>
      <c r="K460" t="s">
        <v>88</v>
      </c>
      <c r="L460" t="s">
        <v>94</v>
      </c>
      <c r="M460">
        <v>14</v>
      </c>
      <c r="N460" t="s">
        <v>57</v>
      </c>
      <c r="O460" t="s">
        <v>49</v>
      </c>
      <c r="P460" t="s">
        <v>50</v>
      </c>
      <c r="Q460" t="s">
        <v>51</v>
      </c>
      <c r="R460">
        <v>8</v>
      </c>
      <c r="S460">
        <v>9.07</v>
      </c>
      <c r="T460">
        <v>5</v>
      </c>
      <c r="U460">
        <v>5</v>
      </c>
      <c r="V460">
        <v>3</v>
      </c>
      <c r="W460" s="3">
        <f>Restaurant_Data[[#This Row],[Quantity]]*Restaurant_Data[[#This Row],[Unit Price]]*(1-Restaurant_Data[[#This Row],[Discount %]]/100)*(1+Restaurant_Data[[#This Row],[Tax %]]/100)</f>
        <v>72.378600000000006</v>
      </c>
      <c r="X460">
        <f>Restaurant_Data[[#This Row],[Quantity]]*Restaurant_Data[[#This Row],[Unit Price]]*50%</f>
        <v>36.28</v>
      </c>
      <c r="Y460" s="3">
        <f>Restaurant_Data[[#This Row],[Total Sales]]-Restaurant_Data[[#This Row],[Cost]]</f>
        <v>36.098600000000005</v>
      </c>
      <c r="Z460">
        <f>IF(COUNTIF($G$2:G460,G460)=1,1,0)</f>
        <v>0</v>
      </c>
    </row>
    <row r="461" spans="1:26" x14ac:dyDescent="0.3">
      <c r="A461" t="s">
        <v>792</v>
      </c>
      <c r="B461" s="2">
        <v>46007</v>
      </c>
      <c r="C461" t="s">
        <v>786</v>
      </c>
      <c r="D461" t="s">
        <v>690</v>
      </c>
      <c r="E461" t="s">
        <v>234</v>
      </c>
      <c r="F461" t="s">
        <v>122</v>
      </c>
      <c r="G461" t="s">
        <v>712</v>
      </c>
      <c r="H461" t="s">
        <v>304</v>
      </c>
      <c r="I461" t="s">
        <v>33</v>
      </c>
      <c r="J461" t="s">
        <v>45</v>
      </c>
      <c r="K461" t="s">
        <v>35</v>
      </c>
      <c r="L461" t="s">
        <v>94</v>
      </c>
      <c r="M461">
        <v>12</v>
      </c>
      <c r="N461" t="s">
        <v>48</v>
      </c>
      <c r="O461" t="s">
        <v>65</v>
      </c>
      <c r="P461" t="s">
        <v>114</v>
      </c>
      <c r="Q461" t="s">
        <v>115</v>
      </c>
      <c r="R461">
        <v>8</v>
      </c>
      <c r="S461">
        <v>14.27</v>
      </c>
      <c r="T461">
        <v>0</v>
      </c>
      <c r="U461">
        <v>5</v>
      </c>
      <c r="V461">
        <v>4</v>
      </c>
      <c r="W461" s="3">
        <f>Restaurant_Data[[#This Row],[Quantity]]*Restaurant_Data[[#This Row],[Unit Price]]*(1-Restaurant_Data[[#This Row],[Discount %]]/100)*(1+Restaurant_Data[[#This Row],[Tax %]]/100)</f>
        <v>119.86799999999999</v>
      </c>
      <c r="X461">
        <f>Restaurant_Data[[#This Row],[Quantity]]*Restaurant_Data[[#This Row],[Unit Price]]*50%</f>
        <v>57.08</v>
      </c>
      <c r="Y461" s="3">
        <f>Restaurant_Data[[#This Row],[Total Sales]]-Restaurant_Data[[#This Row],[Cost]]</f>
        <v>62.787999999999997</v>
      </c>
      <c r="Z461">
        <f>IF(COUNTIF($G$2:G461,G461)=1,1,0)</f>
        <v>0</v>
      </c>
    </row>
    <row r="462" spans="1:26" x14ac:dyDescent="0.3">
      <c r="A462" t="s">
        <v>793</v>
      </c>
      <c r="B462" s="2">
        <v>46015</v>
      </c>
      <c r="C462" t="s">
        <v>786</v>
      </c>
      <c r="D462" t="s">
        <v>690</v>
      </c>
      <c r="E462" t="s">
        <v>439</v>
      </c>
      <c r="F462" t="s">
        <v>122</v>
      </c>
      <c r="G462" t="s">
        <v>272</v>
      </c>
      <c r="H462" t="s">
        <v>44</v>
      </c>
      <c r="I462" t="s">
        <v>63</v>
      </c>
      <c r="J462" t="s">
        <v>93</v>
      </c>
      <c r="K462" t="s">
        <v>46</v>
      </c>
      <c r="L462" t="s">
        <v>47</v>
      </c>
      <c r="M462">
        <v>20</v>
      </c>
      <c r="N462" t="s">
        <v>37</v>
      </c>
      <c r="O462" t="s">
        <v>38</v>
      </c>
      <c r="P462" t="s">
        <v>50</v>
      </c>
      <c r="Q462" t="s">
        <v>98</v>
      </c>
      <c r="R462">
        <v>9</v>
      </c>
      <c r="S462">
        <v>10.26</v>
      </c>
      <c r="T462">
        <v>5</v>
      </c>
      <c r="U462">
        <v>5</v>
      </c>
      <c r="V462">
        <v>4</v>
      </c>
      <c r="W462" s="3">
        <f>Restaurant_Data[[#This Row],[Quantity]]*Restaurant_Data[[#This Row],[Unit Price]]*(1-Restaurant_Data[[#This Row],[Discount %]]/100)*(1+Restaurant_Data[[#This Row],[Tax %]]/100)</f>
        <v>92.10915</v>
      </c>
      <c r="X462">
        <f>Restaurant_Data[[#This Row],[Quantity]]*Restaurant_Data[[#This Row],[Unit Price]]*50%</f>
        <v>46.17</v>
      </c>
      <c r="Y462" s="3">
        <f>Restaurant_Data[[#This Row],[Total Sales]]-Restaurant_Data[[#This Row],[Cost]]</f>
        <v>45.939149999999998</v>
      </c>
      <c r="Z462">
        <f>IF(COUNTIF($G$2:G462,G462)=1,1,0)</f>
        <v>0</v>
      </c>
    </row>
    <row r="463" spans="1:26" x14ac:dyDescent="0.3">
      <c r="A463" t="s">
        <v>794</v>
      </c>
      <c r="B463" s="2">
        <v>46004</v>
      </c>
      <c r="C463" t="s">
        <v>786</v>
      </c>
      <c r="D463" t="s">
        <v>690</v>
      </c>
      <c r="E463" t="s">
        <v>105</v>
      </c>
      <c r="F463" t="s">
        <v>86</v>
      </c>
      <c r="G463" t="s">
        <v>505</v>
      </c>
      <c r="H463" t="s">
        <v>304</v>
      </c>
      <c r="I463" t="s">
        <v>63</v>
      </c>
      <c r="J463" t="s">
        <v>45</v>
      </c>
      <c r="K463" t="s">
        <v>88</v>
      </c>
      <c r="L463" t="s">
        <v>47</v>
      </c>
      <c r="M463">
        <v>8</v>
      </c>
      <c r="N463" t="s">
        <v>37</v>
      </c>
      <c r="O463" t="s">
        <v>49</v>
      </c>
      <c r="P463" t="s">
        <v>114</v>
      </c>
      <c r="Q463" t="s">
        <v>178</v>
      </c>
      <c r="R463">
        <v>8</v>
      </c>
      <c r="S463">
        <v>6.58</v>
      </c>
      <c r="T463">
        <v>0</v>
      </c>
      <c r="U463">
        <v>5</v>
      </c>
      <c r="V463">
        <v>5</v>
      </c>
      <c r="W463" s="3">
        <f>Restaurant_Data[[#This Row],[Quantity]]*Restaurant_Data[[#This Row],[Unit Price]]*(1-Restaurant_Data[[#This Row],[Discount %]]/100)*(1+Restaurant_Data[[#This Row],[Tax %]]/100)</f>
        <v>55.272000000000006</v>
      </c>
      <c r="X463">
        <f>Restaurant_Data[[#This Row],[Quantity]]*Restaurant_Data[[#This Row],[Unit Price]]*50%</f>
        <v>26.32</v>
      </c>
      <c r="Y463" s="3">
        <f>Restaurant_Data[[#This Row],[Total Sales]]-Restaurant_Data[[#This Row],[Cost]]</f>
        <v>28.952000000000005</v>
      </c>
      <c r="Z463">
        <f>IF(COUNTIF($G$2:G463,G463)=1,1,0)</f>
        <v>0</v>
      </c>
    </row>
    <row r="464" spans="1:26" x14ac:dyDescent="0.3">
      <c r="A464" t="s">
        <v>795</v>
      </c>
      <c r="B464" s="2">
        <v>46004</v>
      </c>
      <c r="C464" t="s">
        <v>786</v>
      </c>
      <c r="D464" t="s">
        <v>690</v>
      </c>
      <c r="E464" t="s">
        <v>146</v>
      </c>
      <c r="F464" t="s">
        <v>30</v>
      </c>
      <c r="G464" t="s">
        <v>219</v>
      </c>
      <c r="H464" t="s">
        <v>44</v>
      </c>
      <c r="I464" t="s">
        <v>33</v>
      </c>
      <c r="J464" t="s">
        <v>93</v>
      </c>
      <c r="K464" t="s">
        <v>46</v>
      </c>
      <c r="L464" t="s">
        <v>36</v>
      </c>
      <c r="M464">
        <v>7</v>
      </c>
      <c r="N464" t="s">
        <v>48</v>
      </c>
      <c r="O464" t="s">
        <v>49</v>
      </c>
      <c r="P464" t="s">
        <v>77</v>
      </c>
      <c r="Q464" t="s">
        <v>124</v>
      </c>
      <c r="R464">
        <v>8</v>
      </c>
      <c r="S464">
        <v>4.43</v>
      </c>
      <c r="T464">
        <v>0</v>
      </c>
      <c r="U464">
        <v>5</v>
      </c>
      <c r="V464">
        <v>5</v>
      </c>
      <c r="W464" s="3">
        <f>Restaurant_Data[[#This Row],[Quantity]]*Restaurant_Data[[#This Row],[Unit Price]]*(1-Restaurant_Data[[#This Row],[Discount %]]/100)*(1+Restaurant_Data[[#This Row],[Tax %]]/100)</f>
        <v>37.211999999999996</v>
      </c>
      <c r="X464">
        <f>Restaurant_Data[[#This Row],[Quantity]]*Restaurant_Data[[#This Row],[Unit Price]]*50%</f>
        <v>17.72</v>
      </c>
      <c r="Y464" s="3">
        <f>Restaurant_Data[[#This Row],[Total Sales]]-Restaurant_Data[[#This Row],[Cost]]</f>
        <v>19.491999999999997</v>
      </c>
      <c r="Z464">
        <f>IF(COUNTIF($G$2:G464,G464)=1,1,0)</f>
        <v>0</v>
      </c>
    </row>
    <row r="465" spans="1:26" x14ac:dyDescent="0.3">
      <c r="A465" t="s">
        <v>785</v>
      </c>
      <c r="B465" s="2">
        <v>46018</v>
      </c>
      <c r="C465" t="s">
        <v>786</v>
      </c>
      <c r="D465" t="s">
        <v>690</v>
      </c>
      <c r="E465" t="s">
        <v>139</v>
      </c>
      <c r="F465" t="s">
        <v>75</v>
      </c>
      <c r="G465" t="s">
        <v>781</v>
      </c>
      <c r="H465" t="s">
        <v>304</v>
      </c>
      <c r="I465" t="s">
        <v>33</v>
      </c>
      <c r="J465" t="s">
        <v>102</v>
      </c>
      <c r="K465" t="s">
        <v>88</v>
      </c>
      <c r="L465" t="s">
        <v>56</v>
      </c>
      <c r="M465">
        <v>22</v>
      </c>
      <c r="N465" t="s">
        <v>48</v>
      </c>
      <c r="O465" t="s">
        <v>95</v>
      </c>
      <c r="P465" t="s">
        <v>58</v>
      </c>
      <c r="Q465" t="s">
        <v>251</v>
      </c>
      <c r="R465">
        <v>8</v>
      </c>
      <c r="S465">
        <v>5.78</v>
      </c>
      <c r="T465">
        <v>0</v>
      </c>
      <c r="U465">
        <v>5</v>
      </c>
      <c r="V465">
        <v>4</v>
      </c>
      <c r="W465" s="3">
        <f>Restaurant_Data[[#This Row],[Quantity]]*Restaurant_Data[[#This Row],[Unit Price]]*(1-Restaurant_Data[[#This Row],[Discount %]]/100)*(1+Restaurant_Data[[#This Row],[Tax %]]/100)</f>
        <v>48.552000000000007</v>
      </c>
      <c r="X465">
        <f>Restaurant_Data[[#This Row],[Quantity]]*Restaurant_Data[[#This Row],[Unit Price]]*50%</f>
        <v>23.12</v>
      </c>
      <c r="Y465" s="3">
        <f>Restaurant_Data[[#This Row],[Total Sales]]-Restaurant_Data[[#This Row],[Cost]]</f>
        <v>25.432000000000006</v>
      </c>
      <c r="Z465">
        <f>IF(COUNTIF($G$2:G465,G465)=1,1,0)</f>
        <v>0</v>
      </c>
    </row>
    <row r="466" spans="1:26" x14ac:dyDescent="0.3">
      <c r="A466" t="s">
        <v>787</v>
      </c>
      <c r="B466" s="2">
        <v>46016</v>
      </c>
      <c r="C466" t="s">
        <v>786</v>
      </c>
      <c r="D466" t="s">
        <v>690</v>
      </c>
      <c r="E466" t="s">
        <v>197</v>
      </c>
      <c r="F466" t="s">
        <v>30</v>
      </c>
      <c r="G466" t="s">
        <v>420</v>
      </c>
      <c r="H466" t="s">
        <v>304</v>
      </c>
      <c r="I466" t="s">
        <v>33</v>
      </c>
      <c r="J466" t="s">
        <v>45</v>
      </c>
      <c r="K466" t="s">
        <v>88</v>
      </c>
      <c r="L466" t="s">
        <v>56</v>
      </c>
      <c r="M466">
        <v>16</v>
      </c>
      <c r="N466" t="s">
        <v>37</v>
      </c>
      <c r="O466" t="s">
        <v>49</v>
      </c>
      <c r="P466" t="s">
        <v>77</v>
      </c>
      <c r="Q466" t="s">
        <v>244</v>
      </c>
      <c r="R466">
        <v>8</v>
      </c>
      <c r="S466">
        <v>5.66</v>
      </c>
      <c r="T466">
        <v>5</v>
      </c>
      <c r="U466">
        <v>5</v>
      </c>
      <c r="V466">
        <v>4</v>
      </c>
      <c r="W466" s="3">
        <f>Restaurant_Data[[#This Row],[Quantity]]*Restaurant_Data[[#This Row],[Unit Price]]*(1-Restaurant_Data[[#This Row],[Discount %]]/100)*(1+Restaurant_Data[[#This Row],[Tax %]]/100)</f>
        <v>45.166800000000002</v>
      </c>
      <c r="X466">
        <f>Restaurant_Data[[#This Row],[Quantity]]*Restaurant_Data[[#This Row],[Unit Price]]*50%</f>
        <v>22.64</v>
      </c>
      <c r="Y466" s="3">
        <f>Restaurant_Data[[#This Row],[Total Sales]]-Restaurant_Data[[#This Row],[Cost]]</f>
        <v>22.526800000000001</v>
      </c>
      <c r="Z466">
        <f>IF(COUNTIF($G$2:G466,G466)=1,1,0)</f>
        <v>0</v>
      </c>
    </row>
    <row r="467" spans="1:26" x14ac:dyDescent="0.3">
      <c r="A467" t="s">
        <v>788</v>
      </c>
      <c r="B467" s="2">
        <v>46002</v>
      </c>
      <c r="C467" t="s">
        <v>786</v>
      </c>
      <c r="D467" t="s">
        <v>690</v>
      </c>
      <c r="E467" t="s">
        <v>105</v>
      </c>
      <c r="F467" t="s">
        <v>69</v>
      </c>
      <c r="G467" t="s">
        <v>789</v>
      </c>
      <c r="H467" t="s">
        <v>44</v>
      </c>
      <c r="I467" t="s">
        <v>33</v>
      </c>
      <c r="J467" t="s">
        <v>93</v>
      </c>
      <c r="K467" t="s">
        <v>35</v>
      </c>
      <c r="L467" t="s">
        <v>36</v>
      </c>
      <c r="M467">
        <v>14</v>
      </c>
      <c r="N467" t="s">
        <v>48</v>
      </c>
      <c r="O467" t="s">
        <v>65</v>
      </c>
      <c r="P467" t="s">
        <v>114</v>
      </c>
      <c r="Q467" t="s">
        <v>178</v>
      </c>
      <c r="R467">
        <v>8</v>
      </c>
      <c r="S467">
        <v>9.91</v>
      </c>
      <c r="T467">
        <v>5</v>
      </c>
      <c r="U467">
        <v>5</v>
      </c>
      <c r="V467">
        <v>5</v>
      </c>
      <c r="W467" s="3">
        <f>Restaurant_Data[[#This Row],[Quantity]]*Restaurant_Data[[#This Row],[Unit Price]]*(1-Restaurant_Data[[#This Row],[Discount %]]/100)*(1+Restaurant_Data[[#This Row],[Tax %]]/100)</f>
        <v>79.081800000000001</v>
      </c>
      <c r="X467">
        <f>Restaurant_Data[[#This Row],[Quantity]]*Restaurant_Data[[#This Row],[Unit Price]]*50%</f>
        <v>39.64</v>
      </c>
      <c r="Y467" s="3">
        <f>Restaurant_Data[[#This Row],[Total Sales]]-Restaurant_Data[[#This Row],[Cost]]</f>
        <v>39.441800000000001</v>
      </c>
      <c r="Z467">
        <f>IF(COUNTIF($G$2:G467,G467)=1,1,0)</f>
        <v>0</v>
      </c>
    </row>
    <row r="468" spans="1:26" x14ac:dyDescent="0.3">
      <c r="A468" t="s">
        <v>790</v>
      </c>
      <c r="B468" s="2">
        <v>46011</v>
      </c>
      <c r="C468" t="s">
        <v>786</v>
      </c>
      <c r="D468" t="s">
        <v>690</v>
      </c>
      <c r="E468" t="s">
        <v>231</v>
      </c>
      <c r="F468" t="s">
        <v>75</v>
      </c>
      <c r="G468" t="s">
        <v>666</v>
      </c>
      <c r="H468" t="s">
        <v>44</v>
      </c>
      <c r="I468" t="s">
        <v>33</v>
      </c>
      <c r="J468" t="s">
        <v>93</v>
      </c>
      <c r="K468" t="s">
        <v>64</v>
      </c>
      <c r="L468" t="s">
        <v>94</v>
      </c>
      <c r="M468">
        <v>9</v>
      </c>
      <c r="N468" t="s">
        <v>48</v>
      </c>
      <c r="O468" t="s">
        <v>65</v>
      </c>
      <c r="P468" t="s">
        <v>71</v>
      </c>
      <c r="Q468" t="s">
        <v>103</v>
      </c>
      <c r="R468">
        <v>9</v>
      </c>
      <c r="S468">
        <v>8.2100000000000009</v>
      </c>
      <c r="T468">
        <v>0</v>
      </c>
      <c r="U468">
        <v>5</v>
      </c>
      <c r="V468">
        <v>5</v>
      </c>
      <c r="W468" s="3">
        <f>Restaurant_Data[[#This Row],[Quantity]]*Restaurant_Data[[#This Row],[Unit Price]]*(1-Restaurant_Data[[#This Row],[Discount %]]/100)*(1+Restaurant_Data[[#This Row],[Tax %]]/100)</f>
        <v>77.58450000000002</v>
      </c>
      <c r="X468">
        <f>Restaurant_Data[[#This Row],[Quantity]]*Restaurant_Data[[#This Row],[Unit Price]]*50%</f>
        <v>36.945000000000007</v>
      </c>
      <c r="Y468" s="3">
        <f>Restaurant_Data[[#This Row],[Total Sales]]-Restaurant_Data[[#This Row],[Cost]]</f>
        <v>40.639500000000012</v>
      </c>
      <c r="Z468">
        <f>IF(COUNTIF($G$2:G468,G468)=1,1,0)</f>
        <v>0</v>
      </c>
    </row>
    <row r="469" spans="1:26" x14ac:dyDescent="0.3">
      <c r="A469" t="s">
        <v>791</v>
      </c>
      <c r="B469" s="2">
        <v>46014</v>
      </c>
      <c r="C469" t="s">
        <v>786</v>
      </c>
      <c r="D469" t="s">
        <v>690</v>
      </c>
      <c r="E469" t="s">
        <v>174</v>
      </c>
      <c r="F469" t="s">
        <v>75</v>
      </c>
      <c r="G469" t="s">
        <v>569</v>
      </c>
      <c r="H469" t="s">
        <v>44</v>
      </c>
      <c r="I469" t="s">
        <v>33</v>
      </c>
      <c r="J469" t="s">
        <v>34</v>
      </c>
      <c r="K469" t="s">
        <v>88</v>
      </c>
      <c r="L469" t="s">
        <v>94</v>
      </c>
      <c r="M469">
        <v>14</v>
      </c>
      <c r="N469" t="s">
        <v>57</v>
      </c>
      <c r="O469" t="s">
        <v>49</v>
      </c>
      <c r="P469" t="s">
        <v>77</v>
      </c>
      <c r="Q469" t="s">
        <v>128</v>
      </c>
      <c r="R469">
        <v>8</v>
      </c>
      <c r="S469">
        <v>4.18</v>
      </c>
      <c r="T469">
        <v>5</v>
      </c>
      <c r="U469">
        <v>5</v>
      </c>
      <c r="V469">
        <v>3</v>
      </c>
      <c r="W469" s="3">
        <f>Restaurant_Data[[#This Row],[Quantity]]*Restaurant_Data[[#This Row],[Unit Price]]*(1-Restaurant_Data[[#This Row],[Discount %]]/100)*(1+Restaurant_Data[[#This Row],[Tax %]]/100)</f>
        <v>33.356400000000001</v>
      </c>
      <c r="X469">
        <f>Restaurant_Data[[#This Row],[Quantity]]*Restaurant_Data[[#This Row],[Unit Price]]*50%</f>
        <v>16.72</v>
      </c>
      <c r="Y469" s="3">
        <f>Restaurant_Data[[#This Row],[Total Sales]]-Restaurant_Data[[#This Row],[Cost]]</f>
        <v>16.636400000000002</v>
      </c>
      <c r="Z469">
        <f>IF(COUNTIF($G$2:G469,G469)=1,1,0)</f>
        <v>0</v>
      </c>
    </row>
    <row r="470" spans="1:26" x14ac:dyDescent="0.3">
      <c r="A470" t="s">
        <v>792</v>
      </c>
      <c r="B470" s="2">
        <v>46007</v>
      </c>
      <c r="C470" t="s">
        <v>786</v>
      </c>
      <c r="D470" t="s">
        <v>690</v>
      </c>
      <c r="E470" t="s">
        <v>234</v>
      </c>
      <c r="F470" t="s">
        <v>122</v>
      </c>
      <c r="G470" t="s">
        <v>712</v>
      </c>
      <c r="H470" t="s">
        <v>304</v>
      </c>
      <c r="I470" t="s">
        <v>33</v>
      </c>
      <c r="J470" t="s">
        <v>45</v>
      </c>
      <c r="K470" t="s">
        <v>35</v>
      </c>
      <c r="L470" t="s">
        <v>94</v>
      </c>
      <c r="M470">
        <v>12</v>
      </c>
      <c r="N470" t="s">
        <v>48</v>
      </c>
      <c r="O470" t="s">
        <v>65</v>
      </c>
      <c r="P470" t="s">
        <v>77</v>
      </c>
      <c r="Q470" t="s">
        <v>244</v>
      </c>
      <c r="R470">
        <v>8</v>
      </c>
      <c r="S470">
        <v>6.2</v>
      </c>
      <c r="T470">
        <v>5</v>
      </c>
      <c r="U470">
        <v>5</v>
      </c>
      <c r="V470">
        <v>4</v>
      </c>
      <c r="W470" s="3">
        <f>Restaurant_Data[[#This Row],[Quantity]]*Restaurant_Data[[#This Row],[Unit Price]]*(1-Restaurant_Data[[#This Row],[Discount %]]/100)*(1+Restaurant_Data[[#This Row],[Tax %]]/100)</f>
        <v>49.475999999999999</v>
      </c>
      <c r="X470">
        <f>Restaurant_Data[[#This Row],[Quantity]]*Restaurant_Data[[#This Row],[Unit Price]]*50%</f>
        <v>24.8</v>
      </c>
      <c r="Y470" s="3">
        <f>Restaurant_Data[[#This Row],[Total Sales]]-Restaurant_Data[[#This Row],[Cost]]</f>
        <v>24.675999999999998</v>
      </c>
      <c r="Z470">
        <f>IF(COUNTIF($G$2:G470,G470)=1,1,0)</f>
        <v>0</v>
      </c>
    </row>
    <row r="471" spans="1:26" x14ac:dyDescent="0.3">
      <c r="A471" t="s">
        <v>793</v>
      </c>
      <c r="B471" s="2">
        <v>46015</v>
      </c>
      <c r="C471" t="s">
        <v>786</v>
      </c>
      <c r="D471" t="s">
        <v>690</v>
      </c>
      <c r="E471" t="s">
        <v>439</v>
      </c>
      <c r="F471" t="s">
        <v>122</v>
      </c>
      <c r="G471" t="s">
        <v>272</v>
      </c>
      <c r="H471" t="s">
        <v>44</v>
      </c>
      <c r="I471" t="s">
        <v>63</v>
      </c>
      <c r="J471" t="s">
        <v>93</v>
      </c>
      <c r="K471" t="s">
        <v>46</v>
      </c>
      <c r="L471" t="s">
        <v>47</v>
      </c>
      <c r="M471">
        <v>20</v>
      </c>
      <c r="N471" t="s">
        <v>37</v>
      </c>
      <c r="O471" t="s">
        <v>38</v>
      </c>
      <c r="P471" t="s">
        <v>39</v>
      </c>
      <c r="Q471" t="s">
        <v>40</v>
      </c>
      <c r="R471">
        <v>8</v>
      </c>
      <c r="S471">
        <v>4.47</v>
      </c>
      <c r="T471">
        <v>10</v>
      </c>
      <c r="U471">
        <v>5</v>
      </c>
      <c r="V471">
        <v>4</v>
      </c>
      <c r="W471" s="3">
        <f>Restaurant_Data[[#This Row],[Quantity]]*Restaurant_Data[[#This Row],[Unit Price]]*(1-Restaurant_Data[[#This Row],[Discount %]]/100)*(1+Restaurant_Data[[#This Row],[Tax %]]/100)</f>
        <v>33.793199999999999</v>
      </c>
      <c r="X471">
        <f>Restaurant_Data[[#This Row],[Quantity]]*Restaurant_Data[[#This Row],[Unit Price]]*50%</f>
        <v>17.88</v>
      </c>
      <c r="Y471" s="3">
        <f>Restaurant_Data[[#This Row],[Total Sales]]-Restaurant_Data[[#This Row],[Cost]]</f>
        <v>15.9132</v>
      </c>
      <c r="Z471">
        <f>IF(COUNTIF($G$2:G471,G471)=1,1,0)</f>
        <v>0</v>
      </c>
    </row>
    <row r="472" spans="1:26" x14ac:dyDescent="0.3">
      <c r="A472" t="s">
        <v>794</v>
      </c>
      <c r="B472" s="2">
        <v>46004</v>
      </c>
      <c r="C472" t="s">
        <v>786</v>
      </c>
      <c r="D472" t="s">
        <v>690</v>
      </c>
      <c r="E472" t="s">
        <v>105</v>
      </c>
      <c r="F472" t="s">
        <v>86</v>
      </c>
      <c r="G472" t="s">
        <v>505</v>
      </c>
      <c r="H472" t="s">
        <v>304</v>
      </c>
      <c r="I472" t="s">
        <v>63</v>
      </c>
      <c r="J472" t="s">
        <v>45</v>
      </c>
      <c r="K472" t="s">
        <v>88</v>
      </c>
      <c r="L472" t="s">
        <v>47</v>
      </c>
      <c r="M472">
        <v>8</v>
      </c>
      <c r="N472" t="s">
        <v>37</v>
      </c>
      <c r="O472" t="s">
        <v>49</v>
      </c>
      <c r="P472" t="s">
        <v>77</v>
      </c>
      <c r="Q472" t="s">
        <v>124</v>
      </c>
      <c r="R472">
        <v>3</v>
      </c>
      <c r="S472">
        <v>8.6999999999999993</v>
      </c>
      <c r="T472">
        <v>5</v>
      </c>
      <c r="U472">
        <v>5</v>
      </c>
      <c r="V472">
        <v>5</v>
      </c>
      <c r="W472" s="3">
        <f>Restaurant_Data[[#This Row],[Quantity]]*Restaurant_Data[[#This Row],[Unit Price]]*(1-Restaurant_Data[[#This Row],[Discount %]]/100)*(1+Restaurant_Data[[#This Row],[Tax %]]/100)</f>
        <v>26.034749999999999</v>
      </c>
      <c r="X472">
        <f>Restaurant_Data[[#This Row],[Quantity]]*Restaurant_Data[[#This Row],[Unit Price]]*50%</f>
        <v>13.049999999999999</v>
      </c>
      <c r="Y472" s="3">
        <f>Restaurant_Data[[#This Row],[Total Sales]]-Restaurant_Data[[#This Row],[Cost]]</f>
        <v>12.98475</v>
      </c>
      <c r="Z472">
        <f>IF(COUNTIF($G$2:G472,G472)=1,1,0)</f>
        <v>0</v>
      </c>
    </row>
    <row r="473" spans="1:26" x14ac:dyDescent="0.3">
      <c r="A473" t="s">
        <v>795</v>
      </c>
      <c r="B473" s="2">
        <v>46004</v>
      </c>
      <c r="C473" t="s">
        <v>786</v>
      </c>
      <c r="D473" t="s">
        <v>690</v>
      </c>
      <c r="E473" t="s">
        <v>146</v>
      </c>
      <c r="F473" t="s">
        <v>30</v>
      </c>
      <c r="G473" t="s">
        <v>136</v>
      </c>
      <c r="H473" t="s">
        <v>44</v>
      </c>
      <c r="I473" t="s">
        <v>33</v>
      </c>
      <c r="J473" t="s">
        <v>93</v>
      </c>
      <c r="K473" t="s">
        <v>46</v>
      </c>
      <c r="L473" t="s">
        <v>36</v>
      </c>
      <c r="M473">
        <v>7</v>
      </c>
      <c r="N473" t="s">
        <v>48</v>
      </c>
      <c r="O473" t="s">
        <v>49</v>
      </c>
      <c r="P473" t="s">
        <v>71</v>
      </c>
      <c r="Q473" t="s">
        <v>72</v>
      </c>
      <c r="R473">
        <v>4</v>
      </c>
      <c r="S473">
        <v>5.45</v>
      </c>
      <c r="T473">
        <v>10</v>
      </c>
      <c r="U473">
        <v>5</v>
      </c>
      <c r="V473">
        <v>5</v>
      </c>
      <c r="W473" s="3">
        <f>Restaurant_Data[[#This Row],[Quantity]]*Restaurant_Data[[#This Row],[Unit Price]]*(1-Restaurant_Data[[#This Row],[Discount %]]/100)*(1+Restaurant_Data[[#This Row],[Tax %]]/100)</f>
        <v>20.601000000000003</v>
      </c>
      <c r="X473">
        <f>Restaurant_Data[[#This Row],[Quantity]]*Restaurant_Data[[#This Row],[Unit Price]]*50%</f>
        <v>10.9</v>
      </c>
      <c r="Y473" s="3">
        <f>Restaurant_Data[[#This Row],[Total Sales]]-Restaurant_Data[[#This Row],[Cost]]</f>
        <v>9.7010000000000023</v>
      </c>
      <c r="Z473">
        <f>IF(COUNTIF($G$2:G473,G473)=1,1,0)</f>
        <v>0</v>
      </c>
    </row>
    <row r="474" spans="1:26" x14ac:dyDescent="0.3">
      <c r="A474" t="s">
        <v>795</v>
      </c>
      <c r="B474" s="2">
        <v>46018</v>
      </c>
      <c r="C474" t="s">
        <v>786</v>
      </c>
      <c r="D474" t="s">
        <v>690</v>
      </c>
      <c r="E474" t="s">
        <v>139</v>
      </c>
      <c r="F474" t="s">
        <v>75</v>
      </c>
      <c r="G474" t="s">
        <v>140</v>
      </c>
      <c r="H474" t="s">
        <v>44</v>
      </c>
      <c r="I474" t="s">
        <v>33</v>
      </c>
      <c r="J474" t="s">
        <v>93</v>
      </c>
      <c r="K474" t="s">
        <v>35</v>
      </c>
      <c r="L474" t="s">
        <v>36</v>
      </c>
      <c r="M474">
        <v>14</v>
      </c>
      <c r="N474" t="s">
        <v>48</v>
      </c>
      <c r="O474" t="s">
        <v>65</v>
      </c>
      <c r="P474" t="s">
        <v>58</v>
      </c>
      <c r="Q474" t="s">
        <v>251</v>
      </c>
      <c r="R474">
        <v>8</v>
      </c>
      <c r="S474">
        <v>13.12</v>
      </c>
      <c r="T474">
        <v>5</v>
      </c>
      <c r="U474">
        <v>5</v>
      </c>
      <c r="V474">
        <v>5</v>
      </c>
      <c r="W474" s="3">
        <f>Restaurant_Data[[#This Row],[Quantity]]*Restaurant_Data[[#This Row],[Unit Price]]*(1-Restaurant_Data[[#This Row],[Discount %]]/100)*(1+Restaurant_Data[[#This Row],[Tax %]]/100)</f>
        <v>104.69759999999999</v>
      </c>
      <c r="X474">
        <f>Restaurant_Data[[#This Row],[Quantity]]*Restaurant_Data[[#This Row],[Unit Price]]*50%</f>
        <v>52.48</v>
      </c>
      <c r="Y474" s="3">
        <f>Restaurant_Data[[#This Row],[Total Sales]]-Restaurant_Data[[#This Row],[Cost]]</f>
        <v>52.217599999999997</v>
      </c>
      <c r="Z474">
        <f>IF(COUNTIF($G$2:G474,G474)=1,1,0)</f>
        <v>0</v>
      </c>
    </row>
    <row r="475" spans="1:26" x14ac:dyDescent="0.3">
      <c r="A475" t="s">
        <v>685</v>
      </c>
      <c r="B475" s="2">
        <v>46016</v>
      </c>
      <c r="C475" t="s">
        <v>786</v>
      </c>
      <c r="D475" t="s">
        <v>690</v>
      </c>
      <c r="E475" t="s">
        <v>197</v>
      </c>
      <c r="F475" t="s">
        <v>30</v>
      </c>
      <c r="G475" t="s">
        <v>222</v>
      </c>
      <c r="H475" t="s">
        <v>44</v>
      </c>
      <c r="I475" t="s">
        <v>33</v>
      </c>
      <c r="J475" t="s">
        <v>93</v>
      </c>
      <c r="K475" t="s">
        <v>64</v>
      </c>
      <c r="L475" t="s">
        <v>94</v>
      </c>
      <c r="M475">
        <v>9</v>
      </c>
      <c r="N475" t="s">
        <v>48</v>
      </c>
      <c r="O475" t="s">
        <v>65</v>
      </c>
      <c r="P475" t="s">
        <v>39</v>
      </c>
      <c r="Q475" t="s">
        <v>131</v>
      </c>
      <c r="R475">
        <v>8</v>
      </c>
      <c r="S475">
        <v>9.85</v>
      </c>
      <c r="T475">
        <v>10</v>
      </c>
      <c r="U475">
        <v>5</v>
      </c>
      <c r="V475">
        <v>5</v>
      </c>
      <c r="W475" s="3">
        <f>Restaurant_Data[[#This Row],[Quantity]]*Restaurant_Data[[#This Row],[Unit Price]]*(1-Restaurant_Data[[#This Row],[Discount %]]/100)*(1+Restaurant_Data[[#This Row],[Tax %]]/100)</f>
        <v>74.466000000000008</v>
      </c>
      <c r="X475">
        <f>Restaurant_Data[[#This Row],[Quantity]]*Restaurant_Data[[#This Row],[Unit Price]]*50%</f>
        <v>39.4</v>
      </c>
      <c r="Y475" s="3">
        <f>Restaurant_Data[[#This Row],[Total Sales]]-Restaurant_Data[[#This Row],[Cost]]</f>
        <v>35.06600000000001</v>
      </c>
      <c r="Z475">
        <f>IF(COUNTIF($G$2:G475,G475)=1,1,0)</f>
        <v>0</v>
      </c>
    </row>
    <row r="476" spans="1:26" x14ac:dyDescent="0.3">
      <c r="A476" t="s">
        <v>607</v>
      </c>
      <c r="B476" s="2">
        <v>46002</v>
      </c>
      <c r="C476" t="s">
        <v>786</v>
      </c>
      <c r="D476" t="s">
        <v>690</v>
      </c>
      <c r="E476" t="s">
        <v>105</v>
      </c>
      <c r="F476" t="s">
        <v>69</v>
      </c>
      <c r="G476" t="s">
        <v>333</v>
      </c>
      <c r="H476" t="s">
        <v>44</v>
      </c>
      <c r="I476" t="s">
        <v>33</v>
      </c>
      <c r="J476" t="s">
        <v>34</v>
      </c>
      <c r="K476" t="s">
        <v>88</v>
      </c>
      <c r="L476" t="s">
        <v>94</v>
      </c>
      <c r="M476">
        <v>14</v>
      </c>
      <c r="N476" t="s">
        <v>57</v>
      </c>
      <c r="O476" t="s">
        <v>49</v>
      </c>
      <c r="P476" t="s">
        <v>114</v>
      </c>
      <c r="Q476" t="s">
        <v>141</v>
      </c>
      <c r="R476">
        <v>9</v>
      </c>
      <c r="S476">
        <v>6.59</v>
      </c>
      <c r="T476">
        <v>0</v>
      </c>
      <c r="U476">
        <v>5</v>
      </c>
      <c r="V476">
        <v>3</v>
      </c>
      <c r="W476" s="3">
        <f>Restaurant_Data[[#This Row],[Quantity]]*Restaurant_Data[[#This Row],[Unit Price]]*(1-Restaurant_Data[[#This Row],[Discount %]]/100)*(1+Restaurant_Data[[#This Row],[Tax %]]/100)</f>
        <v>62.275500000000008</v>
      </c>
      <c r="X476">
        <f>Restaurant_Data[[#This Row],[Quantity]]*Restaurant_Data[[#This Row],[Unit Price]]*50%</f>
        <v>29.655000000000001</v>
      </c>
      <c r="Y476" s="3">
        <f>Restaurant_Data[[#This Row],[Total Sales]]-Restaurant_Data[[#This Row],[Cost]]</f>
        <v>32.620500000000007</v>
      </c>
      <c r="Z476">
        <f>IF(COUNTIF($G$2:G476,G476)=1,1,0)</f>
        <v>0</v>
      </c>
    </row>
    <row r="477" spans="1:26" x14ac:dyDescent="0.3">
      <c r="A477" t="s">
        <v>456</v>
      </c>
      <c r="B477" s="2">
        <v>46011</v>
      </c>
      <c r="C477" t="s">
        <v>786</v>
      </c>
      <c r="D477" t="s">
        <v>690</v>
      </c>
      <c r="E477" t="s">
        <v>231</v>
      </c>
      <c r="F477" t="s">
        <v>75</v>
      </c>
      <c r="G477" t="s">
        <v>796</v>
      </c>
      <c r="H477" t="s">
        <v>304</v>
      </c>
      <c r="I477" t="s">
        <v>33</v>
      </c>
      <c r="J477" t="s">
        <v>45</v>
      </c>
      <c r="K477" t="s">
        <v>35</v>
      </c>
      <c r="L477" t="s">
        <v>94</v>
      </c>
      <c r="M477">
        <v>12</v>
      </c>
      <c r="N477" t="s">
        <v>48</v>
      </c>
      <c r="O477" t="s">
        <v>65</v>
      </c>
      <c r="P477" t="s">
        <v>114</v>
      </c>
      <c r="Q477" t="s">
        <v>229</v>
      </c>
      <c r="R477">
        <v>8</v>
      </c>
      <c r="S477">
        <v>6.82</v>
      </c>
      <c r="T477">
        <v>5</v>
      </c>
      <c r="U477">
        <v>5</v>
      </c>
      <c r="V477">
        <v>4</v>
      </c>
      <c r="W477" s="3">
        <f>Restaurant_Data[[#This Row],[Quantity]]*Restaurant_Data[[#This Row],[Unit Price]]*(1-Restaurant_Data[[#This Row],[Discount %]]/100)*(1+Restaurant_Data[[#This Row],[Tax %]]/100)</f>
        <v>54.4236</v>
      </c>
      <c r="X477">
        <f>Restaurant_Data[[#This Row],[Quantity]]*Restaurant_Data[[#This Row],[Unit Price]]*50%</f>
        <v>27.28</v>
      </c>
      <c r="Y477" s="3">
        <f>Restaurant_Data[[#This Row],[Total Sales]]-Restaurant_Data[[#This Row],[Cost]]</f>
        <v>27.143599999999999</v>
      </c>
      <c r="Z477">
        <f>IF(COUNTIF($G$2:G477,G477)=1,1,0)</f>
        <v>1</v>
      </c>
    </row>
    <row r="478" spans="1:26" x14ac:dyDescent="0.3">
      <c r="A478" t="s">
        <v>696</v>
      </c>
      <c r="B478" s="2">
        <v>46014</v>
      </c>
      <c r="C478" t="s">
        <v>786</v>
      </c>
      <c r="D478" t="s">
        <v>690</v>
      </c>
      <c r="E478" t="s">
        <v>174</v>
      </c>
      <c r="F478" t="s">
        <v>75</v>
      </c>
      <c r="G478" t="s">
        <v>322</v>
      </c>
      <c r="H478" t="s">
        <v>44</v>
      </c>
      <c r="I478" t="s">
        <v>63</v>
      </c>
      <c r="J478" t="s">
        <v>93</v>
      </c>
      <c r="K478" t="s">
        <v>46</v>
      </c>
      <c r="L478" t="s">
        <v>47</v>
      </c>
      <c r="M478">
        <v>20</v>
      </c>
      <c r="N478" t="s">
        <v>37</v>
      </c>
      <c r="O478" t="s">
        <v>38</v>
      </c>
      <c r="P478" t="s">
        <v>58</v>
      </c>
      <c r="Q478" t="s">
        <v>137</v>
      </c>
      <c r="R478">
        <v>8</v>
      </c>
      <c r="S478">
        <v>14.51</v>
      </c>
      <c r="T478">
        <v>10</v>
      </c>
      <c r="U478">
        <v>5</v>
      </c>
      <c r="V478">
        <v>4</v>
      </c>
      <c r="W478" s="3">
        <f>Restaurant_Data[[#This Row],[Quantity]]*Restaurant_Data[[#This Row],[Unit Price]]*(1-Restaurant_Data[[#This Row],[Discount %]]/100)*(1+Restaurant_Data[[#This Row],[Tax %]]/100)</f>
        <v>109.6956</v>
      </c>
      <c r="X478">
        <f>Restaurant_Data[[#This Row],[Quantity]]*Restaurant_Data[[#This Row],[Unit Price]]*50%</f>
        <v>58.04</v>
      </c>
      <c r="Y478" s="3">
        <f>Restaurant_Data[[#This Row],[Total Sales]]-Restaurant_Data[[#This Row],[Cost]]</f>
        <v>51.6556</v>
      </c>
      <c r="Z478">
        <f>IF(COUNTIF($G$2:G478,G478)=1,1,0)</f>
        <v>0</v>
      </c>
    </row>
    <row r="479" spans="1:26" x14ac:dyDescent="0.3">
      <c r="A479" t="s">
        <v>797</v>
      </c>
      <c r="B479" s="2">
        <v>46007</v>
      </c>
      <c r="C479" t="s">
        <v>786</v>
      </c>
      <c r="D479" t="s">
        <v>690</v>
      </c>
      <c r="E479" t="s">
        <v>234</v>
      </c>
      <c r="F479" t="s">
        <v>122</v>
      </c>
      <c r="G479" t="s">
        <v>606</v>
      </c>
      <c r="H479" t="s">
        <v>304</v>
      </c>
      <c r="I479" t="s">
        <v>63</v>
      </c>
      <c r="J479" t="s">
        <v>45</v>
      </c>
      <c r="K479" t="s">
        <v>88</v>
      </c>
      <c r="L479" t="s">
        <v>47</v>
      </c>
      <c r="M479">
        <v>8</v>
      </c>
      <c r="N479" t="s">
        <v>37</v>
      </c>
      <c r="O479" t="s">
        <v>49</v>
      </c>
      <c r="P479" t="s">
        <v>114</v>
      </c>
      <c r="Q479" t="s">
        <v>141</v>
      </c>
      <c r="R479">
        <v>8</v>
      </c>
      <c r="S479">
        <v>9.8800000000000008</v>
      </c>
      <c r="T479">
        <v>5</v>
      </c>
      <c r="U479">
        <v>5</v>
      </c>
      <c r="V479">
        <v>5</v>
      </c>
      <c r="W479" s="3">
        <f>Restaurant_Data[[#This Row],[Quantity]]*Restaurant_Data[[#This Row],[Unit Price]]*(1-Restaurant_Data[[#This Row],[Discount %]]/100)*(1+Restaurant_Data[[#This Row],[Tax %]]/100)</f>
        <v>78.842400000000012</v>
      </c>
      <c r="X479">
        <f>Restaurant_Data[[#This Row],[Quantity]]*Restaurant_Data[[#This Row],[Unit Price]]*50%</f>
        <v>39.520000000000003</v>
      </c>
      <c r="Y479" s="3">
        <f>Restaurant_Data[[#This Row],[Total Sales]]-Restaurant_Data[[#This Row],[Cost]]</f>
        <v>39.322400000000009</v>
      </c>
      <c r="Z479">
        <f>IF(COUNTIF($G$2:G479,G479)=1,1,0)</f>
        <v>0</v>
      </c>
    </row>
    <row r="480" spans="1:26" x14ac:dyDescent="0.3">
      <c r="A480" t="s">
        <v>687</v>
      </c>
      <c r="B480" s="2">
        <v>46015</v>
      </c>
      <c r="C480" t="s">
        <v>786</v>
      </c>
      <c r="D480" t="s">
        <v>690</v>
      </c>
      <c r="E480" t="s">
        <v>439</v>
      </c>
      <c r="F480" t="s">
        <v>122</v>
      </c>
      <c r="G480" t="s">
        <v>371</v>
      </c>
      <c r="H480" t="s">
        <v>44</v>
      </c>
      <c r="I480" t="s">
        <v>33</v>
      </c>
      <c r="J480" t="s">
        <v>93</v>
      </c>
      <c r="K480" t="s">
        <v>46</v>
      </c>
      <c r="L480" t="s">
        <v>36</v>
      </c>
      <c r="M480">
        <v>7</v>
      </c>
      <c r="N480" t="s">
        <v>48</v>
      </c>
      <c r="O480" t="s">
        <v>49</v>
      </c>
      <c r="P480" t="s">
        <v>114</v>
      </c>
      <c r="Q480" t="s">
        <v>141</v>
      </c>
      <c r="R480">
        <v>8</v>
      </c>
      <c r="S480">
        <v>6.81</v>
      </c>
      <c r="T480">
        <v>0</v>
      </c>
      <c r="U480">
        <v>5</v>
      </c>
      <c r="V480">
        <v>5</v>
      </c>
      <c r="W480" s="3">
        <f>Restaurant_Data[[#This Row],[Quantity]]*Restaurant_Data[[#This Row],[Unit Price]]*(1-Restaurant_Data[[#This Row],[Discount %]]/100)*(1+Restaurant_Data[[#This Row],[Tax %]]/100)</f>
        <v>57.204000000000001</v>
      </c>
      <c r="X480">
        <f>Restaurant_Data[[#This Row],[Quantity]]*Restaurant_Data[[#This Row],[Unit Price]]*50%</f>
        <v>27.24</v>
      </c>
      <c r="Y480" s="3">
        <f>Restaurant_Data[[#This Row],[Total Sales]]-Restaurant_Data[[#This Row],[Cost]]</f>
        <v>29.964000000000002</v>
      </c>
      <c r="Z480">
        <f>IF(COUNTIF($G$2:G480,G480)=1,1,0)</f>
        <v>0</v>
      </c>
    </row>
    <row r="481" spans="1:26" x14ac:dyDescent="0.3">
      <c r="A481" t="s">
        <v>378</v>
      </c>
      <c r="B481" s="2">
        <v>46004</v>
      </c>
      <c r="C481" t="s">
        <v>786</v>
      </c>
      <c r="D481" t="s">
        <v>690</v>
      </c>
      <c r="E481" t="s">
        <v>105</v>
      </c>
      <c r="F481" t="s">
        <v>86</v>
      </c>
      <c r="G481" t="s">
        <v>343</v>
      </c>
      <c r="H481" t="s">
        <v>304</v>
      </c>
      <c r="I481" t="s">
        <v>33</v>
      </c>
      <c r="J481" t="s">
        <v>102</v>
      </c>
      <c r="K481" t="s">
        <v>88</v>
      </c>
      <c r="L481" t="s">
        <v>56</v>
      </c>
      <c r="M481">
        <v>22</v>
      </c>
      <c r="N481" t="s">
        <v>48</v>
      </c>
      <c r="O481" t="s">
        <v>95</v>
      </c>
      <c r="P481" t="s">
        <v>114</v>
      </c>
      <c r="Q481" t="s">
        <v>229</v>
      </c>
      <c r="R481">
        <v>8</v>
      </c>
      <c r="S481">
        <v>6.36</v>
      </c>
      <c r="T481">
        <v>5</v>
      </c>
      <c r="U481">
        <v>5</v>
      </c>
      <c r="V481">
        <v>4</v>
      </c>
      <c r="W481" s="3">
        <f>Restaurant_Data[[#This Row],[Quantity]]*Restaurant_Data[[#This Row],[Unit Price]]*(1-Restaurant_Data[[#This Row],[Discount %]]/100)*(1+Restaurant_Data[[#This Row],[Tax %]]/100)</f>
        <v>50.752800000000001</v>
      </c>
      <c r="X481">
        <f>Restaurant_Data[[#This Row],[Quantity]]*Restaurant_Data[[#This Row],[Unit Price]]*50%</f>
        <v>25.44</v>
      </c>
      <c r="Y481" s="3">
        <f>Restaurant_Data[[#This Row],[Total Sales]]-Restaurant_Data[[#This Row],[Cost]]</f>
        <v>25.312799999999999</v>
      </c>
      <c r="Z481">
        <f>IF(COUNTIF($G$2:G481,G481)=1,1,0)</f>
        <v>0</v>
      </c>
    </row>
    <row r="482" spans="1:26" x14ac:dyDescent="0.3">
      <c r="A482" t="s">
        <v>380</v>
      </c>
      <c r="B482" s="2">
        <v>46004</v>
      </c>
      <c r="C482" t="s">
        <v>786</v>
      </c>
      <c r="D482" t="s">
        <v>690</v>
      </c>
      <c r="E482" t="s">
        <v>146</v>
      </c>
      <c r="F482" t="s">
        <v>30</v>
      </c>
      <c r="G482" t="s">
        <v>798</v>
      </c>
      <c r="H482" t="s">
        <v>304</v>
      </c>
      <c r="I482" t="s">
        <v>33</v>
      </c>
      <c r="J482" t="s">
        <v>45</v>
      </c>
      <c r="K482" t="s">
        <v>88</v>
      </c>
      <c r="L482" t="s">
        <v>56</v>
      </c>
      <c r="M482">
        <v>16</v>
      </c>
      <c r="N482" t="s">
        <v>37</v>
      </c>
      <c r="O482" t="s">
        <v>49</v>
      </c>
      <c r="P482" t="s">
        <v>50</v>
      </c>
      <c r="Q482" t="s">
        <v>169</v>
      </c>
      <c r="R482">
        <v>8</v>
      </c>
      <c r="S482">
        <v>7.25</v>
      </c>
      <c r="T482">
        <v>0</v>
      </c>
      <c r="U482">
        <v>5</v>
      </c>
      <c r="V482">
        <v>4</v>
      </c>
      <c r="W482" s="3">
        <f>Restaurant_Data[[#This Row],[Quantity]]*Restaurant_Data[[#This Row],[Unit Price]]*(1-Restaurant_Data[[#This Row],[Discount %]]/100)*(1+Restaurant_Data[[#This Row],[Tax %]]/100)</f>
        <v>60.900000000000006</v>
      </c>
      <c r="X482">
        <f>Restaurant_Data[[#This Row],[Quantity]]*Restaurant_Data[[#This Row],[Unit Price]]*50%</f>
        <v>29</v>
      </c>
      <c r="Y482" s="3">
        <f>Restaurant_Data[[#This Row],[Total Sales]]-Restaurant_Data[[#This Row],[Cost]]</f>
        <v>31.900000000000006</v>
      </c>
      <c r="Z482">
        <f>IF(COUNTIF($G$2:G482,G482)=1,1,0)</f>
        <v>1</v>
      </c>
    </row>
    <row r="483" spans="1:26" x14ac:dyDescent="0.3">
      <c r="A483" t="s">
        <v>187</v>
      </c>
      <c r="B483" s="2">
        <v>46018</v>
      </c>
      <c r="C483" t="s">
        <v>786</v>
      </c>
      <c r="D483" t="s">
        <v>690</v>
      </c>
      <c r="E483" t="s">
        <v>139</v>
      </c>
      <c r="F483" t="s">
        <v>75</v>
      </c>
      <c r="G483" t="s">
        <v>101</v>
      </c>
      <c r="H483" t="s">
        <v>44</v>
      </c>
      <c r="I483" t="s">
        <v>33</v>
      </c>
      <c r="J483" t="s">
        <v>93</v>
      </c>
      <c r="K483" t="s">
        <v>35</v>
      </c>
      <c r="L483" t="s">
        <v>36</v>
      </c>
      <c r="M483">
        <v>14</v>
      </c>
      <c r="N483" t="s">
        <v>48</v>
      </c>
      <c r="O483" t="s">
        <v>65</v>
      </c>
      <c r="P483" t="s">
        <v>39</v>
      </c>
      <c r="Q483" t="s">
        <v>119</v>
      </c>
      <c r="R483">
        <v>8</v>
      </c>
      <c r="S483">
        <v>13.13</v>
      </c>
      <c r="T483">
        <v>5</v>
      </c>
      <c r="U483">
        <v>5</v>
      </c>
      <c r="V483">
        <v>5</v>
      </c>
      <c r="W483" s="3">
        <f>Restaurant_Data[[#This Row],[Quantity]]*Restaurant_Data[[#This Row],[Unit Price]]*(1-Restaurant_Data[[#This Row],[Discount %]]/100)*(1+Restaurant_Data[[#This Row],[Tax %]]/100)</f>
        <v>104.7774</v>
      </c>
      <c r="X483">
        <f>Restaurant_Data[[#This Row],[Quantity]]*Restaurant_Data[[#This Row],[Unit Price]]*50%</f>
        <v>52.52</v>
      </c>
      <c r="Y483" s="3">
        <f>Restaurant_Data[[#This Row],[Total Sales]]-Restaurant_Data[[#This Row],[Cost]]</f>
        <v>52.257399999999997</v>
      </c>
      <c r="Z483">
        <f>IF(COUNTIF($G$2:G483,G483)=1,1,0)</f>
        <v>0</v>
      </c>
    </row>
    <row r="484" spans="1:26" x14ac:dyDescent="0.3">
      <c r="A484" t="s">
        <v>190</v>
      </c>
      <c r="B484" s="2">
        <v>46016</v>
      </c>
      <c r="C484" t="s">
        <v>786</v>
      </c>
      <c r="D484" t="s">
        <v>690</v>
      </c>
      <c r="E484" t="s">
        <v>197</v>
      </c>
      <c r="F484" t="s">
        <v>30</v>
      </c>
      <c r="G484" t="s">
        <v>309</v>
      </c>
      <c r="H484" t="s">
        <v>44</v>
      </c>
      <c r="I484" t="s">
        <v>33</v>
      </c>
      <c r="J484" t="s">
        <v>93</v>
      </c>
      <c r="K484" t="s">
        <v>64</v>
      </c>
      <c r="L484" t="s">
        <v>94</v>
      </c>
      <c r="M484">
        <v>9</v>
      </c>
      <c r="N484" t="s">
        <v>48</v>
      </c>
      <c r="O484" t="s">
        <v>65</v>
      </c>
      <c r="P484" t="s">
        <v>39</v>
      </c>
      <c r="Q484" t="s">
        <v>131</v>
      </c>
      <c r="R484">
        <v>8</v>
      </c>
      <c r="S484">
        <v>5.12</v>
      </c>
      <c r="T484">
        <v>0</v>
      </c>
      <c r="U484">
        <v>5</v>
      </c>
      <c r="V484">
        <v>5</v>
      </c>
      <c r="W484" s="3">
        <f>Restaurant_Data[[#This Row],[Quantity]]*Restaurant_Data[[#This Row],[Unit Price]]*(1-Restaurant_Data[[#This Row],[Discount %]]/100)*(1+Restaurant_Data[[#This Row],[Tax %]]/100)</f>
        <v>43.008000000000003</v>
      </c>
      <c r="X484">
        <f>Restaurant_Data[[#This Row],[Quantity]]*Restaurant_Data[[#This Row],[Unit Price]]*50%</f>
        <v>20.48</v>
      </c>
      <c r="Y484" s="3">
        <f>Restaurant_Data[[#This Row],[Total Sales]]-Restaurant_Data[[#This Row],[Cost]]</f>
        <v>22.528000000000002</v>
      </c>
      <c r="Z484">
        <f>IF(COUNTIF($G$2:G484,G484)=1,1,0)</f>
        <v>0</v>
      </c>
    </row>
    <row r="485" spans="1:26" x14ac:dyDescent="0.3">
      <c r="A485" t="s">
        <v>654</v>
      </c>
      <c r="B485" s="2">
        <v>46002</v>
      </c>
      <c r="C485" t="s">
        <v>786</v>
      </c>
      <c r="D485" t="s">
        <v>690</v>
      </c>
      <c r="E485" t="s">
        <v>105</v>
      </c>
      <c r="F485" t="s">
        <v>69</v>
      </c>
      <c r="G485" t="s">
        <v>283</v>
      </c>
      <c r="H485" t="s">
        <v>44</v>
      </c>
      <c r="I485" t="s">
        <v>33</v>
      </c>
      <c r="J485" t="s">
        <v>34</v>
      </c>
      <c r="K485" t="s">
        <v>88</v>
      </c>
      <c r="L485" t="s">
        <v>94</v>
      </c>
      <c r="M485">
        <v>14</v>
      </c>
      <c r="N485" t="s">
        <v>57</v>
      </c>
      <c r="O485" t="s">
        <v>49</v>
      </c>
      <c r="P485" t="s">
        <v>114</v>
      </c>
      <c r="Q485" t="s">
        <v>141</v>
      </c>
      <c r="R485">
        <v>8</v>
      </c>
      <c r="S485">
        <v>14.61</v>
      </c>
      <c r="T485">
        <v>5</v>
      </c>
      <c r="U485">
        <v>5</v>
      </c>
      <c r="V485">
        <v>3</v>
      </c>
      <c r="W485" s="3">
        <f>Restaurant_Data[[#This Row],[Quantity]]*Restaurant_Data[[#This Row],[Unit Price]]*(1-Restaurant_Data[[#This Row],[Discount %]]/100)*(1+Restaurant_Data[[#This Row],[Tax %]]/100)</f>
        <v>116.58779999999999</v>
      </c>
      <c r="X485">
        <f>Restaurant_Data[[#This Row],[Quantity]]*Restaurant_Data[[#This Row],[Unit Price]]*50%</f>
        <v>58.44</v>
      </c>
      <c r="Y485" s="3">
        <f>Restaurant_Data[[#This Row],[Total Sales]]-Restaurant_Data[[#This Row],[Cost]]</f>
        <v>58.147799999999989</v>
      </c>
      <c r="Z485">
        <f>IF(COUNTIF($G$2:G485,G485)=1,1,0)</f>
        <v>0</v>
      </c>
    </row>
    <row r="486" spans="1:26" x14ac:dyDescent="0.3">
      <c r="A486" t="s">
        <v>688</v>
      </c>
      <c r="B486" s="2">
        <v>46011</v>
      </c>
      <c r="C486" t="s">
        <v>786</v>
      </c>
      <c r="D486" t="s">
        <v>690</v>
      </c>
      <c r="E486" t="s">
        <v>231</v>
      </c>
      <c r="F486" t="s">
        <v>75</v>
      </c>
      <c r="G486" t="s">
        <v>666</v>
      </c>
      <c r="H486" t="s">
        <v>304</v>
      </c>
      <c r="I486" t="s">
        <v>33</v>
      </c>
      <c r="J486" t="s">
        <v>45</v>
      </c>
      <c r="K486" t="s">
        <v>35</v>
      </c>
      <c r="L486" t="s">
        <v>94</v>
      </c>
      <c r="M486">
        <v>12</v>
      </c>
      <c r="N486" t="s">
        <v>48</v>
      </c>
      <c r="O486" t="s">
        <v>65</v>
      </c>
      <c r="P486" t="s">
        <v>58</v>
      </c>
      <c r="Q486" t="s">
        <v>186</v>
      </c>
      <c r="R486">
        <v>8</v>
      </c>
      <c r="S486">
        <v>22.65</v>
      </c>
      <c r="T486">
        <v>0</v>
      </c>
      <c r="U486">
        <v>5</v>
      </c>
      <c r="V486">
        <v>4</v>
      </c>
      <c r="W486" s="3">
        <f>Restaurant_Data[[#This Row],[Quantity]]*Restaurant_Data[[#This Row],[Unit Price]]*(1-Restaurant_Data[[#This Row],[Discount %]]/100)*(1+Restaurant_Data[[#This Row],[Tax %]]/100)</f>
        <v>190.26</v>
      </c>
      <c r="X486">
        <f>Restaurant_Data[[#This Row],[Quantity]]*Restaurant_Data[[#This Row],[Unit Price]]*50%</f>
        <v>90.6</v>
      </c>
      <c r="Y486" s="3">
        <f>Restaurant_Data[[#This Row],[Total Sales]]-Restaurant_Data[[#This Row],[Cost]]</f>
        <v>99.66</v>
      </c>
      <c r="Z486">
        <f>IF(COUNTIF($G$2:G486,G486)=1,1,0)</f>
        <v>0</v>
      </c>
    </row>
    <row r="487" spans="1:26" x14ac:dyDescent="0.3">
      <c r="A487" t="s">
        <v>681</v>
      </c>
      <c r="B487" s="2">
        <v>46014</v>
      </c>
      <c r="C487" t="s">
        <v>786</v>
      </c>
      <c r="D487" t="s">
        <v>690</v>
      </c>
      <c r="E487" t="s">
        <v>174</v>
      </c>
      <c r="F487" t="s">
        <v>75</v>
      </c>
      <c r="G487" t="s">
        <v>386</v>
      </c>
      <c r="H487" t="s">
        <v>44</v>
      </c>
      <c r="I487" t="s">
        <v>63</v>
      </c>
      <c r="J487" t="s">
        <v>93</v>
      </c>
      <c r="K487" t="s">
        <v>46</v>
      </c>
      <c r="L487" t="s">
        <v>47</v>
      </c>
      <c r="M487">
        <v>20</v>
      </c>
      <c r="N487" t="s">
        <v>37</v>
      </c>
      <c r="O487" t="s">
        <v>38</v>
      </c>
      <c r="P487" t="s">
        <v>39</v>
      </c>
      <c r="Q487" t="s">
        <v>119</v>
      </c>
      <c r="R487">
        <v>9</v>
      </c>
      <c r="S487">
        <v>9.39</v>
      </c>
      <c r="T487">
        <v>5</v>
      </c>
      <c r="U487">
        <v>5</v>
      </c>
      <c r="V487">
        <v>4</v>
      </c>
      <c r="W487" s="3">
        <f>Restaurant_Data[[#This Row],[Quantity]]*Restaurant_Data[[#This Row],[Unit Price]]*(1-Restaurant_Data[[#This Row],[Discount %]]/100)*(1+Restaurant_Data[[#This Row],[Tax %]]/100)</f>
        <v>84.298725000000005</v>
      </c>
      <c r="X487">
        <f>Restaurant_Data[[#This Row],[Quantity]]*Restaurant_Data[[#This Row],[Unit Price]]*50%</f>
        <v>42.255000000000003</v>
      </c>
      <c r="Y487" s="3">
        <f>Restaurant_Data[[#This Row],[Total Sales]]-Restaurant_Data[[#This Row],[Cost]]</f>
        <v>42.043725000000002</v>
      </c>
      <c r="Z487">
        <f>IF(COUNTIF($G$2:G487,G487)=1,1,0)</f>
        <v>0</v>
      </c>
    </row>
    <row r="488" spans="1:26" x14ac:dyDescent="0.3">
      <c r="A488" t="s">
        <v>609</v>
      </c>
      <c r="B488" s="2">
        <v>46007</v>
      </c>
      <c r="C488" t="s">
        <v>786</v>
      </c>
      <c r="D488" t="s">
        <v>690</v>
      </c>
      <c r="E488" t="s">
        <v>234</v>
      </c>
      <c r="F488" t="s">
        <v>122</v>
      </c>
      <c r="G488" t="s">
        <v>277</v>
      </c>
      <c r="H488" t="s">
        <v>304</v>
      </c>
      <c r="I488" t="s">
        <v>63</v>
      </c>
      <c r="J488" t="s">
        <v>45</v>
      </c>
      <c r="K488" t="s">
        <v>88</v>
      </c>
      <c r="L488" t="s">
        <v>47</v>
      </c>
      <c r="M488">
        <v>8</v>
      </c>
      <c r="N488" t="s">
        <v>37</v>
      </c>
      <c r="O488" t="s">
        <v>49</v>
      </c>
      <c r="P488" t="s">
        <v>39</v>
      </c>
      <c r="Q488" t="s">
        <v>40</v>
      </c>
      <c r="R488">
        <v>8</v>
      </c>
      <c r="S488">
        <v>6.44</v>
      </c>
      <c r="T488">
        <v>0</v>
      </c>
      <c r="U488">
        <v>5</v>
      </c>
      <c r="V488">
        <v>5</v>
      </c>
      <c r="W488" s="3">
        <f>Restaurant_Data[[#This Row],[Quantity]]*Restaurant_Data[[#This Row],[Unit Price]]*(1-Restaurant_Data[[#This Row],[Discount %]]/100)*(1+Restaurant_Data[[#This Row],[Tax %]]/100)</f>
        <v>54.096000000000004</v>
      </c>
      <c r="X488">
        <f>Restaurant_Data[[#This Row],[Quantity]]*Restaurant_Data[[#This Row],[Unit Price]]*50%</f>
        <v>25.76</v>
      </c>
      <c r="Y488" s="3">
        <f>Restaurant_Data[[#This Row],[Total Sales]]-Restaurant_Data[[#This Row],[Cost]]</f>
        <v>28.336000000000002</v>
      </c>
      <c r="Z488">
        <f>IF(COUNTIF($G$2:G488,G488)=1,1,0)</f>
        <v>0</v>
      </c>
    </row>
    <row r="489" spans="1:26" x14ac:dyDescent="0.3">
      <c r="A489" t="s">
        <v>754</v>
      </c>
      <c r="B489" s="2">
        <v>46015</v>
      </c>
      <c r="C489" t="s">
        <v>786</v>
      </c>
      <c r="D489" t="s">
        <v>690</v>
      </c>
      <c r="E489" t="s">
        <v>439</v>
      </c>
      <c r="F489" t="s">
        <v>122</v>
      </c>
      <c r="G489" t="s">
        <v>594</v>
      </c>
      <c r="H489" t="s">
        <v>44</v>
      </c>
      <c r="I489" t="s">
        <v>33</v>
      </c>
      <c r="J489" t="s">
        <v>93</v>
      </c>
      <c r="K489" t="s">
        <v>46</v>
      </c>
      <c r="L489" t="s">
        <v>36</v>
      </c>
      <c r="M489">
        <v>7</v>
      </c>
      <c r="N489" t="s">
        <v>48</v>
      </c>
      <c r="O489" t="s">
        <v>49</v>
      </c>
      <c r="P489" t="s">
        <v>39</v>
      </c>
      <c r="Q489" t="s">
        <v>40</v>
      </c>
      <c r="R489">
        <v>8</v>
      </c>
      <c r="S489">
        <v>9.35</v>
      </c>
      <c r="T489">
        <v>0</v>
      </c>
      <c r="U489">
        <v>5</v>
      </c>
      <c r="V489">
        <v>5</v>
      </c>
      <c r="W489" s="3">
        <f>Restaurant_Data[[#This Row],[Quantity]]*Restaurant_Data[[#This Row],[Unit Price]]*(1-Restaurant_Data[[#This Row],[Discount %]]/100)*(1+Restaurant_Data[[#This Row],[Tax %]]/100)</f>
        <v>78.540000000000006</v>
      </c>
      <c r="X489">
        <f>Restaurant_Data[[#This Row],[Quantity]]*Restaurant_Data[[#This Row],[Unit Price]]*50%</f>
        <v>37.4</v>
      </c>
      <c r="Y489" s="3">
        <f>Restaurant_Data[[#This Row],[Total Sales]]-Restaurant_Data[[#This Row],[Cost]]</f>
        <v>41.140000000000008</v>
      </c>
      <c r="Z489">
        <f>IF(COUNTIF($G$2:G489,G489)=1,1,0)</f>
        <v>0</v>
      </c>
    </row>
    <row r="490" spans="1:26" x14ac:dyDescent="0.3">
      <c r="A490" t="s">
        <v>691</v>
      </c>
      <c r="B490" s="2">
        <v>46004</v>
      </c>
      <c r="C490" t="s">
        <v>786</v>
      </c>
      <c r="D490" t="s">
        <v>690</v>
      </c>
      <c r="E490" t="s">
        <v>105</v>
      </c>
      <c r="F490" t="s">
        <v>86</v>
      </c>
      <c r="G490" t="s">
        <v>393</v>
      </c>
      <c r="H490" t="s">
        <v>304</v>
      </c>
      <c r="I490" t="s">
        <v>33</v>
      </c>
      <c r="J490" t="s">
        <v>102</v>
      </c>
      <c r="K490" t="s">
        <v>88</v>
      </c>
      <c r="L490" t="s">
        <v>56</v>
      </c>
      <c r="M490">
        <v>22</v>
      </c>
      <c r="N490" t="s">
        <v>48</v>
      </c>
      <c r="O490" t="s">
        <v>95</v>
      </c>
      <c r="P490" t="s">
        <v>50</v>
      </c>
      <c r="Q490" t="s">
        <v>98</v>
      </c>
      <c r="R490">
        <v>8</v>
      </c>
      <c r="S490">
        <v>8.32</v>
      </c>
      <c r="T490">
        <v>0</v>
      </c>
      <c r="U490">
        <v>5</v>
      </c>
      <c r="V490">
        <v>4</v>
      </c>
      <c r="W490" s="3">
        <f>Restaurant_Data[[#This Row],[Quantity]]*Restaurant_Data[[#This Row],[Unit Price]]*(1-Restaurant_Data[[#This Row],[Discount %]]/100)*(1+Restaurant_Data[[#This Row],[Tax %]]/100)</f>
        <v>69.888000000000005</v>
      </c>
      <c r="X490">
        <f>Restaurant_Data[[#This Row],[Quantity]]*Restaurant_Data[[#This Row],[Unit Price]]*50%</f>
        <v>33.28</v>
      </c>
      <c r="Y490" s="3">
        <f>Restaurant_Data[[#This Row],[Total Sales]]-Restaurant_Data[[#This Row],[Cost]]</f>
        <v>36.608000000000004</v>
      </c>
      <c r="Z490">
        <f>IF(COUNTIF($G$2:G490,G490)=1,1,0)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87B59-3C7A-497D-AD35-4957D9E78020}">
  <dimension ref="A1"/>
  <sheetViews>
    <sheetView workbookViewId="0">
      <selection activeCell="O19" sqref="O19"/>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Pivot_for_KPI's</vt:lpstr>
      <vt:lpstr>Pivot_for_Charts</vt:lpstr>
      <vt:lpstr>Restaurant_Data</vt:lpstr>
      <vt:lpstr>Icon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dc:creator>
  <cp:lastModifiedBy>M. Tayyab</cp:lastModifiedBy>
  <dcterms:created xsi:type="dcterms:W3CDTF">2026-08-21T12:40:30Z</dcterms:created>
  <dcterms:modified xsi:type="dcterms:W3CDTF">2026-10-04T20:06:02Z</dcterms:modified>
</cp:coreProperties>
</file>