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parsparand-reporter-application\src\main\resources\static\"/>
    </mc:Choice>
  </mc:AlternateContent>
  <xr:revisionPtr revIDLastSave="0" documentId="8_{098E04CB-2F21-431E-96A6-3AF2A7D31368}" xr6:coauthVersionLast="47" xr6:coauthVersionMax="47" xr10:uidLastSave="{00000000-0000-0000-0000-000000000000}"/>
  <bookViews>
    <workbookView xWindow="-120" yWindow="-120" windowWidth="29040" windowHeight="15720" tabRatio="578" activeTab="2" xr2:uid="{00000000-000D-0000-FFFF-FFFF00000000}"/>
  </bookViews>
  <sheets>
    <sheet name="1403" sheetId="61" r:id="rId1"/>
    <sheet name="فروش 1403" sheetId="62" r:id="rId2"/>
    <sheet name="1403 (2)" sheetId="63" r:id="rId3"/>
  </sheets>
  <definedNames>
    <definedName name="_xlnm._FilterDatabase" localSheetId="0" hidden="1">'1403'!$E$1:$E$337</definedName>
    <definedName name="_xlnm._FilterDatabase" localSheetId="2" hidden="1">'1403 (2)'!$E$1:$E$322</definedName>
    <definedName name="_xlnm.Print_Area" localSheetId="0">'1403'!$C$243:$I$337</definedName>
    <definedName name="_xlnm.Print_Area" localSheetId="2">'1403 (2)'!$C$232:$I$322</definedName>
    <definedName name="_xlnm.Print_Area" localSheetId="1">'فروش 1403'!$A$1:$J$89</definedName>
    <definedName name="شرکت_تولیدی_بازرگانی_بهره_ور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62" l="1"/>
  <c r="F82" i="62"/>
  <c r="H9" i="62"/>
  <c r="F9" i="62"/>
  <c r="F13" i="62"/>
  <c r="E13" i="62"/>
  <c r="H7" i="62"/>
  <c r="F7" i="62"/>
  <c r="E7" i="62"/>
  <c r="H6" i="62"/>
  <c r="F6" i="62"/>
  <c r="E6" i="62"/>
  <c r="H4" i="62"/>
  <c r="H32" i="62"/>
  <c r="H10" i="62"/>
  <c r="F10" i="62"/>
  <c r="E10" i="62"/>
  <c r="H31" i="62"/>
  <c r="H21" i="62"/>
  <c r="F21" i="62"/>
  <c r="H5" i="62"/>
  <c r="F4" i="62"/>
  <c r="E4" i="62"/>
  <c r="H26" i="62"/>
  <c r="F26" i="62"/>
  <c r="H25" i="62" l="1"/>
  <c r="F25" i="62"/>
  <c r="H28" i="62" l="1"/>
  <c r="H30" i="62"/>
  <c r="H29" i="62"/>
  <c r="E69" i="62" l="1"/>
  <c r="H18" i="62"/>
  <c r="F18" i="62"/>
  <c r="E82" i="62" l="1"/>
  <c r="H69" i="62"/>
  <c r="H19" i="62"/>
  <c r="F19" i="62"/>
  <c r="H15" i="62"/>
  <c r="F15" i="62"/>
  <c r="H27" i="62"/>
  <c r="H16" i="62"/>
  <c r="F16" i="62"/>
  <c r="H8" i="62"/>
  <c r="F8" i="62"/>
  <c r="H24" i="62"/>
  <c r="F24" i="62"/>
  <c r="F69" i="62" l="1"/>
  <c r="H17" i="62"/>
  <c r="F17" i="62"/>
  <c r="H23" i="62"/>
  <c r="H22" i="62"/>
  <c r="H20" i="62" l="1"/>
  <c r="F77" i="62" l="1"/>
  <c r="E77" i="62"/>
  <c r="H77" i="62" l="1"/>
  <c r="G9" i="62"/>
  <c r="I9" i="62"/>
  <c r="G16" i="62"/>
  <c r="H73" i="62"/>
  <c r="E84" i="62"/>
  <c r="H12" i="62"/>
  <c r="F12" i="62"/>
  <c r="G8" i="62"/>
  <c r="D82" i="62"/>
  <c r="D84" i="62" s="1"/>
  <c r="H14" i="62"/>
  <c r="G14" i="62" s="1"/>
  <c r="H76" i="62"/>
  <c r="I74" i="61"/>
  <c r="I240" i="61" s="1"/>
  <c r="I337" i="61" s="1"/>
  <c r="E73" i="62"/>
  <c r="E75" i="62"/>
  <c r="H74" i="62"/>
  <c r="E74" i="62"/>
  <c r="H11" i="62"/>
  <c r="G11" i="62" s="1"/>
  <c r="D88" i="62"/>
  <c r="J87" i="62"/>
  <c r="I88" i="62"/>
  <c r="H88" i="62"/>
  <c r="G88" i="62"/>
  <c r="F88" i="62"/>
  <c r="J86" i="62"/>
  <c r="J88" i="62" s="1"/>
  <c r="J83" i="62"/>
  <c r="I84" i="62"/>
  <c r="H84" i="62"/>
  <c r="G84" i="62"/>
  <c r="F84" i="62"/>
  <c r="H72" i="62"/>
  <c r="F72" i="62"/>
  <c r="I71" i="62" s="1"/>
  <c r="E72" i="62"/>
  <c r="G71" i="62"/>
  <c r="G70" i="62"/>
  <c r="G68" i="62"/>
  <c r="G67" i="62"/>
  <c r="G66" i="62"/>
  <c r="G65" i="62"/>
  <c r="G64" i="62"/>
  <c r="G63" i="62"/>
  <c r="G62" i="62"/>
  <c r="G61" i="62"/>
  <c r="G60" i="62"/>
  <c r="G59" i="62"/>
  <c r="G58" i="62"/>
  <c r="G57" i="62"/>
  <c r="G56" i="62"/>
  <c r="G55" i="62"/>
  <c r="G54" i="62"/>
  <c r="G53" i="62"/>
  <c r="G50" i="62"/>
  <c r="G49" i="62"/>
  <c r="G48" i="62"/>
  <c r="G47" i="62"/>
  <c r="G46" i="62"/>
  <c r="G45" i="62"/>
  <c r="G44" i="62"/>
  <c r="G43" i="62"/>
  <c r="G42" i="62"/>
  <c r="G41" i="62"/>
  <c r="G40" i="62"/>
  <c r="G39" i="62"/>
  <c r="G38" i="62"/>
  <c r="G37" i="62"/>
  <c r="G36" i="62"/>
  <c r="G35" i="62"/>
  <c r="G34" i="62"/>
  <c r="G33" i="62"/>
  <c r="G32" i="62"/>
  <c r="G31" i="62"/>
  <c r="G27" i="62"/>
  <c r="G26" i="62"/>
  <c r="G25" i="62"/>
  <c r="G24" i="62"/>
  <c r="G23" i="62"/>
  <c r="G22" i="62"/>
  <c r="G21" i="62"/>
  <c r="G20" i="62"/>
  <c r="G19" i="62"/>
  <c r="G18" i="62"/>
  <c r="G17" i="62"/>
  <c r="G15" i="62"/>
  <c r="F75" i="62"/>
  <c r="F76" i="62" l="1"/>
  <c r="G76" i="62" s="1"/>
  <c r="G12" i="62"/>
  <c r="G10" i="62"/>
  <c r="I10" i="62"/>
  <c r="G13" i="62"/>
  <c r="F73" i="62"/>
  <c r="I70" i="62"/>
  <c r="I72" i="62" s="1"/>
  <c r="G72" i="62"/>
  <c r="G6" i="62"/>
  <c r="E76" i="62"/>
  <c r="E78" i="62" s="1"/>
  <c r="F74" i="62"/>
  <c r="G7" i="62"/>
  <c r="G5" i="62"/>
  <c r="H75" i="62"/>
  <c r="G75" i="62" s="1"/>
  <c r="J82" i="62"/>
  <c r="J84" i="62" s="1"/>
  <c r="J89" i="62" s="1"/>
  <c r="G28" i="62"/>
  <c r="G29" i="62"/>
  <c r="G30" i="62"/>
  <c r="G51" i="62"/>
  <c r="G52" i="62"/>
  <c r="E88" i="62"/>
  <c r="G4" i="62"/>
  <c r="H78" i="62" l="1"/>
  <c r="G74" i="62"/>
  <c r="F78" i="62"/>
  <c r="I77" i="62" s="1"/>
  <c r="G73" i="62"/>
  <c r="I8" i="62"/>
  <c r="I29" i="62"/>
  <c r="G69" i="62"/>
  <c r="I14" i="62"/>
  <c r="I6" i="62"/>
  <c r="I52" i="62"/>
  <c r="I32" i="62"/>
  <c r="I30" i="62"/>
  <c r="I38" i="62"/>
  <c r="I13" i="62"/>
  <c r="I39" i="62"/>
  <c r="I16" i="62"/>
  <c r="I27" i="62"/>
  <c r="I51" i="62"/>
  <c r="I46" i="62"/>
  <c r="I17" i="62"/>
  <c r="I40" i="62"/>
  <c r="I57" i="62"/>
  <c r="I50" i="62"/>
  <c r="I43" i="62"/>
  <c r="I24" i="62"/>
  <c r="I49" i="62"/>
  <c r="I58" i="62"/>
  <c r="I53" i="62"/>
  <c r="I44" i="62"/>
  <c r="I31" i="62"/>
  <c r="I25" i="62"/>
  <c r="I67" i="62"/>
  <c r="I64" i="62"/>
  <c r="I63" i="62"/>
  <c r="I62" i="62"/>
  <c r="I61" i="62"/>
  <c r="I59" i="62"/>
  <c r="I55" i="62"/>
  <c r="I48" i="62"/>
  <c r="I47" i="62"/>
  <c r="I41" i="62"/>
  <c r="I36" i="62"/>
  <c r="I35" i="62"/>
  <c r="I33" i="62"/>
  <c r="I19" i="62"/>
  <c r="I5" i="62"/>
  <c r="I68" i="62"/>
  <c r="I65" i="62"/>
  <c r="I23" i="62"/>
  <c r="I22" i="62"/>
  <c r="I20" i="62"/>
  <c r="I45" i="62"/>
  <c r="I37" i="62"/>
  <c r="I34" i="62"/>
  <c r="I26" i="62"/>
  <c r="I12" i="62"/>
  <c r="I66" i="62"/>
  <c r="I60" i="62"/>
  <c r="I56" i="62"/>
  <c r="I42" i="62"/>
  <c r="I21" i="62"/>
  <c r="I4" i="62"/>
  <c r="I11" i="62"/>
  <c r="I15" i="62"/>
  <c r="I7" i="62"/>
  <c r="I54" i="62"/>
  <c r="I28" i="62"/>
  <c r="I18" i="62"/>
  <c r="G77" i="62"/>
  <c r="G78" i="62" l="1"/>
  <c r="I74" i="62"/>
  <c r="J75" i="62"/>
  <c r="I76" i="62"/>
  <c r="I73" i="62"/>
  <c r="I75" i="62"/>
  <c r="I69" i="62"/>
  <c r="I78" i="62" l="1"/>
</calcChain>
</file>

<file path=xl/sharedStrings.xml><?xml version="1.0" encoding="utf-8"?>
<sst xmlns="http://schemas.openxmlformats.org/spreadsheetml/2006/main" count="2030" uniqueCount="187">
  <si>
    <t xml:space="preserve">تاریخ </t>
  </si>
  <si>
    <t xml:space="preserve">خریدار </t>
  </si>
  <si>
    <t>شرکت نفت بهران</t>
  </si>
  <si>
    <t>شرکت پتروشیمی کارون</t>
  </si>
  <si>
    <t>تعداد</t>
  </si>
  <si>
    <t>شرکت پارس پرند حیان (سهامی خاص)</t>
  </si>
  <si>
    <t>ردیف</t>
  </si>
  <si>
    <t>شماره حواله</t>
  </si>
  <si>
    <t>آبی 5015</t>
  </si>
  <si>
    <t>آبی 2201</t>
  </si>
  <si>
    <t>اصفهان کوپلیمر</t>
  </si>
  <si>
    <t xml:space="preserve">پلی رزین </t>
  </si>
  <si>
    <t>آبی سفید 2201</t>
  </si>
  <si>
    <t>مواد مهندسی مکرر</t>
  </si>
  <si>
    <t>آبی 2202</t>
  </si>
  <si>
    <t>مشکی 2201</t>
  </si>
  <si>
    <t>قرمز 2201</t>
  </si>
  <si>
    <t xml:space="preserve">شرکت نفت ایرانول </t>
  </si>
  <si>
    <t>نارنجی 2201</t>
  </si>
  <si>
    <t>درصد</t>
  </si>
  <si>
    <t>پتروشیمی کارون</t>
  </si>
  <si>
    <t xml:space="preserve">جمع </t>
  </si>
  <si>
    <t xml:space="preserve">عنوان </t>
  </si>
  <si>
    <t xml:space="preserve">فروردین </t>
  </si>
  <si>
    <t xml:space="preserve">اردیبهشت </t>
  </si>
  <si>
    <t>خرداد</t>
  </si>
  <si>
    <t xml:space="preserve">تیر </t>
  </si>
  <si>
    <t>فروش بشکه</t>
  </si>
  <si>
    <t xml:space="preserve">خرید بشکه </t>
  </si>
  <si>
    <t>خالص</t>
  </si>
  <si>
    <t xml:space="preserve">مرداد </t>
  </si>
  <si>
    <t>شرکت نفت ایرانول</t>
  </si>
  <si>
    <t>جذب ستاره</t>
  </si>
  <si>
    <t>میانگین قیمت</t>
  </si>
  <si>
    <t>قرمز2201</t>
  </si>
  <si>
    <t>شرکت نفت سپاهان</t>
  </si>
  <si>
    <t>شهریور</t>
  </si>
  <si>
    <t>قیمت واحد (ریال)</t>
  </si>
  <si>
    <t xml:space="preserve">پتروشیمی کارون </t>
  </si>
  <si>
    <t>مهر</t>
  </si>
  <si>
    <t>آبان</t>
  </si>
  <si>
    <t>آذر</t>
  </si>
  <si>
    <t>دی</t>
  </si>
  <si>
    <t>بهمن</t>
  </si>
  <si>
    <t>شیمی بافت</t>
  </si>
  <si>
    <t>نام شرکت</t>
  </si>
  <si>
    <t>فروش ناخالص</t>
  </si>
  <si>
    <t>جمع کل فروش محصولات</t>
  </si>
  <si>
    <t>متفرقه</t>
  </si>
  <si>
    <t>جمع کل خالص فروش محصولات</t>
  </si>
  <si>
    <t>اسفند</t>
  </si>
  <si>
    <t xml:space="preserve">جمع کل بشکه های ارسالی </t>
  </si>
  <si>
    <t>زرد و مشکی 2201</t>
  </si>
  <si>
    <t>شرکت شیمی بافت</t>
  </si>
  <si>
    <t>جمع کل بشکه ارسالی</t>
  </si>
  <si>
    <t>نفت سپاهان</t>
  </si>
  <si>
    <t xml:space="preserve">شرکت نفت سپاهان </t>
  </si>
  <si>
    <t>قرمز 2206</t>
  </si>
  <si>
    <t>پترواکسیر آسیا</t>
  </si>
  <si>
    <t>تعداد ماه جاری</t>
  </si>
  <si>
    <t>تعداد سالیانه</t>
  </si>
  <si>
    <t>آبی زرد 2206</t>
  </si>
  <si>
    <t>شرکت صنایع شیمیایی اصفهان-خرید از به چیلیک</t>
  </si>
  <si>
    <t>جمع خرید بشکه از به چیلیک</t>
  </si>
  <si>
    <t>روانکاران نوین اندیش پایدار</t>
  </si>
  <si>
    <t>شرکت پتروشیمی کارون-خرید از به چیلیک</t>
  </si>
  <si>
    <t>آبی 2206</t>
  </si>
  <si>
    <t>نفت ایرانول</t>
  </si>
  <si>
    <t>زرد 2201</t>
  </si>
  <si>
    <t>پلی رزین</t>
  </si>
  <si>
    <t>طوسی 2206</t>
  </si>
  <si>
    <t>شش ماه اول سال</t>
  </si>
  <si>
    <t>شش ماه دوم سال</t>
  </si>
  <si>
    <t>زرد آبی 2205</t>
  </si>
  <si>
    <t>سیبا پلیمر البرز</t>
  </si>
  <si>
    <t>نوع بشکه</t>
  </si>
  <si>
    <t>نفت بهران</t>
  </si>
  <si>
    <t>زرد آبی 2206</t>
  </si>
  <si>
    <t>آبی نقره 2206</t>
  </si>
  <si>
    <t>سبز 2302</t>
  </si>
  <si>
    <t>پترو کیمیا سپاهان</t>
  </si>
  <si>
    <t>قرمز مشکی 2202</t>
  </si>
  <si>
    <t>نوین روانسازان خلیج فارس</t>
  </si>
  <si>
    <t>طوسی 1201</t>
  </si>
  <si>
    <t>قرمز 1202</t>
  </si>
  <si>
    <t>آبی زرد 2205</t>
  </si>
  <si>
    <t>آبی 1206</t>
  </si>
  <si>
    <t>ماهان ابنیه سازان بین الملل</t>
  </si>
  <si>
    <t>البرز نشان قشم</t>
  </si>
  <si>
    <t>تولیدی صنعتی گوهرفام</t>
  </si>
  <si>
    <t>1403/01/06</t>
  </si>
  <si>
    <t>1403/01/07</t>
  </si>
  <si>
    <t>جواد رحمتی</t>
  </si>
  <si>
    <t>1403/01/12</t>
  </si>
  <si>
    <t>1403/01/14</t>
  </si>
  <si>
    <t>1403/01/15</t>
  </si>
  <si>
    <t>1403/01/16</t>
  </si>
  <si>
    <t>1403/01/17</t>
  </si>
  <si>
    <t>1403/01/18</t>
  </si>
  <si>
    <t>1403/01/19</t>
  </si>
  <si>
    <t>1403/01/20</t>
  </si>
  <si>
    <t>1403/01/21</t>
  </si>
  <si>
    <t>1403/01/24</t>
  </si>
  <si>
    <t>1403/01/25</t>
  </si>
  <si>
    <t>1403/01/26</t>
  </si>
  <si>
    <t>نیکو فروزان تابان</t>
  </si>
  <si>
    <t>1403/01/27</t>
  </si>
  <si>
    <t>1403/01/28</t>
  </si>
  <si>
    <t>بشکه ارسالی از 1403/01/01 الی  1403/01/31</t>
  </si>
  <si>
    <t>1403/01/29</t>
  </si>
  <si>
    <t>1403/01/30</t>
  </si>
  <si>
    <t>1403/01/31</t>
  </si>
  <si>
    <t>نفت پارس</t>
  </si>
  <si>
    <t>شرکت نفت پارس</t>
  </si>
  <si>
    <t>1403/02/01</t>
  </si>
  <si>
    <t>1403/02/02</t>
  </si>
  <si>
    <t>1403/02/03</t>
  </si>
  <si>
    <t>1403/02/04</t>
  </si>
  <si>
    <t>زرین کولاک زاینده رود</t>
  </si>
  <si>
    <t>1403/02/05</t>
  </si>
  <si>
    <t>1403/02/06</t>
  </si>
  <si>
    <t>1403/02/07</t>
  </si>
  <si>
    <t>1403/02/08</t>
  </si>
  <si>
    <t>1403/02/09</t>
  </si>
  <si>
    <t>1403/02/10</t>
  </si>
  <si>
    <t>1403/02/11</t>
  </si>
  <si>
    <t>1403/02/12</t>
  </si>
  <si>
    <t>1403/02/14</t>
  </si>
  <si>
    <t>1403/02/15</t>
  </si>
  <si>
    <t>1403/02/16</t>
  </si>
  <si>
    <t>1403/02/17</t>
  </si>
  <si>
    <t>آوام شیمی آتی</t>
  </si>
  <si>
    <t>1403/02/18</t>
  </si>
  <si>
    <t>سید حسین موسوی</t>
  </si>
  <si>
    <t>زرد آبی 1205</t>
  </si>
  <si>
    <t>1403/02/19</t>
  </si>
  <si>
    <t>بازرگانی چاپار افرند</t>
  </si>
  <si>
    <t>1403/02/20</t>
  </si>
  <si>
    <t>1403/02/21</t>
  </si>
  <si>
    <t>1403/02/22</t>
  </si>
  <si>
    <t>1403/02/23</t>
  </si>
  <si>
    <t>1403/02/24</t>
  </si>
  <si>
    <t xml:space="preserve">ماهان ابنیه سازان بین الملل </t>
  </si>
  <si>
    <t>1403/02/25</t>
  </si>
  <si>
    <t>1403/02/26</t>
  </si>
  <si>
    <t>1403/02/27</t>
  </si>
  <si>
    <t>اوجان شیمی</t>
  </si>
  <si>
    <t>آبی سفید 5002</t>
  </si>
  <si>
    <t>1403/02/29</t>
  </si>
  <si>
    <t>مرتضی مظاهری</t>
  </si>
  <si>
    <t>1403/02/30</t>
  </si>
  <si>
    <t>1403/02/31</t>
  </si>
  <si>
    <t>بشکه ارسالی از 1403/02/01 الی  1403/02/31</t>
  </si>
  <si>
    <t>1403/03/01</t>
  </si>
  <si>
    <t>1403/03/02</t>
  </si>
  <si>
    <t>1403/03/03</t>
  </si>
  <si>
    <t>1403/03/04</t>
  </si>
  <si>
    <t>1403/03/05</t>
  </si>
  <si>
    <t xml:space="preserve">البرز نشان قشم </t>
  </si>
  <si>
    <t>آّبی2202</t>
  </si>
  <si>
    <t>1403/03/06</t>
  </si>
  <si>
    <t>1403/03/07</t>
  </si>
  <si>
    <t>رضا هونجانی</t>
  </si>
  <si>
    <t>تولیدی بازرگانی تکتاز شیمی صنعت</t>
  </si>
  <si>
    <t>قرمز مشکی 2201</t>
  </si>
  <si>
    <t>1403/03/08</t>
  </si>
  <si>
    <t>1403/03/09</t>
  </si>
  <si>
    <t>1403/03/10</t>
  </si>
  <si>
    <t>1403/03/12</t>
  </si>
  <si>
    <t>1403/03/13</t>
  </si>
  <si>
    <t>1403/03/14</t>
  </si>
  <si>
    <t>1403/03/15</t>
  </si>
  <si>
    <t>1403/03/16</t>
  </si>
  <si>
    <t>حسین موسوی</t>
  </si>
  <si>
    <t>روغن حافظ موتور سپاهان</t>
  </si>
  <si>
    <t>1403/03/17</t>
  </si>
  <si>
    <t>زردمشکی 1206</t>
  </si>
  <si>
    <t>زردمشکی 2206</t>
  </si>
  <si>
    <t>1403/03/18</t>
  </si>
  <si>
    <t>نارنجی 2202</t>
  </si>
  <si>
    <t>1403/03/19</t>
  </si>
  <si>
    <t>سبز 2202</t>
  </si>
  <si>
    <t>روانکاراننوین اندیش پایدار</t>
  </si>
  <si>
    <t>1403/03/20</t>
  </si>
  <si>
    <t>بشکه ارسالی از 1403/03/01 الی  1403/03/20</t>
  </si>
  <si>
    <t xml:space="preserve">لیست فروش محصولات از ابتدای سال تا تاریخ 1403/03/20 </t>
  </si>
  <si>
    <t>لیست فروش محصولات از ابتدای سال تا تاریخ 1403/03/20 به تفکیک هرماه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</si>
</sst>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-_ ;_ * #,##0.00\-_ ;_ * &quot;-&quot;??_-_ ;_ @_ "/>
    <numFmt numFmtId="165" formatCode="_-* #,##0.00_-;_-* #,##0.00\-;_-* &quot;-&quot;??_-;_-@_-"/>
    <numFmt numFmtId="166" formatCode="#,##0_-"/>
    <numFmt numFmtId="167" formatCode="[$-1020000]B1d\ mmmm\ yyyy;@"/>
    <numFmt numFmtId="168" formatCode="_ * #,##0_-_ ;_ * #,##0\-_ ;_ * &quot;-&quot;??_-_ ;_ @_ "/>
    <numFmt numFmtId="169" formatCode="0.0%"/>
  </numFmts>
  <fonts count="21" x14ac:knownFonts="1">
    <font>
      <sz val="11"/>
      <color theme="1"/>
      <name val="Calibri"/>
      <family val="2"/>
      <charset val="178"/>
      <scheme val="minor"/>
    </font>
    <font>
      <b/>
      <sz val="11"/>
      <color indexed="8"/>
      <name val="B Lotus"/>
      <charset val="178"/>
    </font>
    <font>
      <sz val="11"/>
      <name val="B Lotus"/>
      <charset val="178"/>
    </font>
    <font>
      <sz val="12"/>
      <color indexed="8"/>
      <name val="B Lotus"/>
      <charset val="178"/>
    </font>
    <font>
      <b/>
      <sz val="10"/>
      <color theme="1"/>
      <name val="B Titr"/>
      <charset val="178"/>
    </font>
    <font>
      <sz val="10"/>
      <name val="Arial"/>
      <family val="2"/>
    </font>
    <font>
      <sz val="10"/>
      <color theme="1"/>
      <name val="B Titr"/>
      <charset val="178"/>
    </font>
    <font>
      <sz val="11"/>
      <color theme="1"/>
      <name val="B Lotus"/>
      <charset val="178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1"/>
      <color theme="1"/>
      <name val="B Titr"/>
      <charset val="178"/>
    </font>
    <font>
      <b/>
      <sz val="11"/>
      <color theme="1"/>
      <name val="B Nazanin"/>
      <charset val="178"/>
    </font>
    <font>
      <sz val="12"/>
      <color theme="1"/>
      <name val="B Lotus"/>
      <charset val="178"/>
    </font>
    <font>
      <b/>
      <sz val="12"/>
      <color theme="1"/>
      <name val="B Lotus"/>
      <charset val="178"/>
    </font>
    <font>
      <sz val="11"/>
      <color theme="1"/>
      <name val="B Titr"/>
      <charset val="178"/>
    </font>
    <font>
      <sz val="13"/>
      <color theme="1"/>
      <name val="B Titr"/>
      <charset val="178"/>
    </font>
    <font>
      <b/>
      <sz val="10"/>
      <color theme="1"/>
      <name val="B Nazanin"/>
      <charset val="178"/>
    </font>
    <font>
      <b/>
      <sz val="14"/>
      <color theme="1"/>
      <name val="B Lotus"/>
      <charset val="178"/>
    </font>
    <font>
      <sz val="12"/>
      <color indexed="8"/>
      <name val="B Titr"/>
      <charset val="178"/>
    </font>
    <font>
      <b/>
      <sz val="12"/>
      <color indexed="8"/>
      <name val="B Titr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5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</cellStyleXfs>
  <cellXfs count="81">
    <xf numFmtId="0" fontId="0" fillId="0" borderId="0" xfId="0"/>
    <xf numFmtId="166" fontId="3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167" fontId="2" fillId="0" borderId="7" xfId="0" applyNumberFormat="1" applyFont="1" applyBorder="1" applyAlignment="1">
      <alignment horizontal="center" vertical="center"/>
    </xf>
    <xf numFmtId="167" fontId="7" fillId="0" borderId="7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6" fontId="4" fillId="0" borderId="12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/>
    </xf>
    <xf numFmtId="3" fontId="13" fillId="0" borderId="1" xfId="4" applyNumberFormat="1" applyFont="1" applyBorder="1" applyAlignment="1">
      <alignment horizontal="center"/>
    </xf>
    <xf numFmtId="3" fontId="13" fillId="0" borderId="1" xfId="4" applyNumberFormat="1" applyFont="1" applyFill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 vertical="center"/>
    </xf>
    <xf numFmtId="169" fontId="13" fillId="0" borderId="9" xfId="3" applyNumberFormat="1" applyFont="1" applyBorder="1" applyAlignment="1">
      <alignment horizontal="center"/>
    </xf>
    <xf numFmtId="10" fontId="13" fillId="0" borderId="9" xfId="3" applyNumberFormat="1" applyFont="1" applyBorder="1" applyAlignment="1">
      <alignment horizontal="center"/>
    </xf>
    <xf numFmtId="3" fontId="13" fillId="3" borderId="1" xfId="0" applyNumberFormat="1" applyFont="1" applyFill="1" applyBorder="1" applyAlignment="1">
      <alignment horizontal="center"/>
    </xf>
    <xf numFmtId="10" fontId="13" fillId="3" borderId="9" xfId="3" applyNumberFormat="1" applyFont="1" applyFill="1" applyBorder="1" applyAlignment="1">
      <alignment horizontal="center"/>
    </xf>
    <xf numFmtId="3" fontId="14" fillId="2" borderId="1" xfId="4" applyNumberFormat="1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9" fontId="14" fillId="2" borderId="9" xfId="3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center"/>
    </xf>
    <xf numFmtId="0" fontId="0" fillId="0" borderId="15" xfId="0" applyBorder="1"/>
    <xf numFmtId="3" fontId="14" fillId="2" borderId="13" xfId="0" applyNumberFormat="1" applyFont="1" applyFill="1" applyBorder="1" applyAlignment="1">
      <alignment horizontal="center"/>
    </xf>
    <xf numFmtId="3" fontId="14" fillId="2" borderId="13" xfId="4" applyNumberFormat="1" applyFont="1" applyFill="1" applyBorder="1" applyAlignment="1">
      <alignment horizontal="center"/>
    </xf>
    <xf numFmtId="9" fontId="14" fillId="2" borderId="10" xfId="3" applyFont="1" applyFill="1" applyBorder="1" applyAlignment="1">
      <alignment horizontal="center"/>
    </xf>
    <xf numFmtId="3" fontId="0" fillId="0" borderId="0" xfId="0" applyNumberFormat="1"/>
    <xf numFmtId="168" fontId="12" fillId="0" borderId="1" xfId="2" applyNumberFormat="1" applyFont="1" applyBorder="1" applyAlignment="1">
      <alignment horizontal="center" vertical="center"/>
    </xf>
    <xf numFmtId="168" fontId="17" fillId="0" borderId="1" xfId="2" applyNumberFormat="1" applyFont="1" applyBorder="1" applyAlignment="1">
      <alignment horizontal="center" vertical="center"/>
    </xf>
    <xf numFmtId="168" fontId="12" fillId="0" borderId="1" xfId="2" applyNumberFormat="1" applyFont="1" applyFill="1" applyBorder="1" applyAlignment="1">
      <alignment horizontal="center" vertical="center"/>
    </xf>
    <xf numFmtId="168" fontId="12" fillId="0" borderId="9" xfId="2" applyNumberFormat="1" applyFont="1" applyBorder="1" applyAlignment="1">
      <alignment horizontal="center" vertical="center"/>
    </xf>
    <xf numFmtId="168" fontId="12" fillId="2" borderId="1" xfId="2" applyNumberFormat="1" applyFont="1" applyFill="1" applyBorder="1" applyAlignment="1">
      <alignment horizontal="center" vertical="center"/>
    </xf>
    <xf numFmtId="168" fontId="17" fillId="2" borderId="1" xfId="2" applyNumberFormat="1" applyFont="1" applyFill="1" applyBorder="1" applyAlignment="1">
      <alignment horizontal="center" vertical="center"/>
    </xf>
    <xf numFmtId="168" fontId="12" fillId="2" borderId="9" xfId="2" applyNumberFormat="1" applyFont="1" applyFill="1" applyBorder="1" applyAlignment="1">
      <alignment horizontal="center" vertical="center"/>
    </xf>
    <xf numFmtId="168" fontId="6" fillId="2" borderId="10" xfId="3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14" fillId="2" borderId="3" xfId="0" applyNumberFormat="1" applyFont="1" applyFill="1" applyBorder="1" applyAlignment="1">
      <alignment horizontal="center"/>
    </xf>
    <xf numFmtId="3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66" fontId="11" fillId="2" borderId="10" xfId="0" applyNumberFormat="1" applyFont="1" applyFill="1" applyBorder="1" applyAlignment="1">
      <alignment horizontal="center" vertical="center"/>
    </xf>
    <xf numFmtId="167" fontId="19" fillId="2" borderId="3" xfId="0" applyNumberFormat="1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/>
    </xf>
    <xf numFmtId="166" fontId="20" fillId="2" borderId="1" xfId="0" applyNumberFormat="1" applyFont="1" applyFill="1" applyBorder="1" applyAlignment="1">
      <alignment horizontal="center" vertical="center"/>
    </xf>
    <xf numFmtId="166" fontId="19" fillId="2" borderId="1" xfId="0" applyNumberFormat="1" applyFont="1" applyFill="1" applyBorder="1" applyAlignment="1">
      <alignment horizontal="center" vertical="center"/>
    </xf>
    <xf numFmtId="166" fontId="19" fillId="2" borderId="9" xfId="0" applyNumberFormat="1" applyFont="1" applyFill="1" applyBorder="1" applyAlignment="1">
      <alignment horizontal="center" vertical="center"/>
    </xf>
    <xf numFmtId="49" fontId="19" fillId="2" borderId="4" xfId="0" applyNumberFormat="1" applyFont="1" applyFill="1" applyBorder="1" applyAlignment="1">
      <alignment horizontal="center" vertical="center"/>
    </xf>
    <xf numFmtId="49" fontId="19" fillId="2" borderId="5" xfId="0" applyNumberFormat="1" applyFont="1" applyFill="1" applyBorder="1" applyAlignment="1">
      <alignment horizontal="center" vertical="center"/>
    </xf>
    <xf numFmtId="49" fontId="19" fillId="2" borderId="11" xfId="0" applyNumberFormat="1" applyFont="1" applyFill="1" applyBorder="1" applyAlignment="1">
      <alignment horizontal="center" vertical="center"/>
    </xf>
    <xf numFmtId="49" fontId="19" fillId="2" borderId="3" xfId="0" applyNumberFormat="1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/>
    </xf>
    <xf numFmtId="49" fontId="19" fillId="2" borderId="9" xfId="0" applyNumberFormat="1" applyFont="1" applyFill="1" applyBorder="1" applyAlignment="1">
      <alignment horizontal="center" vertical="center"/>
    </xf>
    <xf numFmtId="166" fontId="15" fillId="2" borderId="14" xfId="0" applyNumberFormat="1" applyFont="1" applyFill="1" applyBorder="1" applyAlignment="1">
      <alignment horizontal="center" vertical="center"/>
    </xf>
    <xf numFmtId="166" fontId="15" fillId="2" borderId="13" xfId="0" applyNumberFormat="1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3" fontId="18" fillId="2" borderId="4" xfId="0" applyNumberFormat="1" applyFont="1" applyFill="1" applyBorder="1" applyAlignment="1">
      <alignment horizontal="center"/>
    </xf>
    <xf numFmtId="3" fontId="18" fillId="2" borderId="5" xfId="0" applyNumberFormat="1" applyFont="1" applyFill="1" applyBorder="1" applyAlignment="1">
      <alignment horizontal="center"/>
    </xf>
    <xf numFmtId="3" fontId="18" fillId="2" borderId="11" xfId="0" applyNumberFormat="1" applyFont="1" applyFill="1" applyBorder="1" applyAlignment="1">
      <alignment horizontal="center"/>
    </xf>
    <xf numFmtId="3" fontId="14" fillId="2" borderId="3" xfId="0" applyNumberFormat="1" applyFont="1" applyFill="1" applyBorder="1" applyAlignment="1">
      <alignment horizontal="center"/>
    </xf>
    <xf numFmtId="3" fontId="14" fillId="2" borderId="1" xfId="0" applyNumberFormat="1" applyFont="1" applyFill="1" applyBorder="1" applyAlignment="1">
      <alignment horizontal="center"/>
    </xf>
    <xf numFmtId="3" fontId="14" fillId="2" borderId="9" xfId="0" applyNumberFormat="1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3" fontId="18" fillId="2" borderId="4" xfId="0" applyNumberFormat="1" applyFont="1" applyFill="1" applyBorder="1" applyAlignment="1">
      <alignment horizontal="center" vertical="center"/>
    </xf>
    <xf numFmtId="3" fontId="18" fillId="2" borderId="5" xfId="0" applyNumberFormat="1" applyFont="1" applyFill="1" applyBorder="1" applyAlignment="1">
      <alignment horizontal="center" vertical="center"/>
    </xf>
    <xf numFmtId="3" fontId="18" fillId="2" borderId="11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</cellXfs>
  <cellStyles count="5">
    <cellStyle name="Comma" xfId="2" builtinId="3"/>
    <cellStyle name="Comma 2" xfId="4" xr:uid="{00000000-0005-0000-0000-000001000000}"/>
    <cellStyle name="Normal" xfId="0" builtinId="0"/>
    <cellStyle name="Normal 2" xfId="1" xr:uid="{00000000-0005-0000-0000-000003000000}"/>
    <cellStyle name="Percent" xfId="3" builtinId="5"/>
  </cellStyles>
  <dxfs count="0"/>
  <tableStyles count="0" defaultTableStyle="TableStyleMedium2" defaultPivotStyle="PivotStyleLight16"/>
  <colors>
    <mruColors>
      <color rgb="FFFF99CC"/>
      <color rgb="FF66FF99"/>
      <color rgb="FFFFFFCC"/>
      <color rgb="FFFF0000"/>
      <color rgb="FF9900FF"/>
      <color rgb="FFFF0066"/>
      <color rgb="FF2A02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8D6A-FD75-4169-96EE-D22B94DE32C6}">
  <sheetPr>
    <pageSetUpPr fitToPage="1"/>
  </sheetPr>
  <dimension ref="C1:I337"/>
  <sheetViews>
    <sheetView rightToLeft="1" zoomScale="90" zoomScaleNormal="90" workbookViewId="0">
      <selection activeCell="K7" sqref="K7"/>
    </sheetView>
  </sheetViews>
  <sheetFormatPr defaultRowHeight="15" x14ac:dyDescent="0.25"/>
  <cols>
    <col min="3" max="3" width="8.7109375" customWidth="1"/>
    <col min="4" max="4" width="12.7109375" customWidth="1"/>
    <col min="5" max="5" width="25" bestFit="1" customWidth="1"/>
    <col min="6" max="6" width="14" customWidth="1"/>
    <col min="7" max="7" width="14.5703125" customWidth="1"/>
    <col min="8" max="8" width="16.140625" bestFit="1" customWidth="1"/>
    <col min="9" max="9" width="12.140625" customWidth="1"/>
  </cols>
  <sheetData>
    <row r="1" spans="3:9" ht="15.75" thickBot="1" x14ac:dyDescent="0.3"/>
    <row r="2" spans="3:9" ht="31.5" customHeight="1" x14ac:dyDescent="0.25">
      <c r="C2" s="50" t="s">
        <v>5</v>
      </c>
      <c r="D2" s="51"/>
      <c r="E2" s="51"/>
      <c r="F2" s="51"/>
      <c r="G2" s="51"/>
      <c r="H2" s="51"/>
      <c r="I2" s="52"/>
    </row>
    <row r="3" spans="3:9" ht="25.5" x14ac:dyDescent="0.25">
      <c r="C3" s="53" t="s">
        <v>108</v>
      </c>
      <c r="D3" s="54"/>
      <c r="E3" s="54"/>
      <c r="F3" s="54"/>
      <c r="G3" s="54"/>
      <c r="H3" s="54"/>
      <c r="I3" s="55"/>
    </row>
    <row r="4" spans="3:9" ht="28.5" customHeight="1" x14ac:dyDescent="0.25">
      <c r="C4" s="44" t="s">
        <v>6</v>
      </c>
      <c r="D4" s="45" t="s">
        <v>0</v>
      </c>
      <c r="E4" s="46" t="s">
        <v>1</v>
      </c>
      <c r="F4" s="47" t="s">
        <v>7</v>
      </c>
      <c r="G4" s="48" t="s">
        <v>75</v>
      </c>
      <c r="H4" s="48" t="s">
        <v>37</v>
      </c>
      <c r="I4" s="49" t="s">
        <v>4</v>
      </c>
    </row>
    <row r="5" spans="3:9" ht="21.95" customHeight="1" x14ac:dyDescent="0.25">
      <c r="C5" s="5">
        <v>1</v>
      </c>
      <c r="D5" s="3" t="s">
        <v>90</v>
      </c>
      <c r="E5" s="4" t="s">
        <v>55</v>
      </c>
      <c r="F5" s="2">
        <v>14834</v>
      </c>
      <c r="G5" s="4" t="s">
        <v>52</v>
      </c>
      <c r="H5" s="1">
        <v>9000000</v>
      </c>
      <c r="I5" s="10">
        <v>400</v>
      </c>
    </row>
    <row r="6" spans="3:9" ht="21.95" customHeight="1" x14ac:dyDescent="0.25">
      <c r="C6" s="5">
        <v>2</v>
      </c>
      <c r="D6" s="3" t="s">
        <v>90</v>
      </c>
      <c r="E6" s="4" t="s">
        <v>55</v>
      </c>
      <c r="F6" s="2">
        <v>14835</v>
      </c>
      <c r="G6" s="4" t="s">
        <v>52</v>
      </c>
      <c r="H6" s="1">
        <v>9000000</v>
      </c>
      <c r="I6" s="10">
        <v>400</v>
      </c>
    </row>
    <row r="7" spans="3:9" ht="21.95" customHeight="1" x14ac:dyDescent="0.25">
      <c r="C7" s="5">
        <v>3</v>
      </c>
      <c r="D7" s="3" t="s">
        <v>91</v>
      </c>
      <c r="E7" s="4" t="s">
        <v>92</v>
      </c>
      <c r="F7" s="2">
        <v>14836</v>
      </c>
      <c r="G7" s="4" t="s">
        <v>66</v>
      </c>
      <c r="H7" s="1">
        <v>10300000</v>
      </c>
      <c r="I7" s="10">
        <v>3</v>
      </c>
    </row>
    <row r="8" spans="3:9" ht="21.95" customHeight="1" x14ac:dyDescent="0.25">
      <c r="C8" s="5">
        <v>4</v>
      </c>
      <c r="D8" s="3" t="s">
        <v>93</v>
      </c>
      <c r="E8" s="4" t="s">
        <v>76</v>
      </c>
      <c r="F8" s="2">
        <v>14837</v>
      </c>
      <c r="G8" s="4" t="s">
        <v>12</v>
      </c>
      <c r="H8" s="1">
        <v>10200000</v>
      </c>
      <c r="I8" s="10">
        <v>400</v>
      </c>
    </row>
    <row r="9" spans="3:9" ht="21.95" customHeight="1" x14ac:dyDescent="0.25">
      <c r="C9" s="5">
        <v>5</v>
      </c>
      <c r="D9" s="3" t="s">
        <v>93</v>
      </c>
      <c r="E9" s="4" t="s">
        <v>76</v>
      </c>
      <c r="F9" s="2">
        <v>14838</v>
      </c>
      <c r="G9" s="4" t="s">
        <v>12</v>
      </c>
      <c r="H9" s="1">
        <v>10200000</v>
      </c>
      <c r="I9" s="10">
        <v>400</v>
      </c>
    </row>
    <row r="10" spans="3:9" ht="21.95" customHeight="1" x14ac:dyDescent="0.25">
      <c r="C10" s="5">
        <v>6</v>
      </c>
      <c r="D10" s="7" t="s">
        <v>94</v>
      </c>
      <c r="E10" s="4" t="s">
        <v>76</v>
      </c>
      <c r="F10" s="2">
        <v>14839</v>
      </c>
      <c r="G10" s="4" t="s">
        <v>12</v>
      </c>
      <c r="H10" s="1">
        <v>10200000</v>
      </c>
      <c r="I10" s="10">
        <v>400</v>
      </c>
    </row>
    <row r="11" spans="3:9" ht="21.95" customHeight="1" x14ac:dyDescent="0.25">
      <c r="C11" s="5">
        <v>7</v>
      </c>
      <c r="D11" s="7" t="s">
        <v>94</v>
      </c>
      <c r="E11" s="4" t="s">
        <v>76</v>
      </c>
      <c r="F11" s="2">
        <v>14840</v>
      </c>
      <c r="G11" s="4" t="s">
        <v>12</v>
      </c>
      <c r="H11" s="1">
        <v>10200000</v>
      </c>
      <c r="I11" s="10">
        <v>200</v>
      </c>
    </row>
    <row r="12" spans="3:9" ht="21.95" customHeight="1" x14ac:dyDescent="0.25">
      <c r="C12" s="5">
        <v>8</v>
      </c>
      <c r="D12" s="7" t="s">
        <v>94</v>
      </c>
      <c r="E12" s="4" t="s">
        <v>76</v>
      </c>
      <c r="F12" s="2">
        <v>14841</v>
      </c>
      <c r="G12" s="4" t="s">
        <v>12</v>
      </c>
      <c r="H12" s="1">
        <v>10200000</v>
      </c>
      <c r="I12" s="10">
        <v>200</v>
      </c>
    </row>
    <row r="13" spans="3:9" ht="21.95" customHeight="1" x14ac:dyDescent="0.25">
      <c r="C13" s="5">
        <v>9</v>
      </c>
      <c r="D13" s="7" t="s">
        <v>94</v>
      </c>
      <c r="E13" s="8" t="s">
        <v>20</v>
      </c>
      <c r="F13" s="2">
        <v>14842</v>
      </c>
      <c r="G13" s="8" t="s">
        <v>16</v>
      </c>
      <c r="H13" s="16">
        <v>10490000</v>
      </c>
      <c r="I13" s="11">
        <v>400</v>
      </c>
    </row>
    <row r="14" spans="3:9" ht="21.95" customHeight="1" x14ac:dyDescent="0.25">
      <c r="C14" s="5">
        <v>10</v>
      </c>
      <c r="D14" s="7" t="s">
        <v>94</v>
      </c>
      <c r="E14" s="8" t="s">
        <v>20</v>
      </c>
      <c r="F14" s="2">
        <v>14843</v>
      </c>
      <c r="G14" s="8" t="s">
        <v>16</v>
      </c>
      <c r="H14" s="16">
        <v>10490000</v>
      </c>
      <c r="I14" s="11">
        <v>400</v>
      </c>
    </row>
    <row r="15" spans="3:9" ht="21.95" customHeight="1" x14ac:dyDescent="0.25">
      <c r="C15" s="5">
        <v>11</v>
      </c>
      <c r="D15" s="7" t="s">
        <v>95</v>
      </c>
      <c r="E15" s="4" t="s">
        <v>76</v>
      </c>
      <c r="F15" s="9">
        <v>14844</v>
      </c>
      <c r="G15" s="4" t="s">
        <v>12</v>
      </c>
      <c r="H15" s="1">
        <v>10200000</v>
      </c>
      <c r="I15" s="10">
        <v>400</v>
      </c>
    </row>
    <row r="16" spans="3:9" ht="21.95" customHeight="1" x14ac:dyDescent="0.25">
      <c r="C16" s="5">
        <v>12</v>
      </c>
      <c r="D16" s="7" t="s">
        <v>95</v>
      </c>
      <c r="E16" s="4" t="s">
        <v>76</v>
      </c>
      <c r="F16" s="9">
        <v>14845</v>
      </c>
      <c r="G16" s="4" t="s">
        <v>12</v>
      </c>
      <c r="H16" s="1">
        <v>10200000</v>
      </c>
      <c r="I16" s="10">
        <v>400</v>
      </c>
    </row>
    <row r="17" spans="3:9" ht="21.95" customHeight="1" x14ac:dyDescent="0.25">
      <c r="C17" s="5">
        <v>13</v>
      </c>
      <c r="D17" s="7" t="s">
        <v>95</v>
      </c>
      <c r="E17" s="8" t="s">
        <v>20</v>
      </c>
      <c r="F17" s="9">
        <v>14846</v>
      </c>
      <c r="G17" s="8" t="s">
        <v>16</v>
      </c>
      <c r="H17" s="16">
        <v>10490000</v>
      </c>
      <c r="I17" s="11">
        <v>400</v>
      </c>
    </row>
    <row r="18" spans="3:9" ht="21.95" customHeight="1" x14ac:dyDescent="0.25">
      <c r="C18" s="5">
        <v>14</v>
      </c>
      <c r="D18" s="7" t="s">
        <v>95</v>
      </c>
      <c r="E18" s="8" t="s">
        <v>20</v>
      </c>
      <c r="F18" s="9">
        <v>14847</v>
      </c>
      <c r="G18" s="8" t="s">
        <v>16</v>
      </c>
      <c r="H18" s="16">
        <v>10490000</v>
      </c>
      <c r="I18" s="11">
        <v>400</v>
      </c>
    </row>
    <row r="19" spans="3:9" ht="21.95" customHeight="1" x14ac:dyDescent="0.25">
      <c r="C19" s="5">
        <v>15</v>
      </c>
      <c r="D19" s="7" t="s">
        <v>96</v>
      </c>
      <c r="E19" s="4" t="s">
        <v>76</v>
      </c>
      <c r="F19" s="9">
        <v>14848</v>
      </c>
      <c r="G19" s="4" t="s">
        <v>12</v>
      </c>
      <c r="H19" s="1">
        <v>10200000</v>
      </c>
      <c r="I19" s="10">
        <v>400</v>
      </c>
    </row>
    <row r="20" spans="3:9" ht="21.95" customHeight="1" x14ac:dyDescent="0.25">
      <c r="C20" s="5">
        <v>16</v>
      </c>
      <c r="D20" s="7" t="s">
        <v>97</v>
      </c>
      <c r="E20" s="4" t="s">
        <v>76</v>
      </c>
      <c r="F20" s="9">
        <v>14849</v>
      </c>
      <c r="G20" s="4" t="s">
        <v>12</v>
      </c>
      <c r="H20" s="1">
        <v>10200000</v>
      </c>
      <c r="I20" s="10">
        <v>400</v>
      </c>
    </row>
    <row r="21" spans="3:9" ht="21.95" customHeight="1" x14ac:dyDescent="0.25">
      <c r="C21" s="5">
        <v>17</v>
      </c>
      <c r="D21" s="7" t="s">
        <v>98</v>
      </c>
      <c r="E21" s="8" t="s">
        <v>20</v>
      </c>
      <c r="F21" s="9">
        <v>14850</v>
      </c>
      <c r="G21" s="8" t="s">
        <v>16</v>
      </c>
      <c r="H21" s="16">
        <v>10490000</v>
      </c>
      <c r="I21" s="11">
        <v>400</v>
      </c>
    </row>
    <row r="22" spans="3:9" ht="21.95" customHeight="1" x14ac:dyDescent="0.25">
      <c r="C22" s="5">
        <v>18</v>
      </c>
      <c r="D22" s="7" t="s">
        <v>98</v>
      </c>
      <c r="E22" s="8" t="s">
        <v>20</v>
      </c>
      <c r="F22" s="9">
        <v>14851</v>
      </c>
      <c r="G22" s="8" t="s">
        <v>16</v>
      </c>
      <c r="H22" s="16">
        <v>10490000</v>
      </c>
      <c r="I22" s="11">
        <v>400</v>
      </c>
    </row>
    <row r="23" spans="3:9" ht="21.95" customHeight="1" x14ac:dyDescent="0.25">
      <c r="C23" s="5">
        <v>19</v>
      </c>
      <c r="D23" s="7" t="s">
        <v>98</v>
      </c>
      <c r="E23" s="4" t="s">
        <v>76</v>
      </c>
      <c r="F23" s="9">
        <v>14852</v>
      </c>
      <c r="G23" s="4" t="s">
        <v>12</v>
      </c>
      <c r="H23" s="1">
        <v>10200000</v>
      </c>
      <c r="I23" s="11">
        <v>399</v>
      </c>
    </row>
    <row r="24" spans="3:9" ht="21.95" customHeight="1" x14ac:dyDescent="0.25">
      <c r="C24" s="5">
        <v>20</v>
      </c>
      <c r="D24" s="7" t="s">
        <v>98</v>
      </c>
      <c r="E24" s="4" t="s">
        <v>76</v>
      </c>
      <c r="F24" s="9">
        <v>14853</v>
      </c>
      <c r="G24" s="4" t="s">
        <v>12</v>
      </c>
      <c r="H24" s="1">
        <v>10200000</v>
      </c>
      <c r="I24" s="11">
        <v>400</v>
      </c>
    </row>
    <row r="25" spans="3:9" ht="21.95" customHeight="1" x14ac:dyDescent="0.25">
      <c r="C25" s="5">
        <v>21</v>
      </c>
      <c r="D25" s="7" t="s">
        <v>99</v>
      </c>
      <c r="E25" s="4" t="s">
        <v>55</v>
      </c>
      <c r="F25" s="9">
        <v>14854</v>
      </c>
      <c r="G25" s="4" t="s">
        <v>52</v>
      </c>
      <c r="H25" s="1">
        <v>9000000</v>
      </c>
      <c r="I25" s="11">
        <v>400</v>
      </c>
    </row>
    <row r="26" spans="3:9" ht="21.95" customHeight="1" x14ac:dyDescent="0.25">
      <c r="C26" s="5">
        <v>22</v>
      </c>
      <c r="D26" s="7" t="s">
        <v>99</v>
      </c>
      <c r="E26" s="8" t="s">
        <v>20</v>
      </c>
      <c r="F26" s="9">
        <v>14855</v>
      </c>
      <c r="G26" s="8" t="s">
        <v>16</v>
      </c>
      <c r="H26" s="16">
        <v>10490000</v>
      </c>
      <c r="I26" s="11">
        <v>400</v>
      </c>
    </row>
    <row r="27" spans="3:9" ht="21.95" customHeight="1" x14ac:dyDescent="0.25">
      <c r="C27" s="5">
        <v>23</v>
      </c>
      <c r="D27" s="7" t="s">
        <v>99</v>
      </c>
      <c r="E27" s="8" t="s">
        <v>20</v>
      </c>
      <c r="F27" s="9">
        <v>14856</v>
      </c>
      <c r="G27" s="8" t="s">
        <v>16</v>
      </c>
      <c r="H27" s="16">
        <v>10490000</v>
      </c>
      <c r="I27" s="11">
        <v>400</v>
      </c>
    </row>
    <row r="28" spans="3:9" ht="21.95" customHeight="1" x14ac:dyDescent="0.25">
      <c r="C28" s="5">
        <v>24</v>
      </c>
      <c r="D28" s="7" t="s">
        <v>99</v>
      </c>
      <c r="E28" s="4" t="s">
        <v>76</v>
      </c>
      <c r="F28" s="9">
        <v>14857</v>
      </c>
      <c r="G28" s="4" t="s">
        <v>12</v>
      </c>
      <c r="H28" s="1">
        <v>10200000</v>
      </c>
      <c r="I28" s="11">
        <v>400</v>
      </c>
    </row>
    <row r="29" spans="3:9" ht="21.95" customHeight="1" x14ac:dyDescent="0.25">
      <c r="C29" s="5">
        <v>25</v>
      </c>
      <c r="D29" s="7" t="s">
        <v>99</v>
      </c>
      <c r="E29" s="4" t="s">
        <v>76</v>
      </c>
      <c r="F29" s="9">
        <v>14858</v>
      </c>
      <c r="G29" s="4" t="s">
        <v>12</v>
      </c>
      <c r="H29" s="1">
        <v>10200000</v>
      </c>
      <c r="I29" s="11">
        <v>400</v>
      </c>
    </row>
    <row r="30" spans="3:9" ht="21.95" customHeight="1" x14ac:dyDescent="0.25">
      <c r="C30" s="5">
        <v>26</v>
      </c>
      <c r="D30" s="7" t="s">
        <v>100</v>
      </c>
      <c r="E30" s="4" t="s">
        <v>55</v>
      </c>
      <c r="F30" s="9">
        <v>14859</v>
      </c>
      <c r="G30" s="4" t="s">
        <v>52</v>
      </c>
      <c r="H30" s="1">
        <v>9000000</v>
      </c>
      <c r="I30" s="11">
        <v>400</v>
      </c>
    </row>
    <row r="31" spans="3:9" ht="21.95" customHeight="1" x14ac:dyDescent="0.25">
      <c r="C31" s="5">
        <v>27</v>
      </c>
      <c r="D31" s="7" t="s">
        <v>100</v>
      </c>
      <c r="E31" s="4" t="s">
        <v>76</v>
      </c>
      <c r="F31" s="9">
        <v>14860</v>
      </c>
      <c r="G31" s="4" t="s">
        <v>12</v>
      </c>
      <c r="H31" s="1">
        <v>10200000</v>
      </c>
      <c r="I31" s="11">
        <v>400</v>
      </c>
    </row>
    <row r="32" spans="3:9" ht="21.95" customHeight="1" x14ac:dyDescent="0.25">
      <c r="C32" s="5">
        <v>28</v>
      </c>
      <c r="D32" s="7" t="s">
        <v>100</v>
      </c>
      <c r="E32" s="4" t="s">
        <v>76</v>
      </c>
      <c r="F32" s="9">
        <v>14861</v>
      </c>
      <c r="G32" s="4" t="s">
        <v>12</v>
      </c>
      <c r="H32" s="1">
        <v>10200000</v>
      </c>
      <c r="I32" s="11">
        <v>400</v>
      </c>
    </row>
    <row r="33" spans="3:9" ht="21.95" customHeight="1" x14ac:dyDescent="0.25">
      <c r="C33" s="5">
        <v>29</v>
      </c>
      <c r="D33" s="7" t="s">
        <v>100</v>
      </c>
      <c r="E33" s="8" t="s">
        <v>20</v>
      </c>
      <c r="F33" s="9">
        <v>14862</v>
      </c>
      <c r="G33" s="8" t="s">
        <v>16</v>
      </c>
      <c r="H33" s="16">
        <v>10490000</v>
      </c>
      <c r="I33" s="11">
        <v>400</v>
      </c>
    </row>
    <row r="34" spans="3:9" ht="21.95" customHeight="1" x14ac:dyDescent="0.25">
      <c r="C34" s="5">
        <v>30</v>
      </c>
      <c r="D34" s="7" t="s">
        <v>100</v>
      </c>
      <c r="E34" s="4" t="s">
        <v>55</v>
      </c>
      <c r="F34" s="9">
        <v>14863</v>
      </c>
      <c r="G34" s="4" t="s">
        <v>52</v>
      </c>
      <c r="H34" s="1">
        <v>9000000</v>
      </c>
      <c r="I34" s="11">
        <v>400</v>
      </c>
    </row>
    <row r="35" spans="3:9" ht="21.95" customHeight="1" x14ac:dyDescent="0.25">
      <c r="C35" s="5">
        <v>31</v>
      </c>
      <c r="D35" s="7" t="s">
        <v>101</v>
      </c>
      <c r="E35" s="4" t="s">
        <v>76</v>
      </c>
      <c r="F35" s="9">
        <v>14864</v>
      </c>
      <c r="G35" s="4" t="s">
        <v>12</v>
      </c>
      <c r="H35" s="1">
        <v>10200000</v>
      </c>
      <c r="I35" s="11">
        <v>400</v>
      </c>
    </row>
    <row r="36" spans="3:9" ht="21.95" customHeight="1" x14ac:dyDescent="0.25">
      <c r="C36" s="5">
        <v>32</v>
      </c>
      <c r="D36" s="7" t="s">
        <v>101</v>
      </c>
      <c r="E36" s="4" t="s">
        <v>55</v>
      </c>
      <c r="F36" s="9">
        <v>14866</v>
      </c>
      <c r="G36" s="4" t="s">
        <v>52</v>
      </c>
      <c r="H36" s="1">
        <v>9000000</v>
      </c>
      <c r="I36" s="11">
        <v>400</v>
      </c>
    </row>
    <row r="37" spans="3:9" ht="21.95" customHeight="1" x14ac:dyDescent="0.25">
      <c r="C37" s="5">
        <v>33</v>
      </c>
      <c r="D37" s="7" t="s">
        <v>101</v>
      </c>
      <c r="E37" s="4" t="s">
        <v>55</v>
      </c>
      <c r="F37" s="9">
        <v>14867</v>
      </c>
      <c r="G37" s="4" t="s">
        <v>52</v>
      </c>
      <c r="H37" s="1">
        <v>9000000</v>
      </c>
      <c r="I37" s="11">
        <v>400</v>
      </c>
    </row>
    <row r="38" spans="3:9" ht="21.95" customHeight="1" x14ac:dyDescent="0.25">
      <c r="C38" s="5">
        <v>34</v>
      </c>
      <c r="D38" s="7" t="s">
        <v>101</v>
      </c>
      <c r="E38" s="8" t="s">
        <v>20</v>
      </c>
      <c r="F38" s="9">
        <v>14868</v>
      </c>
      <c r="G38" s="8" t="s">
        <v>16</v>
      </c>
      <c r="H38" s="16">
        <v>10490000</v>
      </c>
      <c r="I38" s="11">
        <v>400</v>
      </c>
    </row>
    <row r="39" spans="3:9" ht="21.95" customHeight="1" x14ac:dyDescent="0.25">
      <c r="C39" s="5">
        <v>35</v>
      </c>
      <c r="D39" s="7" t="s">
        <v>102</v>
      </c>
      <c r="E39" s="4" t="s">
        <v>76</v>
      </c>
      <c r="F39" s="9">
        <v>14865</v>
      </c>
      <c r="G39" s="4" t="s">
        <v>12</v>
      </c>
      <c r="H39" s="1">
        <v>10200000</v>
      </c>
      <c r="I39" s="11">
        <v>400</v>
      </c>
    </row>
    <row r="40" spans="3:9" ht="21.95" customHeight="1" x14ac:dyDescent="0.25">
      <c r="C40" s="5">
        <v>36</v>
      </c>
      <c r="D40" s="7" t="s">
        <v>103</v>
      </c>
      <c r="E40" s="4" t="s">
        <v>55</v>
      </c>
      <c r="F40" s="9">
        <v>14870</v>
      </c>
      <c r="G40" s="4" t="s">
        <v>52</v>
      </c>
      <c r="H40" s="1">
        <v>9000000</v>
      </c>
      <c r="I40" s="11">
        <v>400</v>
      </c>
    </row>
    <row r="41" spans="3:9" ht="21.95" customHeight="1" x14ac:dyDescent="0.25">
      <c r="C41" s="5">
        <v>37</v>
      </c>
      <c r="D41" s="7" t="s">
        <v>103</v>
      </c>
      <c r="E41" s="4" t="s">
        <v>76</v>
      </c>
      <c r="F41" s="9">
        <v>14871</v>
      </c>
      <c r="G41" s="4" t="s">
        <v>12</v>
      </c>
      <c r="H41" s="1">
        <v>10200000</v>
      </c>
      <c r="I41" s="11">
        <v>400</v>
      </c>
    </row>
    <row r="42" spans="3:9" ht="21.95" customHeight="1" x14ac:dyDescent="0.25">
      <c r="C42" s="5">
        <v>38</v>
      </c>
      <c r="D42" s="7" t="s">
        <v>103</v>
      </c>
      <c r="E42" s="4" t="s">
        <v>76</v>
      </c>
      <c r="F42" s="9">
        <v>14872</v>
      </c>
      <c r="G42" s="4" t="s">
        <v>12</v>
      </c>
      <c r="H42" s="1">
        <v>10200000</v>
      </c>
      <c r="I42" s="11">
        <v>400</v>
      </c>
    </row>
    <row r="43" spans="3:9" ht="21.95" customHeight="1" x14ac:dyDescent="0.25">
      <c r="C43" s="5">
        <v>39</v>
      </c>
      <c r="D43" s="7" t="s">
        <v>103</v>
      </c>
      <c r="E43" s="8" t="s">
        <v>20</v>
      </c>
      <c r="F43" s="9">
        <v>14873</v>
      </c>
      <c r="G43" s="8" t="s">
        <v>16</v>
      </c>
      <c r="H43" s="16">
        <v>10490000</v>
      </c>
      <c r="I43" s="11">
        <v>400</v>
      </c>
    </row>
    <row r="44" spans="3:9" ht="21.95" customHeight="1" x14ac:dyDescent="0.25">
      <c r="C44" s="5">
        <v>40</v>
      </c>
      <c r="D44" s="7" t="s">
        <v>103</v>
      </c>
      <c r="E44" s="8" t="s">
        <v>82</v>
      </c>
      <c r="F44" s="9">
        <v>14874</v>
      </c>
      <c r="G44" s="8" t="s">
        <v>14</v>
      </c>
      <c r="H44" s="16">
        <v>11900000</v>
      </c>
      <c r="I44" s="11">
        <v>100</v>
      </c>
    </row>
    <row r="45" spans="3:9" ht="21.95" customHeight="1" x14ac:dyDescent="0.25">
      <c r="C45" s="5">
        <v>41</v>
      </c>
      <c r="D45" s="7" t="s">
        <v>103</v>
      </c>
      <c r="E45" s="8" t="s">
        <v>82</v>
      </c>
      <c r="F45" s="9">
        <v>14875</v>
      </c>
      <c r="G45" s="8" t="s">
        <v>14</v>
      </c>
      <c r="H45" s="16">
        <v>11900000</v>
      </c>
      <c r="I45" s="11">
        <v>100</v>
      </c>
    </row>
    <row r="46" spans="3:9" ht="21.95" customHeight="1" x14ac:dyDescent="0.25">
      <c r="C46" s="5">
        <v>42</v>
      </c>
      <c r="D46" s="7" t="s">
        <v>103</v>
      </c>
      <c r="E46" s="8" t="s">
        <v>89</v>
      </c>
      <c r="F46" s="9">
        <v>14876</v>
      </c>
      <c r="G46" s="8" t="s">
        <v>86</v>
      </c>
      <c r="H46" s="16">
        <v>9200000</v>
      </c>
      <c r="I46" s="11">
        <v>19</v>
      </c>
    </row>
    <row r="47" spans="3:9" ht="21.95" customHeight="1" x14ac:dyDescent="0.25">
      <c r="C47" s="5">
        <v>43</v>
      </c>
      <c r="D47" s="7" t="s">
        <v>103</v>
      </c>
      <c r="E47" s="8" t="s">
        <v>89</v>
      </c>
      <c r="F47" s="9">
        <v>14877</v>
      </c>
      <c r="G47" s="8" t="s">
        <v>66</v>
      </c>
      <c r="H47" s="16">
        <v>9300000</v>
      </c>
      <c r="I47" s="11">
        <v>61</v>
      </c>
    </row>
    <row r="48" spans="3:9" ht="21.95" customHeight="1" x14ac:dyDescent="0.25">
      <c r="C48" s="5">
        <v>44</v>
      </c>
      <c r="D48" s="7" t="s">
        <v>104</v>
      </c>
      <c r="E48" s="4" t="s">
        <v>55</v>
      </c>
      <c r="F48" s="9">
        <v>14878</v>
      </c>
      <c r="G48" s="4" t="s">
        <v>52</v>
      </c>
      <c r="H48" s="1">
        <v>9000000</v>
      </c>
      <c r="I48" s="11">
        <v>400</v>
      </c>
    </row>
    <row r="49" spans="3:9" ht="21.95" customHeight="1" x14ac:dyDescent="0.25">
      <c r="C49" s="5">
        <v>45</v>
      </c>
      <c r="D49" s="7" t="s">
        <v>104</v>
      </c>
      <c r="E49" s="4" t="s">
        <v>76</v>
      </c>
      <c r="F49" s="9">
        <v>14879</v>
      </c>
      <c r="G49" s="4" t="s">
        <v>12</v>
      </c>
      <c r="H49" s="1">
        <v>10200000</v>
      </c>
      <c r="I49" s="11">
        <v>400</v>
      </c>
    </row>
    <row r="50" spans="3:9" ht="21.95" customHeight="1" x14ac:dyDescent="0.25">
      <c r="C50" s="5">
        <v>46</v>
      </c>
      <c r="D50" s="7" t="s">
        <v>104</v>
      </c>
      <c r="E50" s="4" t="s">
        <v>76</v>
      </c>
      <c r="F50" s="9">
        <v>14880</v>
      </c>
      <c r="G50" s="4" t="s">
        <v>12</v>
      </c>
      <c r="H50" s="1">
        <v>10200000</v>
      </c>
      <c r="I50" s="11">
        <v>400</v>
      </c>
    </row>
    <row r="51" spans="3:9" ht="21.95" customHeight="1" x14ac:dyDescent="0.25">
      <c r="C51" s="5">
        <v>47</v>
      </c>
      <c r="D51" s="7" t="s">
        <v>104</v>
      </c>
      <c r="E51" s="4" t="s">
        <v>105</v>
      </c>
      <c r="F51" s="9">
        <v>14882</v>
      </c>
      <c r="G51" s="8" t="s">
        <v>83</v>
      </c>
      <c r="H51" s="16">
        <v>14000000</v>
      </c>
      <c r="I51" s="11">
        <v>1</v>
      </c>
    </row>
    <row r="52" spans="3:9" ht="21.95" customHeight="1" x14ac:dyDescent="0.25">
      <c r="C52" s="5">
        <v>48</v>
      </c>
      <c r="D52" s="7" t="s">
        <v>104</v>
      </c>
      <c r="E52" s="8" t="s">
        <v>20</v>
      </c>
      <c r="F52" s="9">
        <v>14883</v>
      </c>
      <c r="G52" s="8" t="s">
        <v>16</v>
      </c>
      <c r="H52" s="16">
        <v>10490000</v>
      </c>
      <c r="I52" s="11">
        <v>400</v>
      </c>
    </row>
    <row r="53" spans="3:9" ht="21.95" customHeight="1" x14ac:dyDescent="0.25">
      <c r="C53" s="5">
        <v>49</v>
      </c>
      <c r="D53" s="7" t="s">
        <v>104</v>
      </c>
      <c r="E53" s="4" t="s">
        <v>76</v>
      </c>
      <c r="F53" s="9">
        <v>14886</v>
      </c>
      <c r="G53" s="4" t="s">
        <v>12</v>
      </c>
      <c r="H53" s="1">
        <v>10200000</v>
      </c>
      <c r="I53" s="11">
        <v>400</v>
      </c>
    </row>
    <row r="54" spans="3:9" ht="21.95" customHeight="1" x14ac:dyDescent="0.25">
      <c r="C54" s="5">
        <v>50</v>
      </c>
      <c r="D54" s="7" t="s">
        <v>106</v>
      </c>
      <c r="E54" s="8" t="s">
        <v>44</v>
      </c>
      <c r="F54" s="9">
        <v>14887</v>
      </c>
      <c r="G54" s="8" t="s">
        <v>9</v>
      </c>
      <c r="H54" s="16">
        <v>12600000</v>
      </c>
      <c r="I54" s="11">
        <v>400</v>
      </c>
    </row>
    <row r="55" spans="3:9" ht="21.95" customHeight="1" x14ac:dyDescent="0.25">
      <c r="C55" s="5">
        <v>51</v>
      </c>
      <c r="D55" s="7" t="s">
        <v>106</v>
      </c>
      <c r="E55" s="4" t="s">
        <v>55</v>
      </c>
      <c r="F55" s="9">
        <v>14888</v>
      </c>
      <c r="G55" s="4" t="s">
        <v>52</v>
      </c>
      <c r="H55" s="1">
        <v>9000000</v>
      </c>
      <c r="I55" s="11">
        <v>384</v>
      </c>
    </row>
    <row r="56" spans="3:9" ht="21.95" customHeight="1" x14ac:dyDescent="0.25">
      <c r="C56" s="5">
        <v>52</v>
      </c>
      <c r="D56" s="7" t="s">
        <v>106</v>
      </c>
      <c r="E56" s="4" t="s">
        <v>76</v>
      </c>
      <c r="F56" s="9">
        <v>14889</v>
      </c>
      <c r="G56" s="4" t="s">
        <v>12</v>
      </c>
      <c r="H56" s="1">
        <v>10200000</v>
      </c>
      <c r="I56" s="11">
        <v>400</v>
      </c>
    </row>
    <row r="57" spans="3:9" ht="21.95" customHeight="1" x14ac:dyDescent="0.25">
      <c r="C57" s="5">
        <v>53</v>
      </c>
      <c r="D57" s="7" t="s">
        <v>106</v>
      </c>
      <c r="E57" s="4" t="s">
        <v>76</v>
      </c>
      <c r="F57" s="9">
        <v>14890</v>
      </c>
      <c r="G57" s="4" t="s">
        <v>12</v>
      </c>
      <c r="H57" s="1">
        <v>10200000</v>
      </c>
      <c r="I57" s="11">
        <v>400</v>
      </c>
    </row>
    <row r="58" spans="3:9" ht="21.95" customHeight="1" x14ac:dyDescent="0.25">
      <c r="C58" s="5">
        <v>54</v>
      </c>
      <c r="D58" s="7" t="s">
        <v>106</v>
      </c>
      <c r="E58" s="4" t="s">
        <v>76</v>
      </c>
      <c r="F58" s="9">
        <v>14891</v>
      </c>
      <c r="G58" s="4" t="s">
        <v>12</v>
      </c>
      <c r="H58" s="1">
        <v>10200000</v>
      </c>
      <c r="I58" s="11">
        <v>400</v>
      </c>
    </row>
    <row r="59" spans="3:9" ht="21.95" customHeight="1" x14ac:dyDescent="0.25">
      <c r="C59" s="5">
        <v>55</v>
      </c>
      <c r="D59" s="7" t="s">
        <v>106</v>
      </c>
      <c r="E59" s="8" t="s">
        <v>20</v>
      </c>
      <c r="F59" s="9">
        <v>14892</v>
      </c>
      <c r="G59" s="8" t="s">
        <v>16</v>
      </c>
      <c r="H59" s="16">
        <v>10490000</v>
      </c>
      <c r="I59" s="11">
        <v>400</v>
      </c>
    </row>
    <row r="60" spans="3:9" ht="21.95" customHeight="1" x14ac:dyDescent="0.25">
      <c r="C60" s="5">
        <v>56</v>
      </c>
      <c r="D60" s="7" t="s">
        <v>107</v>
      </c>
      <c r="E60" s="8" t="s">
        <v>20</v>
      </c>
      <c r="F60" s="9">
        <v>14893</v>
      </c>
      <c r="G60" s="8" t="s">
        <v>16</v>
      </c>
      <c r="H60" s="16">
        <v>10490000</v>
      </c>
      <c r="I60" s="11">
        <v>400</v>
      </c>
    </row>
    <row r="61" spans="3:9" ht="21.95" customHeight="1" x14ac:dyDescent="0.25">
      <c r="C61" s="5">
        <v>57</v>
      </c>
      <c r="D61" s="7" t="s">
        <v>107</v>
      </c>
      <c r="E61" s="8" t="s">
        <v>69</v>
      </c>
      <c r="F61" s="9">
        <v>14894</v>
      </c>
      <c r="G61" s="8" t="s">
        <v>16</v>
      </c>
      <c r="H61" s="16">
        <v>11500000</v>
      </c>
      <c r="I61" s="11">
        <v>400</v>
      </c>
    </row>
    <row r="62" spans="3:9" ht="21.95" customHeight="1" x14ac:dyDescent="0.25">
      <c r="C62" s="5">
        <v>58</v>
      </c>
      <c r="D62" s="7" t="s">
        <v>107</v>
      </c>
      <c r="E62" s="4" t="s">
        <v>76</v>
      </c>
      <c r="F62" s="9">
        <v>14895</v>
      </c>
      <c r="G62" s="4" t="s">
        <v>12</v>
      </c>
      <c r="H62" s="1">
        <v>10200000</v>
      </c>
      <c r="I62" s="11">
        <v>400</v>
      </c>
    </row>
    <row r="63" spans="3:9" ht="21.95" customHeight="1" x14ac:dyDescent="0.25">
      <c r="C63" s="5">
        <v>59</v>
      </c>
      <c r="D63" s="7" t="s">
        <v>107</v>
      </c>
      <c r="E63" s="8" t="s">
        <v>89</v>
      </c>
      <c r="F63" s="9">
        <v>14896</v>
      </c>
      <c r="G63" s="8" t="s">
        <v>66</v>
      </c>
      <c r="H63" s="16">
        <v>9300000</v>
      </c>
      <c r="I63" s="11">
        <v>108</v>
      </c>
    </row>
    <row r="64" spans="3:9" ht="21.95" customHeight="1" x14ac:dyDescent="0.25">
      <c r="C64" s="5">
        <v>60</v>
      </c>
      <c r="D64" s="7" t="s">
        <v>107</v>
      </c>
      <c r="E64" s="4" t="s">
        <v>76</v>
      </c>
      <c r="F64" s="9">
        <v>14897</v>
      </c>
      <c r="G64" s="4" t="s">
        <v>12</v>
      </c>
      <c r="H64" s="1">
        <v>10200000</v>
      </c>
      <c r="I64" s="11">
        <v>400</v>
      </c>
    </row>
    <row r="65" spans="3:9" ht="21.95" customHeight="1" x14ac:dyDescent="0.25">
      <c r="C65" s="5">
        <v>61</v>
      </c>
      <c r="D65" s="7" t="s">
        <v>109</v>
      </c>
      <c r="E65" s="4" t="s">
        <v>76</v>
      </c>
      <c r="F65" s="9">
        <v>14898</v>
      </c>
      <c r="G65" s="4" t="s">
        <v>12</v>
      </c>
      <c r="H65" s="1">
        <v>10200000</v>
      </c>
      <c r="I65" s="11">
        <v>400</v>
      </c>
    </row>
    <row r="66" spans="3:9" ht="21.95" customHeight="1" x14ac:dyDescent="0.25">
      <c r="C66" s="5">
        <v>62</v>
      </c>
      <c r="D66" s="7" t="s">
        <v>109</v>
      </c>
      <c r="E66" s="4" t="s">
        <v>76</v>
      </c>
      <c r="F66" s="9">
        <v>14899</v>
      </c>
      <c r="G66" s="4" t="s">
        <v>12</v>
      </c>
      <c r="H66" s="1">
        <v>10200000</v>
      </c>
      <c r="I66" s="11">
        <v>400</v>
      </c>
    </row>
    <row r="67" spans="3:9" ht="21.95" customHeight="1" x14ac:dyDescent="0.25">
      <c r="C67" s="5">
        <v>63</v>
      </c>
      <c r="D67" s="7" t="s">
        <v>110</v>
      </c>
      <c r="E67" s="4" t="s">
        <v>76</v>
      </c>
      <c r="F67" s="9">
        <v>14901</v>
      </c>
      <c r="G67" s="4" t="s">
        <v>12</v>
      </c>
      <c r="H67" s="1">
        <v>10200000</v>
      </c>
      <c r="I67" s="11">
        <v>400</v>
      </c>
    </row>
    <row r="68" spans="3:9" ht="21.95" customHeight="1" x14ac:dyDescent="0.25">
      <c r="C68" s="5">
        <v>65</v>
      </c>
      <c r="D68" s="7" t="s">
        <v>110</v>
      </c>
      <c r="E68" s="8" t="s">
        <v>89</v>
      </c>
      <c r="F68" s="9">
        <v>14904</v>
      </c>
      <c r="G68" s="8" t="s">
        <v>66</v>
      </c>
      <c r="H68" s="16">
        <v>10900000</v>
      </c>
      <c r="I68" s="11">
        <v>79</v>
      </c>
    </row>
    <row r="69" spans="3:9" ht="21.95" customHeight="1" x14ac:dyDescent="0.25">
      <c r="C69" s="5">
        <v>66</v>
      </c>
      <c r="D69" s="7" t="s">
        <v>110</v>
      </c>
      <c r="E69" s="8" t="s">
        <v>89</v>
      </c>
      <c r="F69" s="9">
        <v>14905</v>
      </c>
      <c r="G69" s="8" t="s">
        <v>66</v>
      </c>
      <c r="H69" s="16">
        <v>9300000</v>
      </c>
      <c r="I69" s="11">
        <v>29</v>
      </c>
    </row>
    <row r="70" spans="3:9" ht="21.95" customHeight="1" x14ac:dyDescent="0.25">
      <c r="C70" s="5">
        <v>67</v>
      </c>
      <c r="D70" s="7" t="s">
        <v>110</v>
      </c>
      <c r="E70" s="8" t="s">
        <v>105</v>
      </c>
      <c r="F70" s="9">
        <v>14908</v>
      </c>
      <c r="G70" s="8" t="s">
        <v>83</v>
      </c>
      <c r="H70" s="16">
        <v>14000000</v>
      </c>
      <c r="I70" s="11">
        <v>59</v>
      </c>
    </row>
    <row r="71" spans="3:9" ht="21.95" customHeight="1" x14ac:dyDescent="0.25">
      <c r="C71" s="5">
        <v>68</v>
      </c>
      <c r="D71" s="7" t="s">
        <v>111</v>
      </c>
      <c r="E71" s="4" t="s">
        <v>76</v>
      </c>
      <c r="F71" s="9">
        <v>14906</v>
      </c>
      <c r="G71" s="4" t="s">
        <v>12</v>
      </c>
      <c r="H71" s="1">
        <v>10200000</v>
      </c>
      <c r="I71" s="11">
        <v>400</v>
      </c>
    </row>
    <row r="72" spans="3:9" ht="21.95" customHeight="1" x14ac:dyDescent="0.25">
      <c r="C72" s="5">
        <v>69</v>
      </c>
      <c r="D72" s="7" t="s">
        <v>111</v>
      </c>
      <c r="E72" s="8" t="s">
        <v>20</v>
      </c>
      <c r="F72" s="9">
        <v>14907</v>
      </c>
      <c r="G72" s="8" t="s">
        <v>16</v>
      </c>
      <c r="H72" s="16">
        <v>10490000</v>
      </c>
      <c r="I72" s="11">
        <v>400</v>
      </c>
    </row>
    <row r="73" spans="3:9" ht="21.95" customHeight="1" x14ac:dyDescent="0.25">
      <c r="C73" s="5">
        <v>70</v>
      </c>
      <c r="D73" s="7" t="s">
        <v>111</v>
      </c>
      <c r="E73" s="8" t="s">
        <v>112</v>
      </c>
      <c r="F73" s="9">
        <v>14910</v>
      </c>
      <c r="G73" s="8" t="s">
        <v>84</v>
      </c>
      <c r="H73" s="16">
        <v>11405000</v>
      </c>
      <c r="I73" s="11">
        <v>92</v>
      </c>
    </row>
    <row r="74" spans="3:9" ht="28.5" customHeight="1" thickBot="1" x14ac:dyDescent="0.3">
      <c r="C74" s="56" t="s">
        <v>54</v>
      </c>
      <c r="D74" s="57"/>
      <c r="E74" s="57"/>
      <c r="F74" s="57"/>
      <c r="G74" s="57"/>
      <c r="H74" s="57"/>
      <c r="I74" s="43">
        <f>SUM(I5:I73)</f>
        <v>23434</v>
      </c>
    </row>
    <row r="76" spans="3:9" ht="15.75" thickBot="1" x14ac:dyDescent="0.3"/>
    <row r="77" spans="3:9" ht="25.5" x14ac:dyDescent="0.25">
      <c r="C77" s="50" t="s">
        <v>5</v>
      </c>
      <c r="D77" s="51"/>
      <c r="E77" s="51"/>
      <c r="F77" s="51"/>
      <c r="G77" s="51"/>
      <c r="H77" s="51"/>
      <c r="I77" s="52"/>
    </row>
    <row r="78" spans="3:9" ht="25.5" x14ac:dyDescent="0.25">
      <c r="C78" s="53" t="s">
        <v>152</v>
      </c>
      <c r="D78" s="54"/>
      <c r="E78" s="54"/>
      <c r="F78" s="54"/>
      <c r="G78" s="54"/>
      <c r="H78" s="54"/>
      <c r="I78" s="55"/>
    </row>
    <row r="79" spans="3:9" ht="25.5" x14ac:dyDescent="0.25">
      <c r="C79" s="44" t="s">
        <v>6</v>
      </c>
      <c r="D79" s="45" t="s">
        <v>0</v>
      </c>
      <c r="E79" s="46" t="s">
        <v>1</v>
      </c>
      <c r="F79" s="47" t="s">
        <v>7</v>
      </c>
      <c r="G79" s="48" t="s">
        <v>75</v>
      </c>
      <c r="H79" s="48" t="s">
        <v>37</v>
      </c>
      <c r="I79" s="49" t="s">
        <v>4</v>
      </c>
    </row>
    <row r="80" spans="3:9" ht="21.75" x14ac:dyDescent="0.25">
      <c r="C80" s="5">
        <v>1</v>
      </c>
      <c r="D80" s="3" t="s">
        <v>114</v>
      </c>
      <c r="E80" s="8" t="s">
        <v>20</v>
      </c>
      <c r="F80" s="2">
        <v>14911</v>
      </c>
      <c r="G80" s="8" t="s">
        <v>16</v>
      </c>
      <c r="H80" s="16">
        <v>10490000</v>
      </c>
      <c r="I80" s="11">
        <v>400</v>
      </c>
    </row>
    <row r="81" spans="3:9" ht="21.75" x14ac:dyDescent="0.25">
      <c r="C81" s="5">
        <v>2</v>
      </c>
      <c r="D81" s="3" t="s">
        <v>114</v>
      </c>
      <c r="E81" s="4" t="s">
        <v>76</v>
      </c>
      <c r="F81" s="2">
        <v>14912</v>
      </c>
      <c r="G81" s="4" t="s">
        <v>12</v>
      </c>
      <c r="H81" s="1">
        <v>10200000</v>
      </c>
      <c r="I81" s="11">
        <v>400</v>
      </c>
    </row>
    <row r="82" spans="3:9" ht="21.75" x14ac:dyDescent="0.25">
      <c r="C82" s="5">
        <v>3</v>
      </c>
      <c r="D82" s="3" t="s">
        <v>114</v>
      </c>
      <c r="E82" s="4" t="s">
        <v>76</v>
      </c>
      <c r="F82" s="2">
        <v>14913</v>
      </c>
      <c r="G82" s="4" t="s">
        <v>12</v>
      </c>
      <c r="H82" s="1">
        <v>10200000</v>
      </c>
      <c r="I82" s="11">
        <v>400</v>
      </c>
    </row>
    <row r="83" spans="3:9" ht="21.75" x14ac:dyDescent="0.25">
      <c r="C83" s="5">
        <v>4</v>
      </c>
      <c r="D83" s="3" t="s">
        <v>114</v>
      </c>
      <c r="E83" s="8" t="s">
        <v>112</v>
      </c>
      <c r="F83" s="2">
        <v>14916</v>
      </c>
      <c r="G83" s="8" t="s">
        <v>84</v>
      </c>
      <c r="H83" s="16">
        <v>11405000</v>
      </c>
      <c r="I83" s="10">
        <v>97</v>
      </c>
    </row>
    <row r="84" spans="3:9" ht="21.75" x14ac:dyDescent="0.25">
      <c r="C84" s="5">
        <v>5</v>
      </c>
      <c r="D84" s="3" t="s">
        <v>115</v>
      </c>
      <c r="E84" s="4" t="s">
        <v>76</v>
      </c>
      <c r="F84" s="9">
        <v>14917</v>
      </c>
      <c r="G84" s="4" t="s">
        <v>12</v>
      </c>
      <c r="H84" s="1">
        <v>10200000</v>
      </c>
      <c r="I84" s="11">
        <v>400</v>
      </c>
    </row>
    <row r="85" spans="3:9" ht="21.75" x14ac:dyDescent="0.25">
      <c r="C85" s="5">
        <v>6</v>
      </c>
      <c r="D85" s="3" t="s">
        <v>115</v>
      </c>
      <c r="E85" s="8" t="s">
        <v>82</v>
      </c>
      <c r="F85" s="2">
        <v>14918</v>
      </c>
      <c r="G85" s="8" t="s">
        <v>14</v>
      </c>
      <c r="H85" s="16">
        <v>11900000</v>
      </c>
      <c r="I85" s="11">
        <v>100</v>
      </c>
    </row>
    <row r="86" spans="3:9" ht="21.75" x14ac:dyDescent="0.25">
      <c r="C86" s="5">
        <v>7</v>
      </c>
      <c r="D86" s="3" t="s">
        <v>115</v>
      </c>
      <c r="E86" s="8" t="s">
        <v>44</v>
      </c>
      <c r="F86" s="9">
        <v>14919</v>
      </c>
      <c r="G86" s="8" t="s">
        <v>9</v>
      </c>
      <c r="H86" s="16">
        <v>12600000</v>
      </c>
      <c r="I86" s="11">
        <v>400</v>
      </c>
    </row>
    <row r="87" spans="3:9" ht="21.75" x14ac:dyDescent="0.25">
      <c r="C87" s="5">
        <v>8</v>
      </c>
      <c r="D87" s="3" t="s">
        <v>115</v>
      </c>
      <c r="E87" s="4" t="s">
        <v>76</v>
      </c>
      <c r="F87" s="2">
        <v>14920</v>
      </c>
      <c r="G87" s="4" t="s">
        <v>12</v>
      </c>
      <c r="H87" s="1">
        <v>10200000</v>
      </c>
      <c r="I87" s="11">
        <v>400</v>
      </c>
    </row>
    <row r="88" spans="3:9" ht="21.75" x14ac:dyDescent="0.25">
      <c r="C88" s="5">
        <v>9</v>
      </c>
      <c r="D88" s="3" t="s">
        <v>115</v>
      </c>
      <c r="E88" s="8" t="s">
        <v>89</v>
      </c>
      <c r="F88" s="9">
        <v>14921</v>
      </c>
      <c r="G88" s="8" t="s">
        <v>66</v>
      </c>
      <c r="H88" s="16">
        <v>10400000</v>
      </c>
      <c r="I88" s="11">
        <v>79</v>
      </c>
    </row>
    <row r="89" spans="3:9" ht="21.75" x14ac:dyDescent="0.25">
      <c r="C89" s="5">
        <v>10</v>
      </c>
      <c r="D89" s="3" t="s">
        <v>115</v>
      </c>
      <c r="E89" s="8" t="s">
        <v>89</v>
      </c>
      <c r="F89" s="2">
        <v>14922</v>
      </c>
      <c r="G89" s="8" t="s">
        <v>66</v>
      </c>
      <c r="H89" s="16">
        <v>10900000</v>
      </c>
      <c r="I89" s="11">
        <v>53</v>
      </c>
    </row>
    <row r="90" spans="3:9" ht="21.75" x14ac:dyDescent="0.25">
      <c r="C90" s="5">
        <v>11</v>
      </c>
      <c r="D90" s="3" t="s">
        <v>116</v>
      </c>
      <c r="E90" s="4" t="s">
        <v>76</v>
      </c>
      <c r="F90" s="9">
        <v>14924</v>
      </c>
      <c r="G90" s="4" t="s">
        <v>12</v>
      </c>
      <c r="H90" s="1">
        <v>10200000</v>
      </c>
      <c r="I90" s="11">
        <v>400</v>
      </c>
    </row>
    <row r="91" spans="3:9" ht="21.75" x14ac:dyDescent="0.25">
      <c r="C91" s="5">
        <v>12</v>
      </c>
      <c r="D91" s="3" t="s">
        <v>116</v>
      </c>
      <c r="E91" s="4" t="s">
        <v>76</v>
      </c>
      <c r="F91" s="9">
        <v>14925</v>
      </c>
      <c r="G91" s="4" t="s">
        <v>12</v>
      </c>
      <c r="H91" s="1">
        <v>10200000</v>
      </c>
      <c r="I91" s="11">
        <v>400</v>
      </c>
    </row>
    <row r="92" spans="3:9" ht="21.75" x14ac:dyDescent="0.25">
      <c r="C92" s="5">
        <v>13</v>
      </c>
      <c r="D92" s="3" t="s">
        <v>116</v>
      </c>
      <c r="E92" s="8" t="s">
        <v>58</v>
      </c>
      <c r="F92" s="9">
        <v>14926</v>
      </c>
      <c r="G92" s="8" t="s">
        <v>77</v>
      </c>
      <c r="H92" s="16">
        <v>10080000</v>
      </c>
      <c r="I92" s="11">
        <v>120</v>
      </c>
    </row>
    <row r="93" spans="3:9" ht="21.75" x14ac:dyDescent="0.25">
      <c r="C93" s="5">
        <v>14</v>
      </c>
      <c r="D93" s="3" t="s">
        <v>116</v>
      </c>
      <c r="E93" s="8" t="s">
        <v>58</v>
      </c>
      <c r="F93" s="9">
        <v>14927</v>
      </c>
      <c r="G93" s="8" t="s">
        <v>77</v>
      </c>
      <c r="H93" s="16">
        <v>10080000</v>
      </c>
      <c r="I93" s="11">
        <v>108</v>
      </c>
    </row>
    <row r="94" spans="3:9" ht="21.75" x14ac:dyDescent="0.25">
      <c r="C94" s="5">
        <v>15</v>
      </c>
      <c r="D94" s="3" t="s">
        <v>116</v>
      </c>
      <c r="E94" s="8" t="s">
        <v>58</v>
      </c>
      <c r="F94" s="9">
        <v>14929</v>
      </c>
      <c r="G94" s="8" t="s">
        <v>77</v>
      </c>
      <c r="H94" s="16">
        <v>10080000</v>
      </c>
      <c r="I94" s="11">
        <v>108</v>
      </c>
    </row>
    <row r="95" spans="3:9" ht="21.75" x14ac:dyDescent="0.25">
      <c r="C95" s="5">
        <v>16</v>
      </c>
      <c r="D95" s="3" t="s">
        <v>116</v>
      </c>
      <c r="E95" s="8" t="s">
        <v>69</v>
      </c>
      <c r="F95" s="9">
        <v>14930</v>
      </c>
      <c r="G95" s="8" t="s">
        <v>16</v>
      </c>
      <c r="H95" s="16">
        <v>11500000</v>
      </c>
      <c r="I95" s="11">
        <v>400</v>
      </c>
    </row>
    <row r="96" spans="3:9" ht="21.75" x14ac:dyDescent="0.25">
      <c r="C96" s="6">
        <v>17</v>
      </c>
      <c r="D96" s="3" t="s">
        <v>116</v>
      </c>
      <c r="E96" s="8" t="s">
        <v>89</v>
      </c>
      <c r="F96" s="9">
        <v>14931</v>
      </c>
      <c r="G96" s="8" t="s">
        <v>66</v>
      </c>
      <c r="H96" s="16">
        <v>10400000</v>
      </c>
      <c r="I96" s="11">
        <v>108</v>
      </c>
    </row>
    <row r="97" spans="3:9" ht="21.75" x14ac:dyDescent="0.25">
      <c r="C97" s="5">
        <v>18</v>
      </c>
      <c r="D97" s="3" t="s">
        <v>117</v>
      </c>
      <c r="E97" s="8" t="s">
        <v>118</v>
      </c>
      <c r="F97" s="9">
        <v>14932</v>
      </c>
      <c r="G97" s="4" t="s">
        <v>12</v>
      </c>
      <c r="H97" s="16">
        <v>13000000</v>
      </c>
      <c r="I97" s="11">
        <v>40</v>
      </c>
    </row>
    <row r="98" spans="3:9" ht="21.75" x14ac:dyDescent="0.25">
      <c r="C98" s="6">
        <v>19</v>
      </c>
      <c r="D98" s="3" t="s">
        <v>117</v>
      </c>
      <c r="E98" s="8" t="s">
        <v>58</v>
      </c>
      <c r="F98" s="9">
        <v>14933</v>
      </c>
      <c r="G98" s="8" t="s">
        <v>77</v>
      </c>
      <c r="H98" s="16">
        <v>10080000</v>
      </c>
      <c r="I98" s="11">
        <v>44</v>
      </c>
    </row>
    <row r="99" spans="3:9" ht="21.75" x14ac:dyDescent="0.25">
      <c r="C99" s="5">
        <v>20</v>
      </c>
      <c r="D99" s="3" t="s">
        <v>117</v>
      </c>
      <c r="E99" s="4" t="s">
        <v>76</v>
      </c>
      <c r="F99" s="9">
        <v>14934</v>
      </c>
      <c r="G99" s="4" t="s">
        <v>12</v>
      </c>
      <c r="H99" s="1">
        <v>10200000</v>
      </c>
      <c r="I99" s="11">
        <v>400</v>
      </c>
    </row>
    <row r="100" spans="3:9" ht="21.75" x14ac:dyDescent="0.25">
      <c r="C100" s="6">
        <v>21</v>
      </c>
      <c r="D100" s="3" t="s">
        <v>117</v>
      </c>
      <c r="E100" s="8" t="s">
        <v>10</v>
      </c>
      <c r="F100" s="9">
        <v>14937</v>
      </c>
      <c r="G100" s="8" t="s">
        <v>79</v>
      </c>
      <c r="H100" s="16">
        <v>10860000</v>
      </c>
      <c r="I100" s="11">
        <v>80</v>
      </c>
    </row>
    <row r="101" spans="3:9" ht="21.75" x14ac:dyDescent="0.25">
      <c r="C101" s="5">
        <v>22</v>
      </c>
      <c r="D101" s="3" t="s">
        <v>117</v>
      </c>
      <c r="E101" s="8" t="s">
        <v>58</v>
      </c>
      <c r="F101" s="9">
        <v>14928</v>
      </c>
      <c r="G101" s="8" t="s">
        <v>77</v>
      </c>
      <c r="H101" s="16">
        <v>10080000</v>
      </c>
      <c r="I101" s="11">
        <v>120</v>
      </c>
    </row>
    <row r="102" spans="3:9" ht="21.75" x14ac:dyDescent="0.25">
      <c r="C102" s="6">
        <v>23</v>
      </c>
      <c r="D102" s="3" t="s">
        <v>119</v>
      </c>
      <c r="E102" s="4" t="s">
        <v>76</v>
      </c>
      <c r="F102" s="9">
        <v>14935</v>
      </c>
      <c r="G102" s="4" t="s">
        <v>12</v>
      </c>
      <c r="H102" s="1">
        <v>10200000</v>
      </c>
      <c r="I102" s="11">
        <v>400</v>
      </c>
    </row>
    <row r="103" spans="3:9" ht="21.75" x14ac:dyDescent="0.25">
      <c r="C103" s="5">
        <v>24</v>
      </c>
      <c r="D103" s="3" t="s">
        <v>119</v>
      </c>
      <c r="E103" s="4" t="s">
        <v>76</v>
      </c>
      <c r="F103" s="9">
        <v>14936</v>
      </c>
      <c r="G103" s="4" t="s">
        <v>12</v>
      </c>
      <c r="H103" s="1">
        <v>10200000</v>
      </c>
      <c r="I103" s="11">
        <v>400</v>
      </c>
    </row>
    <row r="104" spans="3:9" ht="21.75" x14ac:dyDescent="0.25">
      <c r="C104" s="6">
        <v>25</v>
      </c>
      <c r="D104" s="3" t="s">
        <v>119</v>
      </c>
      <c r="E104" s="8" t="s">
        <v>10</v>
      </c>
      <c r="F104" s="9">
        <v>14938</v>
      </c>
      <c r="G104" s="8" t="s">
        <v>79</v>
      </c>
      <c r="H104" s="16">
        <v>10860000</v>
      </c>
      <c r="I104" s="11">
        <v>102</v>
      </c>
    </row>
    <row r="105" spans="3:9" ht="21.75" x14ac:dyDescent="0.25">
      <c r="C105" s="5">
        <v>26</v>
      </c>
      <c r="D105" s="3" t="s">
        <v>119</v>
      </c>
      <c r="E105" s="8" t="s">
        <v>10</v>
      </c>
      <c r="F105" s="9">
        <v>14939</v>
      </c>
      <c r="G105" s="8" t="s">
        <v>79</v>
      </c>
      <c r="H105" s="16">
        <v>10860000</v>
      </c>
      <c r="I105" s="11">
        <v>102</v>
      </c>
    </row>
    <row r="106" spans="3:9" ht="21.75" x14ac:dyDescent="0.25">
      <c r="C106" s="6">
        <v>27</v>
      </c>
      <c r="D106" s="3" t="s">
        <v>119</v>
      </c>
      <c r="E106" s="8" t="s">
        <v>10</v>
      </c>
      <c r="F106" s="9">
        <v>14940</v>
      </c>
      <c r="G106" s="8" t="s">
        <v>79</v>
      </c>
      <c r="H106" s="16">
        <v>10860000</v>
      </c>
      <c r="I106" s="11">
        <v>102</v>
      </c>
    </row>
    <row r="107" spans="3:9" ht="21.75" x14ac:dyDescent="0.25">
      <c r="C107" s="5">
        <v>28</v>
      </c>
      <c r="D107" s="3" t="s">
        <v>119</v>
      </c>
      <c r="E107" s="8" t="s">
        <v>10</v>
      </c>
      <c r="F107" s="9">
        <v>14941</v>
      </c>
      <c r="G107" s="8" t="s">
        <v>79</v>
      </c>
      <c r="H107" s="16">
        <v>10860000</v>
      </c>
      <c r="I107" s="11">
        <v>102</v>
      </c>
    </row>
    <row r="108" spans="3:9" ht="21.75" x14ac:dyDescent="0.25">
      <c r="C108" s="6">
        <v>29</v>
      </c>
      <c r="D108" s="3" t="s">
        <v>119</v>
      </c>
      <c r="E108" s="8" t="s">
        <v>10</v>
      </c>
      <c r="F108" s="9">
        <v>14942</v>
      </c>
      <c r="G108" s="8" t="s">
        <v>79</v>
      </c>
      <c r="H108" s="16">
        <v>10860000</v>
      </c>
      <c r="I108" s="11">
        <v>92</v>
      </c>
    </row>
    <row r="109" spans="3:9" ht="21.75" x14ac:dyDescent="0.25">
      <c r="C109" s="5">
        <v>30</v>
      </c>
      <c r="D109" s="3" t="s">
        <v>119</v>
      </c>
      <c r="E109" s="8" t="s">
        <v>10</v>
      </c>
      <c r="F109" s="9">
        <v>14943</v>
      </c>
      <c r="G109" s="8" t="s">
        <v>79</v>
      </c>
      <c r="H109" s="16">
        <v>10860000</v>
      </c>
      <c r="I109" s="11">
        <v>92</v>
      </c>
    </row>
    <row r="110" spans="3:9" ht="21.75" x14ac:dyDescent="0.25">
      <c r="C110" s="6">
        <v>31</v>
      </c>
      <c r="D110" s="3" t="s">
        <v>119</v>
      </c>
      <c r="E110" s="8" t="s">
        <v>10</v>
      </c>
      <c r="F110" s="9">
        <v>14945</v>
      </c>
      <c r="G110" s="8" t="s">
        <v>79</v>
      </c>
      <c r="H110" s="16">
        <v>10860000</v>
      </c>
      <c r="I110" s="11">
        <v>92</v>
      </c>
    </row>
    <row r="111" spans="3:9" ht="21.75" x14ac:dyDescent="0.25">
      <c r="C111" s="5">
        <v>32</v>
      </c>
      <c r="D111" s="3" t="s">
        <v>119</v>
      </c>
      <c r="E111" s="8" t="s">
        <v>10</v>
      </c>
      <c r="F111" s="9">
        <v>14946</v>
      </c>
      <c r="G111" s="8" t="s">
        <v>79</v>
      </c>
      <c r="H111" s="16">
        <v>10860000</v>
      </c>
      <c r="I111" s="11">
        <v>92</v>
      </c>
    </row>
    <row r="112" spans="3:9" ht="21.75" x14ac:dyDescent="0.25">
      <c r="C112" s="6">
        <v>33</v>
      </c>
      <c r="D112" s="3" t="s">
        <v>119</v>
      </c>
      <c r="E112" s="8" t="s">
        <v>10</v>
      </c>
      <c r="F112" s="9">
        <v>14947</v>
      </c>
      <c r="G112" s="8" t="s">
        <v>79</v>
      </c>
      <c r="H112" s="16">
        <v>10860000</v>
      </c>
      <c r="I112" s="11">
        <v>92</v>
      </c>
    </row>
    <row r="113" spans="3:9" ht="21.75" x14ac:dyDescent="0.25">
      <c r="C113" s="5">
        <v>34</v>
      </c>
      <c r="D113" s="3" t="s">
        <v>119</v>
      </c>
      <c r="E113" s="8" t="s">
        <v>10</v>
      </c>
      <c r="F113" s="9">
        <v>14948</v>
      </c>
      <c r="G113" s="8" t="s">
        <v>79</v>
      </c>
      <c r="H113" s="16">
        <v>10860000</v>
      </c>
      <c r="I113" s="11">
        <v>102</v>
      </c>
    </row>
    <row r="114" spans="3:9" ht="21.75" x14ac:dyDescent="0.25">
      <c r="C114" s="6">
        <v>35</v>
      </c>
      <c r="D114" s="3" t="s">
        <v>119</v>
      </c>
      <c r="E114" s="8" t="s">
        <v>112</v>
      </c>
      <c r="F114" s="9">
        <v>14949</v>
      </c>
      <c r="G114" s="8" t="s">
        <v>84</v>
      </c>
      <c r="H114" s="16">
        <v>11405000</v>
      </c>
      <c r="I114" s="11">
        <v>270</v>
      </c>
    </row>
    <row r="115" spans="3:9" ht="21.75" x14ac:dyDescent="0.25">
      <c r="C115" s="5">
        <v>36</v>
      </c>
      <c r="D115" s="3" t="s">
        <v>120</v>
      </c>
      <c r="E115" s="8" t="s">
        <v>10</v>
      </c>
      <c r="F115" s="9">
        <v>14951</v>
      </c>
      <c r="G115" s="8" t="s">
        <v>79</v>
      </c>
      <c r="H115" s="16">
        <v>10860000</v>
      </c>
      <c r="I115" s="11">
        <v>92</v>
      </c>
    </row>
    <row r="116" spans="3:9" ht="21.75" x14ac:dyDescent="0.25">
      <c r="C116" s="6">
        <v>37</v>
      </c>
      <c r="D116" s="3" t="s">
        <v>120</v>
      </c>
      <c r="E116" s="8" t="s">
        <v>10</v>
      </c>
      <c r="F116" s="9">
        <v>14952</v>
      </c>
      <c r="G116" s="8" t="s">
        <v>79</v>
      </c>
      <c r="H116" s="16">
        <v>10860000</v>
      </c>
      <c r="I116" s="11">
        <v>38</v>
      </c>
    </row>
    <row r="117" spans="3:9" ht="21.75" x14ac:dyDescent="0.25">
      <c r="C117" s="5">
        <v>38</v>
      </c>
      <c r="D117" s="3" t="s">
        <v>120</v>
      </c>
      <c r="E117" s="8" t="s">
        <v>55</v>
      </c>
      <c r="F117" s="9">
        <v>14953</v>
      </c>
      <c r="G117" s="4" t="s">
        <v>52</v>
      </c>
      <c r="H117" s="1">
        <v>9000000</v>
      </c>
      <c r="I117" s="11">
        <v>400</v>
      </c>
    </row>
    <row r="118" spans="3:9" ht="21.75" x14ac:dyDescent="0.25">
      <c r="C118" s="6">
        <v>39</v>
      </c>
      <c r="D118" s="3" t="s">
        <v>120</v>
      </c>
      <c r="E118" s="4" t="s">
        <v>76</v>
      </c>
      <c r="F118" s="9">
        <v>14959</v>
      </c>
      <c r="G118" s="4" t="s">
        <v>12</v>
      </c>
      <c r="H118" s="1">
        <v>10200000</v>
      </c>
      <c r="I118" s="11">
        <v>150</v>
      </c>
    </row>
    <row r="119" spans="3:9" ht="21.75" x14ac:dyDescent="0.25">
      <c r="C119" s="5">
        <v>40</v>
      </c>
      <c r="D119" s="3" t="s">
        <v>120</v>
      </c>
      <c r="E119" s="4" t="s">
        <v>76</v>
      </c>
      <c r="F119" s="9">
        <v>14960</v>
      </c>
      <c r="G119" s="4" t="s">
        <v>12</v>
      </c>
      <c r="H119" s="1">
        <v>10200000</v>
      </c>
      <c r="I119" s="11">
        <v>250</v>
      </c>
    </row>
    <row r="120" spans="3:9" ht="21.75" x14ac:dyDescent="0.25">
      <c r="C120" s="6">
        <v>41</v>
      </c>
      <c r="D120" s="3" t="s">
        <v>120</v>
      </c>
      <c r="E120" s="4" t="s">
        <v>76</v>
      </c>
      <c r="F120" s="9">
        <v>14955</v>
      </c>
      <c r="G120" s="4" t="s">
        <v>12</v>
      </c>
      <c r="H120" s="1">
        <v>10200000</v>
      </c>
      <c r="I120" s="11">
        <v>400</v>
      </c>
    </row>
    <row r="121" spans="3:9" ht="21.75" x14ac:dyDescent="0.25">
      <c r="C121" s="5">
        <v>42</v>
      </c>
      <c r="D121" s="3" t="s">
        <v>120</v>
      </c>
      <c r="E121" s="8" t="s">
        <v>112</v>
      </c>
      <c r="F121" s="9">
        <v>14957</v>
      </c>
      <c r="G121" s="8" t="s">
        <v>84</v>
      </c>
      <c r="H121" s="16">
        <v>11405000</v>
      </c>
      <c r="I121" s="11">
        <v>90</v>
      </c>
    </row>
    <row r="122" spans="3:9" ht="21.75" x14ac:dyDescent="0.25">
      <c r="C122" s="6">
        <v>43</v>
      </c>
      <c r="D122" s="3" t="s">
        <v>121</v>
      </c>
      <c r="E122" s="8" t="s">
        <v>69</v>
      </c>
      <c r="F122" s="9">
        <v>14956</v>
      </c>
      <c r="G122" s="8" t="s">
        <v>16</v>
      </c>
      <c r="H122" s="16">
        <v>11500000</v>
      </c>
      <c r="I122" s="11">
        <v>400</v>
      </c>
    </row>
    <row r="123" spans="3:9" ht="21.75" x14ac:dyDescent="0.25">
      <c r="C123" s="5">
        <v>44</v>
      </c>
      <c r="D123" s="3" t="s">
        <v>122</v>
      </c>
      <c r="E123" s="8" t="s">
        <v>112</v>
      </c>
      <c r="F123" s="9">
        <v>14958</v>
      </c>
      <c r="G123" s="8" t="s">
        <v>84</v>
      </c>
      <c r="H123" s="16">
        <v>11405000</v>
      </c>
      <c r="I123" s="11">
        <v>90</v>
      </c>
    </row>
    <row r="124" spans="3:9" ht="21.75" x14ac:dyDescent="0.25">
      <c r="C124" s="6">
        <v>45</v>
      </c>
      <c r="D124" s="3" t="s">
        <v>122</v>
      </c>
      <c r="E124" s="4" t="s">
        <v>76</v>
      </c>
      <c r="F124" s="9">
        <v>14954</v>
      </c>
      <c r="G124" s="4" t="s">
        <v>12</v>
      </c>
      <c r="H124" s="1">
        <v>10200000</v>
      </c>
      <c r="I124" s="11">
        <v>400</v>
      </c>
    </row>
    <row r="125" spans="3:9" ht="21.75" x14ac:dyDescent="0.25">
      <c r="C125" s="5">
        <v>46</v>
      </c>
      <c r="D125" s="3" t="s">
        <v>122</v>
      </c>
      <c r="E125" s="8" t="s">
        <v>20</v>
      </c>
      <c r="F125" s="9">
        <v>14961</v>
      </c>
      <c r="G125" s="8" t="s">
        <v>15</v>
      </c>
      <c r="H125" s="16">
        <v>10490000</v>
      </c>
      <c r="I125" s="11">
        <v>400</v>
      </c>
    </row>
    <row r="126" spans="3:9" ht="21.75" x14ac:dyDescent="0.25">
      <c r="C126" s="6">
        <v>47</v>
      </c>
      <c r="D126" s="3" t="s">
        <v>122</v>
      </c>
      <c r="E126" s="4" t="s">
        <v>76</v>
      </c>
      <c r="F126" s="9">
        <v>14962</v>
      </c>
      <c r="G126" s="4" t="s">
        <v>12</v>
      </c>
      <c r="H126" s="1">
        <v>10200000</v>
      </c>
      <c r="I126" s="11">
        <v>400</v>
      </c>
    </row>
    <row r="127" spans="3:9" ht="21.75" x14ac:dyDescent="0.25">
      <c r="C127" s="5">
        <v>48</v>
      </c>
      <c r="D127" s="3" t="s">
        <v>123</v>
      </c>
      <c r="E127" s="4" t="s">
        <v>76</v>
      </c>
      <c r="F127" s="9">
        <v>14964</v>
      </c>
      <c r="G127" s="4" t="s">
        <v>12</v>
      </c>
      <c r="H127" s="1">
        <v>10200000</v>
      </c>
      <c r="I127" s="11">
        <v>400</v>
      </c>
    </row>
    <row r="128" spans="3:9" ht="21.75" x14ac:dyDescent="0.25">
      <c r="C128" s="6">
        <v>49</v>
      </c>
      <c r="D128" s="3" t="s">
        <v>123</v>
      </c>
      <c r="E128" s="8" t="s">
        <v>44</v>
      </c>
      <c r="F128" s="9">
        <v>14965</v>
      </c>
      <c r="G128" s="8" t="s">
        <v>9</v>
      </c>
      <c r="H128" s="16">
        <v>12600000</v>
      </c>
      <c r="I128" s="11">
        <v>400</v>
      </c>
    </row>
    <row r="129" spans="3:9" ht="21.75" x14ac:dyDescent="0.25">
      <c r="C129" s="5">
        <v>50</v>
      </c>
      <c r="D129" s="3" t="s">
        <v>123</v>
      </c>
      <c r="E129" s="8" t="s">
        <v>89</v>
      </c>
      <c r="F129" s="9">
        <v>14966</v>
      </c>
      <c r="G129" s="8" t="s">
        <v>66</v>
      </c>
      <c r="H129" s="16">
        <v>10400000</v>
      </c>
      <c r="I129" s="11">
        <v>117</v>
      </c>
    </row>
    <row r="130" spans="3:9" ht="21.75" x14ac:dyDescent="0.25">
      <c r="C130" s="6">
        <v>51</v>
      </c>
      <c r="D130" s="3" t="s">
        <v>123</v>
      </c>
      <c r="E130" s="8" t="s">
        <v>55</v>
      </c>
      <c r="F130" s="9">
        <v>14967</v>
      </c>
      <c r="G130" s="4" t="s">
        <v>52</v>
      </c>
      <c r="H130" s="1">
        <v>9000000</v>
      </c>
      <c r="I130" s="11">
        <v>400</v>
      </c>
    </row>
    <row r="131" spans="3:9" ht="21.75" x14ac:dyDescent="0.25">
      <c r="C131" s="5">
        <v>52</v>
      </c>
      <c r="D131" s="3" t="s">
        <v>123</v>
      </c>
      <c r="E131" s="4" t="s">
        <v>76</v>
      </c>
      <c r="F131" s="9">
        <v>14968</v>
      </c>
      <c r="G131" s="4" t="s">
        <v>12</v>
      </c>
      <c r="H131" s="1">
        <v>10200000</v>
      </c>
      <c r="I131" s="11">
        <v>400</v>
      </c>
    </row>
    <row r="132" spans="3:9" ht="21.75" x14ac:dyDescent="0.25">
      <c r="C132" s="6">
        <v>53</v>
      </c>
      <c r="D132" s="3" t="s">
        <v>123</v>
      </c>
      <c r="E132" s="8" t="s">
        <v>74</v>
      </c>
      <c r="F132" s="9">
        <v>14969</v>
      </c>
      <c r="G132" s="8" t="s">
        <v>85</v>
      </c>
      <c r="H132" s="16">
        <v>10800000</v>
      </c>
      <c r="I132" s="11">
        <v>399</v>
      </c>
    </row>
    <row r="133" spans="3:9" ht="21.75" x14ac:dyDescent="0.25">
      <c r="C133" s="5">
        <v>54</v>
      </c>
      <c r="D133" s="3" t="s">
        <v>123</v>
      </c>
      <c r="E133" s="8" t="s">
        <v>112</v>
      </c>
      <c r="F133" s="9">
        <v>14970</v>
      </c>
      <c r="G133" s="8" t="s">
        <v>84</v>
      </c>
      <c r="H133" s="16">
        <v>11405000</v>
      </c>
      <c r="I133" s="11">
        <v>90</v>
      </c>
    </row>
    <row r="134" spans="3:9" ht="21.75" x14ac:dyDescent="0.25">
      <c r="C134" s="6">
        <v>55</v>
      </c>
      <c r="D134" s="3" t="s">
        <v>124</v>
      </c>
      <c r="E134" s="4" t="s">
        <v>76</v>
      </c>
      <c r="F134" s="9">
        <v>14972</v>
      </c>
      <c r="G134" s="4" t="s">
        <v>12</v>
      </c>
      <c r="H134" s="1">
        <v>10200000</v>
      </c>
      <c r="I134" s="11">
        <v>400</v>
      </c>
    </row>
    <row r="135" spans="3:9" ht="21.75" x14ac:dyDescent="0.25">
      <c r="C135" s="5">
        <v>56</v>
      </c>
      <c r="D135" s="3" t="s">
        <v>124</v>
      </c>
      <c r="E135" s="8" t="s">
        <v>10</v>
      </c>
      <c r="F135" s="9">
        <v>14973</v>
      </c>
      <c r="G135" s="8" t="s">
        <v>14</v>
      </c>
      <c r="H135" s="16">
        <v>10430000</v>
      </c>
      <c r="I135" s="11">
        <v>108</v>
      </c>
    </row>
    <row r="136" spans="3:9" ht="21.75" x14ac:dyDescent="0.25">
      <c r="C136" s="6">
        <v>57</v>
      </c>
      <c r="D136" s="3" t="s">
        <v>124</v>
      </c>
      <c r="E136" s="8" t="s">
        <v>10</v>
      </c>
      <c r="F136" s="9">
        <v>14974</v>
      </c>
      <c r="G136" s="8" t="s">
        <v>14</v>
      </c>
      <c r="H136" s="16">
        <v>10430000</v>
      </c>
      <c r="I136" s="11">
        <v>108</v>
      </c>
    </row>
    <row r="137" spans="3:9" ht="21.75" x14ac:dyDescent="0.25">
      <c r="C137" s="5">
        <v>58</v>
      </c>
      <c r="D137" s="3" t="s">
        <v>124</v>
      </c>
      <c r="E137" s="4" t="s">
        <v>76</v>
      </c>
      <c r="F137" s="9">
        <v>14975</v>
      </c>
      <c r="G137" s="4" t="s">
        <v>12</v>
      </c>
      <c r="H137" s="1">
        <v>10200000</v>
      </c>
      <c r="I137" s="11">
        <v>400</v>
      </c>
    </row>
    <row r="138" spans="3:9" ht="21.75" x14ac:dyDescent="0.25">
      <c r="C138" s="6">
        <v>59</v>
      </c>
      <c r="D138" s="3" t="s">
        <v>124</v>
      </c>
      <c r="E138" s="8" t="s">
        <v>10</v>
      </c>
      <c r="F138" s="9">
        <v>14976</v>
      </c>
      <c r="G138" s="8" t="s">
        <v>14</v>
      </c>
      <c r="H138" s="16">
        <v>10430000</v>
      </c>
      <c r="I138" s="11">
        <v>102</v>
      </c>
    </row>
    <row r="139" spans="3:9" ht="21.75" x14ac:dyDescent="0.25">
      <c r="C139" s="5">
        <v>60</v>
      </c>
      <c r="D139" s="3" t="s">
        <v>124</v>
      </c>
      <c r="E139" s="8" t="s">
        <v>10</v>
      </c>
      <c r="F139" s="9">
        <v>14977</v>
      </c>
      <c r="G139" s="8" t="s">
        <v>14</v>
      </c>
      <c r="H139" s="16">
        <v>10430000</v>
      </c>
      <c r="I139" s="11">
        <v>82</v>
      </c>
    </row>
    <row r="140" spans="3:9" ht="21.75" x14ac:dyDescent="0.25">
      <c r="C140" s="6">
        <v>61</v>
      </c>
      <c r="D140" s="3" t="s">
        <v>124</v>
      </c>
      <c r="E140" s="8" t="s">
        <v>112</v>
      </c>
      <c r="F140" s="9">
        <v>14978</v>
      </c>
      <c r="G140" s="8" t="s">
        <v>84</v>
      </c>
      <c r="H140" s="16">
        <v>11405000</v>
      </c>
      <c r="I140" s="11">
        <v>88</v>
      </c>
    </row>
    <row r="141" spans="3:9" ht="21.75" x14ac:dyDescent="0.25">
      <c r="C141" s="5">
        <v>62</v>
      </c>
      <c r="D141" s="3" t="s">
        <v>125</v>
      </c>
      <c r="E141" s="4" t="s">
        <v>76</v>
      </c>
      <c r="F141" s="9">
        <v>14980</v>
      </c>
      <c r="G141" s="4" t="s">
        <v>12</v>
      </c>
      <c r="H141" s="1">
        <v>10200000</v>
      </c>
      <c r="I141" s="11">
        <v>150</v>
      </c>
    </row>
    <row r="142" spans="3:9" ht="21.75" x14ac:dyDescent="0.25">
      <c r="C142" s="6">
        <v>63</v>
      </c>
      <c r="D142" s="3" t="s">
        <v>125</v>
      </c>
      <c r="E142" s="4" t="s">
        <v>76</v>
      </c>
      <c r="F142" s="9">
        <v>14981</v>
      </c>
      <c r="G142" s="4" t="s">
        <v>12</v>
      </c>
      <c r="H142" s="1">
        <v>10200000</v>
      </c>
      <c r="I142" s="11">
        <v>400</v>
      </c>
    </row>
    <row r="143" spans="3:9" ht="21.75" x14ac:dyDescent="0.25">
      <c r="C143" s="5">
        <v>64</v>
      </c>
      <c r="D143" s="3" t="s">
        <v>125</v>
      </c>
      <c r="E143" s="4" t="s">
        <v>76</v>
      </c>
      <c r="F143" s="9">
        <v>14982</v>
      </c>
      <c r="G143" s="4" t="s">
        <v>12</v>
      </c>
      <c r="H143" s="1">
        <v>10200000</v>
      </c>
      <c r="I143" s="11">
        <v>250</v>
      </c>
    </row>
    <row r="144" spans="3:9" ht="21.75" x14ac:dyDescent="0.25">
      <c r="C144" s="6">
        <v>65</v>
      </c>
      <c r="D144" s="3" t="s">
        <v>125</v>
      </c>
      <c r="E144" s="8" t="s">
        <v>55</v>
      </c>
      <c r="F144" s="9">
        <v>14983</v>
      </c>
      <c r="G144" s="4" t="s">
        <v>52</v>
      </c>
      <c r="H144" s="1">
        <v>9000000</v>
      </c>
      <c r="I144" s="11">
        <v>398</v>
      </c>
    </row>
    <row r="145" spans="3:9" ht="21.75" x14ac:dyDescent="0.25">
      <c r="C145" s="5">
        <v>66</v>
      </c>
      <c r="D145" s="3" t="s">
        <v>125</v>
      </c>
      <c r="E145" s="8" t="s">
        <v>112</v>
      </c>
      <c r="F145" s="9">
        <v>14984</v>
      </c>
      <c r="G145" s="8" t="s">
        <v>84</v>
      </c>
      <c r="H145" s="16">
        <v>11405000</v>
      </c>
      <c r="I145" s="11">
        <v>90</v>
      </c>
    </row>
    <row r="146" spans="3:9" ht="21.75" x14ac:dyDescent="0.25">
      <c r="C146" s="6">
        <v>67</v>
      </c>
      <c r="D146" s="3" t="s">
        <v>126</v>
      </c>
      <c r="E146" s="8" t="s">
        <v>88</v>
      </c>
      <c r="F146" s="9">
        <v>14985</v>
      </c>
      <c r="G146" s="8" t="s">
        <v>14</v>
      </c>
      <c r="H146" s="16">
        <v>10450000</v>
      </c>
      <c r="I146" s="11">
        <v>400</v>
      </c>
    </row>
    <row r="147" spans="3:9" ht="21.75" x14ac:dyDescent="0.25">
      <c r="C147" s="5">
        <v>68</v>
      </c>
      <c r="D147" s="3" t="s">
        <v>126</v>
      </c>
      <c r="E147" s="8" t="s">
        <v>10</v>
      </c>
      <c r="F147" s="9">
        <v>14986</v>
      </c>
      <c r="G147" s="8" t="s">
        <v>14</v>
      </c>
      <c r="H147" s="16">
        <v>10430000</v>
      </c>
      <c r="I147" s="11">
        <v>108</v>
      </c>
    </row>
    <row r="148" spans="3:9" ht="21.75" x14ac:dyDescent="0.25">
      <c r="C148" s="6">
        <v>69</v>
      </c>
      <c r="D148" s="3" t="s">
        <v>126</v>
      </c>
      <c r="E148" s="8" t="s">
        <v>10</v>
      </c>
      <c r="F148" s="9">
        <v>14987</v>
      </c>
      <c r="G148" s="8" t="s">
        <v>14</v>
      </c>
      <c r="H148" s="16">
        <v>10430000</v>
      </c>
      <c r="I148" s="11">
        <v>108</v>
      </c>
    </row>
    <row r="149" spans="3:9" ht="21.75" x14ac:dyDescent="0.25">
      <c r="C149" s="5">
        <v>70</v>
      </c>
      <c r="D149" s="3" t="s">
        <v>126</v>
      </c>
      <c r="E149" s="8" t="s">
        <v>10</v>
      </c>
      <c r="F149" s="9">
        <v>14988</v>
      </c>
      <c r="G149" s="8" t="s">
        <v>14</v>
      </c>
      <c r="H149" s="16">
        <v>10430000</v>
      </c>
      <c r="I149" s="11">
        <v>108</v>
      </c>
    </row>
    <row r="150" spans="3:9" ht="21.75" x14ac:dyDescent="0.25">
      <c r="C150" s="6">
        <v>71</v>
      </c>
      <c r="D150" s="3" t="s">
        <v>126</v>
      </c>
      <c r="E150" s="4" t="s">
        <v>76</v>
      </c>
      <c r="F150" s="9">
        <v>14989</v>
      </c>
      <c r="G150" s="4" t="s">
        <v>12</v>
      </c>
      <c r="H150" s="1">
        <v>10200000</v>
      </c>
      <c r="I150" s="11">
        <v>400</v>
      </c>
    </row>
    <row r="151" spans="3:9" ht="21.75" x14ac:dyDescent="0.25">
      <c r="C151" s="5">
        <v>72</v>
      </c>
      <c r="D151" s="3" t="s">
        <v>126</v>
      </c>
      <c r="E151" s="8" t="s">
        <v>10</v>
      </c>
      <c r="F151" s="9">
        <v>14990</v>
      </c>
      <c r="G151" s="8" t="s">
        <v>14</v>
      </c>
      <c r="H151" s="16">
        <v>10430000</v>
      </c>
      <c r="I151" s="11">
        <v>84</v>
      </c>
    </row>
    <row r="152" spans="3:9" ht="21.75" x14ac:dyDescent="0.25">
      <c r="C152" s="6">
        <v>73</v>
      </c>
      <c r="D152" s="3" t="s">
        <v>126</v>
      </c>
      <c r="E152" s="4" t="s">
        <v>76</v>
      </c>
      <c r="F152" s="9">
        <v>14991</v>
      </c>
      <c r="G152" s="4" t="s">
        <v>12</v>
      </c>
      <c r="H152" s="1">
        <v>10200000</v>
      </c>
      <c r="I152" s="11">
        <v>400</v>
      </c>
    </row>
    <row r="153" spans="3:9" ht="21.75" x14ac:dyDescent="0.25">
      <c r="C153" s="5">
        <v>74</v>
      </c>
      <c r="D153" s="3" t="s">
        <v>126</v>
      </c>
      <c r="E153" s="8" t="s">
        <v>112</v>
      </c>
      <c r="F153" s="9">
        <v>14992</v>
      </c>
      <c r="G153" s="8" t="s">
        <v>84</v>
      </c>
      <c r="H153" s="16">
        <v>11405000</v>
      </c>
      <c r="I153" s="11">
        <v>76</v>
      </c>
    </row>
    <row r="154" spans="3:9" ht="21.75" x14ac:dyDescent="0.25">
      <c r="C154" s="6">
        <v>75</v>
      </c>
      <c r="D154" s="7" t="s">
        <v>127</v>
      </c>
      <c r="E154" s="8" t="s">
        <v>55</v>
      </c>
      <c r="F154" s="9">
        <v>14993</v>
      </c>
      <c r="G154" s="4" t="s">
        <v>52</v>
      </c>
      <c r="H154" s="1">
        <v>9000000</v>
      </c>
      <c r="I154" s="11">
        <v>400</v>
      </c>
    </row>
    <row r="155" spans="3:9" ht="21.75" x14ac:dyDescent="0.25">
      <c r="C155" s="5">
        <v>76</v>
      </c>
      <c r="D155" s="7" t="s">
        <v>128</v>
      </c>
      <c r="E155" s="8" t="s">
        <v>89</v>
      </c>
      <c r="F155" s="9">
        <v>14995</v>
      </c>
      <c r="G155" s="8" t="s">
        <v>66</v>
      </c>
      <c r="H155" s="16">
        <v>10400000</v>
      </c>
      <c r="I155" s="11">
        <v>108</v>
      </c>
    </row>
    <row r="156" spans="3:9" ht="21.75" x14ac:dyDescent="0.25">
      <c r="C156" s="6">
        <v>77</v>
      </c>
      <c r="D156" s="7" t="s">
        <v>128</v>
      </c>
      <c r="E156" s="4" t="s">
        <v>76</v>
      </c>
      <c r="F156" s="9">
        <v>14996</v>
      </c>
      <c r="G156" s="4" t="s">
        <v>12</v>
      </c>
      <c r="H156" s="1">
        <v>10200000</v>
      </c>
      <c r="I156" s="11">
        <v>400</v>
      </c>
    </row>
    <row r="157" spans="3:9" ht="21.75" x14ac:dyDescent="0.25">
      <c r="C157" s="5">
        <v>78</v>
      </c>
      <c r="D157" s="7" t="s">
        <v>128</v>
      </c>
      <c r="E157" s="8" t="s">
        <v>112</v>
      </c>
      <c r="F157" s="9">
        <v>14997</v>
      </c>
      <c r="G157" s="8" t="s">
        <v>84</v>
      </c>
      <c r="H157" s="16">
        <v>11405000</v>
      </c>
      <c r="I157" s="11">
        <v>88</v>
      </c>
    </row>
    <row r="158" spans="3:9" ht="21.75" x14ac:dyDescent="0.25">
      <c r="C158" s="6">
        <v>79</v>
      </c>
      <c r="D158" s="7" t="s">
        <v>128</v>
      </c>
      <c r="E158" s="4" t="s">
        <v>76</v>
      </c>
      <c r="F158" s="9">
        <v>14998</v>
      </c>
      <c r="G158" s="4" t="s">
        <v>12</v>
      </c>
      <c r="H158" s="1">
        <v>10200000</v>
      </c>
      <c r="I158" s="11">
        <v>400</v>
      </c>
    </row>
    <row r="159" spans="3:9" ht="21.75" x14ac:dyDescent="0.25">
      <c r="C159" s="6">
        <v>80</v>
      </c>
      <c r="D159" s="7" t="s">
        <v>128</v>
      </c>
      <c r="E159" s="8" t="s">
        <v>20</v>
      </c>
      <c r="F159" s="9">
        <v>14999</v>
      </c>
      <c r="G159" s="8" t="s">
        <v>68</v>
      </c>
      <c r="H159" s="16">
        <v>10490000</v>
      </c>
      <c r="I159" s="11">
        <v>400</v>
      </c>
    </row>
    <row r="160" spans="3:9" ht="21.75" x14ac:dyDescent="0.25">
      <c r="C160" s="6">
        <v>81</v>
      </c>
      <c r="D160" s="7" t="s">
        <v>129</v>
      </c>
      <c r="E160" s="8" t="s">
        <v>20</v>
      </c>
      <c r="F160" s="9">
        <v>15000</v>
      </c>
      <c r="G160" s="8" t="s">
        <v>16</v>
      </c>
      <c r="H160" s="16">
        <v>10490000</v>
      </c>
      <c r="I160" s="11">
        <v>400</v>
      </c>
    </row>
    <row r="161" spans="3:9" ht="21.75" x14ac:dyDescent="0.25">
      <c r="C161" s="6">
        <v>82</v>
      </c>
      <c r="D161" s="7" t="s">
        <v>129</v>
      </c>
      <c r="E161" s="4" t="s">
        <v>76</v>
      </c>
      <c r="F161" s="9">
        <v>15003</v>
      </c>
      <c r="G161" s="4" t="s">
        <v>12</v>
      </c>
      <c r="H161" s="1">
        <v>10200000</v>
      </c>
      <c r="I161" s="11">
        <v>400</v>
      </c>
    </row>
    <row r="162" spans="3:9" ht="21.75" x14ac:dyDescent="0.25">
      <c r="C162" s="6">
        <v>83</v>
      </c>
      <c r="D162" s="7" t="s">
        <v>129</v>
      </c>
      <c r="E162" s="4" t="s">
        <v>76</v>
      </c>
      <c r="F162" s="9">
        <v>15004</v>
      </c>
      <c r="G162" s="4" t="s">
        <v>12</v>
      </c>
      <c r="H162" s="1">
        <v>10200000</v>
      </c>
      <c r="I162" s="11">
        <v>400</v>
      </c>
    </row>
    <row r="163" spans="3:9" ht="21.75" x14ac:dyDescent="0.25">
      <c r="C163" s="6">
        <v>84</v>
      </c>
      <c r="D163" s="7" t="s">
        <v>129</v>
      </c>
      <c r="E163" s="8" t="s">
        <v>44</v>
      </c>
      <c r="F163" s="9">
        <v>15005</v>
      </c>
      <c r="G163" s="8" t="s">
        <v>9</v>
      </c>
      <c r="H163" s="16">
        <v>12600000</v>
      </c>
      <c r="I163" s="11">
        <v>400</v>
      </c>
    </row>
    <row r="164" spans="3:9" ht="21.75" x14ac:dyDescent="0.25">
      <c r="C164" s="6">
        <v>85</v>
      </c>
      <c r="D164" s="7" t="s">
        <v>129</v>
      </c>
      <c r="E164" s="8" t="s">
        <v>112</v>
      </c>
      <c r="F164" s="9">
        <v>15006</v>
      </c>
      <c r="G164" s="8" t="s">
        <v>84</v>
      </c>
      <c r="H164" s="16">
        <v>11405000</v>
      </c>
      <c r="I164" s="11">
        <v>70</v>
      </c>
    </row>
    <row r="165" spans="3:9" ht="21.75" x14ac:dyDescent="0.25">
      <c r="C165" s="6">
        <v>86</v>
      </c>
      <c r="D165" s="7" t="s">
        <v>130</v>
      </c>
      <c r="E165" s="8" t="s">
        <v>55</v>
      </c>
      <c r="F165" s="9">
        <v>15007</v>
      </c>
      <c r="G165" s="4" t="s">
        <v>52</v>
      </c>
      <c r="H165" s="1">
        <v>9000000</v>
      </c>
      <c r="I165" s="11">
        <v>400</v>
      </c>
    </row>
    <row r="166" spans="3:9" ht="21.75" x14ac:dyDescent="0.25">
      <c r="C166" s="6">
        <v>87</v>
      </c>
      <c r="D166" s="7" t="s">
        <v>130</v>
      </c>
      <c r="E166" s="4" t="s">
        <v>76</v>
      </c>
      <c r="F166" s="9">
        <v>15009</v>
      </c>
      <c r="G166" s="4" t="s">
        <v>12</v>
      </c>
      <c r="H166" s="1">
        <v>10200000</v>
      </c>
      <c r="I166" s="11">
        <v>400</v>
      </c>
    </row>
    <row r="167" spans="3:9" ht="21.75" x14ac:dyDescent="0.25">
      <c r="C167" s="6">
        <v>88</v>
      </c>
      <c r="D167" s="7" t="s">
        <v>130</v>
      </c>
      <c r="E167" s="8" t="s">
        <v>131</v>
      </c>
      <c r="F167" s="9">
        <v>15010</v>
      </c>
      <c r="G167" s="8" t="s">
        <v>66</v>
      </c>
      <c r="H167" s="16">
        <v>9700000</v>
      </c>
      <c r="I167" s="11">
        <v>88</v>
      </c>
    </row>
    <row r="168" spans="3:9" ht="21.75" x14ac:dyDescent="0.25">
      <c r="C168" s="6">
        <v>89</v>
      </c>
      <c r="D168" s="7" t="s">
        <v>130</v>
      </c>
      <c r="E168" s="4" t="s">
        <v>76</v>
      </c>
      <c r="F168" s="9">
        <v>15011</v>
      </c>
      <c r="G168" s="4" t="s">
        <v>12</v>
      </c>
      <c r="H168" s="1">
        <v>10200000</v>
      </c>
      <c r="I168" s="11">
        <v>400</v>
      </c>
    </row>
    <row r="169" spans="3:9" ht="21.75" x14ac:dyDescent="0.25">
      <c r="C169" s="6">
        <v>90</v>
      </c>
      <c r="D169" s="7" t="s">
        <v>132</v>
      </c>
      <c r="E169" s="4" t="s">
        <v>76</v>
      </c>
      <c r="F169" s="9">
        <v>15012</v>
      </c>
      <c r="G169" s="4" t="s">
        <v>12</v>
      </c>
      <c r="H169" s="1">
        <v>10200000</v>
      </c>
      <c r="I169" s="11">
        <v>400</v>
      </c>
    </row>
    <row r="170" spans="3:9" ht="21.75" x14ac:dyDescent="0.25">
      <c r="C170" s="6">
        <v>91</v>
      </c>
      <c r="D170" s="7" t="s">
        <v>132</v>
      </c>
      <c r="E170" s="4" t="s">
        <v>76</v>
      </c>
      <c r="F170" s="9">
        <v>15013</v>
      </c>
      <c r="G170" s="4" t="s">
        <v>12</v>
      </c>
      <c r="H170" s="1">
        <v>10200000</v>
      </c>
      <c r="I170" s="11">
        <v>400</v>
      </c>
    </row>
    <row r="171" spans="3:9" ht="21.75" x14ac:dyDescent="0.25">
      <c r="C171" s="6">
        <v>92</v>
      </c>
      <c r="D171" s="7" t="s">
        <v>132</v>
      </c>
      <c r="E171" s="8" t="s">
        <v>133</v>
      </c>
      <c r="F171" s="9">
        <v>15014</v>
      </c>
      <c r="G171" s="8" t="s">
        <v>70</v>
      </c>
      <c r="H171" s="16">
        <v>9600000</v>
      </c>
      <c r="I171" s="11">
        <v>117</v>
      </c>
    </row>
    <row r="172" spans="3:9" ht="21.75" x14ac:dyDescent="0.25">
      <c r="C172" s="6">
        <v>93</v>
      </c>
      <c r="D172" s="7" t="s">
        <v>132</v>
      </c>
      <c r="E172" s="8" t="s">
        <v>20</v>
      </c>
      <c r="F172" s="9">
        <v>15016</v>
      </c>
      <c r="G172" s="8" t="s">
        <v>16</v>
      </c>
      <c r="H172" s="16">
        <v>10490000</v>
      </c>
      <c r="I172" s="11">
        <v>393</v>
      </c>
    </row>
    <row r="173" spans="3:9" ht="21.75" x14ac:dyDescent="0.25">
      <c r="C173" s="6">
        <v>94</v>
      </c>
      <c r="D173" s="7" t="s">
        <v>132</v>
      </c>
      <c r="E173" s="8" t="s">
        <v>20</v>
      </c>
      <c r="F173" s="9">
        <v>15017</v>
      </c>
      <c r="G173" s="8" t="s">
        <v>68</v>
      </c>
      <c r="H173" s="16">
        <v>10490000</v>
      </c>
      <c r="I173" s="11">
        <v>11</v>
      </c>
    </row>
    <row r="174" spans="3:9" ht="21.75" x14ac:dyDescent="0.25">
      <c r="C174" s="6">
        <v>95</v>
      </c>
      <c r="D174" s="7" t="s">
        <v>132</v>
      </c>
      <c r="E174" s="8" t="s">
        <v>74</v>
      </c>
      <c r="F174" s="9">
        <v>15018</v>
      </c>
      <c r="G174" s="8" t="s">
        <v>134</v>
      </c>
      <c r="H174" s="16">
        <v>11300000</v>
      </c>
      <c r="I174" s="11">
        <v>60</v>
      </c>
    </row>
    <row r="175" spans="3:9" ht="21.75" x14ac:dyDescent="0.25">
      <c r="C175" s="6">
        <v>96</v>
      </c>
      <c r="D175" s="7" t="s">
        <v>132</v>
      </c>
      <c r="E175" s="8" t="s">
        <v>74</v>
      </c>
      <c r="F175" s="9">
        <v>15019</v>
      </c>
      <c r="G175" s="8" t="s">
        <v>73</v>
      </c>
      <c r="H175" s="16">
        <v>10800000</v>
      </c>
      <c r="I175" s="11">
        <v>329</v>
      </c>
    </row>
    <row r="176" spans="3:9" ht="21.75" x14ac:dyDescent="0.25">
      <c r="C176" s="6">
        <v>97</v>
      </c>
      <c r="D176" s="7" t="s">
        <v>135</v>
      </c>
      <c r="E176" s="8" t="s">
        <v>55</v>
      </c>
      <c r="F176" s="9">
        <v>15020</v>
      </c>
      <c r="G176" s="4" t="s">
        <v>52</v>
      </c>
      <c r="H176" s="1">
        <v>9000000</v>
      </c>
      <c r="I176" s="11">
        <v>400</v>
      </c>
    </row>
    <row r="177" spans="3:9" ht="21.75" x14ac:dyDescent="0.25">
      <c r="C177" s="6">
        <v>98</v>
      </c>
      <c r="D177" s="7" t="s">
        <v>135</v>
      </c>
      <c r="E177" s="8" t="s">
        <v>80</v>
      </c>
      <c r="F177" s="9">
        <v>15021</v>
      </c>
      <c r="G177" s="8" t="s">
        <v>81</v>
      </c>
      <c r="H177" s="16">
        <v>10404545</v>
      </c>
      <c r="I177" s="11">
        <v>1</v>
      </c>
    </row>
    <row r="178" spans="3:9" ht="21.75" x14ac:dyDescent="0.25">
      <c r="C178" s="6">
        <v>99</v>
      </c>
      <c r="D178" s="7" t="s">
        <v>135</v>
      </c>
      <c r="E178" s="8" t="s">
        <v>136</v>
      </c>
      <c r="F178" s="9">
        <v>15022</v>
      </c>
      <c r="G178" s="8" t="s">
        <v>81</v>
      </c>
      <c r="H178" s="16">
        <v>11100000</v>
      </c>
      <c r="I178" s="11">
        <v>100</v>
      </c>
    </row>
    <row r="179" spans="3:9" ht="21.75" x14ac:dyDescent="0.25">
      <c r="C179" s="6">
        <v>100</v>
      </c>
      <c r="D179" s="7" t="s">
        <v>135</v>
      </c>
      <c r="E179" s="8" t="s">
        <v>136</v>
      </c>
      <c r="F179" s="9">
        <v>15023</v>
      </c>
      <c r="G179" s="8" t="s">
        <v>81</v>
      </c>
      <c r="H179" s="16">
        <v>11100000</v>
      </c>
      <c r="I179" s="11">
        <v>100</v>
      </c>
    </row>
    <row r="180" spans="3:9" ht="21.75" x14ac:dyDescent="0.25">
      <c r="C180" s="6">
        <v>101</v>
      </c>
      <c r="D180" s="7" t="s">
        <v>135</v>
      </c>
      <c r="E180" s="8" t="s">
        <v>20</v>
      </c>
      <c r="F180" s="9">
        <v>15025</v>
      </c>
      <c r="G180" s="8" t="s">
        <v>16</v>
      </c>
      <c r="H180" s="16">
        <v>10490000</v>
      </c>
      <c r="I180" s="11">
        <v>400</v>
      </c>
    </row>
    <row r="181" spans="3:9" ht="21.75" x14ac:dyDescent="0.25">
      <c r="C181" s="6">
        <v>102</v>
      </c>
      <c r="D181" s="7" t="s">
        <v>135</v>
      </c>
      <c r="E181" s="8" t="s">
        <v>20</v>
      </c>
      <c r="F181" s="9">
        <v>15026</v>
      </c>
      <c r="G181" s="8" t="s">
        <v>16</v>
      </c>
      <c r="H181" s="16">
        <v>10490000</v>
      </c>
      <c r="I181" s="11">
        <v>400</v>
      </c>
    </row>
    <row r="182" spans="3:9" ht="21.75" x14ac:dyDescent="0.25">
      <c r="C182" s="6">
        <v>103</v>
      </c>
      <c r="D182" s="7" t="s">
        <v>137</v>
      </c>
      <c r="E182" s="8" t="s">
        <v>133</v>
      </c>
      <c r="F182" s="9">
        <v>15027</v>
      </c>
      <c r="G182" s="8" t="s">
        <v>70</v>
      </c>
      <c r="H182" s="16">
        <v>9600000</v>
      </c>
      <c r="I182" s="11">
        <v>117</v>
      </c>
    </row>
    <row r="183" spans="3:9" ht="21.75" x14ac:dyDescent="0.25">
      <c r="C183" s="6">
        <v>104</v>
      </c>
      <c r="D183" s="7" t="s">
        <v>137</v>
      </c>
      <c r="E183" s="8" t="s">
        <v>20</v>
      </c>
      <c r="F183" s="9">
        <v>15028</v>
      </c>
      <c r="G183" s="8" t="s">
        <v>16</v>
      </c>
      <c r="H183" s="16">
        <v>10490000</v>
      </c>
      <c r="I183" s="11">
        <v>400</v>
      </c>
    </row>
    <row r="184" spans="3:9" ht="21.75" x14ac:dyDescent="0.25">
      <c r="C184" s="6">
        <v>105</v>
      </c>
      <c r="D184" s="7" t="s">
        <v>138</v>
      </c>
      <c r="E184" s="4" t="s">
        <v>76</v>
      </c>
      <c r="F184" s="9">
        <v>15029</v>
      </c>
      <c r="G184" s="4" t="s">
        <v>12</v>
      </c>
      <c r="H184" s="1">
        <v>10200000</v>
      </c>
      <c r="I184" s="11">
        <v>400</v>
      </c>
    </row>
    <row r="185" spans="3:9" ht="21.75" x14ac:dyDescent="0.25">
      <c r="C185" s="6">
        <v>106</v>
      </c>
      <c r="D185" s="7" t="s">
        <v>138</v>
      </c>
      <c r="E185" s="4" t="s">
        <v>76</v>
      </c>
      <c r="F185" s="9">
        <v>15030</v>
      </c>
      <c r="G185" s="4" t="s">
        <v>12</v>
      </c>
      <c r="H185" s="1">
        <v>10200000</v>
      </c>
      <c r="I185" s="11">
        <v>400</v>
      </c>
    </row>
    <row r="186" spans="3:9" ht="21.75" x14ac:dyDescent="0.25">
      <c r="C186" s="6">
        <v>107</v>
      </c>
      <c r="D186" s="7" t="s">
        <v>138</v>
      </c>
      <c r="E186" s="8" t="s">
        <v>55</v>
      </c>
      <c r="F186" s="9">
        <v>15031</v>
      </c>
      <c r="G186" s="4" t="s">
        <v>52</v>
      </c>
      <c r="H186" s="1">
        <v>9000000</v>
      </c>
      <c r="I186" s="11">
        <v>400</v>
      </c>
    </row>
    <row r="187" spans="3:9" ht="21.75" x14ac:dyDescent="0.25">
      <c r="C187" s="6">
        <v>108</v>
      </c>
      <c r="D187" s="7" t="s">
        <v>139</v>
      </c>
      <c r="E187" s="8" t="s">
        <v>20</v>
      </c>
      <c r="F187" s="9">
        <v>15032</v>
      </c>
      <c r="G187" s="8" t="s">
        <v>16</v>
      </c>
      <c r="H187" s="16">
        <v>10490000</v>
      </c>
      <c r="I187" s="11">
        <v>400</v>
      </c>
    </row>
    <row r="188" spans="3:9" ht="21.75" x14ac:dyDescent="0.25">
      <c r="C188" s="6">
        <v>109</v>
      </c>
      <c r="D188" s="7" t="s">
        <v>139</v>
      </c>
      <c r="E188" s="8" t="s">
        <v>20</v>
      </c>
      <c r="F188" s="9">
        <v>15033</v>
      </c>
      <c r="G188" s="8" t="s">
        <v>16</v>
      </c>
      <c r="H188" s="16">
        <v>10490000</v>
      </c>
      <c r="I188" s="11">
        <v>400</v>
      </c>
    </row>
    <row r="189" spans="3:9" ht="21.75" x14ac:dyDescent="0.25">
      <c r="C189" s="6">
        <v>110</v>
      </c>
      <c r="D189" s="7" t="s">
        <v>140</v>
      </c>
      <c r="E189" s="4" t="s">
        <v>76</v>
      </c>
      <c r="F189" s="9">
        <v>15034</v>
      </c>
      <c r="G189" s="4" t="s">
        <v>12</v>
      </c>
      <c r="H189" s="1">
        <v>10200000</v>
      </c>
      <c r="I189" s="11">
        <v>400</v>
      </c>
    </row>
    <row r="190" spans="3:9" ht="21.75" x14ac:dyDescent="0.25">
      <c r="C190" s="6">
        <v>111</v>
      </c>
      <c r="D190" s="7" t="s">
        <v>140</v>
      </c>
      <c r="E190" s="8" t="s">
        <v>133</v>
      </c>
      <c r="F190" s="9">
        <v>15035</v>
      </c>
      <c r="G190" s="8" t="s">
        <v>70</v>
      </c>
      <c r="H190" s="16">
        <v>9600000</v>
      </c>
      <c r="I190" s="11">
        <v>6</v>
      </c>
    </row>
    <row r="191" spans="3:9" ht="21.75" x14ac:dyDescent="0.25">
      <c r="C191" s="6">
        <v>112</v>
      </c>
      <c r="D191" s="7" t="s">
        <v>140</v>
      </c>
      <c r="E191" s="8" t="s">
        <v>133</v>
      </c>
      <c r="F191" s="9">
        <v>15036</v>
      </c>
      <c r="G191" s="8" t="s">
        <v>70</v>
      </c>
      <c r="H191" s="16">
        <v>9600000</v>
      </c>
      <c r="I191" s="11">
        <v>111</v>
      </c>
    </row>
    <row r="192" spans="3:9" ht="21.75" x14ac:dyDescent="0.25">
      <c r="C192" s="6">
        <v>113</v>
      </c>
      <c r="D192" s="7" t="s">
        <v>140</v>
      </c>
      <c r="E192" s="8" t="s">
        <v>44</v>
      </c>
      <c r="F192" s="9">
        <v>15037</v>
      </c>
      <c r="G192" s="8" t="s">
        <v>9</v>
      </c>
      <c r="H192" s="16">
        <v>12600000</v>
      </c>
      <c r="I192" s="11">
        <v>400</v>
      </c>
    </row>
    <row r="193" spans="3:9" ht="21.75" x14ac:dyDescent="0.25">
      <c r="C193" s="6">
        <v>114</v>
      </c>
      <c r="D193" s="7" t="s">
        <v>140</v>
      </c>
      <c r="E193" s="8" t="s">
        <v>89</v>
      </c>
      <c r="F193" s="9">
        <v>15038</v>
      </c>
      <c r="G193" s="8" t="s">
        <v>8</v>
      </c>
      <c r="H193" s="16">
        <v>10400000</v>
      </c>
      <c r="I193" s="11">
        <v>120</v>
      </c>
    </row>
    <row r="194" spans="3:9" ht="21.75" x14ac:dyDescent="0.25">
      <c r="C194" s="6">
        <v>115</v>
      </c>
      <c r="D194" s="7" t="s">
        <v>140</v>
      </c>
      <c r="E194" s="8" t="s">
        <v>20</v>
      </c>
      <c r="F194" s="9">
        <v>15039</v>
      </c>
      <c r="G194" s="8" t="s">
        <v>16</v>
      </c>
      <c r="H194" s="16">
        <v>10490000</v>
      </c>
      <c r="I194" s="11">
        <v>400</v>
      </c>
    </row>
    <row r="195" spans="3:9" ht="21.75" x14ac:dyDescent="0.25">
      <c r="C195" s="6">
        <v>116</v>
      </c>
      <c r="D195" s="7" t="s">
        <v>140</v>
      </c>
      <c r="E195" s="8" t="s">
        <v>20</v>
      </c>
      <c r="F195" s="9">
        <v>15040</v>
      </c>
      <c r="G195" s="8" t="s">
        <v>16</v>
      </c>
      <c r="H195" s="16">
        <v>10490000</v>
      </c>
      <c r="I195" s="11">
        <v>400</v>
      </c>
    </row>
    <row r="196" spans="3:9" ht="21.75" x14ac:dyDescent="0.25">
      <c r="C196" s="6">
        <v>117</v>
      </c>
      <c r="D196" s="7" t="s">
        <v>141</v>
      </c>
      <c r="E196" s="8" t="s">
        <v>55</v>
      </c>
      <c r="F196" s="9">
        <v>15041</v>
      </c>
      <c r="G196" s="4" t="s">
        <v>52</v>
      </c>
      <c r="H196" s="1">
        <v>9000000</v>
      </c>
      <c r="I196" s="11">
        <v>400</v>
      </c>
    </row>
    <row r="197" spans="3:9" ht="21.75" x14ac:dyDescent="0.25">
      <c r="C197" s="6">
        <v>118</v>
      </c>
      <c r="D197" s="7" t="s">
        <v>141</v>
      </c>
      <c r="E197" s="4" t="s">
        <v>76</v>
      </c>
      <c r="F197" s="9">
        <v>15042</v>
      </c>
      <c r="G197" s="4" t="s">
        <v>12</v>
      </c>
      <c r="H197" s="1">
        <v>10200000</v>
      </c>
      <c r="I197" s="11">
        <v>400</v>
      </c>
    </row>
    <row r="198" spans="3:9" ht="21.75" x14ac:dyDescent="0.25">
      <c r="C198" s="6">
        <v>119</v>
      </c>
      <c r="D198" s="7" t="s">
        <v>141</v>
      </c>
      <c r="E198" s="8" t="s">
        <v>87</v>
      </c>
      <c r="F198" s="9">
        <v>15043</v>
      </c>
      <c r="G198" s="8" t="s">
        <v>66</v>
      </c>
      <c r="H198" s="16">
        <v>9400000</v>
      </c>
      <c r="I198" s="11">
        <v>38</v>
      </c>
    </row>
    <row r="199" spans="3:9" ht="21.75" x14ac:dyDescent="0.25">
      <c r="C199" s="6">
        <v>120</v>
      </c>
      <c r="D199" s="7" t="s">
        <v>141</v>
      </c>
      <c r="E199" s="8" t="s">
        <v>87</v>
      </c>
      <c r="F199" s="9">
        <v>15044</v>
      </c>
      <c r="G199" s="8" t="s">
        <v>66</v>
      </c>
      <c r="H199" s="16">
        <v>9400000</v>
      </c>
      <c r="I199" s="11">
        <v>24</v>
      </c>
    </row>
    <row r="200" spans="3:9" ht="21.75" x14ac:dyDescent="0.25">
      <c r="C200" s="6">
        <v>121</v>
      </c>
      <c r="D200" s="7" t="s">
        <v>141</v>
      </c>
      <c r="E200" s="8" t="s">
        <v>87</v>
      </c>
      <c r="F200" s="9">
        <v>15045</v>
      </c>
      <c r="G200" s="8" t="s">
        <v>57</v>
      </c>
      <c r="H200" s="16">
        <v>9400000</v>
      </c>
      <c r="I200" s="11">
        <v>1</v>
      </c>
    </row>
    <row r="201" spans="3:9" ht="21.75" x14ac:dyDescent="0.25">
      <c r="C201" s="6">
        <v>122</v>
      </c>
      <c r="D201" s="7" t="s">
        <v>141</v>
      </c>
      <c r="E201" s="8" t="s">
        <v>118</v>
      </c>
      <c r="F201" s="9">
        <v>15046</v>
      </c>
      <c r="G201" s="8" t="s">
        <v>16</v>
      </c>
      <c r="H201" s="16">
        <v>11400000</v>
      </c>
      <c r="I201" s="11">
        <v>40</v>
      </c>
    </row>
    <row r="202" spans="3:9" ht="21.75" x14ac:dyDescent="0.25">
      <c r="C202" s="6">
        <v>123</v>
      </c>
      <c r="D202" s="7" t="s">
        <v>141</v>
      </c>
      <c r="E202" s="8" t="s">
        <v>112</v>
      </c>
      <c r="F202" s="9">
        <v>15047</v>
      </c>
      <c r="G202" s="8" t="s">
        <v>84</v>
      </c>
      <c r="H202" s="16">
        <v>11405000</v>
      </c>
      <c r="I202" s="11">
        <v>258</v>
      </c>
    </row>
    <row r="203" spans="3:9" ht="20.25" customHeight="1" x14ac:dyDescent="0.25">
      <c r="C203" s="6">
        <v>124</v>
      </c>
      <c r="D203" s="7" t="s">
        <v>141</v>
      </c>
      <c r="E203" s="4" t="s">
        <v>76</v>
      </c>
      <c r="F203" s="9">
        <v>15048</v>
      </c>
      <c r="G203" s="4" t="s">
        <v>12</v>
      </c>
      <c r="H203" s="1">
        <v>10200000</v>
      </c>
      <c r="I203" s="11">
        <v>400</v>
      </c>
    </row>
    <row r="204" spans="3:9" ht="21.75" x14ac:dyDescent="0.25">
      <c r="C204" s="6">
        <v>125</v>
      </c>
      <c r="D204" s="7" t="s">
        <v>141</v>
      </c>
      <c r="E204" s="8" t="s">
        <v>20</v>
      </c>
      <c r="F204" s="9">
        <v>15049</v>
      </c>
      <c r="G204" s="8" t="s">
        <v>16</v>
      </c>
      <c r="H204" s="16">
        <v>10490000</v>
      </c>
      <c r="I204" s="11">
        <v>400</v>
      </c>
    </row>
    <row r="205" spans="3:9" ht="21.75" x14ac:dyDescent="0.25">
      <c r="C205" s="6">
        <v>126</v>
      </c>
      <c r="D205" s="7" t="s">
        <v>143</v>
      </c>
      <c r="E205" s="4" t="s">
        <v>76</v>
      </c>
      <c r="F205" s="9">
        <v>15050</v>
      </c>
      <c r="G205" s="4" t="s">
        <v>12</v>
      </c>
      <c r="H205" s="1">
        <v>10200000</v>
      </c>
      <c r="I205" s="11">
        <v>400</v>
      </c>
    </row>
    <row r="206" spans="3:9" ht="21.75" x14ac:dyDescent="0.25">
      <c r="C206" s="6">
        <v>127</v>
      </c>
      <c r="D206" s="7" t="s">
        <v>143</v>
      </c>
      <c r="E206" s="8" t="s">
        <v>133</v>
      </c>
      <c r="F206" s="9">
        <v>15051</v>
      </c>
      <c r="G206" s="8" t="s">
        <v>70</v>
      </c>
      <c r="H206" s="16">
        <v>9600000</v>
      </c>
      <c r="I206" s="11">
        <v>117</v>
      </c>
    </row>
    <row r="207" spans="3:9" ht="21.75" x14ac:dyDescent="0.25">
      <c r="C207" s="6">
        <v>128</v>
      </c>
      <c r="D207" s="7" t="s">
        <v>143</v>
      </c>
      <c r="E207" s="8" t="s">
        <v>44</v>
      </c>
      <c r="F207" s="9">
        <v>15052</v>
      </c>
      <c r="G207" s="8" t="s">
        <v>9</v>
      </c>
      <c r="H207" s="16">
        <v>12600000</v>
      </c>
      <c r="I207" s="11">
        <v>400</v>
      </c>
    </row>
    <row r="208" spans="3:9" ht="21.75" x14ac:dyDescent="0.25">
      <c r="C208" s="6">
        <v>129</v>
      </c>
      <c r="D208" s="7" t="s">
        <v>143</v>
      </c>
      <c r="E208" s="4" t="s">
        <v>76</v>
      </c>
      <c r="F208" s="9">
        <v>15053</v>
      </c>
      <c r="G208" s="4" t="s">
        <v>12</v>
      </c>
      <c r="H208" s="1">
        <v>10200000</v>
      </c>
      <c r="I208" s="11">
        <v>400</v>
      </c>
    </row>
    <row r="209" spans="3:9" ht="21.75" x14ac:dyDescent="0.25">
      <c r="C209" s="6">
        <v>130</v>
      </c>
      <c r="D209" s="7" t="s">
        <v>144</v>
      </c>
      <c r="E209" s="8" t="s">
        <v>55</v>
      </c>
      <c r="F209" s="9">
        <v>15054</v>
      </c>
      <c r="G209" s="4" t="s">
        <v>52</v>
      </c>
      <c r="H209" s="1">
        <v>9000000</v>
      </c>
      <c r="I209" s="11">
        <v>399</v>
      </c>
    </row>
    <row r="210" spans="3:9" ht="21.75" x14ac:dyDescent="0.25">
      <c r="C210" s="6">
        <v>131</v>
      </c>
      <c r="D210" s="7" t="s">
        <v>144</v>
      </c>
      <c r="E210" s="4" t="s">
        <v>76</v>
      </c>
      <c r="F210" s="9">
        <v>15055</v>
      </c>
      <c r="G210" s="4" t="s">
        <v>12</v>
      </c>
      <c r="H210" s="1">
        <v>10200000</v>
      </c>
      <c r="I210" s="11">
        <v>400</v>
      </c>
    </row>
    <row r="211" spans="3:9" ht="21.75" x14ac:dyDescent="0.25">
      <c r="C211" s="6">
        <v>132</v>
      </c>
      <c r="D211" s="7" t="s">
        <v>144</v>
      </c>
      <c r="E211" s="8" t="s">
        <v>87</v>
      </c>
      <c r="F211" s="9">
        <v>15056</v>
      </c>
      <c r="G211" s="8" t="s">
        <v>66</v>
      </c>
      <c r="H211" s="16">
        <v>9400000</v>
      </c>
      <c r="I211" s="11">
        <v>100</v>
      </c>
    </row>
    <row r="212" spans="3:9" ht="21.75" x14ac:dyDescent="0.25">
      <c r="C212" s="6">
        <v>133</v>
      </c>
      <c r="D212" s="7" t="s">
        <v>144</v>
      </c>
      <c r="E212" s="4" t="s">
        <v>76</v>
      </c>
      <c r="F212" s="9">
        <v>15057</v>
      </c>
      <c r="G212" s="4" t="s">
        <v>12</v>
      </c>
      <c r="H212" s="1">
        <v>10200000</v>
      </c>
      <c r="I212" s="11">
        <v>400</v>
      </c>
    </row>
    <row r="213" spans="3:9" ht="21.75" x14ac:dyDescent="0.25">
      <c r="C213" s="6">
        <v>134</v>
      </c>
      <c r="D213" s="7" t="s">
        <v>144</v>
      </c>
      <c r="E213" s="8" t="s">
        <v>20</v>
      </c>
      <c r="F213" s="9">
        <v>15058</v>
      </c>
      <c r="G213" s="8" t="s">
        <v>16</v>
      </c>
      <c r="H213" s="16">
        <v>10490000</v>
      </c>
      <c r="I213" s="11">
        <v>400</v>
      </c>
    </row>
    <row r="214" spans="3:9" ht="21.75" x14ac:dyDescent="0.25">
      <c r="C214" s="6">
        <v>135</v>
      </c>
      <c r="D214" s="7" t="s">
        <v>144</v>
      </c>
      <c r="E214" s="8" t="s">
        <v>58</v>
      </c>
      <c r="F214" s="9">
        <v>15059</v>
      </c>
      <c r="G214" s="8" t="s">
        <v>61</v>
      </c>
      <c r="H214" s="16">
        <v>9600000</v>
      </c>
      <c r="I214" s="11">
        <v>108</v>
      </c>
    </row>
    <row r="215" spans="3:9" ht="21.75" x14ac:dyDescent="0.25">
      <c r="C215" s="6">
        <v>136</v>
      </c>
      <c r="D215" s="7" t="s">
        <v>144</v>
      </c>
      <c r="E215" s="8" t="s">
        <v>58</v>
      </c>
      <c r="F215" s="9">
        <v>15060</v>
      </c>
      <c r="G215" s="8" t="s">
        <v>61</v>
      </c>
      <c r="H215" s="16">
        <v>9600000</v>
      </c>
      <c r="I215" s="11">
        <v>103</v>
      </c>
    </row>
    <row r="216" spans="3:9" ht="21.75" x14ac:dyDescent="0.25">
      <c r="C216" s="6">
        <v>137</v>
      </c>
      <c r="D216" s="7" t="s">
        <v>145</v>
      </c>
      <c r="E216" s="8" t="s">
        <v>44</v>
      </c>
      <c r="F216" s="9">
        <v>15061</v>
      </c>
      <c r="G216" s="8" t="s">
        <v>9</v>
      </c>
      <c r="H216" s="16">
        <v>12600000</v>
      </c>
      <c r="I216" s="11">
        <v>400</v>
      </c>
    </row>
    <row r="217" spans="3:9" ht="21.75" x14ac:dyDescent="0.25">
      <c r="C217" s="6">
        <v>138</v>
      </c>
      <c r="D217" s="7" t="s">
        <v>145</v>
      </c>
      <c r="E217" s="4" t="s">
        <v>76</v>
      </c>
      <c r="F217" s="9">
        <v>15062</v>
      </c>
      <c r="G217" s="4" t="s">
        <v>12</v>
      </c>
      <c r="H217" s="1">
        <v>10200000</v>
      </c>
      <c r="I217" s="11">
        <v>200</v>
      </c>
    </row>
    <row r="218" spans="3:9" ht="21.75" x14ac:dyDescent="0.25">
      <c r="C218" s="6">
        <v>139</v>
      </c>
      <c r="D218" s="7" t="s">
        <v>145</v>
      </c>
      <c r="E218" s="4" t="s">
        <v>76</v>
      </c>
      <c r="F218" s="9">
        <v>15063</v>
      </c>
      <c r="G218" s="4" t="s">
        <v>12</v>
      </c>
      <c r="H218" s="1">
        <v>10200000</v>
      </c>
      <c r="I218" s="11">
        <v>200</v>
      </c>
    </row>
    <row r="219" spans="3:9" ht="21.75" x14ac:dyDescent="0.25">
      <c r="C219" s="6">
        <v>140</v>
      </c>
      <c r="D219" s="7" t="s">
        <v>145</v>
      </c>
      <c r="E219" s="8" t="s">
        <v>146</v>
      </c>
      <c r="F219" s="9">
        <v>15064</v>
      </c>
      <c r="G219" s="8" t="s">
        <v>147</v>
      </c>
      <c r="H219" s="16">
        <v>11600000</v>
      </c>
      <c r="I219" s="11">
        <v>400</v>
      </c>
    </row>
    <row r="220" spans="3:9" ht="21.75" x14ac:dyDescent="0.25">
      <c r="C220" s="6">
        <v>141</v>
      </c>
      <c r="D220" s="7" t="s">
        <v>148</v>
      </c>
      <c r="E220" s="8" t="s">
        <v>55</v>
      </c>
      <c r="F220" s="9">
        <v>15066</v>
      </c>
      <c r="G220" s="4" t="s">
        <v>52</v>
      </c>
      <c r="H220" s="1">
        <v>9000000</v>
      </c>
      <c r="I220" s="11">
        <v>400</v>
      </c>
    </row>
    <row r="221" spans="3:9" ht="21.75" x14ac:dyDescent="0.25">
      <c r="C221" s="6">
        <v>142</v>
      </c>
      <c r="D221" s="7" t="s">
        <v>148</v>
      </c>
      <c r="E221" s="4" t="s">
        <v>76</v>
      </c>
      <c r="F221" s="9">
        <v>15067</v>
      </c>
      <c r="G221" s="4" t="s">
        <v>12</v>
      </c>
      <c r="H221" s="1">
        <v>10200000</v>
      </c>
      <c r="I221" s="11">
        <v>400</v>
      </c>
    </row>
    <row r="222" spans="3:9" ht="21.75" x14ac:dyDescent="0.25">
      <c r="C222" s="6">
        <v>143</v>
      </c>
      <c r="D222" s="7" t="s">
        <v>148</v>
      </c>
      <c r="E222" s="8" t="s">
        <v>58</v>
      </c>
      <c r="F222" s="9">
        <v>15068</v>
      </c>
      <c r="G222" s="8" t="s">
        <v>61</v>
      </c>
      <c r="H222" s="16">
        <v>9600000</v>
      </c>
      <c r="I222" s="11">
        <v>120</v>
      </c>
    </row>
    <row r="223" spans="3:9" ht="21.75" x14ac:dyDescent="0.25">
      <c r="C223" s="6">
        <v>144</v>
      </c>
      <c r="D223" s="7" t="s">
        <v>148</v>
      </c>
      <c r="E223" s="8" t="s">
        <v>58</v>
      </c>
      <c r="F223" s="9">
        <v>15069</v>
      </c>
      <c r="G223" s="8" t="s">
        <v>61</v>
      </c>
      <c r="H223" s="16">
        <v>9600000</v>
      </c>
      <c r="I223" s="11">
        <v>120</v>
      </c>
    </row>
    <row r="224" spans="3:9" ht="21.75" x14ac:dyDescent="0.25">
      <c r="C224" s="6">
        <v>145</v>
      </c>
      <c r="D224" s="7" t="s">
        <v>148</v>
      </c>
      <c r="E224" s="8" t="s">
        <v>20</v>
      </c>
      <c r="F224" s="9">
        <v>15070</v>
      </c>
      <c r="G224" s="8" t="s">
        <v>16</v>
      </c>
      <c r="H224" s="16">
        <v>10490000</v>
      </c>
      <c r="I224" s="11">
        <v>400</v>
      </c>
    </row>
    <row r="225" spans="3:9" ht="21.75" x14ac:dyDescent="0.25">
      <c r="C225" s="6">
        <v>146</v>
      </c>
      <c r="D225" s="7" t="s">
        <v>148</v>
      </c>
      <c r="E225" s="8" t="s">
        <v>89</v>
      </c>
      <c r="F225" s="9">
        <v>15071</v>
      </c>
      <c r="G225" s="8" t="s">
        <v>8</v>
      </c>
      <c r="H225" s="16">
        <v>10400000</v>
      </c>
      <c r="I225" s="11">
        <v>120</v>
      </c>
    </row>
    <row r="226" spans="3:9" ht="21.75" x14ac:dyDescent="0.25">
      <c r="C226" s="6">
        <v>147</v>
      </c>
      <c r="D226" s="7" t="s">
        <v>148</v>
      </c>
      <c r="E226" s="8" t="s">
        <v>149</v>
      </c>
      <c r="F226" s="9">
        <v>15073</v>
      </c>
      <c r="G226" s="8" t="s">
        <v>84</v>
      </c>
      <c r="H226" s="16">
        <v>10000000</v>
      </c>
      <c r="I226" s="11">
        <v>20</v>
      </c>
    </row>
    <row r="227" spans="3:9" ht="21.75" x14ac:dyDescent="0.25">
      <c r="C227" s="6">
        <v>148</v>
      </c>
      <c r="D227" s="7" t="s">
        <v>150</v>
      </c>
      <c r="E227" s="8" t="s">
        <v>10</v>
      </c>
      <c r="F227" s="9">
        <v>15074</v>
      </c>
      <c r="G227" s="8" t="s">
        <v>14</v>
      </c>
      <c r="H227" s="16">
        <v>10430000</v>
      </c>
      <c r="I227" s="11">
        <v>108</v>
      </c>
    </row>
    <row r="228" spans="3:9" ht="21.75" x14ac:dyDescent="0.25">
      <c r="C228" s="6">
        <v>149</v>
      </c>
      <c r="D228" s="7" t="s">
        <v>150</v>
      </c>
      <c r="E228" s="8" t="s">
        <v>55</v>
      </c>
      <c r="F228" s="9">
        <v>15075</v>
      </c>
      <c r="G228" s="4" t="s">
        <v>52</v>
      </c>
      <c r="H228" s="1">
        <v>9000000</v>
      </c>
      <c r="I228" s="11">
        <v>400</v>
      </c>
    </row>
    <row r="229" spans="3:9" ht="21.75" x14ac:dyDescent="0.25">
      <c r="C229" s="6">
        <v>150</v>
      </c>
      <c r="D229" s="7" t="s">
        <v>150</v>
      </c>
      <c r="E229" s="8" t="s">
        <v>10</v>
      </c>
      <c r="F229" s="9">
        <v>15076</v>
      </c>
      <c r="G229" s="8" t="s">
        <v>14</v>
      </c>
      <c r="H229" s="16">
        <v>10430000</v>
      </c>
      <c r="I229" s="11">
        <v>108</v>
      </c>
    </row>
    <row r="230" spans="3:9" ht="21.75" x14ac:dyDescent="0.25">
      <c r="C230" s="6">
        <v>151</v>
      </c>
      <c r="D230" s="7" t="s">
        <v>150</v>
      </c>
      <c r="E230" s="8" t="s">
        <v>20</v>
      </c>
      <c r="F230" s="9">
        <v>15077</v>
      </c>
      <c r="G230" s="8" t="s">
        <v>16</v>
      </c>
      <c r="H230" s="16">
        <v>10490000</v>
      </c>
      <c r="I230" s="11">
        <v>400</v>
      </c>
    </row>
    <row r="231" spans="3:9" ht="21.75" x14ac:dyDescent="0.25">
      <c r="C231" s="6">
        <v>152</v>
      </c>
      <c r="D231" s="7" t="s">
        <v>150</v>
      </c>
      <c r="E231" s="8" t="s">
        <v>10</v>
      </c>
      <c r="F231" s="9">
        <v>15078</v>
      </c>
      <c r="G231" s="8" t="s">
        <v>14</v>
      </c>
      <c r="H231" s="16">
        <v>10430000</v>
      </c>
      <c r="I231" s="11">
        <v>108</v>
      </c>
    </row>
    <row r="232" spans="3:9" ht="21.75" x14ac:dyDescent="0.25">
      <c r="C232" s="6">
        <v>153</v>
      </c>
      <c r="D232" s="7" t="s">
        <v>150</v>
      </c>
      <c r="E232" s="8" t="s">
        <v>20</v>
      </c>
      <c r="F232" s="9">
        <v>15079</v>
      </c>
      <c r="G232" s="8" t="s">
        <v>16</v>
      </c>
      <c r="H232" s="16">
        <v>10490000</v>
      </c>
      <c r="I232" s="11">
        <v>400</v>
      </c>
    </row>
    <row r="233" spans="3:9" ht="21.75" x14ac:dyDescent="0.25">
      <c r="C233" s="6">
        <v>154</v>
      </c>
      <c r="D233" s="7" t="s">
        <v>150</v>
      </c>
      <c r="E233" s="4" t="s">
        <v>76</v>
      </c>
      <c r="F233" s="9">
        <v>15081</v>
      </c>
      <c r="G233" s="4" t="s">
        <v>12</v>
      </c>
      <c r="H233" s="1">
        <v>10200000</v>
      </c>
      <c r="I233" s="11">
        <v>400</v>
      </c>
    </row>
    <row r="234" spans="3:9" ht="21.75" x14ac:dyDescent="0.25">
      <c r="C234" s="6">
        <v>155</v>
      </c>
      <c r="D234" s="7" t="s">
        <v>150</v>
      </c>
      <c r="E234" s="4" t="s">
        <v>76</v>
      </c>
      <c r="F234" s="9">
        <v>15082</v>
      </c>
      <c r="G234" s="4" t="s">
        <v>12</v>
      </c>
      <c r="H234" s="1">
        <v>10200000</v>
      </c>
      <c r="I234" s="11">
        <v>400</v>
      </c>
    </row>
    <row r="235" spans="3:9" ht="21.75" x14ac:dyDescent="0.25">
      <c r="C235" s="6">
        <v>156</v>
      </c>
      <c r="D235" s="7" t="s">
        <v>150</v>
      </c>
      <c r="E235" s="8" t="s">
        <v>55</v>
      </c>
      <c r="F235" s="9">
        <v>15083</v>
      </c>
      <c r="G235" s="4" t="s">
        <v>52</v>
      </c>
      <c r="H235" s="1">
        <v>9000000</v>
      </c>
      <c r="I235" s="11">
        <v>400</v>
      </c>
    </row>
    <row r="236" spans="3:9" ht="21.75" x14ac:dyDescent="0.25">
      <c r="C236" s="6">
        <v>157</v>
      </c>
      <c r="D236" s="7" t="s">
        <v>151</v>
      </c>
      <c r="E236" s="8" t="s">
        <v>10</v>
      </c>
      <c r="F236" s="9">
        <v>15080</v>
      </c>
      <c r="G236" s="8" t="s">
        <v>14</v>
      </c>
      <c r="H236" s="16">
        <v>10430000</v>
      </c>
      <c r="I236" s="11">
        <v>108</v>
      </c>
    </row>
    <row r="237" spans="3:9" ht="21.75" x14ac:dyDescent="0.25">
      <c r="C237" s="6">
        <v>158</v>
      </c>
      <c r="D237" s="7" t="s">
        <v>151</v>
      </c>
      <c r="E237" s="8" t="s">
        <v>44</v>
      </c>
      <c r="F237" s="9">
        <v>15085</v>
      </c>
      <c r="G237" s="8" t="s">
        <v>9</v>
      </c>
      <c r="H237" s="16">
        <v>12600000</v>
      </c>
      <c r="I237" s="11">
        <v>400</v>
      </c>
    </row>
    <row r="238" spans="3:9" ht="21.75" x14ac:dyDescent="0.25">
      <c r="C238" s="6">
        <v>159</v>
      </c>
      <c r="D238" s="7" t="s">
        <v>151</v>
      </c>
      <c r="E238" s="4" t="s">
        <v>76</v>
      </c>
      <c r="F238" s="9">
        <v>15086</v>
      </c>
      <c r="G238" s="4" t="s">
        <v>12</v>
      </c>
      <c r="H238" s="1">
        <v>10200000</v>
      </c>
      <c r="I238" s="11">
        <v>400</v>
      </c>
    </row>
    <row r="239" spans="3:9" ht="21.75" x14ac:dyDescent="0.25">
      <c r="C239" s="6">
        <v>160</v>
      </c>
      <c r="D239" s="7" t="s">
        <v>151</v>
      </c>
      <c r="E239" s="4" t="s">
        <v>76</v>
      </c>
      <c r="F239" s="9">
        <v>15087</v>
      </c>
      <c r="G239" s="4" t="s">
        <v>12</v>
      </c>
      <c r="H239" s="1">
        <v>10200000</v>
      </c>
      <c r="I239" s="11">
        <v>400</v>
      </c>
    </row>
    <row r="240" spans="3:9" ht="30" customHeight="1" thickBot="1" x14ac:dyDescent="0.3">
      <c r="C240" s="56" t="s">
        <v>54</v>
      </c>
      <c r="D240" s="57"/>
      <c r="E240" s="57"/>
      <c r="F240" s="57"/>
      <c r="G240" s="57"/>
      <c r="H240" s="57"/>
      <c r="I240" s="43">
        <f>I74+SUM(I80:I239)</f>
        <v>64326</v>
      </c>
    </row>
    <row r="242" spans="3:9" ht="15.75" thickBot="1" x14ac:dyDescent="0.3"/>
    <row r="243" spans="3:9" ht="25.5" x14ac:dyDescent="0.25">
      <c r="C243" s="50" t="s">
        <v>5</v>
      </c>
      <c r="D243" s="51"/>
      <c r="E243" s="51"/>
      <c r="F243" s="51"/>
      <c r="G243" s="51"/>
      <c r="H243" s="51"/>
      <c r="I243" s="52"/>
    </row>
    <row r="244" spans="3:9" ht="25.5" x14ac:dyDescent="0.25">
      <c r="C244" s="53" t="s">
        <v>184</v>
      </c>
      <c r="D244" s="54"/>
      <c r="E244" s="54"/>
      <c r="F244" s="54"/>
      <c r="G244" s="54"/>
      <c r="H244" s="54"/>
      <c r="I244" s="55"/>
    </row>
    <row r="245" spans="3:9" ht="25.5" x14ac:dyDescent="0.25">
      <c r="C245" s="44" t="s">
        <v>6</v>
      </c>
      <c r="D245" s="45" t="s">
        <v>0</v>
      </c>
      <c r="E245" s="46" t="s">
        <v>1</v>
      </c>
      <c r="F245" s="47" t="s">
        <v>7</v>
      </c>
      <c r="G245" s="48" t="s">
        <v>75</v>
      </c>
      <c r="H245" s="48" t="s">
        <v>37</v>
      </c>
      <c r="I245" s="49" t="s">
        <v>4</v>
      </c>
    </row>
    <row r="246" spans="3:9" ht="21.75" x14ac:dyDescent="0.25">
      <c r="C246" s="6">
        <v>1</v>
      </c>
      <c r="D246" s="7" t="s">
        <v>153</v>
      </c>
      <c r="E246" s="8" t="s">
        <v>55</v>
      </c>
      <c r="F246" s="9">
        <v>15088</v>
      </c>
      <c r="G246" s="4" t="s">
        <v>52</v>
      </c>
      <c r="H246" s="1">
        <v>9000000</v>
      </c>
      <c r="I246" s="11">
        <v>400</v>
      </c>
    </row>
    <row r="247" spans="3:9" ht="21.75" x14ac:dyDescent="0.25">
      <c r="C247" s="6">
        <v>2</v>
      </c>
      <c r="D247" s="7" t="s">
        <v>153</v>
      </c>
      <c r="E247" s="8" t="s">
        <v>20</v>
      </c>
      <c r="F247" s="9">
        <v>15091</v>
      </c>
      <c r="G247" s="8" t="s">
        <v>9</v>
      </c>
      <c r="H247" s="16">
        <v>10490000</v>
      </c>
      <c r="I247" s="11">
        <v>400</v>
      </c>
    </row>
    <row r="248" spans="3:9" ht="21.75" x14ac:dyDescent="0.25">
      <c r="C248" s="6">
        <v>3</v>
      </c>
      <c r="D248" s="7" t="s">
        <v>153</v>
      </c>
      <c r="E248" s="8" t="s">
        <v>55</v>
      </c>
      <c r="F248" s="9">
        <v>15092</v>
      </c>
      <c r="G248" s="4" t="s">
        <v>52</v>
      </c>
      <c r="H248" s="1">
        <v>9000000</v>
      </c>
      <c r="I248" s="11">
        <v>400</v>
      </c>
    </row>
    <row r="249" spans="3:9" ht="21.75" x14ac:dyDescent="0.25">
      <c r="C249" s="6">
        <v>4</v>
      </c>
      <c r="D249" s="7" t="s">
        <v>154</v>
      </c>
      <c r="E249" s="8" t="s">
        <v>55</v>
      </c>
      <c r="F249" s="9">
        <v>15093</v>
      </c>
      <c r="G249" s="4" t="s">
        <v>52</v>
      </c>
      <c r="H249" s="1">
        <v>9000000</v>
      </c>
      <c r="I249" s="11">
        <v>400</v>
      </c>
    </row>
    <row r="250" spans="3:9" ht="21.75" x14ac:dyDescent="0.25">
      <c r="C250" s="6">
        <v>5</v>
      </c>
      <c r="D250" s="7" t="s">
        <v>154</v>
      </c>
      <c r="E250" s="8" t="s">
        <v>58</v>
      </c>
      <c r="F250" s="9">
        <v>15094</v>
      </c>
      <c r="G250" s="8" t="s">
        <v>61</v>
      </c>
      <c r="H250" s="16">
        <v>9600000</v>
      </c>
      <c r="I250" s="11">
        <v>49</v>
      </c>
    </row>
    <row r="251" spans="3:9" ht="21.75" x14ac:dyDescent="0.25">
      <c r="C251" s="6">
        <v>6</v>
      </c>
      <c r="D251" s="7" t="s">
        <v>154</v>
      </c>
      <c r="E251" s="4" t="s">
        <v>112</v>
      </c>
      <c r="F251" s="9">
        <v>15095</v>
      </c>
      <c r="G251" s="8" t="s">
        <v>84</v>
      </c>
      <c r="H251" s="16">
        <v>11405000</v>
      </c>
      <c r="I251" s="11">
        <v>112</v>
      </c>
    </row>
    <row r="252" spans="3:9" ht="21.75" x14ac:dyDescent="0.25">
      <c r="C252" s="6">
        <v>7</v>
      </c>
      <c r="D252" s="7" t="s">
        <v>154</v>
      </c>
      <c r="E252" s="4" t="s">
        <v>112</v>
      </c>
      <c r="F252" s="9">
        <v>15096</v>
      </c>
      <c r="G252" s="8" t="s">
        <v>84</v>
      </c>
      <c r="H252" s="16">
        <v>11405000</v>
      </c>
      <c r="I252" s="11">
        <v>70</v>
      </c>
    </row>
    <row r="253" spans="3:9" ht="21.75" x14ac:dyDescent="0.25">
      <c r="C253" s="6">
        <v>8</v>
      </c>
      <c r="D253" s="7" t="s">
        <v>154</v>
      </c>
      <c r="E253" s="4" t="s">
        <v>76</v>
      </c>
      <c r="F253" s="9">
        <v>15097</v>
      </c>
      <c r="G253" s="4" t="s">
        <v>12</v>
      </c>
      <c r="H253" s="1">
        <v>10200000</v>
      </c>
      <c r="I253" s="11">
        <v>400</v>
      </c>
    </row>
    <row r="254" spans="3:9" ht="21.75" x14ac:dyDescent="0.25">
      <c r="C254" s="6">
        <v>9</v>
      </c>
      <c r="D254" s="7" t="s">
        <v>154</v>
      </c>
      <c r="E254" s="8" t="s">
        <v>89</v>
      </c>
      <c r="F254" s="9">
        <v>15098</v>
      </c>
      <c r="G254" s="8" t="s">
        <v>8</v>
      </c>
      <c r="H254" s="16">
        <v>10400000</v>
      </c>
      <c r="I254" s="11">
        <v>108</v>
      </c>
    </row>
    <row r="255" spans="3:9" ht="21.75" x14ac:dyDescent="0.25">
      <c r="C255" s="6">
        <v>10</v>
      </c>
      <c r="D255" s="7" t="s">
        <v>154</v>
      </c>
      <c r="E255" s="4" t="s">
        <v>76</v>
      </c>
      <c r="F255" s="9">
        <v>15099</v>
      </c>
      <c r="G255" s="4" t="s">
        <v>12</v>
      </c>
      <c r="H255" s="1">
        <v>10200000</v>
      </c>
      <c r="I255" s="11">
        <v>400</v>
      </c>
    </row>
    <row r="256" spans="3:9" ht="21.75" x14ac:dyDescent="0.25">
      <c r="C256" s="6">
        <v>11</v>
      </c>
      <c r="D256" s="7" t="s">
        <v>155</v>
      </c>
      <c r="E256" s="8" t="s">
        <v>55</v>
      </c>
      <c r="F256" s="9">
        <v>15100</v>
      </c>
      <c r="G256" s="4" t="s">
        <v>52</v>
      </c>
      <c r="H256" s="1">
        <v>9000000</v>
      </c>
      <c r="I256" s="11">
        <v>400</v>
      </c>
    </row>
    <row r="257" spans="3:9" ht="21.75" x14ac:dyDescent="0.25">
      <c r="C257" s="6">
        <v>12</v>
      </c>
      <c r="D257" s="7" t="s">
        <v>155</v>
      </c>
      <c r="E257" s="4" t="s">
        <v>76</v>
      </c>
      <c r="F257" s="9">
        <v>15101</v>
      </c>
      <c r="G257" s="4" t="s">
        <v>12</v>
      </c>
      <c r="H257" s="1">
        <v>10200000</v>
      </c>
      <c r="I257" s="11">
        <v>400</v>
      </c>
    </row>
    <row r="258" spans="3:9" ht="21.75" x14ac:dyDescent="0.25">
      <c r="C258" s="6">
        <v>13</v>
      </c>
      <c r="D258" s="7" t="s">
        <v>155</v>
      </c>
      <c r="E258" s="8" t="s">
        <v>20</v>
      </c>
      <c r="F258" s="9">
        <v>15102</v>
      </c>
      <c r="G258" s="8" t="s">
        <v>16</v>
      </c>
      <c r="H258" s="16">
        <v>10490000</v>
      </c>
      <c r="I258" s="11">
        <v>400</v>
      </c>
    </row>
    <row r="259" spans="3:9" ht="21.75" x14ac:dyDescent="0.25">
      <c r="C259" s="6">
        <v>14</v>
      </c>
      <c r="D259" s="7" t="s">
        <v>155</v>
      </c>
      <c r="E259" s="4" t="s">
        <v>32</v>
      </c>
      <c r="F259" s="9">
        <v>15103</v>
      </c>
      <c r="G259" s="4" t="s">
        <v>14</v>
      </c>
      <c r="H259" s="1">
        <v>10500000</v>
      </c>
      <c r="I259" s="11">
        <v>400</v>
      </c>
    </row>
    <row r="260" spans="3:9" ht="21.75" x14ac:dyDescent="0.25">
      <c r="C260" s="6">
        <v>15</v>
      </c>
      <c r="D260" s="7" t="s">
        <v>156</v>
      </c>
      <c r="E260" s="4" t="s">
        <v>76</v>
      </c>
      <c r="F260" s="9">
        <v>15104</v>
      </c>
      <c r="G260" s="4" t="s">
        <v>12</v>
      </c>
      <c r="H260" s="1">
        <v>10200000</v>
      </c>
      <c r="I260" s="11">
        <v>400</v>
      </c>
    </row>
    <row r="261" spans="3:9" ht="21.75" x14ac:dyDescent="0.25">
      <c r="C261" s="6">
        <v>16</v>
      </c>
      <c r="D261" s="7" t="s">
        <v>157</v>
      </c>
      <c r="E261" s="4" t="s">
        <v>76</v>
      </c>
      <c r="F261" s="9">
        <v>15105</v>
      </c>
      <c r="G261" s="4" t="s">
        <v>12</v>
      </c>
      <c r="H261" s="1">
        <v>10200000</v>
      </c>
      <c r="I261" s="11">
        <v>400</v>
      </c>
    </row>
    <row r="262" spans="3:9" ht="21.75" x14ac:dyDescent="0.25">
      <c r="C262" s="6">
        <v>17</v>
      </c>
      <c r="D262" s="7" t="s">
        <v>157</v>
      </c>
      <c r="E262" s="8" t="s">
        <v>158</v>
      </c>
      <c r="F262" s="9">
        <v>15106</v>
      </c>
      <c r="G262" s="8" t="s">
        <v>159</v>
      </c>
      <c r="H262" s="16">
        <v>9550000</v>
      </c>
      <c r="I262" s="11">
        <v>400</v>
      </c>
    </row>
    <row r="263" spans="3:9" ht="21.75" x14ac:dyDescent="0.25">
      <c r="C263" s="6">
        <v>18</v>
      </c>
      <c r="D263" s="7" t="s">
        <v>157</v>
      </c>
      <c r="E263" s="8" t="s">
        <v>158</v>
      </c>
      <c r="F263" s="9">
        <v>15107</v>
      </c>
      <c r="G263" s="8" t="s">
        <v>159</v>
      </c>
      <c r="H263" s="16">
        <v>9550000</v>
      </c>
      <c r="I263" s="11">
        <v>2</v>
      </c>
    </row>
    <row r="264" spans="3:9" ht="21.75" x14ac:dyDescent="0.25">
      <c r="C264" s="6">
        <v>19</v>
      </c>
      <c r="D264" s="7" t="s">
        <v>157</v>
      </c>
      <c r="E264" s="8" t="s">
        <v>55</v>
      </c>
      <c r="F264" s="9">
        <v>15108</v>
      </c>
      <c r="G264" s="4" t="s">
        <v>52</v>
      </c>
      <c r="H264" s="1">
        <v>9000000</v>
      </c>
      <c r="I264" s="11">
        <v>400</v>
      </c>
    </row>
    <row r="265" spans="3:9" ht="21.75" x14ac:dyDescent="0.25">
      <c r="C265" s="6">
        <v>20</v>
      </c>
      <c r="D265" s="7" t="s">
        <v>157</v>
      </c>
      <c r="E265" s="4" t="s">
        <v>76</v>
      </c>
      <c r="F265" s="9">
        <v>15109</v>
      </c>
      <c r="G265" s="4" t="s">
        <v>12</v>
      </c>
      <c r="H265" s="1">
        <v>10200000</v>
      </c>
      <c r="I265" s="11">
        <v>400</v>
      </c>
    </row>
    <row r="266" spans="3:9" ht="21.75" x14ac:dyDescent="0.25">
      <c r="C266" s="6">
        <v>21</v>
      </c>
      <c r="D266" s="7" t="s">
        <v>157</v>
      </c>
      <c r="E266" s="8" t="s">
        <v>11</v>
      </c>
      <c r="F266" s="9">
        <v>15110</v>
      </c>
      <c r="G266" s="8" t="s">
        <v>34</v>
      </c>
      <c r="H266" s="16">
        <v>11500000</v>
      </c>
      <c r="I266" s="11">
        <v>400</v>
      </c>
    </row>
    <row r="267" spans="3:9" ht="21.75" x14ac:dyDescent="0.25">
      <c r="C267" s="6">
        <v>22</v>
      </c>
      <c r="D267" s="7" t="s">
        <v>160</v>
      </c>
      <c r="E267" s="8" t="s">
        <v>55</v>
      </c>
      <c r="F267" s="9">
        <v>15111</v>
      </c>
      <c r="G267" s="4" t="s">
        <v>52</v>
      </c>
      <c r="H267" s="1">
        <v>9000000</v>
      </c>
      <c r="I267" s="11">
        <v>400</v>
      </c>
    </row>
    <row r="268" spans="3:9" ht="21.75" x14ac:dyDescent="0.25">
      <c r="C268" s="6">
        <v>23</v>
      </c>
      <c r="D268" s="7" t="s">
        <v>160</v>
      </c>
      <c r="E268" s="4" t="s">
        <v>76</v>
      </c>
      <c r="F268" s="9">
        <v>15112</v>
      </c>
      <c r="G268" s="4" t="s">
        <v>12</v>
      </c>
      <c r="H268" s="1">
        <v>10200000</v>
      </c>
      <c r="I268" s="11">
        <v>400</v>
      </c>
    </row>
    <row r="269" spans="3:9" ht="21.75" x14ac:dyDescent="0.25">
      <c r="C269" s="6">
        <v>24</v>
      </c>
      <c r="D269" s="7" t="s">
        <v>160</v>
      </c>
      <c r="E269" s="8" t="s">
        <v>20</v>
      </c>
      <c r="F269" s="9">
        <v>15113</v>
      </c>
      <c r="G269" s="8" t="s">
        <v>16</v>
      </c>
      <c r="H269" s="16">
        <v>10490000</v>
      </c>
      <c r="I269" s="11">
        <v>400</v>
      </c>
    </row>
    <row r="270" spans="3:9" ht="21.75" x14ac:dyDescent="0.25">
      <c r="C270" s="6">
        <v>25</v>
      </c>
      <c r="D270" s="7" t="s">
        <v>160</v>
      </c>
      <c r="E270" s="4" t="s">
        <v>76</v>
      </c>
      <c r="F270" s="9">
        <v>15114</v>
      </c>
      <c r="G270" s="4" t="s">
        <v>12</v>
      </c>
      <c r="H270" s="1">
        <v>10200000</v>
      </c>
      <c r="I270" s="11">
        <v>400</v>
      </c>
    </row>
    <row r="271" spans="3:9" ht="21.75" x14ac:dyDescent="0.25">
      <c r="C271" s="6">
        <v>26</v>
      </c>
      <c r="D271" s="7" t="s">
        <v>160</v>
      </c>
      <c r="E271" s="4" t="s">
        <v>112</v>
      </c>
      <c r="F271" s="9">
        <v>15115</v>
      </c>
      <c r="G271" s="8" t="s">
        <v>84</v>
      </c>
      <c r="H271" s="16">
        <v>11405000</v>
      </c>
      <c r="I271" s="11">
        <v>70</v>
      </c>
    </row>
    <row r="272" spans="3:9" ht="21.75" x14ac:dyDescent="0.25">
      <c r="C272" s="6">
        <v>27</v>
      </c>
      <c r="D272" s="7" t="s">
        <v>160</v>
      </c>
      <c r="E272" s="8" t="s">
        <v>74</v>
      </c>
      <c r="F272" s="9">
        <v>15116</v>
      </c>
      <c r="G272" s="8" t="s">
        <v>73</v>
      </c>
      <c r="H272" s="16">
        <v>10400000</v>
      </c>
      <c r="I272" s="11">
        <v>400</v>
      </c>
    </row>
    <row r="273" spans="3:9" ht="21.75" x14ac:dyDescent="0.25">
      <c r="C273" s="6">
        <v>28</v>
      </c>
      <c r="D273" s="7" t="s">
        <v>160</v>
      </c>
      <c r="E273" s="8" t="s">
        <v>13</v>
      </c>
      <c r="F273" s="9">
        <v>15117</v>
      </c>
      <c r="G273" s="8" t="s">
        <v>77</v>
      </c>
      <c r="H273" s="16">
        <v>9900000</v>
      </c>
      <c r="I273" s="11">
        <v>399</v>
      </c>
    </row>
    <row r="274" spans="3:9" ht="21.75" x14ac:dyDescent="0.25">
      <c r="C274" s="6">
        <v>29</v>
      </c>
      <c r="D274" s="7" t="s">
        <v>161</v>
      </c>
      <c r="E274" s="4" t="s">
        <v>76</v>
      </c>
      <c r="F274" s="9">
        <v>15119</v>
      </c>
      <c r="G274" s="4" t="s">
        <v>12</v>
      </c>
      <c r="H274" s="1">
        <v>10200000</v>
      </c>
      <c r="I274" s="11">
        <v>400</v>
      </c>
    </row>
    <row r="275" spans="3:9" ht="21.75" x14ac:dyDescent="0.25">
      <c r="C275" s="6">
        <v>30</v>
      </c>
      <c r="D275" s="7" t="s">
        <v>161</v>
      </c>
      <c r="E275" s="8" t="s">
        <v>162</v>
      </c>
      <c r="F275" s="9">
        <v>15120</v>
      </c>
      <c r="G275" s="8" t="s">
        <v>57</v>
      </c>
      <c r="H275" s="16">
        <v>9300000</v>
      </c>
      <c r="I275" s="11">
        <v>120</v>
      </c>
    </row>
    <row r="276" spans="3:9" ht="21.75" x14ac:dyDescent="0.25">
      <c r="C276" s="6">
        <v>31</v>
      </c>
      <c r="D276" s="7" t="s">
        <v>161</v>
      </c>
      <c r="E276" s="4" t="s">
        <v>76</v>
      </c>
      <c r="F276" s="9">
        <v>15121</v>
      </c>
      <c r="G276" s="4" t="s">
        <v>12</v>
      </c>
      <c r="H276" s="1">
        <v>10200000</v>
      </c>
      <c r="I276" s="11">
        <v>400</v>
      </c>
    </row>
    <row r="277" spans="3:9" ht="21.75" x14ac:dyDescent="0.25">
      <c r="C277" s="6">
        <v>32</v>
      </c>
      <c r="D277" s="7" t="s">
        <v>161</v>
      </c>
      <c r="E277" s="8" t="s">
        <v>20</v>
      </c>
      <c r="F277" s="9">
        <v>15123</v>
      </c>
      <c r="G277" s="8" t="s">
        <v>16</v>
      </c>
      <c r="H277" s="16">
        <v>10490000</v>
      </c>
      <c r="I277" s="11">
        <v>400</v>
      </c>
    </row>
    <row r="278" spans="3:9" ht="21.75" x14ac:dyDescent="0.25">
      <c r="C278" s="6">
        <v>33</v>
      </c>
      <c r="D278" s="7" t="s">
        <v>161</v>
      </c>
      <c r="E278" s="8" t="s">
        <v>163</v>
      </c>
      <c r="F278" s="9">
        <v>15124</v>
      </c>
      <c r="G278" s="8" t="s">
        <v>164</v>
      </c>
      <c r="H278" s="16">
        <v>11500000</v>
      </c>
      <c r="I278" s="11">
        <v>132</v>
      </c>
    </row>
    <row r="279" spans="3:9" ht="21.75" x14ac:dyDescent="0.25">
      <c r="C279" s="6">
        <v>34</v>
      </c>
      <c r="D279" s="7" t="s">
        <v>165</v>
      </c>
      <c r="E279" s="8" t="s">
        <v>55</v>
      </c>
      <c r="F279" s="9">
        <v>15125</v>
      </c>
      <c r="G279" s="4" t="s">
        <v>52</v>
      </c>
      <c r="H279" s="1">
        <v>9000000</v>
      </c>
      <c r="I279" s="11">
        <v>400</v>
      </c>
    </row>
    <row r="280" spans="3:9" ht="21.75" x14ac:dyDescent="0.25">
      <c r="C280" s="6">
        <v>35</v>
      </c>
      <c r="D280" s="7" t="s">
        <v>165</v>
      </c>
      <c r="E280" s="8" t="s">
        <v>20</v>
      </c>
      <c r="F280" s="9">
        <v>15126</v>
      </c>
      <c r="G280" s="8" t="s">
        <v>16</v>
      </c>
      <c r="H280" s="16">
        <v>10490000</v>
      </c>
      <c r="I280" s="11">
        <v>400</v>
      </c>
    </row>
    <row r="281" spans="3:9" ht="21.75" x14ac:dyDescent="0.25">
      <c r="C281" s="6">
        <v>36</v>
      </c>
      <c r="D281" s="7" t="s">
        <v>165</v>
      </c>
      <c r="E281" s="8" t="s">
        <v>146</v>
      </c>
      <c r="F281" s="9">
        <v>15127</v>
      </c>
      <c r="G281" s="8" t="s">
        <v>12</v>
      </c>
      <c r="H281" s="16">
        <v>11600000</v>
      </c>
      <c r="I281" s="11">
        <v>100</v>
      </c>
    </row>
    <row r="282" spans="3:9" ht="21.75" x14ac:dyDescent="0.25">
      <c r="C282" s="6">
        <v>37</v>
      </c>
      <c r="D282" s="7" t="s">
        <v>165</v>
      </c>
      <c r="E282" s="8" t="s">
        <v>146</v>
      </c>
      <c r="F282" s="9">
        <v>15128</v>
      </c>
      <c r="G282" s="8" t="s">
        <v>18</v>
      </c>
      <c r="H282" s="16">
        <v>11600000</v>
      </c>
      <c r="I282" s="11">
        <v>300</v>
      </c>
    </row>
    <row r="283" spans="3:9" ht="21.75" x14ac:dyDescent="0.25">
      <c r="C283" s="6">
        <v>38</v>
      </c>
      <c r="D283" s="7" t="s">
        <v>165</v>
      </c>
      <c r="E283" s="4" t="s">
        <v>76</v>
      </c>
      <c r="F283" s="9">
        <v>15129</v>
      </c>
      <c r="G283" s="4" t="s">
        <v>12</v>
      </c>
      <c r="H283" s="1">
        <v>10200000</v>
      </c>
      <c r="I283" s="11">
        <v>400</v>
      </c>
    </row>
    <row r="284" spans="3:9" ht="21.75" x14ac:dyDescent="0.25">
      <c r="C284" s="6">
        <v>39</v>
      </c>
      <c r="D284" s="7" t="s">
        <v>165</v>
      </c>
      <c r="E284" s="4" t="s">
        <v>76</v>
      </c>
      <c r="F284" s="9">
        <v>15130</v>
      </c>
      <c r="G284" s="4" t="s">
        <v>12</v>
      </c>
      <c r="H284" s="1">
        <v>10200000</v>
      </c>
      <c r="I284" s="11">
        <v>400</v>
      </c>
    </row>
    <row r="285" spans="3:9" ht="21.75" x14ac:dyDescent="0.25">
      <c r="C285" s="6">
        <v>40</v>
      </c>
      <c r="D285" s="7" t="s">
        <v>166</v>
      </c>
      <c r="E285" s="4" t="s">
        <v>76</v>
      </c>
      <c r="F285" s="9">
        <v>15134</v>
      </c>
      <c r="G285" s="4" t="s">
        <v>12</v>
      </c>
      <c r="H285" s="1">
        <v>10200000</v>
      </c>
      <c r="I285" s="11">
        <v>400</v>
      </c>
    </row>
    <row r="286" spans="3:9" ht="21.75" x14ac:dyDescent="0.25">
      <c r="C286" s="6">
        <v>41</v>
      </c>
      <c r="D286" s="7" t="s">
        <v>166</v>
      </c>
      <c r="E286" s="4" t="s">
        <v>76</v>
      </c>
      <c r="F286" s="9">
        <v>15135</v>
      </c>
      <c r="G286" s="4" t="s">
        <v>12</v>
      </c>
      <c r="H286" s="1">
        <v>10200000</v>
      </c>
      <c r="I286" s="11">
        <v>400</v>
      </c>
    </row>
    <row r="287" spans="3:9" ht="21.75" x14ac:dyDescent="0.25">
      <c r="C287" s="6">
        <v>42</v>
      </c>
      <c r="D287" s="7" t="s">
        <v>166</v>
      </c>
      <c r="E287" s="4" t="s">
        <v>112</v>
      </c>
      <c r="F287" s="9">
        <v>15136</v>
      </c>
      <c r="G287" s="8" t="s">
        <v>84</v>
      </c>
      <c r="H287" s="16">
        <v>11405000</v>
      </c>
      <c r="I287" s="11">
        <v>70</v>
      </c>
    </row>
    <row r="288" spans="3:9" ht="21.75" x14ac:dyDescent="0.25">
      <c r="C288" s="6">
        <v>43</v>
      </c>
      <c r="D288" s="7" t="s">
        <v>166</v>
      </c>
      <c r="E288" s="4" t="s">
        <v>112</v>
      </c>
      <c r="F288" s="9">
        <v>15137</v>
      </c>
      <c r="G288" s="8" t="s">
        <v>84</v>
      </c>
      <c r="H288" s="16">
        <v>11405000</v>
      </c>
      <c r="I288" s="11">
        <v>70</v>
      </c>
    </row>
    <row r="289" spans="3:9" ht="21.75" x14ac:dyDescent="0.25">
      <c r="C289" s="6">
        <v>44</v>
      </c>
      <c r="D289" s="7" t="s">
        <v>167</v>
      </c>
      <c r="E289" s="4" t="s">
        <v>76</v>
      </c>
      <c r="F289" s="9">
        <v>15138</v>
      </c>
      <c r="G289" s="4" t="s">
        <v>12</v>
      </c>
      <c r="H289" s="1">
        <v>10200000</v>
      </c>
      <c r="I289" s="11">
        <v>400</v>
      </c>
    </row>
    <row r="290" spans="3:9" ht="21.75" x14ac:dyDescent="0.25">
      <c r="C290" s="6">
        <v>45</v>
      </c>
      <c r="D290" s="7" t="s">
        <v>167</v>
      </c>
      <c r="E290" s="8" t="s">
        <v>20</v>
      </c>
      <c r="F290" s="9">
        <v>15139</v>
      </c>
      <c r="G290" s="8" t="s">
        <v>16</v>
      </c>
      <c r="H290" s="16">
        <v>10490000</v>
      </c>
      <c r="I290" s="11">
        <v>400</v>
      </c>
    </row>
    <row r="291" spans="3:9" ht="21.75" x14ac:dyDescent="0.25">
      <c r="C291" s="6">
        <v>46</v>
      </c>
      <c r="D291" s="7" t="s">
        <v>167</v>
      </c>
      <c r="E291" s="8" t="s">
        <v>20</v>
      </c>
      <c r="F291" s="9">
        <v>15140</v>
      </c>
      <c r="G291" s="8" t="s">
        <v>16</v>
      </c>
      <c r="H291" s="16">
        <v>10490000</v>
      </c>
      <c r="I291" s="11">
        <v>400</v>
      </c>
    </row>
    <row r="292" spans="3:9" ht="21.75" x14ac:dyDescent="0.25">
      <c r="C292" s="6">
        <v>47</v>
      </c>
      <c r="D292" s="7" t="s">
        <v>167</v>
      </c>
      <c r="E292" s="4" t="s">
        <v>112</v>
      </c>
      <c r="F292" s="9">
        <v>15141</v>
      </c>
      <c r="G292" s="8" t="s">
        <v>84</v>
      </c>
      <c r="H292" s="16">
        <v>11405000</v>
      </c>
      <c r="I292" s="11">
        <v>112</v>
      </c>
    </row>
    <row r="293" spans="3:9" ht="21.75" x14ac:dyDescent="0.25">
      <c r="C293" s="6">
        <v>48</v>
      </c>
      <c r="D293" s="7" t="s">
        <v>168</v>
      </c>
      <c r="E293" s="8" t="s">
        <v>20</v>
      </c>
      <c r="F293" s="9">
        <v>15142</v>
      </c>
      <c r="G293" s="8" t="s">
        <v>9</v>
      </c>
      <c r="H293" s="16">
        <v>10490000</v>
      </c>
      <c r="I293" s="11">
        <v>398</v>
      </c>
    </row>
    <row r="294" spans="3:9" ht="21.75" x14ac:dyDescent="0.25">
      <c r="C294" s="6">
        <v>49</v>
      </c>
      <c r="D294" s="7" t="s">
        <v>168</v>
      </c>
      <c r="E294" s="4" t="s">
        <v>76</v>
      </c>
      <c r="F294" s="9">
        <v>15143</v>
      </c>
      <c r="G294" s="4" t="s">
        <v>12</v>
      </c>
      <c r="H294" s="1">
        <v>10200000</v>
      </c>
      <c r="I294" s="11">
        <v>400</v>
      </c>
    </row>
    <row r="295" spans="3:9" ht="21.75" x14ac:dyDescent="0.25">
      <c r="C295" s="6">
        <v>50</v>
      </c>
      <c r="D295" s="7" t="s">
        <v>168</v>
      </c>
      <c r="E295" s="4" t="s">
        <v>76</v>
      </c>
      <c r="F295" s="9">
        <v>15144</v>
      </c>
      <c r="G295" s="4" t="s">
        <v>12</v>
      </c>
      <c r="H295" s="1">
        <v>10200000</v>
      </c>
      <c r="I295" s="11">
        <v>400</v>
      </c>
    </row>
    <row r="296" spans="3:9" ht="21.75" x14ac:dyDescent="0.25">
      <c r="C296" s="6">
        <v>51</v>
      </c>
      <c r="D296" s="7" t="s">
        <v>168</v>
      </c>
      <c r="E296" s="4" t="s">
        <v>76</v>
      </c>
      <c r="F296" s="9">
        <v>15145</v>
      </c>
      <c r="G296" s="4" t="s">
        <v>12</v>
      </c>
      <c r="H296" s="1">
        <v>10200000</v>
      </c>
      <c r="I296" s="11">
        <v>400</v>
      </c>
    </row>
    <row r="297" spans="3:9" ht="21.75" x14ac:dyDescent="0.25">
      <c r="C297" s="6">
        <v>52</v>
      </c>
      <c r="D297" s="7" t="s">
        <v>169</v>
      </c>
      <c r="E297" s="4" t="s">
        <v>76</v>
      </c>
      <c r="F297" s="9">
        <v>15146</v>
      </c>
      <c r="G297" s="4" t="s">
        <v>12</v>
      </c>
      <c r="H297" s="1">
        <v>10200000</v>
      </c>
      <c r="I297" s="11">
        <v>400</v>
      </c>
    </row>
    <row r="298" spans="3:9" ht="21.75" x14ac:dyDescent="0.25">
      <c r="C298" s="6">
        <v>53</v>
      </c>
      <c r="D298" s="7" t="s">
        <v>169</v>
      </c>
      <c r="E298" s="8" t="s">
        <v>20</v>
      </c>
      <c r="F298" s="9">
        <v>15147</v>
      </c>
      <c r="G298" s="8" t="s">
        <v>9</v>
      </c>
      <c r="H298" s="16">
        <v>10490000</v>
      </c>
      <c r="I298" s="11">
        <v>400</v>
      </c>
    </row>
    <row r="299" spans="3:9" ht="21.75" x14ac:dyDescent="0.25">
      <c r="C299" s="6">
        <v>54</v>
      </c>
      <c r="D299" s="7" t="s">
        <v>169</v>
      </c>
      <c r="E299" s="8" t="s">
        <v>55</v>
      </c>
      <c r="F299" s="9">
        <v>15148</v>
      </c>
      <c r="G299" s="4" t="s">
        <v>52</v>
      </c>
      <c r="H299" s="1">
        <v>9000000</v>
      </c>
      <c r="I299" s="11">
        <v>400</v>
      </c>
    </row>
    <row r="300" spans="3:9" ht="21.75" x14ac:dyDescent="0.25">
      <c r="C300" s="6">
        <v>55</v>
      </c>
      <c r="D300" s="7" t="s">
        <v>170</v>
      </c>
      <c r="E300" s="8" t="s">
        <v>20</v>
      </c>
      <c r="F300" s="9">
        <v>15150</v>
      </c>
      <c r="G300" s="8" t="s">
        <v>9</v>
      </c>
      <c r="H300" s="16">
        <v>10490000</v>
      </c>
      <c r="I300" s="11">
        <v>400</v>
      </c>
    </row>
    <row r="301" spans="3:9" ht="21.75" x14ac:dyDescent="0.25">
      <c r="C301" s="6">
        <v>56</v>
      </c>
      <c r="D301" s="7" t="s">
        <v>171</v>
      </c>
      <c r="E301" s="8" t="s">
        <v>149</v>
      </c>
      <c r="F301" s="9">
        <v>15151</v>
      </c>
      <c r="G301" s="8" t="s">
        <v>84</v>
      </c>
      <c r="H301" s="16">
        <v>10000000</v>
      </c>
      <c r="I301" s="11">
        <v>20</v>
      </c>
    </row>
    <row r="302" spans="3:9" ht="21.75" x14ac:dyDescent="0.25">
      <c r="C302" s="6">
        <v>57</v>
      </c>
      <c r="D302" s="7" t="s">
        <v>171</v>
      </c>
      <c r="E302" s="8" t="s">
        <v>20</v>
      </c>
      <c r="F302" s="9">
        <v>15152</v>
      </c>
      <c r="G302" s="8" t="s">
        <v>9</v>
      </c>
      <c r="H302" s="16">
        <v>10490000</v>
      </c>
      <c r="I302" s="11">
        <v>400</v>
      </c>
    </row>
    <row r="303" spans="3:9" ht="21.75" x14ac:dyDescent="0.25">
      <c r="C303" s="6">
        <v>58</v>
      </c>
      <c r="D303" s="7" t="s">
        <v>171</v>
      </c>
      <c r="E303" s="4" t="s">
        <v>76</v>
      </c>
      <c r="F303" s="9">
        <v>15153</v>
      </c>
      <c r="G303" s="4" t="s">
        <v>12</v>
      </c>
      <c r="H303" s="1">
        <v>10200000</v>
      </c>
      <c r="I303" s="11">
        <v>400</v>
      </c>
    </row>
    <row r="304" spans="3:9" ht="21.75" x14ac:dyDescent="0.25">
      <c r="C304" s="6">
        <v>59</v>
      </c>
      <c r="D304" s="7" t="s">
        <v>171</v>
      </c>
      <c r="E304" s="8" t="s">
        <v>55</v>
      </c>
      <c r="F304" s="9">
        <v>15154</v>
      </c>
      <c r="G304" s="4" t="s">
        <v>52</v>
      </c>
      <c r="H304" s="1">
        <v>9000000</v>
      </c>
      <c r="I304" s="11">
        <v>400</v>
      </c>
    </row>
    <row r="305" spans="3:9" ht="21.75" x14ac:dyDescent="0.25">
      <c r="C305" s="6">
        <v>60</v>
      </c>
      <c r="D305" s="7" t="s">
        <v>171</v>
      </c>
      <c r="E305" s="8" t="s">
        <v>89</v>
      </c>
      <c r="F305" s="9">
        <v>15155</v>
      </c>
      <c r="G305" s="8" t="s">
        <v>66</v>
      </c>
      <c r="H305" s="16">
        <v>10400000</v>
      </c>
      <c r="I305" s="11">
        <v>108</v>
      </c>
    </row>
    <row r="306" spans="3:9" ht="21.75" x14ac:dyDescent="0.25">
      <c r="C306" s="6">
        <v>61</v>
      </c>
      <c r="D306" s="7" t="s">
        <v>172</v>
      </c>
      <c r="E306" s="4" t="s">
        <v>76</v>
      </c>
      <c r="F306" s="9">
        <v>15156</v>
      </c>
      <c r="G306" s="4" t="s">
        <v>12</v>
      </c>
      <c r="H306" s="1">
        <v>10200000</v>
      </c>
      <c r="I306" s="11">
        <v>400</v>
      </c>
    </row>
    <row r="307" spans="3:9" ht="21.75" x14ac:dyDescent="0.25">
      <c r="C307" s="6">
        <v>62</v>
      </c>
      <c r="D307" s="7" t="s">
        <v>172</v>
      </c>
      <c r="E307" s="8" t="s">
        <v>173</v>
      </c>
      <c r="F307" s="9">
        <v>15157</v>
      </c>
      <c r="G307" s="8" t="s">
        <v>70</v>
      </c>
      <c r="H307" s="16">
        <v>9150000</v>
      </c>
      <c r="I307" s="11">
        <v>116</v>
      </c>
    </row>
    <row r="308" spans="3:9" ht="21.75" x14ac:dyDescent="0.25">
      <c r="C308" s="6">
        <v>63</v>
      </c>
      <c r="D308" s="7" t="s">
        <v>172</v>
      </c>
      <c r="E308" s="8" t="s">
        <v>174</v>
      </c>
      <c r="F308" s="9">
        <v>15158</v>
      </c>
      <c r="G308" s="8" t="s">
        <v>9</v>
      </c>
      <c r="H308" s="16">
        <v>10700000</v>
      </c>
      <c r="I308" s="11">
        <v>132</v>
      </c>
    </row>
    <row r="309" spans="3:9" ht="21.75" x14ac:dyDescent="0.25">
      <c r="C309" s="6">
        <v>64</v>
      </c>
      <c r="D309" s="7" t="s">
        <v>172</v>
      </c>
      <c r="E309" s="4" t="s">
        <v>76</v>
      </c>
      <c r="F309" s="9">
        <v>15159</v>
      </c>
      <c r="G309" s="4" t="s">
        <v>12</v>
      </c>
      <c r="H309" s="1">
        <v>10200000</v>
      </c>
      <c r="I309" s="11">
        <v>400</v>
      </c>
    </row>
    <row r="310" spans="3:9" ht="21.75" x14ac:dyDescent="0.25">
      <c r="C310" s="6">
        <v>65</v>
      </c>
      <c r="D310" s="7" t="s">
        <v>172</v>
      </c>
      <c r="E310" s="4" t="s">
        <v>112</v>
      </c>
      <c r="F310" s="9">
        <v>15160</v>
      </c>
      <c r="G310" s="8" t="s">
        <v>84</v>
      </c>
      <c r="H310" s="16">
        <v>11405000</v>
      </c>
      <c r="I310" s="11">
        <v>70</v>
      </c>
    </row>
    <row r="311" spans="3:9" ht="21.75" x14ac:dyDescent="0.25">
      <c r="C311" s="6">
        <v>66</v>
      </c>
      <c r="D311" s="7" t="s">
        <v>172</v>
      </c>
      <c r="E311" s="4" t="s">
        <v>112</v>
      </c>
      <c r="F311" s="9">
        <v>15161</v>
      </c>
      <c r="G311" s="8" t="s">
        <v>84</v>
      </c>
      <c r="H311" s="16">
        <v>11405000</v>
      </c>
      <c r="I311" s="11">
        <v>88</v>
      </c>
    </row>
    <row r="312" spans="3:9" ht="21.75" x14ac:dyDescent="0.25">
      <c r="C312" s="6">
        <v>67</v>
      </c>
      <c r="D312" s="7" t="s">
        <v>175</v>
      </c>
      <c r="E312" s="4" t="s">
        <v>76</v>
      </c>
      <c r="F312" s="9">
        <v>15163</v>
      </c>
      <c r="G312" s="4" t="s">
        <v>12</v>
      </c>
      <c r="H312" s="1">
        <v>10200000</v>
      </c>
      <c r="I312" s="11">
        <v>400</v>
      </c>
    </row>
    <row r="313" spans="3:9" ht="21.75" x14ac:dyDescent="0.25">
      <c r="C313" s="6">
        <v>68</v>
      </c>
      <c r="D313" s="7" t="s">
        <v>175</v>
      </c>
      <c r="E313" s="8" t="s">
        <v>64</v>
      </c>
      <c r="F313" s="9">
        <v>15164</v>
      </c>
      <c r="G313" s="8" t="s">
        <v>176</v>
      </c>
      <c r="H313" s="16">
        <v>10000000</v>
      </c>
      <c r="I313" s="11">
        <v>50</v>
      </c>
    </row>
    <row r="314" spans="3:9" ht="21.75" x14ac:dyDescent="0.25">
      <c r="C314" s="6">
        <v>69</v>
      </c>
      <c r="D314" s="7" t="s">
        <v>175</v>
      </c>
      <c r="E314" s="8" t="s">
        <v>64</v>
      </c>
      <c r="F314" s="9">
        <v>15165</v>
      </c>
      <c r="G314" s="8" t="s">
        <v>78</v>
      </c>
      <c r="H314" s="16">
        <v>9600000</v>
      </c>
      <c r="I314" s="11">
        <v>50</v>
      </c>
    </row>
    <row r="315" spans="3:9" ht="21.75" x14ac:dyDescent="0.25">
      <c r="C315" s="6">
        <v>70</v>
      </c>
      <c r="D315" s="7" t="s">
        <v>175</v>
      </c>
      <c r="E315" s="8" t="s">
        <v>64</v>
      </c>
      <c r="F315" s="9">
        <v>15166</v>
      </c>
      <c r="G315" s="8" t="s">
        <v>86</v>
      </c>
      <c r="H315" s="16">
        <v>10000000</v>
      </c>
      <c r="I315" s="11">
        <v>98</v>
      </c>
    </row>
    <row r="316" spans="3:9" ht="21.75" x14ac:dyDescent="0.25">
      <c r="C316" s="6">
        <v>71</v>
      </c>
      <c r="D316" s="7" t="s">
        <v>175</v>
      </c>
      <c r="E316" s="8" t="s">
        <v>64</v>
      </c>
      <c r="F316" s="9">
        <v>15167</v>
      </c>
      <c r="G316" s="8" t="s">
        <v>177</v>
      </c>
      <c r="H316" s="16">
        <v>9600000</v>
      </c>
      <c r="I316" s="11">
        <v>191</v>
      </c>
    </row>
    <row r="317" spans="3:9" ht="21.75" x14ac:dyDescent="0.25">
      <c r="C317" s="6">
        <v>72</v>
      </c>
      <c r="D317" s="7" t="s">
        <v>175</v>
      </c>
      <c r="E317" s="8" t="s">
        <v>55</v>
      </c>
      <c r="F317" s="9">
        <v>15168</v>
      </c>
      <c r="G317" s="4" t="s">
        <v>52</v>
      </c>
      <c r="H317" s="1">
        <v>9000000</v>
      </c>
      <c r="I317" s="11">
        <v>400</v>
      </c>
    </row>
    <row r="318" spans="3:9" ht="21.75" x14ac:dyDescent="0.25">
      <c r="C318" s="6">
        <v>73</v>
      </c>
      <c r="D318" s="7" t="s">
        <v>175</v>
      </c>
      <c r="E318" s="4" t="s">
        <v>76</v>
      </c>
      <c r="F318" s="9">
        <v>15169</v>
      </c>
      <c r="G318" s="4" t="s">
        <v>12</v>
      </c>
      <c r="H318" s="1">
        <v>10200000</v>
      </c>
      <c r="I318" s="11">
        <v>400</v>
      </c>
    </row>
    <row r="319" spans="3:9" ht="21.75" x14ac:dyDescent="0.25">
      <c r="C319" s="6">
        <v>74</v>
      </c>
      <c r="D319" s="7" t="s">
        <v>175</v>
      </c>
      <c r="E319" s="4" t="s">
        <v>76</v>
      </c>
      <c r="F319" s="9">
        <v>15170</v>
      </c>
      <c r="G319" s="4" t="s">
        <v>12</v>
      </c>
      <c r="H319" s="1">
        <v>10200000</v>
      </c>
      <c r="I319" s="11">
        <v>400</v>
      </c>
    </row>
    <row r="320" spans="3:9" ht="21.75" x14ac:dyDescent="0.25">
      <c r="C320" s="6">
        <v>75</v>
      </c>
      <c r="D320" s="7" t="s">
        <v>178</v>
      </c>
      <c r="E320" s="4" t="s">
        <v>76</v>
      </c>
      <c r="F320" s="9">
        <v>15171</v>
      </c>
      <c r="G320" s="4" t="s">
        <v>12</v>
      </c>
      <c r="H320" s="1">
        <v>10200000</v>
      </c>
      <c r="I320" s="11">
        <v>400</v>
      </c>
    </row>
    <row r="321" spans="3:9" ht="21.75" x14ac:dyDescent="0.25">
      <c r="C321" s="6">
        <v>76</v>
      </c>
      <c r="D321" s="7" t="s">
        <v>178</v>
      </c>
      <c r="E321" s="8" t="s">
        <v>67</v>
      </c>
      <c r="F321" s="9">
        <v>15172</v>
      </c>
      <c r="G321" s="8" t="s">
        <v>179</v>
      </c>
      <c r="H321" s="16">
        <v>9350000</v>
      </c>
      <c r="I321" s="11">
        <v>400</v>
      </c>
    </row>
    <row r="322" spans="3:9" ht="21.75" x14ac:dyDescent="0.25">
      <c r="C322" s="6">
        <v>77</v>
      </c>
      <c r="D322" s="7" t="s">
        <v>178</v>
      </c>
      <c r="E322" s="8" t="s">
        <v>20</v>
      </c>
      <c r="F322" s="9">
        <v>15173</v>
      </c>
      <c r="G322" s="8" t="s">
        <v>9</v>
      </c>
      <c r="H322" s="16">
        <v>10490000</v>
      </c>
      <c r="I322" s="11">
        <v>398</v>
      </c>
    </row>
    <row r="323" spans="3:9" ht="21.75" x14ac:dyDescent="0.25">
      <c r="C323" s="6">
        <v>78</v>
      </c>
      <c r="D323" s="7" t="s">
        <v>178</v>
      </c>
      <c r="E323" s="4" t="s">
        <v>112</v>
      </c>
      <c r="F323" s="9">
        <v>15174</v>
      </c>
      <c r="G323" s="8" t="s">
        <v>84</v>
      </c>
      <c r="H323" s="16">
        <v>11405000</v>
      </c>
      <c r="I323" s="11">
        <v>113</v>
      </c>
    </row>
    <row r="324" spans="3:9" ht="21.75" x14ac:dyDescent="0.25">
      <c r="C324" s="6">
        <v>79</v>
      </c>
      <c r="D324" s="7" t="s">
        <v>178</v>
      </c>
      <c r="E324" s="8" t="s">
        <v>67</v>
      </c>
      <c r="F324" s="9">
        <v>15176</v>
      </c>
      <c r="G324" s="8" t="s">
        <v>179</v>
      </c>
      <c r="H324" s="16">
        <v>9350000</v>
      </c>
      <c r="I324" s="11">
        <v>400</v>
      </c>
    </row>
    <row r="325" spans="3:9" ht="21.75" x14ac:dyDescent="0.25">
      <c r="C325" s="6">
        <v>80</v>
      </c>
      <c r="D325" s="7" t="s">
        <v>180</v>
      </c>
      <c r="E325" s="8" t="s">
        <v>67</v>
      </c>
      <c r="F325" s="9">
        <v>15175</v>
      </c>
      <c r="G325" s="8" t="s">
        <v>181</v>
      </c>
      <c r="H325" s="16">
        <v>9350000</v>
      </c>
      <c r="I325" s="11">
        <v>400</v>
      </c>
    </row>
    <row r="326" spans="3:9" ht="21.75" x14ac:dyDescent="0.25">
      <c r="C326" s="6">
        <v>81</v>
      </c>
      <c r="D326" s="7" t="s">
        <v>183</v>
      </c>
      <c r="E326" s="8" t="s">
        <v>89</v>
      </c>
      <c r="F326" s="9">
        <v>15181</v>
      </c>
      <c r="G326" s="8" t="s">
        <v>66</v>
      </c>
      <c r="H326" s="16">
        <v>10400000</v>
      </c>
      <c r="I326" s="11">
        <v>1</v>
      </c>
    </row>
    <row r="327" spans="3:9" ht="21.75" x14ac:dyDescent="0.25">
      <c r="C327" s="6">
        <v>82</v>
      </c>
      <c r="D327" s="7" t="s">
        <v>183</v>
      </c>
      <c r="E327" s="8" t="s">
        <v>89</v>
      </c>
      <c r="F327" s="9">
        <v>15182</v>
      </c>
      <c r="G327" s="8" t="s">
        <v>66</v>
      </c>
      <c r="H327" s="16">
        <v>10900000</v>
      </c>
      <c r="I327" s="11">
        <v>101</v>
      </c>
    </row>
    <row r="328" spans="3:9" ht="21.75" x14ac:dyDescent="0.25">
      <c r="C328" s="6">
        <v>83</v>
      </c>
      <c r="D328" s="7" t="s">
        <v>183</v>
      </c>
      <c r="E328" s="4" t="s">
        <v>76</v>
      </c>
      <c r="F328" s="9">
        <v>15183</v>
      </c>
      <c r="G328" s="4" t="s">
        <v>12</v>
      </c>
      <c r="H328" s="1">
        <v>10200000</v>
      </c>
      <c r="I328" s="11">
        <v>400</v>
      </c>
    </row>
    <row r="329" spans="3:9" ht="21.75" x14ac:dyDescent="0.25">
      <c r="C329" s="6">
        <v>84</v>
      </c>
      <c r="D329" s="7" t="s">
        <v>183</v>
      </c>
      <c r="E329" s="8" t="s">
        <v>10</v>
      </c>
      <c r="F329" s="9">
        <v>15184</v>
      </c>
      <c r="G329" s="8" t="s">
        <v>14</v>
      </c>
      <c r="H329" s="16">
        <v>10430000</v>
      </c>
      <c r="I329" s="11">
        <v>108</v>
      </c>
    </row>
    <row r="330" spans="3:9" ht="21.75" x14ac:dyDescent="0.25">
      <c r="C330" s="6">
        <v>85</v>
      </c>
      <c r="D330" s="7" t="s">
        <v>183</v>
      </c>
      <c r="E330" s="8" t="s">
        <v>10</v>
      </c>
      <c r="F330" s="9">
        <v>15185</v>
      </c>
      <c r="G330" s="8" t="s">
        <v>14</v>
      </c>
      <c r="H330" s="16">
        <v>10430000</v>
      </c>
      <c r="I330" s="11">
        <v>102</v>
      </c>
    </row>
    <row r="331" spans="3:9" ht="21.75" x14ac:dyDescent="0.25">
      <c r="C331" s="6">
        <v>86</v>
      </c>
      <c r="D331" s="7" t="s">
        <v>183</v>
      </c>
      <c r="E331" s="8" t="s">
        <v>10</v>
      </c>
      <c r="F331" s="9">
        <v>15186</v>
      </c>
      <c r="G331" s="8" t="s">
        <v>14</v>
      </c>
      <c r="H331" s="16">
        <v>10430000</v>
      </c>
      <c r="I331" s="11">
        <v>108</v>
      </c>
    </row>
    <row r="332" spans="3:9" ht="21.75" x14ac:dyDescent="0.25">
      <c r="C332" s="6">
        <v>87</v>
      </c>
      <c r="D332" s="7" t="s">
        <v>183</v>
      </c>
      <c r="E332" s="8" t="s">
        <v>10</v>
      </c>
      <c r="F332" s="9">
        <v>15187</v>
      </c>
      <c r="G332" s="8" t="s">
        <v>14</v>
      </c>
      <c r="H332" s="16">
        <v>10430000</v>
      </c>
      <c r="I332" s="11">
        <v>102</v>
      </c>
    </row>
    <row r="333" spans="3:9" ht="21.75" x14ac:dyDescent="0.25">
      <c r="C333" s="6">
        <v>88</v>
      </c>
      <c r="D333" s="7" t="s">
        <v>183</v>
      </c>
      <c r="E333" s="8" t="s">
        <v>10</v>
      </c>
      <c r="F333" s="9">
        <v>15188</v>
      </c>
      <c r="G333" s="8" t="s">
        <v>14</v>
      </c>
      <c r="H333" s="16">
        <v>10430000</v>
      </c>
      <c r="I333" s="11">
        <v>108</v>
      </c>
    </row>
    <row r="334" spans="3:9" ht="21.75" x14ac:dyDescent="0.25">
      <c r="C334" s="6">
        <v>89</v>
      </c>
      <c r="D334" s="7" t="s">
        <v>183</v>
      </c>
      <c r="E334" s="4" t="s">
        <v>76</v>
      </c>
      <c r="F334" s="9">
        <v>15189</v>
      </c>
      <c r="G334" s="4" t="s">
        <v>12</v>
      </c>
      <c r="H334" s="1">
        <v>10200000</v>
      </c>
      <c r="I334" s="11">
        <v>400</v>
      </c>
    </row>
    <row r="335" spans="3:9" ht="21.75" x14ac:dyDescent="0.25">
      <c r="C335" s="6">
        <v>90</v>
      </c>
      <c r="D335" s="7" t="s">
        <v>183</v>
      </c>
      <c r="E335" s="8" t="s">
        <v>10</v>
      </c>
      <c r="F335" s="9">
        <v>15190</v>
      </c>
      <c r="G335" s="8" t="s">
        <v>14</v>
      </c>
      <c r="H335" s="16">
        <v>10430000</v>
      </c>
      <c r="I335" s="11">
        <v>78</v>
      </c>
    </row>
    <row r="336" spans="3:9" ht="21.75" x14ac:dyDescent="0.25">
      <c r="C336" s="6">
        <v>92</v>
      </c>
      <c r="D336" s="7" t="s">
        <v>183</v>
      </c>
      <c r="E336" s="8" t="s">
        <v>55</v>
      </c>
      <c r="F336" s="9">
        <v>15192</v>
      </c>
      <c r="G336" s="4" t="s">
        <v>52</v>
      </c>
      <c r="H336" s="1">
        <v>9000000</v>
      </c>
      <c r="I336" s="11">
        <v>400</v>
      </c>
    </row>
    <row r="337" spans="3:9" ht="30.75" customHeight="1" thickBot="1" x14ac:dyDescent="0.3">
      <c r="C337" s="56" t="s">
        <v>54</v>
      </c>
      <c r="D337" s="57"/>
      <c r="E337" s="57"/>
      <c r="F337" s="57"/>
      <c r="G337" s="57"/>
      <c r="H337" s="57"/>
      <c r="I337" s="43">
        <f>I240+SUM(I246:I336)</f>
        <v>90980</v>
      </c>
    </row>
  </sheetData>
  <mergeCells count="9">
    <mergeCell ref="C243:I243"/>
    <mergeCell ref="C244:I244"/>
    <mergeCell ref="C337:H337"/>
    <mergeCell ref="C240:H240"/>
    <mergeCell ref="C2:I2"/>
    <mergeCell ref="C3:I3"/>
    <mergeCell ref="C74:H74"/>
    <mergeCell ref="C77:I77"/>
    <mergeCell ref="C78:I78"/>
  </mergeCells>
  <phoneticPr fontId="9" type="noConversion"/>
  <conditionalFormatting sqref="C2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79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24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332A-CCC5-478D-A08F-44BED0243E2D}">
  <sheetPr>
    <pageSetUpPr fitToPage="1"/>
  </sheetPr>
  <dimension ref="A1:J89"/>
  <sheetViews>
    <sheetView rightToLeft="1" workbookViewId="0">
      <selection sqref="A1:J89"/>
    </sheetView>
  </sheetViews>
  <sheetFormatPr defaultRowHeight="15" x14ac:dyDescent="0.25"/>
  <cols>
    <col min="3" max="3" width="9.42578125" bestFit="1" customWidth="1"/>
    <col min="4" max="4" width="26.5703125" customWidth="1"/>
    <col min="5" max="5" width="12.42578125" customWidth="1"/>
    <col min="6" max="6" width="11.5703125" customWidth="1"/>
    <col min="7" max="7" width="12.85546875" customWidth="1"/>
    <col min="8" max="8" width="19.140625" customWidth="1"/>
    <col min="9" max="9" width="10.85546875" customWidth="1"/>
    <col min="10" max="10" width="12.42578125" bestFit="1" customWidth="1"/>
  </cols>
  <sheetData>
    <row r="1" spans="2:9" ht="27" x14ac:dyDescent="0.8">
      <c r="B1" s="25"/>
      <c r="C1" s="60">
        <v>0</v>
      </c>
      <c r="D1" s="61"/>
      <c r="E1" s="61"/>
      <c r="F1" s="61"/>
      <c r="G1" s="61"/>
      <c r="H1" s="61"/>
      <c r="I1" s="62"/>
    </row>
    <row r="2" spans="2:9" ht="23.25" x14ac:dyDescent="0.7">
      <c r="B2" s="25"/>
      <c r="C2" s="63" t="s">
        <v>185</v>
      </c>
      <c r="D2" s="64"/>
      <c r="E2" s="64"/>
      <c r="F2" s="64"/>
      <c r="G2" s="64"/>
      <c r="H2" s="64"/>
      <c r="I2" s="65"/>
    </row>
    <row r="3" spans="2:9" ht="23.25" x14ac:dyDescent="0.7">
      <c r="B3" s="25"/>
      <c r="C3" s="40" t="s">
        <v>6</v>
      </c>
      <c r="D3" s="42" t="s">
        <v>45</v>
      </c>
      <c r="E3" s="41" t="s">
        <v>59</v>
      </c>
      <c r="F3" s="41" t="s">
        <v>60</v>
      </c>
      <c r="G3" s="41" t="s">
        <v>33</v>
      </c>
      <c r="H3" s="21" t="s">
        <v>46</v>
      </c>
      <c r="I3" s="22" t="s">
        <v>19</v>
      </c>
    </row>
    <row r="4" spans="2:9" ht="21" x14ac:dyDescent="0.6">
      <c r="B4" s="25"/>
      <c r="C4" s="15">
        <v>1</v>
      </c>
      <c r="D4" s="38" t="s">
        <v>38</v>
      </c>
      <c r="E4" s="19">
        <f>800+400+400+400+800+398+1200+398</f>
        <v>4796</v>
      </c>
      <c r="F4" s="12">
        <f>800+800+800+800+400+400+400+400+400+400+400+400+400+400+400+393+11+1200+800+800+400+400+400+800+800+400+400+400+800+398+1200+398</f>
        <v>17600</v>
      </c>
      <c r="G4" s="12">
        <f>H4/F4</f>
        <v>10831016.464772727</v>
      </c>
      <c r="H4" s="14">
        <f>(17600*10490000)+(8004*624889)+(4000*164483)+(1600*131439)+(3996*33044)</f>
        <v>190625889780</v>
      </c>
      <c r="I4" s="18">
        <f t="shared" ref="I4:I37" si="0">F4/$F$69</f>
        <v>0.19344910969443835</v>
      </c>
    </row>
    <row r="5" spans="2:9" ht="21" x14ac:dyDescent="0.6">
      <c r="B5" s="25"/>
      <c r="C5" s="15">
        <v>2</v>
      </c>
      <c r="D5" s="38" t="s">
        <v>17</v>
      </c>
      <c r="E5" s="19">
        <v>1200</v>
      </c>
      <c r="F5" s="12">
        <v>1200</v>
      </c>
      <c r="G5" s="12">
        <f>H5/F5</f>
        <v>9350000</v>
      </c>
      <c r="H5" s="14">
        <f>(1200*9350000)</f>
        <v>11220000000</v>
      </c>
      <c r="I5" s="20">
        <f t="shared" si="0"/>
        <v>1.3189712024620796E-2</v>
      </c>
    </row>
    <row r="6" spans="2:9" ht="21" x14ac:dyDescent="0.6">
      <c r="B6" s="25"/>
      <c r="C6" s="15">
        <v>3</v>
      </c>
      <c r="D6" s="38" t="s">
        <v>2</v>
      </c>
      <c r="E6" s="19">
        <f>1600+800+800+800+800+1200+1200+800+2400+800</f>
        <v>11200</v>
      </c>
      <c r="F6" s="12">
        <f>800+800+1600+799+800+800+800+800+1200+1200+800+1600+800+800+800+400+1600+800+800+800+800+800+800+800+800+800+800+400+800+800+1200+400+800+800+1600+800+800+800+800+1200+1200+800+2400+800</f>
        <v>40799</v>
      </c>
      <c r="G6" s="12">
        <f>H6/F6</f>
        <v>10200000</v>
      </c>
      <c r="H6" s="14">
        <f>(40799*10200000)</f>
        <v>416149800000</v>
      </c>
      <c r="I6" s="18">
        <f t="shared" si="0"/>
        <v>0.44843921741041987</v>
      </c>
    </row>
    <row r="7" spans="2:9" ht="21" x14ac:dyDescent="0.6">
      <c r="B7" s="25"/>
      <c r="C7" s="15">
        <v>4</v>
      </c>
      <c r="D7" s="38" t="s">
        <v>56</v>
      </c>
      <c r="E7" s="19">
        <f>1600+400+400+400+800+400+400</f>
        <v>4400</v>
      </c>
      <c r="F7" s="12">
        <f>800+400+800+800+400+400+384+400+400+400+398+400+800+400+400+400+800+1600+400-1+400+400+800+400+400</f>
        <v>13181</v>
      </c>
      <c r="G7" s="12">
        <f t="shared" ref="G7:G12" si="1">H7/F7</f>
        <v>9000000</v>
      </c>
      <c r="H7" s="14">
        <f>(13181*9000000)</f>
        <v>118629000000</v>
      </c>
      <c r="I7" s="18">
        <f t="shared" si="0"/>
        <v>0.14487799516377226</v>
      </c>
    </row>
    <row r="8" spans="2:9" ht="21" x14ac:dyDescent="0.6">
      <c r="B8" s="25"/>
      <c r="C8" s="15">
        <v>5</v>
      </c>
      <c r="D8" s="38" t="s">
        <v>53</v>
      </c>
      <c r="E8" s="19"/>
      <c r="F8" s="12">
        <f>400+400+400+400+400+400+400+400</f>
        <v>3200</v>
      </c>
      <c r="G8" s="12">
        <f t="shared" si="1"/>
        <v>12600000</v>
      </c>
      <c r="H8" s="14">
        <f>(3200*12600000)</f>
        <v>40320000000</v>
      </c>
      <c r="I8" s="18">
        <f t="shared" si="0"/>
        <v>3.5172565398988789E-2</v>
      </c>
    </row>
    <row r="9" spans="2:9" ht="21" x14ac:dyDescent="0.6">
      <c r="B9" s="25"/>
      <c r="C9" s="15">
        <v>6</v>
      </c>
      <c r="D9" s="38" t="s">
        <v>10</v>
      </c>
      <c r="E9" s="19">
        <v>606</v>
      </c>
      <c r="F9" s="12">
        <f>80+1100+400+408+324+108+606</f>
        <v>3026</v>
      </c>
      <c r="G9" s="12">
        <f t="shared" si="1"/>
        <v>10597680.105750166</v>
      </c>
      <c r="H9" s="14">
        <f>(1180*10860000)+(1846*10430000)</f>
        <v>32068580000</v>
      </c>
      <c r="I9" s="18">
        <f t="shared" si="0"/>
        <v>3.3260057155418771E-2</v>
      </c>
    </row>
    <row r="10" spans="2:9" ht="21" x14ac:dyDescent="0.6">
      <c r="B10" s="25"/>
      <c r="C10" s="15">
        <v>7</v>
      </c>
      <c r="D10" s="38" t="s">
        <v>113</v>
      </c>
      <c r="E10" s="19">
        <f>182+70+252+271</f>
        <v>775</v>
      </c>
      <c r="F10" s="12">
        <f>92+97+270+90+90+90+88+90+76+88+70+258+182+70+252+271</f>
        <v>2174</v>
      </c>
      <c r="G10" s="12">
        <f t="shared" si="1"/>
        <v>11405000</v>
      </c>
      <c r="H10" s="14">
        <f>(2174*11405000)</f>
        <v>24794470000</v>
      </c>
      <c r="I10" s="18">
        <f t="shared" si="0"/>
        <v>2.3895361617938007E-2</v>
      </c>
    </row>
    <row r="11" spans="2:9" ht="21" x14ac:dyDescent="0.6">
      <c r="B11" s="25"/>
      <c r="C11" s="15">
        <v>8</v>
      </c>
      <c r="D11" s="38" t="s">
        <v>92</v>
      </c>
      <c r="E11" s="19"/>
      <c r="F11" s="12">
        <v>3</v>
      </c>
      <c r="G11" s="12">
        <f t="shared" si="1"/>
        <v>10300000</v>
      </c>
      <c r="H11" s="14">
        <f>(3*10300000)</f>
        <v>30900000</v>
      </c>
      <c r="I11" s="18">
        <f t="shared" si="0"/>
        <v>3.2974280061551993E-5</v>
      </c>
    </row>
    <row r="12" spans="2:9" ht="21" x14ac:dyDescent="0.6">
      <c r="B12" s="25"/>
      <c r="C12" s="15">
        <v>9</v>
      </c>
      <c r="D12" s="8" t="s">
        <v>82</v>
      </c>
      <c r="E12" s="12"/>
      <c r="F12" s="12">
        <f>200+100</f>
        <v>300</v>
      </c>
      <c r="G12" s="12">
        <f t="shared" si="1"/>
        <v>11900000</v>
      </c>
      <c r="H12" s="14">
        <f>(300*11900000)</f>
        <v>3570000000</v>
      </c>
      <c r="I12" s="18">
        <f t="shared" si="0"/>
        <v>3.297428006155199E-3</v>
      </c>
    </row>
    <row r="13" spans="2:9" ht="21" x14ac:dyDescent="0.6">
      <c r="B13" s="25"/>
      <c r="C13" s="15">
        <v>10</v>
      </c>
      <c r="D13" s="8" t="s">
        <v>89</v>
      </c>
      <c r="E13" s="12">
        <f>108+108+102</f>
        <v>318</v>
      </c>
      <c r="F13" s="12">
        <f>80+108+108+132+108+117+108+120+120+108+108+102</f>
        <v>1319</v>
      </c>
      <c r="G13" s="12">
        <f>H13/F13</f>
        <v>10305913.570887035</v>
      </c>
      <c r="H13" s="14">
        <f>(198*9300000)+(19*9200000)+(233*10900000)+(869*10400000)</f>
        <v>13593500000</v>
      </c>
      <c r="I13" s="18">
        <f t="shared" si="0"/>
        <v>1.4497691800395691E-2</v>
      </c>
    </row>
    <row r="14" spans="2:9" ht="21" x14ac:dyDescent="0.6">
      <c r="B14" s="25"/>
      <c r="C14" s="15">
        <v>11</v>
      </c>
      <c r="D14" s="38" t="s">
        <v>105</v>
      </c>
      <c r="E14" s="12"/>
      <c r="F14" s="12">
        <v>60</v>
      </c>
      <c r="G14" s="12">
        <f>H14/F14</f>
        <v>14000000</v>
      </c>
      <c r="H14" s="14">
        <f>(60*14000000)</f>
        <v>840000000</v>
      </c>
      <c r="I14" s="18">
        <f t="shared" si="0"/>
        <v>6.594856012310398E-4</v>
      </c>
    </row>
    <row r="15" spans="2:9" ht="21" x14ac:dyDescent="0.6">
      <c r="B15" s="25"/>
      <c r="C15" s="15">
        <v>12</v>
      </c>
      <c r="D15" s="38" t="s">
        <v>69</v>
      </c>
      <c r="E15" s="12">
        <v>400</v>
      </c>
      <c r="F15" s="12">
        <f>400+400+400+400</f>
        <v>1600</v>
      </c>
      <c r="G15" s="12">
        <f>H15/F15</f>
        <v>11500000</v>
      </c>
      <c r="H15" s="14">
        <f>(1600*11500000)</f>
        <v>18400000000</v>
      </c>
      <c r="I15" s="18">
        <f t="shared" si="0"/>
        <v>1.7586282699494395E-2</v>
      </c>
    </row>
    <row r="16" spans="2:9" ht="21" x14ac:dyDescent="0.6">
      <c r="B16" s="25"/>
      <c r="C16" s="15">
        <v>13</v>
      </c>
      <c r="D16" s="38" t="s">
        <v>58</v>
      </c>
      <c r="E16" s="12">
        <v>49</v>
      </c>
      <c r="F16" s="12">
        <f>336+44+120+108+103+240+49</f>
        <v>1000</v>
      </c>
      <c r="G16" s="12">
        <f>H16/F16</f>
        <v>9840000</v>
      </c>
      <c r="H16" s="14">
        <f>(500*10080000)+(500*9600000)</f>
        <v>9840000000</v>
      </c>
      <c r="I16" s="18">
        <f t="shared" si="0"/>
        <v>1.0991426687183996E-2</v>
      </c>
    </row>
    <row r="17" spans="2:9" ht="21" x14ac:dyDescent="0.6">
      <c r="B17" s="25"/>
      <c r="C17" s="15">
        <v>14</v>
      </c>
      <c r="D17" s="8" t="s">
        <v>118</v>
      </c>
      <c r="E17" s="12"/>
      <c r="F17" s="12">
        <f>40+40</f>
        <v>80</v>
      </c>
      <c r="G17" s="12">
        <f t="shared" ref="G17:G50" si="2">H17/F17</f>
        <v>12200000</v>
      </c>
      <c r="H17" s="14">
        <f>(40*13000000)+(40*11400000)</f>
        <v>976000000</v>
      </c>
      <c r="I17" s="18">
        <f t="shared" si="0"/>
        <v>8.7931413497471973E-4</v>
      </c>
    </row>
    <row r="18" spans="2:9" ht="21" x14ac:dyDescent="0.6">
      <c r="B18" s="25"/>
      <c r="C18" s="15">
        <v>15</v>
      </c>
      <c r="D18" s="38" t="s">
        <v>74</v>
      </c>
      <c r="E18" s="12">
        <v>400</v>
      </c>
      <c r="F18" s="12">
        <f>399+60+329+400</f>
        <v>1188</v>
      </c>
      <c r="G18" s="12">
        <f t="shared" si="2"/>
        <v>10690572.390572391</v>
      </c>
      <c r="H18" s="14">
        <f>(399*10800000)+(60*11300000)+(329*10800000)+(400*10400000)</f>
        <v>12700400000</v>
      </c>
      <c r="I18" s="18">
        <f t="shared" si="0"/>
        <v>1.3057814904374588E-2</v>
      </c>
    </row>
    <row r="19" spans="2:9" ht="21" x14ac:dyDescent="0.6">
      <c r="B19" s="25"/>
      <c r="C19" s="15">
        <v>16</v>
      </c>
      <c r="D19" s="38" t="s">
        <v>88</v>
      </c>
      <c r="E19" s="12">
        <v>402</v>
      </c>
      <c r="F19" s="12">
        <f>400+402</f>
        <v>802</v>
      </c>
      <c r="G19" s="12">
        <f>H19/F19</f>
        <v>9998877.8054862842</v>
      </c>
      <c r="H19" s="14">
        <f>(400*10450000)+(402*9550000)</f>
        <v>8019100000</v>
      </c>
      <c r="I19" s="18">
        <f t="shared" si="0"/>
        <v>8.8151242031215653E-3</v>
      </c>
    </row>
    <row r="20" spans="2:9" ht="21" x14ac:dyDescent="0.6">
      <c r="B20" s="25"/>
      <c r="C20" s="15">
        <v>17</v>
      </c>
      <c r="D20" s="38" t="s">
        <v>131</v>
      </c>
      <c r="E20" s="12"/>
      <c r="F20" s="12">
        <v>88</v>
      </c>
      <c r="G20" s="12">
        <f t="shared" si="2"/>
        <v>9700000</v>
      </c>
      <c r="H20" s="14">
        <f>(88*9700000)</f>
        <v>853600000</v>
      </c>
      <c r="I20" s="18">
        <f t="shared" si="0"/>
        <v>9.6724554847219164E-4</v>
      </c>
    </row>
    <row r="21" spans="2:9" ht="21" x14ac:dyDescent="0.6">
      <c r="B21" s="25"/>
      <c r="C21" s="15">
        <v>18</v>
      </c>
      <c r="D21" s="38" t="s">
        <v>133</v>
      </c>
      <c r="E21" s="12">
        <v>116</v>
      </c>
      <c r="F21" s="12">
        <f>117+117+117+117+116</f>
        <v>584</v>
      </c>
      <c r="G21" s="12">
        <f t="shared" si="2"/>
        <v>9510616.4383561648</v>
      </c>
      <c r="H21" s="14">
        <f>(468*9600000)+(116*9150000)</f>
        <v>5554200000</v>
      </c>
      <c r="I21" s="18">
        <f t="shared" si="0"/>
        <v>6.4189931853154535E-3</v>
      </c>
    </row>
    <row r="22" spans="2:9" ht="21" x14ac:dyDescent="0.6">
      <c r="B22" s="25"/>
      <c r="C22" s="15">
        <v>19</v>
      </c>
      <c r="D22" s="38" t="s">
        <v>136</v>
      </c>
      <c r="E22" s="12"/>
      <c r="F22" s="12">
        <v>200</v>
      </c>
      <c r="G22" s="12">
        <f>H22/F22</f>
        <v>11100000</v>
      </c>
      <c r="H22" s="14">
        <f>(200*11100000)</f>
        <v>2220000000</v>
      </c>
      <c r="I22" s="18">
        <f t="shared" si="0"/>
        <v>2.1982853374367993E-3</v>
      </c>
    </row>
    <row r="23" spans="2:9" ht="21" x14ac:dyDescent="0.6">
      <c r="B23" s="25"/>
      <c r="C23" s="15">
        <v>20</v>
      </c>
      <c r="D23" s="38" t="s">
        <v>80</v>
      </c>
      <c r="E23" s="12"/>
      <c r="F23" s="12">
        <v>1</v>
      </c>
      <c r="G23" s="12">
        <f t="shared" si="2"/>
        <v>10404545</v>
      </c>
      <c r="H23" s="14">
        <f>(1*10404545)</f>
        <v>10404545</v>
      </c>
      <c r="I23" s="18">
        <f t="shared" si="0"/>
        <v>1.0991426687183997E-5</v>
      </c>
    </row>
    <row r="24" spans="2:9" ht="21" x14ac:dyDescent="0.6">
      <c r="B24" s="25"/>
      <c r="C24" s="15">
        <v>21</v>
      </c>
      <c r="D24" s="38" t="s">
        <v>142</v>
      </c>
      <c r="E24" s="19"/>
      <c r="F24" s="12">
        <f>63+100</f>
        <v>163</v>
      </c>
      <c r="G24" s="12">
        <f t="shared" si="2"/>
        <v>9400000</v>
      </c>
      <c r="H24" s="14">
        <f>(163*9400000)</f>
        <v>1532200000</v>
      </c>
      <c r="I24" s="20">
        <f t="shared" si="0"/>
        <v>1.7916025500109914E-3</v>
      </c>
    </row>
    <row r="25" spans="2:9" ht="21" x14ac:dyDescent="0.6">
      <c r="B25" s="25"/>
      <c r="C25" s="15">
        <v>22</v>
      </c>
      <c r="D25" s="38" t="s">
        <v>146</v>
      </c>
      <c r="E25" s="12">
        <v>400</v>
      </c>
      <c r="F25" s="12">
        <f>400+400</f>
        <v>800</v>
      </c>
      <c r="G25" s="12">
        <f t="shared" si="2"/>
        <v>11600000</v>
      </c>
      <c r="H25" s="14">
        <f>(800*11600000)</f>
        <v>9280000000</v>
      </c>
      <c r="I25" s="18">
        <f t="shared" si="0"/>
        <v>8.7931413497471973E-3</v>
      </c>
    </row>
    <row r="26" spans="2:9" ht="21" x14ac:dyDescent="0.6">
      <c r="B26" s="25"/>
      <c r="C26" s="15">
        <v>23</v>
      </c>
      <c r="D26" s="38" t="s">
        <v>149</v>
      </c>
      <c r="E26" s="12">
        <v>20</v>
      </c>
      <c r="F26" s="12">
        <f>20+20</f>
        <v>40</v>
      </c>
      <c r="G26" s="12">
        <f t="shared" si="2"/>
        <v>10000000</v>
      </c>
      <c r="H26" s="14">
        <f>(40*10000000)</f>
        <v>400000000</v>
      </c>
      <c r="I26" s="18">
        <f t="shared" si="0"/>
        <v>4.3965706748735987E-4</v>
      </c>
    </row>
    <row r="27" spans="2:9" ht="21" x14ac:dyDescent="0.6">
      <c r="B27" s="25"/>
      <c r="C27" s="15">
        <v>24</v>
      </c>
      <c r="D27" s="38" t="s">
        <v>32</v>
      </c>
      <c r="E27" s="12">
        <v>400</v>
      </c>
      <c r="F27" s="12">
        <v>400</v>
      </c>
      <c r="G27" s="12">
        <f t="shared" si="2"/>
        <v>10500000</v>
      </c>
      <c r="H27" s="14">
        <f>(400*10500000)</f>
        <v>4200000000</v>
      </c>
      <c r="I27" s="18">
        <f t="shared" si="0"/>
        <v>4.3965706748735987E-3</v>
      </c>
    </row>
    <row r="28" spans="2:9" ht="21" x14ac:dyDescent="0.6">
      <c r="B28" s="25"/>
      <c r="C28" s="15">
        <v>25</v>
      </c>
      <c r="D28" s="38" t="s">
        <v>13</v>
      </c>
      <c r="E28" s="12">
        <v>399</v>
      </c>
      <c r="F28" s="12">
        <v>399</v>
      </c>
      <c r="G28" s="12">
        <f t="shared" si="2"/>
        <v>9900000</v>
      </c>
      <c r="H28" s="14">
        <f>(399*9900000)</f>
        <v>3950100000</v>
      </c>
      <c r="I28" s="18">
        <f t="shared" si="0"/>
        <v>4.3855792481864147E-3</v>
      </c>
    </row>
    <row r="29" spans="2:9" ht="21" x14ac:dyDescent="0.6">
      <c r="B29" s="25"/>
      <c r="C29" s="15">
        <v>26</v>
      </c>
      <c r="D29" s="8" t="s">
        <v>163</v>
      </c>
      <c r="E29" s="12">
        <v>132</v>
      </c>
      <c r="F29" s="12">
        <v>132</v>
      </c>
      <c r="G29" s="12">
        <f>H29/F29</f>
        <v>11500000</v>
      </c>
      <c r="H29" s="14">
        <f>(132*11500000)</f>
        <v>1518000000</v>
      </c>
      <c r="I29" s="18">
        <f t="shared" si="0"/>
        <v>1.4508683227082875E-3</v>
      </c>
    </row>
    <row r="30" spans="2:9" ht="21" x14ac:dyDescent="0.6">
      <c r="B30" s="25"/>
      <c r="C30" s="15">
        <v>27</v>
      </c>
      <c r="D30" s="8" t="s">
        <v>162</v>
      </c>
      <c r="E30" s="12">
        <v>120</v>
      </c>
      <c r="F30" s="12">
        <v>120</v>
      </c>
      <c r="G30" s="12">
        <f t="shared" si="2"/>
        <v>9300000</v>
      </c>
      <c r="H30" s="14">
        <f>(120*9300000)</f>
        <v>1116000000</v>
      </c>
      <c r="I30" s="18">
        <f t="shared" si="0"/>
        <v>1.3189712024620796E-3</v>
      </c>
    </row>
    <row r="31" spans="2:9" ht="21" x14ac:dyDescent="0.6">
      <c r="B31" s="25"/>
      <c r="C31" s="15">
        <v>28</v>
      </c>
      <c r="D31" s="38" t="s">
        <v>174</v>
      </c>
      <c r="E31" s="12">
        <v>132</v>
      </c>
      <c r="F31" s="12">
        <v>132</v>
      </c>
      <c r="G31" s="12">
        <f t="shared" si="2"/>
        <v>10700000</v>
      </c>
      <c r="H31" s="14">
        <f>(132*10700000)</f>
        <v>1412400000</v>
      </c>
      <c r="I31" s="18">
        <f t="shared" si="0"/>
        <v>1.4508683227082875E-3</v>
      </c>
    </row>
    <row r="32" spans="2:9" ht="21" x14ac:dyDescent="0.6">
      <c r="B32" s="25"/>
      <c r="C32" s="15">
        <v>29</v>
      </c>
      <c r="D32" s="38" t="s">
        <v>182</v>
      </c>
      <c r="E32" s="12">
        <v>389</v>
      </c>
      <c r="F32" s="12">
        <v>389</v>
      </c>
      <c r="G32" s="12">
        <f t="shared" si="2"/>
        <v>9752185.0899742935</v>
      </c>
      <c r="H32" s="14">
        <f>(148*10000000)+(241*9600000)</f>
        <v>3793600000</v>
      </c>
      <c r="I32" s="18">
        <f t="shared" si="0"/>
        <v>4.2756649813145749E-3</v>
      </c>
    </row>
    <row r="33" spans="2:9" ht="21" hidden="1" x14ac:dyDescent="0.6">
      <c r="B33" s="25"/>
      <c r="C33" s="15">
        <v>15.6666666666667</v>
      </c>
      <c r="D33" s="38"/>
      <c r="E33" s="12"/>
      <c r="F33" s="12"/>
      <c r="G33" s="12" t="e">
        <f t="shared" si="2"/>
        <v>#DIV/0!</v>
      </c>
      <c r="H33" s="14"/>
      <c r="I33" s="18">
        <f t="shared" si="0"/>
        <v>0</v>
      </c>
    </row>
    <row r="34" spans="2:9" ht="21" hidden="1" x14ac:dyDescent="0.6">
      <c r="B34" s="25"/>
      <c r="C34" s="15">
        <v>16.1666666666667</v>
      </c>
      <c r="D34" s="38"/>
      <c r="E34" s="12"/>
      <c r="F34" s="12"/>
      <c r="G34" s="12" t="e">
        <f t="shared" si="2"/>
        <v>#DIV/0!</v>
      </c>
      <c r="H34" s="14"/>
      <c r="I34" s="18">
        <f t="shared" si="0"/>
        <v>0</v>
      </c>
    </row>
    <row r="35" spans="2:9" ht="21" hidden="1" x14ac:dyDescent="0.6">
      <c r="B35" s="25"/>
      <c r="C35" s="15">
        <v>16.6666666666667</v>
      </c>
      <c r="D35" s="38"/>
      <c r="E35" s="12"/>
      <c r="F35" s="12"/>
      <c r="G35" s="12" t="e">
        <f t="shared" si="2"/>
        <v>#DIV/0!</v>
      </c>
      <c r="H35" s="14"/>
      <c r="I35" s="18">
        <f t="shared" si="0"/>
        <v>0</v>
      </c>
    </row>
    <row r="36" spans="2:9" ht="21" hidden="1" x14ac:dyDescent="0.6">
      <c r="B36" s="25"/>
      <c r="C36" s="15">
        <v>17.1666666666667</v>
      </c>
      <c r="D36" s="38"/>
      <c r="E36" s="12"/>
      <c r="F36" s="12"/>
      <c r="G36" s="12" t="e">
        <f t="shared" si="2"/>
        <v>#DIV/0!</v>
      </c>
      <c r="H36" s="14"/>
      <c r="I36" s="18">
        <f t="shared" si="0"/>
        <v>0</v>
      </c>
    </row>
    <row r="37" spans="2:9" ht="21" hidden="1" x14ac:dyDescent="0.6">
      <c r="B37" s="25"/>
      <c r="C37" s="15">
        <v>17.6666666666667</v>
      </c>
      <c r="D37" s="38"/>
      <c r="E37" s="12"/>
      <c r="F37" s="12"/>
      <c r="G37" s="12" t="e">
        <f t="shared" si="2"/>
        <v>#DIV/0!</v>
      </c>
      <c r="H37" s="14"/>
      <c r="I37" s="18">
        <f t="shared" si="0"/>
        <v>0</v>
      </c>
    </row>
    <row r="38" spans="2:9" ht="21" hidden="1" x14ac:dyDescent="0.6">
      <c r="B38" s="25"/>
      <c r="C38" s="15">
        <v>18.1666666666667</v>
      </c>
      <c r="D38" s="38"/>
      <c r="E38" s="12"/>
      <c r="F38" s="12"/>
      <c r="G38" s="12" t="e">
        <f t="shared" si="2"/>
        <v>#DIV/0!</v>
      </c>
      <c r="H38" s="14"/>
      <c r="I38" s="18">
        <f t="shared" ref="I38:I68" si="3">F38/$F$69</f>
        <v>0</v>
      </c>
    </row>
    <row r="39" spans="2:9" ht="21" hidden="1" x14ac:dyDescent="0.6">
      <c r="B39" s="25"/>
      <c r="C39" s="15">
        <v>18.6666666666667</v>
      </c>
      <c r="D39" s="38"/>
      <c r="E39" s="12"/>
      <c r="F39" s="12"/>
      <c r="G39" s="12" t="e">
        <f>H39/F39</f>
        <v>#DIV/0!</v>
      </c>
      <c r="H39" s="14"/>
      <c r="I39" s="18">
        <f t="shared" si="3"/>
        <v>0</v>
      </c>
    </row>
    <row r="40" spans="2:9" ht="21" hidden="1" x14ac:dyDescent="0.6">
      <c r="B40" s="25"/>
      <c r="C40" s="15">
        <v>19.1666666666667</v>
      </c>
      <c r="D40" s="38"/>
      <c r="E40" s="12"/>
      <c r="F40" s="12"/>
      <c r="G40" s="12" t="e">
        <f t="shared" si="2"/>
        <v>#DIV/0!</v>
      </c>
      <c r="H40" s="14"/>
      <c r="I40" s="18">
        <f t="shared" si="3"/>
        <v>0</v>
      </c>
    </row>
    <row r="41" spans="2:9" ht="21" hidden="1" x14ac:dyDescent="0.6">
      <c r="B41" s="25"/>
      <c r="C41" s="15">
        <v>19.6666666666667</v>
      </c>
      <c r="D41" s="38"/>
      <c r="E41" s="12"/>
      <c r="F41" s="12"/>
      <c r="G41" s="12" t="e">
        <f t="shared" si="2"/>
        <v>#DIV/0!</v>
      </c>
      <c r="H41" s="14"/>
      <c r="I41" s="18">
        <f t="shared" si="3"/>
        <v>0</v>
      </c>
    </row>
    <row r="42" spans="2:9" ht="21" hidden="1" x14ac:dyDescent="0.6">
      <c r="B42" s="25"/>
      <c r="C42" s="15">
        <v>20.1666666666667</v>
      </c>
      <c r="D42" s="38"/>
      <c r="E42" s="12"/>
      <c r="F42" s="12"/>
      <c r="G42" s="12" t="e">
        <f t="shared" si="2"/>
        <v>#DIV/0!</v>
      </c>
      <c r="H42" s="14"/>
      <c r="I42" s="18">
        <f t="shared" si="3"/>
        <v>0</v>
      </c>
    </row>
    <row r="43" spans="2:9" ht="21" hidden="1" x14ac:dyDescent="0.6">
      <c r="B43" s="25"/>
      <c r="C43" s="15">
        <v>20.6666666666667</v>
      </c>
      <c r="D43" s="38"/>
      <c r="E43" s="12"/>
      <c r="F43" s="12"/>
      <c r="G43" s="12" t="e">
        <f t="shared" si="2"/>
        <v>#DIV/0!</v>
      </c>
      <c r="H43" s="14"/>
      <c r="I43" s="18">
        <f t="shared" si="3"/>
        <v>0</v>
      </c>
    </row>
    <row r="44" spans="2:9" ht="21" hidden="1" x14ac:dyDescent="0.6">
      <c r="B44" s="25"/>
      <c r="C44" s="15">
        <v>21.1666666666667</v>
      </c>
      <c r="D44" s="38"/>
      <c r="E44" s="12"/>
      <c r="F44" s="12"/>
      <c r="G44" s="12" t="e">
        <f t="shared" si="2"/>
        <v>#DIV/0!</v>
      </c>
      <c r="H44" s="14"/>
      <c r="I44" s="18">
        <f t="shared" si="3"/>
        <v>0</v>
      </c>
    </row>
    <row r="45" spans="2:9" ht="21" hidden="1" x14ac:dyDescent="0.6">
      <c r="B45" s="25"/>
      <c r="C45" s="15">
        <v>21.6666666666667</v>
      </c>
      <c r="D45" s="38"/>
      <c r="E45" s="12"/>
      <c r="F45" s="12"/>
      <c r="G45" s="12" t="e">
        <f t="shared" si="2"/>
        <v>#DIV/0!</v>
      </c>
      <c r="H45" s="14"/>
      <c r="I45" s="18">
        <f t="shared" si="3"/>
        <v>0</v>
      </c>
    </row>
    <row r="46" spans="2:9" ht="21" hidden="1" x14ac:dyDescent="0.6">
      <c r="B46" s="25"/>
      <c r="C46" s="15">
        <v>22.1666666666667</v>
      </c>
      <c r="D46" s="38"/>
      <c r="E46" s="12"/>
      <c r="F46" s="12"/>
      <c r="G46" s="12" t="e">
        <f t="shared" si="2"/>
        <v>#DIV/0!</v>
      </c>
      <c r="H46" s="14"/>
      <c r="I46" s="18">
        <f t="shared" si="3"/>
        <v>0</v>
      </c>
    </row>
    <row r="47" spans="2:9" ht="21" hidden="1" x14ac:dyDescent="0.6">
      <c r="B47" s="25"/>
      <c r="C47" s="15">
        <v>22.6666666666667</v>
      </c>
      <c r="D47" s="38"/>
      <c r="E47" s="12"/>
      <c r="F47" s="12"/>
      <c r="G47" s="12" t="e">
        <f t="shared" si="2"/>
        <v>#DIV/0!</v>
      </c>
      <c r="H47" s="14"/>
      <c r="I47" s="18">
        <f t="shared" si="3"/>
        <v>0</v>
      </c>
    </row>
    <row r="48" spans="2:9" ht="21" hidden="1" x14ac:dyDescent="0.6">
      <c r="B48" s="25"/>
      <c r="C48" s="15">
        <v>23.1666666666667</v>
      </c>
      <c r="D48" s="38"/>
      <c r="E48" s="12"/>
      <c r="F48" s="12"/>
      <c r="G48" s="12" t="e">
        <f t="shared" si="2"/>
        <v>#DIV/0!</v>
      </c>
      <c r="H48" s="14"/>
      <c r="I48" s="18">
        <f t="shared" si="3"/>
        <v>0</v>
      </c>
    </row>
    <row r="49" spans="2:9" ht="21" hidden="1" x14ac:dyDescent="0.6">
      <c r="B49" s="25"/>
      <c r="C49" s="15">
        <v>23.6666666666667</v>
      </c>
      <c r="D49" s="38"/>
      <c r="E49" s="12"/>
      <c r="F49" s="12"/>
      <c r="G49" s="12" t="e">
        <f t="shared" si="2"/>
        <v>#DIV/0!</v>
      </c>
      <c r="H49" s="14"/>
      <c r="I49" s="18">
        <f t="shared" si="3"/>
        <v>0</v>
      </c>
    </row>
    <row r="50" spans="2:9" ht="21" hidden="1" x14ac:dyDescent="0.6">
      <c r="B50" s="25"/>
      <c r="C50" s="15">
        <v>24.1666666666667</v>
      </c>
      <c r="D50" s="38"/>
      <c r="E50" s="12"/>
      <c r="F50" s="12"/>
      <c r="G50" s="12" t="e">
        <f t="shared" si="2"/>
        <v>#DIV/0!</v>
      </c>
      <c r="H50" s="14"/>
      <c r="I50" s="18">
        <f t="shared" si="3"/>
        <v>0</v>
      </c>
    </row>
    <row r="51" spans="2:9" ht="21" hidden="1" x14ac:dyDescent="0.6">
      <c r="B51" s="25"/>
      <c r="C51" s="15">
        <v>24.6666666666667</v>
      </c>
      <c r="D51" s="38"/>
      <c r="E51" s="12"/>
      <c r="F51" s="12"/>
      <c r="G51" s="12" t="e">
        <f>H51/F51</f>
        <v>#DIV/0!</v>
      </c>
      <c r="H51" s="14"/>
      <c r="I51" s="18">
        <f t="shared" si="3"/>
        <v>0</v>
      </c>
    </row>
    <row r="52" spans="2:9" ht="21" hidden="1" x14ac:dyDescent="0.6">
      <c r="B52" s="25"/>
      <c r="C52" s="15">
        <v>25.1666666666667</v>
      </c>
      <c r="D52" s="38"/>
      <c r="E52" s="12"/>
      <c r="F52" s="12"/>
      <c r="G52" s="12" t="e">
        <f t="shared" ref="G52:G75" si="4">H52/F52</f>
        <v>#DIV/0!</v>
      </c>
      <c r="H52" s="14"/>
      <c r="I52" s="18">
        <f t="shared" si="3"/>
        <v>0</v>
      </c>
    </row>
    <row r="53" spans="2:9" ht="21" hidden="1" x14ac:dyDescent="0.6">
      <c r="B53" s="25"/>
      <c r="C53" s="15">
        <v>25.6666666666667</v>
      </c>
      <c r="D53" s="38"/>
      <c r="E53" s="12"/>
      <c r="F53" s="12"/>
      <c r="G53" s="12" t="e">
        <f t="shared" si="4"/>
        <v>#DIV/0!</v>
      </c>
      <c r="H53" s="14"/>
      <c r="I53" s="18">
        <f t="shared" si="3"/>
        <v>0</v>
      </c>
    </row>
    <row r="54" spans="2:9" ht="21" hidden="1" x14ac:dyDescent="0.6">
      <c r="B54" s="25"/>
      <c r="C54" s="15">
        <v>26.1666666666667</v>
      </c>
      <c r="D54" s="38"/>
      <c r="E54" s="12"/>
      <c r="F54" s="12"/>
      <c r="G54" s="12" t="e">
        <f t="shared" si="4"/>
        <v>#DIV/0!</v>
      </c>
      <c r="H54" s="14"/>
      <c r="I54" s="18">
        <f t="shared" si="3"/>
        <v>0</v>
      </c>
    </row>
    <row r="55" spans="2:9" ht="21" hidden="1" x14ac:dyDescent="0.6">
      <c r="B55" s="25"/>
      <c r="C55" s="15">
        <v>26.6666666666667</v>
      </c>
      <c r="D55" s="38"/>
      <c r="E55" s="12"/>
      <c r="F55" s="12"/>
      <c r="G55" s="12" t="e">
        <f t="shared" si="4"/>
        <v>#DIV/0!</v>
      </c>
      <c r="H55" s="14"/>
      <c r="I55" s="18">
        <f t="shared" si="3"/>
        <v>0</v>
      </c>
    </row>
    <row r="56" spans="2:9" ht="21" hidden="1" x14ac:dyDescent="0.6">
      <c r="B56" s="25"/>
      <c r="C56" s="15">
        <v>27.1666666666667</v>
      </c>
      <c r="D56" s="38"/>
      <c r="E56" s="12"/>
      <c r="F56" s="12"/>
      <c r="G56" s="12" t="e">
        <f t="shared" si="4"/>
        <v>#DIV/0!</v>
      </c>
      <c r="H56" s="14"/>
      <c r="I56" s="18">
        <f t="shared" si="3"/>
        <v>0</v>
      </c>
    </row>
    <row r="57" spans="2:9" ht="21" hidden="1" x14ac:dyDescent="0.6">
      <c r="B57" s="25"/>
      <c r="C57" s="15">
        <v>27.6666666666667</v>
      </c>
      <c r="D57" s="38"/>
      <c r="E57" s="12"/>
      <c r="F57" s="12"/>
      <c r="G57" s="12" t="e">
        <f t="shared" si="4"/>
        <v>#DIV/0!</v>
      </c>
      <c r="H57" s="14"/>
      <c r="I57" s="18">
        <f t="shared" si="3"/>
        <v>0</v>
      </c>
    </row>
    <row r="58" spans="2:9" ht="21" hidden="1" x14ac:dyDescent="0.6">
      <c r="B58" s="25"/>
      <c r="C58" s="15">
        <v>28.1666666666667</v>
      </c>
      <c r="D58" s="38"/>
      <c r="E58" s="12"/>
      <c r="F58" s="12"/>
      <c r="G58" s="12" t="e">
        <f t="shared" si="4"/>
        <v>#DIV/0!</v>
      </c>
      <c r="H58" s="14"/>
      <c r="I58" s="18">
        <f t="shared" si="3"/>
        <v>0</v>
      </c>
    </row>
    <row r="59" spans="2:9" ht="21" hidden="1" x14ac:dyDescent="0.6">
      <c r="B59" s="25"/>
      <c r="C59" s="15">
        <v>28.6666666666667</v>
      </c>
      <c r="D59" s="38"/>
      <c r="E59" s="12"/>
      <c r="F59" s="12"/>
      <c r="G59" s="12" t="e">
        <f t="shared" si="4"/>
        <v>#DIV/0!</v>
      </c>
      <c r="H59" s="14"/>
      <c r="I59" s="18">
        <f t="shared" si="3"/>
        <v>0</v>
      </c>
    </row>
    <row r="60" spans="2:9" ht="21" hidden="1" x14ac:dyDescent="0.6">
      <c r="B60" s="25"/>
      <c r="C60" s="15">
        <v>29.1666666666667</v>
      </c>
      <c r="D60" s="38"/>
      <c r="E60" s="12"/>
      <c r="F60" s="12"/>
      <c r="G60" s="12" t="e">
        <f t="shared" si="4"/>
        <v>#DIV/0!</v>
      </c>
      <c r="H60" s="14"/>
      <c r="I60" s="18">
        <f t="shared" si="3"/>
        <v>0</v>
      </c>
    </row>
    <row r="61" spans="2:9" ht="21" hidden="1" x14ac:dyDescent="0.6">
      <c r="B61" s="25"/>
      <c r="C61" s="15">
        <v>29.6666666666667</v>
      </c>
      <c r="D61" s="38"/>
      <c r="E61" s="12"/>
      <c r="F61" s="12"/>
      <c r="G61" s="12" t="e">
        <f t="shared" si="4"/>
        <v>#DIV/0!</v>
      </c>
      <c r="H61" s="14"/>
      <c r="I61" s="18">
        <f t="shared" si="3"/>
        <v>0</v>
      </c>
    </row>
    <row r="62" spans="2:9" ht="21" hidden="1" x14ac:dyDescent="0.6">
      <c r="B62" s="25"/>
      <c r="C62" s="15">
        <v>30.1666666666667</v>
      </c>
      <c r="D62" s="38"/>
      <c r="E62" s="12"/>
      <c r="F62" s="12"/>
      <c r="G62" s="12" t="e">
        <f t="shared" si="4"/>
        <v>#DIV/0!</v>
      </c>
      <c r="H62" s="14"/>
      <c r="I62" s="18">
        <f t="shared" si="3"/>
        <v>0</v>
      </c>
    </row>
    <row r="63" spans="2:9" ht="21" hidden="1" x14ac:dyDescent="0.6">
      <c r="B63" s="25"/>
      <c r="C63" s="15">
        <v>30.6666666666667</v>
      </c>
      <c r="D63" s="38"/>
      <c r="E63" s="12"/>
      <c r="F63" s="12"/>
      <c r="G63" s="12" t="e">
        <f t="shared" si="4"/>
        <v>#DIV/0!</v>
      </c>
      <c r="H63" s="14"/>
      <c r="I63" s="18">
        <f t="shared" si="3"/>
        <v>0</v>
      </c>
    </row>
    <row r="64" spans="2:9" ht="21" hidden="1" x14ac:dyDescent="0.6">
      <c r="B64" s="25"/>
      <c r="C64" s="15">
        <v>31.1666666666667</v>
      </c>
      <c r="D64" s="38"/>
      <c r="E64" s="12"/>
      <c r="F64" s="12"/>
      <c r="G64" s="12" t="e">
        <f t="shared" si="4"/>
        <v>#DIV/0!</v>
      </c>
      <c r="H64" s="14"/>
      <c r="I64" s="18">
        <f t="shared" si="3"/>
        <v>0</v>
      </c>
    </row>
    <row r="65" spans="1:10" ht="21" hidden="1" x14ac:dyDescent="0.6">
      <c r="B65" s="25"/>
      <c r="C65" s="15">
        <v>31.6666666666667</v>
      </c>
      <c r="D65" s="38"/>
      <c r="E65" s="12"/>
      <c r="F65" s="12"/>
      <c r="G65" s="12" t="e">
        <f t="shared" si="4"/>
        <v>#DIV/0!</v>
      </c>
      <c r="H65" s="14"/>
      <c r="I65" s="18">
        <f t="shared" si="3"/>
        <v>0</v>
      </c>
    </row>
    <row r="66" spans="1:10" ht="21" hidden="1" x14ac:dyDescent="0.6">
      <c r="B66" s="25"/>
      <c r="C66" s="15">
        <v>32.1666666666667</v>
      </c>
      <c r="D66" s="38"/>
      <c r="E66" s="12"/>
      <c r="F66" s="12"/>
      <c r="G66" s="12" t="e">
        <f t="shared" si="4"/>
        <v>#DIV/0!</v>
      </c>
      <c r="H66" s="14"/>
      <c r="I66" s="18">
        <f t="shared" si="3"/>
        <v>0</v>
      </c>
    </row>
    <row r="67" spans="1:10" ht="21" hidden="1" x14ac:dyDescent="0.6">
      <c r="B67" s="25"/>
      <c r="C67" s="15">
        <v>32.6666666666667</v>
      </c>
      <c r="D67" s="38"/>
      <c r="E67" s="12"/>
      <c r="F67" s="12"/>
      <c r="G67" s="12" t="e">
        <f t="shared" si="4"/>
        <v>#DIV/0!</v>
      </c>
      <c r="H67" s="14"/>
      <c r="I67" s="18">
        <f t="shared" si="3"/>
        <v>0</v>
      </c>
    </row>
    <row r="68" spans="1:10" ht="21" hidden="1" x14ac:dyDescent="0.6">
      <c r="B68" s="25"/>
      <c r="C68" s="15">
        <v>33.1666666666667</v>
      </c>
      <c r="D68" s="38"/>
      <c r="E68" s="12"/>
      <c r="F68" s="12"/>
      <c r="G68" s="12" t="e">
        <f t="shared" si="4"/>
        <v>#DIV/0!</v>
      </c>
      <c r="H68" s="14"/>
      <c r="I68" s="18">
        <f t="shared" si="3"/>
        <v>0</v>
      </c>
    </row>
    <row r="69" spans="1:10" ht="23.25" x14ac:dyDescent="0.7">
      <c r="B69" s="25"/>
      <c r="C69" s="66" t="s">
        <v>47</v>
      </c>
      <c r="D69" s="67"/>
      <c r="E69" s="41">
        <f>SUM(E4:E68)</f>
        <v>26654</v>
      </c>
      <c r="F69" s="41">
        <f>SUM(F4:F68)</f>
        <v>90980</v>
      </c>
      <c r="G69" s="41">
        <f>H69/F69</f>
        <v>10305761.093921741</v>
      </c>
      <c r="H69" s="21">
        <f>SUM(H4:H68)</f>
        <v>937618144325</v>
      </c>
      <c r="I69" s="23">
        <f>SUM(I4:I68)</f>
        <v>1</v>
      </c>
    </row>
    <row r="70" spans="1:10" ht="21" hidden="1" x14ac:dyDescent="0.6">
      <c r="B70" s="25"/>
      <c r="C70" s="68" t="s">
        <v>62</v>
      </c>
      <c r="D70" s="69"/>
      <c r="E70" s="19"/>
      <c r="F70" s="12"/>
      <c r="G70" s="12" t="e">
        <f t="shared" si="4"/>
        <v>#DIV/0!</v>
      </c>
      <c r="H70" s="13"/>
      <c r="I70" s="17" t="e">
        <f>F70/$F$72</f>
        <v>#DIV/0!</v>
      </c>
    </row>
    <row r="71" spans="1:10" ht="21" hidden="1" x14ac:dyDescent="0.6">
      <c r="B71" s="25"/>
      <c r="C71" s="68" t="s">
        <v>65</v>
      </c>
      <c r="D71" s="69"/>
      <c r="E71" s="19"/>
      <c r="F71" s="12"/>
      <c r="G71" s="12" t="e">
        <f t="shared" si="4"/>
        <v>#DIV/0!</v>
      </c>
      <c r="H71" s="13"/>
      <c r="I71" s="17" t="e">
        <f>F71/$F$72</f>
        <v>#DIV/0!</v>
      </c>
    </row>
    <row r="72" spans="1:10" ht="23.25" hidden="1" x14ac:dyDescent="0.7">
      <c r="B72" s="25"/>
      <c r="C72" s="70" t="s">
        <v>63</v>
      </c>
      <c r="D72" s="71"/>
      <c r="E72" s="41">
        <f>SUM(E70:E71)</f>
        <v>0</v>
      </c>
      <c r="F72" s="41">
        <f>SUM(F70:F71)</f>
        <v>0</v>
      </c>
      <c r="G72" s="41" t="e">
        <f>H72/F72</f>
        <v>#DIV/0!</v>
      </c>
      <c r="H72" s="21">
        <f>SUM(H70:H71)</f>
        <v>0</v>
      </c>
      <c r="I72" s="23" t="e">
        <f>SUM(I70:I71)</f>
        <v>#DIV/0!</v>
      </c>
    </row>
    <row r="73" spans="1:10" ht="21" x14ac:dyDescent="0.6">
      <c r="B73" s="25"/>
      <c r="C73" s="68" t="s">
        <v>2</v>
      </c>
      <c r="D73" s="69"/>
      <c r="E73" s="19">
        <f>E6</f>
        <v>11200</v>
      </c>
      <c r="F73" s="12">
        <f>F6</f>
        <v>40799</v>
      </c>
      <c r="G73" s="12">
        <f t="shared" si="4"/>
        <v>10200000</v>
      </c>
      <c r="H73" s="14">
        <f>H6</f>
        <v>416149800000</v>
      </c>
      <c r="I73" s="17">
        <f>F73/$F$78</f>
        <v>0.44843921741041987</v>
      </c>
    </row>
    <row r="74" spans="1:10" ht="21" x14ac:dyDescent="0.6">
      <c r="B74" s="25"/>
      <c r="C74" s="68" t="s">
        <v>35</v>
      </c>
      <c r="D74" s="69"/>
      <c r="E74" s="19">
        <f>E7</f>
        <v>4400</v>
      </c>
      <c r="F74" s="12">
        <f>F7</f>
        <v>13181</v>
      </c>
      <c r="G74" s="12">
        <f t="shared" si="4"/>
        <v>9000000</v>
      </c>
      <c r="H74" s="14">
        <f>H7</f>
        <v>118629000000</v>
      </c>
      <c r="I74" s="17">
        <f>F74/$F$78</f>
        <v>0.14487799516377226</v>
      </c>
    </row>
    <row r="75" spans="1:10" ht="21" hidden="1" x14ac:dyDescent="0.6">
      <c r="B75" s="25"/>
      <c r="C75" s="68" t="s">
        <v>31</v>
      </c>
      <c r="D75" s="69"/>
      <c r="E75" s="19">
        <f>E5</f>
        <v>1200</v>
      </c>
      <c r="F75" s="12">
        <f>F5</f>
        <v>1200</v>
      </c>
      <c r="G75" s="12">
        <f t="shared" si="4"/>
        <v>9350000</v>
      </c>
      <c r="H75" s="14">
        <f>H5</f>
        <v>11220000000</v>
      </c>
      <c r="I75" s="17">
        <f>F75/$F$78</f>
        <v>1.3189712024620796E-2</v>
      </c>
      <c r="J75" s="29">
        <f>H69-H78</f>
        <v>0</v>
      </c>
    </row>
    <row r="76" spans="1:10" ht="21" x14ac:dyDescent="0.6">
      <c r="B76" s="25"/>
      <c r="C76" s="68" t="s">
        <v>3</v>
      </c>
      <c r="D76" s="69"/>
      <c r="E76" s="19">
        <f>E4-E71</f>
        <v>4796</v>
      </c>
      <c r="F76" s="12">
        <f>F4-F71</f>
        <v>17600</v>
      </c>
      <c r="G76" s="12">
        <f>H76/F76</f>
        <v>10831016.464772727</v>
      </c>
      <c r="H76" s="14">
        <f>H4-H71</f>
        <v>190625889780</v>
      </c>
      <c r="I76" s="17">
        <f>F76/$F$78</f>
        <v>0.19344910969443835</v>
      </c>
    </row>
    <row r="77" spans="1:10" ht="21" x14ac:dyDescent="0.6">
      <c r="B77" s="25"/>
      <c r="C77" s="68" t="s">
        <v>48</v>
      </c>
      <c r="D77" s="69"/>
      <c r="E77" s="12">
        <f>E13+E52+E12+E54+E11+E56+E58+E15+E32+E33+E50+E17+E55+E53+E27+E18+E51+E36+E16+E34+E28+E29+E46+E35+E48+E30+E45+E47+E31+E37+E38+E39+E40+E41+E42+E43+E19+E20+E21+E22+E23+E24+E25+E26+E57+E59+E60+E63+E61+E65+E49+E62+E64+E66+E14+E67+E68+E44+E8+E10+E9</f>
        <v>5058</v>
      </c>
      <c r="F77" s="12">
        <f>F13+F52+F12+F54+F11+F56+F58+F15+F50+F33+F32+F17+F55+F53+F27+F18+F51+F36+F16+F34+F29+F28+F46+F35+F48+F30+F47+F45+F31+F37+F38+F39+F40+F41+F42+F43+F19+F20+F21+F22+F23+F24+F25+F26+F57+F59+F60+F63+F61+F65+F49+F62+F64+F66+F14+F67+F68+F44+F8+F10+F9</f>
        <v>18200</v>
      </c>
      <c r="G77" s="12">
        <f>H77/F77</f>
        <v>11043596.403571429</v>
      </c>
      <c r="H77" s="13">
        <f>H13+H52+H12+H54+H11+H56+H58+H15+H50+H33+H32+H17+H55+H53+H27+H18+H51+H36+H16+H34+H29+H28+H46+H35+H48+H30+H47+H45+H31+H37+H38+H39+H40+H41+H42+H43+H19+H20+H21+H22+H23+H24+H25+H26+H57+H59+H60+H63+H61+H65+H49+H62+H64+H66+H14+H67+H68+H44+H8+H10+H9</f>
        <v>200993454545</v>
      </c>
      <c r="I77" s="17">
        <f>F77/$F$78</f>
        <v>0.20004396570674873</v>
      </c>
    </row>
    <row r="78" spans="1:10" ht="24" thickBot="1" x14ac:dyDescent="0.75">
      <c r="C78" s="58" t="s">
        <v>49</v>
      </c>
      <c r="D78" s="59"/>
      <c r="E78" s="26">
        <f>SUM(E73:E77)</f>
        <v>26654</v>
      </c>
      <c r="F78" s="26">
        <f>SUM(F73:F77)</f>
        <v>90980</v>
      </c>
      <c r="G78" s="26">
        <f>H78/F78</f>
        <v>10305761.093921741</v>
      </c>
      <c r="H78" s="27">
        <f>SUM(H73:H77)</f>
        <v>937618144325</v>
      </c>
      <c r="I78" s="28">
        <f>SUM(I73:I77)</f>
        <v>1</v>
      </c>
    </row>
    <row r="79" spans="1:10" ht="15.75" thickBot="1" x14ac:dyDescent="0.3"/>
    <row r="80" spans="1:10" ht="36" customHeight="1" x14ac:dyDescent="0.25">
      <c r="A80" s="76" t="s">
        <v>186</v>
      </c>
      <c r="B80" s="77"/>
      <c r="C80" s="77"/>
      <c r="D80" s="77"/>
      <c r="E80" s="77"/>
      <c r="F80" s="77"/>
      <c r="G80" s="77"/>
      <c r="H80" s="77"/>
      <c r="I80" s="77"/>
      <c r="J80" s="78"/>
    </row>
    <row r="81" spans="1:10" x14ac:dyDescent="0.25">
      <c r="A81" s="72"/>
      <c r="B81" s="73"/>
      <c r="C81" s="39" t="s">
        <v>22</v>
      </c>
      <c r="D81" s="39" t="s">
        <v>23</v>
      </c>
      <c r="E81" s="39" t="s">
        <v>24</v>
      </c>
      <c r="F81" s="39" t="s">
        <v>25</v>
      </c>
      <c r="G81" s="39" t="s">
        <v>26</v>
      </c>
      <c r="H81" s="39" t="s">
        <v>30</v>
      </c>
      <c r="I81" s="39" t="s">
        <v>36</v>
      </c>
      <c r="J81" s="24" t="s">
        <v>21</v>
      </c>
    </row>
    <row r="82" spans="1:10" ht="19.5" x14ac:dyDescent="0.25">
      <c r="A82" s="79" t="s">
        <v>71</v>
      </c>
      <c r="B82" s="80"/>
      <c r="C82" s="39" t="s">
        <v>27</v>
      </c>
      <c r="D82" s="30">
        <f>800+3+800+1200+800+1600+400+800+799+800+800+400+800+800+400+800+800+400+800+400+400+200+80+1200+400+400+1+384+400+400+1200+800+400+400+108+1600+400+108+59+92</f>
        <v>23434</v>
      </c>
      <c r="E82" s="31">
        <f>400+800+97+800+400+100+79+53+800+336+400+108+400+40+120+44+80+1600+400+400+360+1100+800+400+90+90+399+800+400+117+400+800+400+88+90+398+800+800+400+408+76+400+400+400+88+108+400+800+400+400+70+800+400+88+800+117+393+11+60+329+1200+800+1+800+200+117+800+800+400+400+117+120+800+400+400+63+40+258+800+400+117+1200+400+400+400+211+400+100+400+400+400+240+20+120+324+800+800+800+800+400+108-1</f>
        <v>40892</v>
      </c>
      <c r="F82" s="32">
        <f>1600+1600+800+400+108+182+49+2002+400+400+800+399+70+400+800+400+132+120+400+400+400+800+1200+800+252+1200+398+1200+800+800+20+108+2400+116+132+271+389+400+1200+398+606+102+800+400</f>
        <v>26654</v>
      </c>
      <c r="G82" s="32"/>
      <c r="H82" s="32"/>
      <c r="I82" s="32"/>
      <c r="J82" s="33">
        <f>SUM(D82:I82)</f>
        <v>90980</v>
      </c>
    </row>
    <row r="83" spans="1:10" ht="19.5" x14ac:dyDescent="0.25">
      <c r="A83" s="79"/>
      <c r="B83" s="80"/>
      <c r="C83" s="39" t="s">
        <v>28</v>
      </c>
      <c r="D83" s="30"/>
      <c r="E83" s="30"/>
      <c r="F83" s="30"/>
      <c r="G83" s="30"/>
      <c r="H83" s="30"/>
      <c r="I83" s="30"/>
      <c r="J83" s="33">
        <f>SUM(D83:I83)</f>
        <v>0</v>
      </c>
    </row>
    <row r="84" spans="1:10" ht="19.5" x14ac:dyDescent="0.25">
      <c r="A84" s="72" t="s">
        <v>29</v>
      </c>
      <c r="B84" s="73"/>
      <c r="C84" s="73"/>
      <c r="D84" s="34">
        <f t="shared" ref="D84:I84" si="5">D82-D83</f>
        <v>23434</v>
      </c>
      <c r="E84" s="35">
        <f t="shared" si="5"/>
        <v>40892</v>
      </c>
      <c r="F84" s="34">
        <f t="shared" si="5"/>
        <v>26654</v>
      </c>
      <c r="G84" s="34">
        <f>G82-G83</f>
        <v>0</v>
      </c>
      <c r="H84" s="34">
        <f>H82-H83</f>
        <v>0</v>
      </c>
      <c r="I84" s="34">
        <f t="shared" si="5"/>
        <v>0</v>
      </c>
      <c r="J84" s="36">
        <f>J82-J83</f>
        <v>90980</v>
      </c>
    </row>
    <row r="85" spans="1:10" hidden="1" x14ac:dyDescent="0.25">
      <c r="A85" s="72" t="s">
        <v>22</v>
      </c>
      <c r="B85" s="73"/>
      <c r="C85" s="73"/>
      <c r="D85" s="39" t="s">
        <v>39</v>
      </c>
      <c r="E85" s="39" t="s">
        <v>40</v>
      </c>
      <c r="F85" s="39" t="s">
        <v>41</v>
      </c>
      <c r="G85" s="39" t="s">
        <v>42</v>
      </c>
      <c r="H85" s="39" t="s">
        <v>43</v>
      </c>
      <c r="I85" s="39" t="s">
        <v>50</v>
      </c>
      <c r="J85" s="24" t="s">
        <v>21</v>
      </c>
    </row>
    <row r="86" spans="1:10" ht="19.5" hidden="1" x14ac:dyDescent="0.25">
      <c r="A86" s="79" t="s">
        <v>72</v>
      </c>
      <c r="B86" s="80"/>
      <c r="C86" s="39" t="s">
        <v>27</v>
      </c>
      <c r="D86" s="30"/>
      <c r="E86" s="31"/>
      <c r="F86" s="30"/>
      <c r="G86" s="30"/>
      <c r="H86" s="30"/>
      <c r="I86" s="30"/>
      <c r="J86" s="33">
        <f>SUM(D86:I86)</f>
        <v>0</v>
      </c>
    </row>
    <row r="87" spans="1:10" ht="19.5" hidden="1" x14ac:dyDescent="0.25">
      <c r="A87" s="79"/>
      <c r="B87" s="80"/>
      <c r="C87" s="39" t="s">
        <v>28</v>
      </c>
      <c r="D87" s="30"/>
      <c r="E87" s="30"/>
      <c r="F87" s="30"/>
      <c r="G87" s="30"/>
      <c r="H87" s="30"/>
      <c r="I87" s="30"/>
      <c r="J87" s="33">
        <f>SUM(D87:I87)</f>
        <v>0</v>
      </c>
    </row>
    <row r="88" spans="1:10" ht="19.5" hidden="1" x14ac:dyDescent="0.25">
      <c r="A88" s="72" t="s">
        <v>29</v>
      </c>
      <c r="B88" s="73"/>
      <c r="C88" s="73"/>
      <c r="D88" s="34">
        <f t="shared" ref="D88:J88" si="6">D86-D87</f>
        <v>0</v>
      </c>
      <c r="E88" s="35">
        <f t="shared" si="6"/>
        <v>0</v>
      </c>
      <c r="F88" s="34">
        <f t="shared" si="6"/>
        <v>0</v>
      </c>
      <c r="G88" s="34">
        <f t="shared" si="6"/>
        <v>0</v>
      </c>
      <c r="H88" s="34">
        <f t="shared" si="6"/>
        <v>0</v>
      </c>
      <c r="I88" s="34">
        <f t="shared" si="6"/>
        <v>0</v>
      </c>
      <c r="J88" s="36">
        <f t="shared" si="6"/>
        <v>0</v>
      </c>
    </row>
    <row r="89" spans="1:10" ht="27" thickBot="1" x14ac:dyDescent="0.3">
      <c r="A89" s="74" t="s">
        <v>51</v>
      </c>
      <c r="B89" s="75"/>
      <c r="C89" s="75"/>
      <c r="D89" s="75"/>
      <c r="E89" s="75"/>
      <c r="F89" s="75"/>
      <c r="G89" s="75"/>
      <c r="H89" s="75"/>
      <c r="I89" s="75"/>
      <c r="J89" s="37">
        <f>J84+J88</f>
        <v>90980</v>
      </c>
    </row>
  </sheetData>
  <mergeCells count="20">
    <mergeCell ref="A88:C88"/>
    <mergeCell ref="A89:I89"/>
    <mergeCell ref="A80:J80"/>
    <mergeCell ref="A81:B81"/>
    <mergeCell ref="A82:B83"/>
    <mergeCell ref="A84:C84"/>
    <mergeCell ref="A85:C85"/>
    <mergeCell ref="A86:B87"/>
    <mergeCell ref="C78:D78"/>
    <mergeCell ref="C1:I1"/>
    <mergeCell ref="C2:I2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3C01-0859-48F6-8FCE-6C9CB9DD228B}">
  <sheetPr>
    <pageSetUpPr fitToPage="1"/>
  </sheetPr>
  <dimension ref="C2:I322"/>
  <sheetViews>
    <sheetView rightToLeft="1" tabSelected="1" topLeftCell="A293" zoomScale="90" zoomScaleNormal="90" workbookViewId="0">
      <selection activeCell="I299" sqref="I299"/>
    </sheetView>
  </sheetViews>
  <sheetFormatPr defaultRowHeight="15" x14ac:dyDescent="0.25"/>
  <cols>
    <col min="3" max="3" width="8.7109375" customWidth="1"/>
    <col min="4" max="4" width="12.7109375" customWidth="1"/>
    <col min="5" max="5" width="25" bestFit="1" customWidth="1"/>
    <col min="6" max="6" width="14" customWidth="1"/>
    <col min="7" max="7" width="14.5703125" customWidth="1"/>
    <col min="8" max="8" width="16.140625" bestFit="1" customWidth="1"/>
    <col min="9" max="9" width="12.140625" customWidth="1"/>
  </cols>
  <sheetData>
    <row r="2" spans="3:9" ht="28.5" customHeight="1" x14ac:dyDescent="0.25">
      <c r="C2" s="44" t="s">
        <v>6</v>
      </c>
      <c r="D2" s="45" t="s">
        <v>0</v>
      </c>
      <c r="E2" s="46" t="s">
        <v>1</v>
      </c>
      <c r="F2" s="47" t="s">
        <v>7</v>
      </c>
      <c r="G2" s="48" t="s">
        <v>75</v>
      </c>
      <c r="H2" s="48" t="s">
        <v>37</v>
      </c>
      <c r="I2" s="49" t="s">
        <v>4</v>
      </c>
    </row>
    <row r="3" spans="3:9" ht="21.95" customHeight="1" x14ac:dyDescent="0.25">
      <c r="C3" s="5">
        <v>1</v>
      </c>
      <c r="D3" s="3" t="s">
        <v>90</v>
      </c>
      <c r="E3" s="4" t="s">
        <v>55</v>
      </c>
      <c r="F3" s="2">
        <v>14834</v>
      </c>
      <c r="G3" s="4" t="s">
        <v>52</v>
      </c>
      <c r="H3" s="1">
        <v>9000000</v>
      </c>
      <c r="I3" s="10">
        <v>400</v>
      </c>
    </row>
    <row r="4" spans="3:9" ht="21.95" customHeight="1" x14ac:dyDescent="0.25">
      <c r="C4" s="5">
        <v>2</v>
      </c>
      <c r="D4" s="3" t="s">
        <v>90</v>
      </c>
      <c r="E4" s="4" t="s">
        <v>55</v>
      </c>
      <c r="F4" s="2">
        <v>14835</v>
      </c>
      <c r="G4" s="4" t="s">
        <v>52</v>
      </c>
      <c r="H4" s="1">
        <v>9000000</v>
      </c>
      <c r="I4" s="10">
        <v>400</v>
      </c>
    </row>
    <row r="5" spans="3:9" ht="21.95" customHeight="1" x14ac:dyDescent="0.25">
      <c r="C5" s="5">
        <v>3</v>
      </c>
      <c r="D5" s="3" t="s">
        <v>91</v>
      </c>
      <c r="E5" s="4" t="s">
        <v>92</v>
      </c>
      <c r="F5" s="2">
        <v>14836</v>
      </c>
      <c r="G5" s="4" t="s">
        <v>66</v>
      </c>
      <c r="H5" s="1">
        <v>10300000</v>
      </c>
      <c r="I5" s="10">
        <v>3</v>
      </c>
    </row>
    <row r="6" spans="3:9" ht="21.95" customHeight="1" x14ac:dyDescent="0.25">
      <c r="C6" s="5">
        <v>4</v>
      </c>
      <c r="D6" s="3" t="s">
        <v>93</v>
      </c>
      <c r="E6" s="4" t="s">
        <v>76</v>
      </c>
      <c r="F6" s="2">
        <v>14837</v>
      </c>
      <c r="G6" s="4" t="s">
        <v>12</v>
      </c>
      <c r="H6" s="1">
        <v>10200000</v>
      </c>
      <c r="I6" s="10">
        <v>400</v>
      </c>
    </row>
    <row r="7" spans="3:9" ht="21.95" customHeight="1" x14ac:dyDescent="0.25">
      <c r="C7" s="5">
        <v>5</v>
      </c>
      <c r="D7" s="3" t="s">
        <v>93</v>
      </c>
      <c r="E7" s="4" t="s">
        <v>76</v>
      </c>
      <c r="F7" s="2">
        <v>14838</v>
      </c>
      <c r="G7" s="4" t="s">
        <v>12</v>
      </c>
      <c r="H7" s="1">
        <v>10200000</v>
      </c>
      <c r="I7" s="10">
        <v>400</v>
      </c>
    </row>
    <row r="8" spans="3:9" ht="21.95" customHeight="1" x14ac:dyDescent="0.25">
      <c r="C8" s="5">
        <v>6</v>
      </c>
      <c r="D8" s="7" t="s">
        <v>94</v>
      </c>
      <c r="E8" s="4" t="s">
        <v>76</v>
      </c>
      <c r="F8" s="2">
        <v>14839</v>
      </c>
      <c r="G8" s="4" t="s">
        <v>12</v>
      </c>
      <c r="H8" s="1">
        <v>10200000</v>
      </c>
      <c r="I8" s="10">
        <v>400</v>
      </c>
    </row>
    <row r="9" spans="3:9" ht="21.95" customHeight="1" x14ac:dyDescent="0.25">
      <c r="C9" s="5">
        <v>7</v>
      </c>
      <c r="D9" s="7" t="s">
        <v>94</v>
      </c>
      <c r="E9" s="4" t="s">
        <v>76</v>
      </c>
      <c r="F9" s="2">
        <v>14840</v>
      </c>
      <c r="G9" s="4" t="s">
        <v>12</v>
      </c>
      <c r="H9" s="1">
        <v>10200000</v>
      </c>
      <c r="I9" s="10">
        <v>200</v>
      </c>
    </row>
    <row r="10" spans="3:9" ht="21.95" customHeight="1" x14ac:dyDescent="0.25">
      <c r="C10" s="5">
        <v>8</v>
      </c>
      <c r="D10" s="7" t="s">
        <v>94</v>
      </c>
      <c r="E10" s="4" t="s">
        <v>76</v>
      </c>
      <c r="F10" s="2">
        <v>14841</v>
      </c>
      <c r="G10" s="4" t="s">
        <v>12</v>
      </c>
      <c r="H10" s="1">
        <v>10200000</v>
      </c>
      <c r="I10" s="10">
        <v>200</v>
      </c>
    </row>
    <row r="11" spans="3:9" ht="21.95" customHeight="1" x14ac:dyDescent="0.25">
      <c r="C11" s="5">
        <v>9</v>
      </c>
      <c r="D11" s="7" t="s">
        <v>94</v>
      </c>
      <c r="E11" s="8" t="s">
        <v>20</v>
      </c>
      <c r="F11" s="2">
        <v>14842</v>
      </c>
      <c r="G11" s="8" t="s">
        <v>16</v>
      </c>
      <c r="H11" s="16">
        <v>10490000</v>
      </c>
      <c r="I11" s="11">
        <v>400</v>
      </c>
    </row>
    <row r="12" spans="3:9" ht="21.95" customHeight="1" x14ac:dyDescent="0.25">
      <c r="C12" s="5">
        <v>10</v>
      </c>
      <c r="D12" s="7" t="s">
        <v>94</v>
      </c>
      <c r="E12" s="8" t="s">
        <v>20</v>
      </c>
      <c r="F12" s="2">
        <v>14843</v>
      </c>
      <c r="G12" s="8" t="s">
        <v>16</v>
      </c>
      <c r="H12" s="16">
        <v>10490000</v>
      </c>
      <c r="I12" s="11">
        <v>400</v>
      </c>
    </row>
    <row r="13" spans="3:9" ht="21.95" customHeight="1" x14ac:dyDescent="0.25">
      <c r="C13" s="5">
        <v>11</v>
      </c>
      <c r="D13" s="7" t="s">
        <v>95</v>
      </c>
      <c r="E13" s="4" t="s">
        <v>76</v>
      </c>
      <c r="F13" s="9">
        <v>14844</v>
      </c>
      <c r="G13" s="4" t="s">
        <v>12</v>
      </c>
      <c r="H13" s="1">
        <v>10200000</v>
      </c>
      <c r="I13" s="10">
        <v>400</v>
      </c>
    </row>
    <row r="14" spans="3:9" ht="21.95" customHeight="1" x14ac:dyDescent="0.25">
      <c r="C14" s="5">
        <v>12</v>
      </c>
      <c r="D14" s="7" t="s">
        <v>95</v>
      </c>
      <c r="E14" s="4" t="s">
        <v>76</v>
      </c>
      <c r="F14" s="9">
        <v>14845</v>
      </c>
      <c r="G14" s="4" t="s">
        <v>12</v>
      </c>
      <c r="H14" s="1">
        <v>10200000</v>
      </c>
      <c r="I14" s="10">
        <v>400</v>
      </c>
    </row>
    <row r="15" spans="3:9" ht="21.95" customHeight="1" x14ac:dyDescent="0.25">
      <c r="C15" s="5">
        <v>13</v>
      </c>
      <c r="D15" s="7" t="s">
        <v>95</v>
      </c>
      <c r="E15" s="8" t="s">
        <v>20</v>
      </c>
      <c r="F15" s="9">
        <v>14846</v>
      </c>
      <c r="G15" s="8" t="s">
        <v>16</v>
      </c>
      <c r="H15" s="16">
        <v>10490000</v>
      </c>
      <c r="I15" s="11">
        <v>400</v>
      </c>
    </row>
    <row r="16" spans="3:9" ht="21.95" customHeight="1" x14ac:dyDescent="0.25">
      <c r="C16" s="5">
        <v>14</v>
      </c>
      <c r="D16" s="7" t="s">
        <v>95</v>
      </c>
      <c r="E16" s="8" t="s">
        <v>20</v>
      </c>
      <c r="F16" s="9">
        <v>14847</v>
      </c>
      <c r="G16" s="8" t="s">
        <v>16</v>
      </c>
      <c r="H16" s="16">
        <v>10490000</v>
      </c>
      <c r="I16" s="11">
        <v>400</v>
      </c>
    </row>
    <row r="17" spans="3:9" ht="21.95" customHeight="1" x14ac:dyDescent="0.25">
      <c r="C17" s="5">
        <v>15</v>
      </c>
      <c r="D17" s="7" t="s">
        <v>96</v>
      </c>
      <c r="E17" s="4" t="s">
        <v>76</v>
      </c>
      <c r="F17" s="9">
        <v>14848</v>
      </c>
      <c r="G17" s="4" t="s">
        <v>12</v>
      </c>
      <c r="H17" s="1">
        <v>10200000</v>
      </c>
      <c r="I17" s="10">
        <v>400</v>
      </c>
    </row>
    <row r="18" spans="3:9" ht="21.95" customHeight="1" x14ac:dyDescent="0.25">
      <c r="C18" s="5">
        <v>16</v>
      </c>
      <c r="D18" s="7" t="s">
        <v>97</v>
      </c>
      <c r="E18" s="4" t="s">
        <v>76</v>
      </c>
      <c r="F18" s="9">
        <v>14849</v>
      </c>
      <c r="G18" s="4" t="s">
        <v>12</v>
      </c>
      <c r="H18" s="1">
        <v>10200000</v>
      </c>
      <c r="I18" s="10">
        <v>400</v>
      </c>
    </row>
    <row r="19" spans="3:9" ht="21.95" customHeight="1" x14ac:dyDescent="0.25">
      <c r="C19" s="5">
        <v>17</v>
      </c>
      <c r="D19" s="7" t="s">
        <v>98</v>
      </c>
      <c r="E19" s="8" t="s">
        <v>20</v>
      </c>
      <c r="F19" s="9">
        <v>14850</v>
      </c>
      <c r="G19" s="8" t="s">
        <v>16</v>
      </c>
      <c r="H19" s="16">
        <v>10490000</v>
      </c>
      <c r="I19" s="11">
        <v>400</v>
      </c>
    </row>
    <row r="20" spans="3:9" ht="21.95" customHeight="1" x14ac:dyDescent="0.25">
      <c r="C20" s="5">
        <v>18</v>
      </c>
      <c r="D20" s="7" t="s">
        <v>98</v>
      </c>
      <c r="E20" s="8" t="s">
        <v>20</v>
      </c>
      <c r="F20" s="9">
        <v>14851</v>
      </c>
      <c r="G20" s="8" t="s">
        <v>16</v>
      </c>
      <c r="H20" s="16">
        <v>10490000</v>
      </c>
      <c r="I20" s="11">
        <v>400</v>
      </c>
    </row>
    <row r="21" spans="3:9" ht="21.95" customHeight="1" x14ac:dyDescent="0.25">
      <c r="C21" s="5">
        <v>19</v>
      </c>
      <c r="D21" s="7" t="s">
        <v>98</v>
      </c>
      <c r="E21" s="4" t="s">
        <v>76</v>
      </c>
      <c r="F21" s="9">
        <v>14852</v>
      </c>
      <c r="G21" s="4" t="s">
        <v>12</v>
      </c>
      <c r="H21" s="1">
        <v>10200000</v>
      </c>
      <c r="I21" s="11">
        <v>399</v>
      </c>
    </row>
    <row r="22" spans="3:9" ht="21.95" customHeight="1" x14ac:dyDescent="0.25">
      <c r="C22" s="5">
        <v>20</v>
      </c>
      <c r="D22" s="7" t="s">
        <v>98</v>
      </c>
      <c r="E22" s="4" t="s">
        <v>76</v>
      </c>
      <c r="F22" s="9">
        <v>14853</v>
      </c>
      <c r="G22" s="4" t="s">
        <v>12</v>
      </c>
      <c r="H22" s="1">
        <v>10200000</v>
      </c>
      <c r="I22" s="11">
        <v>400</v>
      </c>
    </row>
    <row r="23" spans="3:9" ht="21.95" customHeight="1" x14ac:dyDescent="0.25">
      <c r="C23" s="5">
        <v>21</v>
      </c>
      <c r="D23" s="7" t="s">
        <v>99</v>
      </c>
      <c r="E23" s="4" t="s">
        <v>55</v>
      </c>
      <c r="F23" s="9">
        <v>14854</v>
      </c>
      <c r="G23" s="4" t="s">
        <v>52</v>
      </c>
      <c r="H23" s="1">
        <v>9000000</v>
      </c>
      <c r="I23" s="11">
        <v>400</v>
      </c>
    </row>
    <row r="24" spans="3:9" ht="21.95" customHeight="1" x14ac:dyDescent="0.25">
      <c r="C24" s="5">
        <v>22</v>
      </c>
      <c r="D24" s="7" t="s">
        <v>99</v>
      </c>
      <c r="E24" s="8" t="s">
        <v>20</v>
      </c>
      <c r="F24" s="9">
        <v>14855</v>
      </c>
      <c r="G24" s="8" t="s">
        <v>16</v>
      </c>
      <c r="H24" s="16">
        <v>10490000</v>
      </c>
      <c r="I24" s="11">
        <v>400</v>
      </c>
    </row>
    <row r="25" spans="3:9" ht="21.95" customHeight="1" x14ac:dyDescent="0.25">
      <c r="C25" s="5">
        <v>23</v>
      </c>
      <c r="D25" s="7" t="s">
        <v>99</v>
      </c>
      <c r="E25" s="8" t="s">
        <v>20</v>
      </c>
      <c r="F25" s="9">
        <v>14856</v>
      </c>
      <c r="G25" s="8" t="s">
        <v>16</v>
      </c>
      <c r="H25" s="16">
        <v>10490000</v>
      </c>
      <c r="I25" s="11">
        <v>400</v>
      </c>
    </row>
    <row r="26" spans="3:9" ht="21.95" customHeight="1" x14ac:dyDescent="0.25">
      <c r="C26" s="5">
        <v>24</v>
      </c>
      <c r="D26" s="7" t="s">
        <v>99</v>
      </c>
      <c r="E26" s="4" t="s">
        <v>76</v>
      </c>
      <c r="F26" s="9">
        <v>14857</v>
      </c>
      <c r="G26" s="4" t="s">
        <v>12</v>
      </c>
      <c r="H26" s="1">
        <v>10200000</v>
      </c>
      <c r="I26" s="11">
        <v>400</v>
      </c>
    </row>
    <row r="27" spans="3:9" ht="21.95" customHeight="1" x14ac:dyDescent="0.25">
      <c r="C27" s="5">
        <v>25</v>
      </c>
      <c r="D27" s="7" t="s">
        <v>99</v>
      </c>
      <c r="E27" s="4" t="s">
        <v>76</v>
      </c>
      <c r="F27" s="9">
        <v>14858</v>
      </c>
      <c r="G27" s="4" t="s">
        <v>12</v>
      </c>
      <c r="H27" s="1">
        <v>10200000</v>
      </c>
      <c r="I27" s="11">
        <v>400</v>
      </c>
    </row>
    <row r="28" spans="3:9" ht="21.95" customHeight="1" x14ac:dyDescent="0.25">
      <c r="C28" s="5">
        <v>26</v>
      </c>
      <c r="D28" s="7" t="s">
        <v>100</v>
      </c>
      <c r="E28" s="4" t="s">
        <v>55</v>
      </c>
      <c r="F28" s="9">
        <v>14859</v>
      </c>
      <c r="G28" s="4" t="s">
        <v>52</v>
      </c>
      <c r="H28" s="1">
        <v>9000000</v>
      </c>
      <c r="I28" s="11">
        <v>400</v>
      </c>
    </row>
    <row r="29" spans="3:9" ht="21.95" customHeight="1" x14ac:dyDescent="0.25">
      <c r="C29" s="5">
        <v>27</v>
      </c>
      <c r="D29" s="7" t="s">
        <v>100</v>
      </c>
      <c r="E29" s="4" t="s">
        <v>76</v>
      </c>
      <c r="F29" s="9">
        <v>14860</v>
      </c>
      <c r="G29" s="4" t="s">
        <v>12</v>
      </c>
      <c r="H29" s="1">
        <v>10200000</v>
      </c>
      <c r="I29" s="11">
        <v>400</v>
      </c>
    </row>
    <row r="30" spans="3:9" ht="21.95" customHeight="1" x14ac:dyDescent="0.25">
      <c r="C30" s="5">
        <v>28</v>
      </c>
      <c r="D30" s="7" t="s">
        <v>100</v>
      </c>
      <c r="E30" s="4" t="s">
        <v>76</v>
      </c>
      <c r="F30" s="9">
        <v>14861</v>
      </c>
      <c r="G30" s="4" t="s">
        <v>12</v>
      </c>
      <c r="H30" s="1">
        <v>10200000</v>
      </c>
      <c r="I30" s="11">
        <v>400</v>
      </c>
    </row>
    <row r="31" spans="3:9" ht="21.95" customHeight="1" x14ac:dyDescent="0.25">
      <c r="C31" s="5">
        <v>29</v>
      </c>
      <c r="D31" s="7" t="s">
        <v>100</v>
      </c>
      <c r="E31" s="8" t="s">
        <v>20</v>
      </c>
      <c r="F31" s="9">
        <v>14862</v>
      </c>
      <c r="G31" s="8" t="s">
        <v>16</v>
      </c>
      <c r="H31" s="16">
        <v>10490000</v>
      </c>
      <c r="I31" s="11">
        <v>400</v>
      </c>
    </row>
    <row r="32" spans="3:9" ht="21.95" customHeight="1" x14ac:dyDescent="0.25">
      <c r="C32" s="5">
        <v>30</v>
      </c>
      <c r="D32" s="7" t="s">
        <v>100</v>
      </c>
      <c r="E32" s="4" t="s">
        <v>55</v>
      </c>
      <c r="F32" s="9">
        <v>14863</v>
      </c>
      <c r="G32" s="4" t="s">
        <v>52</v>
      </c>
      <c r="H32" s="1">
        <v>9000000</v>
      </c>
      <c r="I32" s="11">
        <v>400</v>
      </c>
    </row>
    <row r="33" spans="3:9" ht="21.95" customHeight="1" x14ac:dyDescent="0.25">
      <c r="C33" s="5">
        <v>31</v>
      </c>
      <c r="D33" s="7" t="s">
        <v>101</v>
      </c>
      <c r="E33" s="4" t="s">
        <v>76</v>
      </c>
      <c r="F33" s="9">
        <v>14864</v>
      </c>
      <c r="G33" s="4" t="s">
        <v>12</v>
      </c>
      <c r="H33" s="1">
        <v>10200000</v>
      </c>
      <c r="I33" s="11">
        <v>400</v>
      </c>
    </row>
    <row r="34" spans="3:9" ht="21.95" customHeight="1" x14ac:dyDescent="0.25">
      <c r="C34" s="5">
        <v>32</v>
      </c>
      <c r="D34" s="7" t="s">
        <v>101</v>
      </c>
      <c r="E34" s="4" t="s">
        <v>55</v>
      </c>
      <c r="F34" s="9">
        <v>14866</v>
      </c>
      <c r="G34" s="4" t="s">
        <v>52</v>
      </c>
      <c r="H34" s="1">
        <v>9000000</v>
      </c>
      <c r="I34" s="11">
        <v>400</v>
      </c>
    </row>
    <row r="35" spans="3:9" ht="21.95" customHeight="1" x14ac:dyDescent="0.25">
      <c r="C35" s="5">
        <v>33</v>
      </c>
      <c r="D35" s="7" t="s">
        <v>101</v>
      </c>
      <c r="E35" s="4" t="s">
        <v>55</v>
      </c>
      <c r="F35" s="9">
        <v>14867</v>
      </c>
      <c r="G35" s="4" t="s">
        <v>52</v>
      </c>
      <c r="H35" s="1">
        <v>9000000</v>
      </c>
      <c r="I35" s="11">
        <v>400</v>
      </c>
    </row>
    <row r="36" spans="3:9" ht="21.95" customHeight="1" x14ac:dyDescent="0.25">
      <c r="C36" s="5">
        <v>34</v>
      </c>
      <c r="D36" s="7" t="s">
        <v>101</v>
      </c>
      <c r="E36" s="8" t="s">
        <v>20</v>
      </c>
      <c r="F36" s="9">
        <v>14868</v>
      </c>
      <c r="G36" s="8" t="s">
        <v>16</v>
      </c>
      <c r="H36" s="16">
        <v>10490000</v>
      </c>
      <c r="I36" s="11">
        <v>400</v>
      </c>
    </row>
    <row r="37" spans="3:9" ht="21.95" customHeight="1" x14ac:dyDescent="0.25">
      <c r="C37" s="5">
        <v>35</v>
      </c>
      <c r="D37" s="7" t="s">
        <v>102</v>
      </c>
      <c r="E37" s="4" t="s">
        <v>76</v>
      </c>
      <c r="F37" s="9">
        <v>14865</v>
      </c>
      <c r="G37" s="4" t="s">
        <v>12</v>
      </c>
      <c r="H37" s="1">
        <v>10200000</v>
      </c>
      <c r="I37" s="11">
        <v>400</v>
      </c>
    </row>
    <row r="38" spans="3:9" ht="21.95" customHeight="1" x14ac:dyDescent="0.25">
      <c r="C38" s="5">
        <v>36</v>
      </c>
      <c r="D38" s="7" t="s">
        <v>103</v>
      </c>
      <c r="E38" s="4" t="s">
        <v>55</v>
      </c>
      <c r="F38" s="9">
        <v>14870</v>
      </c>
      <c r="G38" s="4" t="s">
        <v>52</v>
      </c>
      <c r="H38" s="1">
        <v>9000000</v>
      </c>
      <c r="I38" s="11">
        <v>400</v>
      </c>
    </row>
    <row r="39" spans="3:9" ht="21.95" customHeight="1" x14ac:dyDescent="0.25">
      <c r="C39" s="5">
        <v>37</v>
      </c>
      <c r="D39" s="7" t="s">
        <v>103</v>
      </c>
      <c r="E39" s="4" t="s">
        <v>76</v>
      </c>
      <c r="F39" s="9">
        <v>14871</v>
      </c>
      <c r="G39" s="4" t="s">
        <v>12</v>
      </c>
      <c r="H39" s="1">
        <v>10200000</v>
      </c>
      <c r="I39" s="11">
        <v>400</v>
      </c>
    </row>
    <row r="40" spans="3:9" ht="21.95" customHeight="1" x14ac:dyDescent="0.25">
      <c r="C40" s="5">
        <v>38</v>
      </c>
      <c r="D40" s="7" t="s">
        <v>103</v>
      </c>
      <c r="E40" s="4" t="s">
        <v>76</v>
      </c>
      <c r="F40" s="9">
        <v>14872</v>
      </c>
      <c r="G40" s="4" t="s">
        <v>12</v>
      </c>
      <c r="H40" s="1">
        <v>10200000</v>
      </c>
      <c r="I40" s="11">
        <v>400</v>
      </c>
    </row>
    <row r="41" spans="3:9" ht="21.95" customHeight="1" x14ac:dyDescent="0.25">
      <c r="C41" s="5">
        <v>39</v>
      </c>
      <c r="D41" s="7" t="s">
        <v>103</v>
      </c>
      <c r="E41" s="8" t="s">
        <v>20</v>
      </c>
      <c r="F41" s="9">
        <v>14873</v>
      </c>
      <c r="G41" s="8" t="s">
        <v>16</v>
      </c>
      <c r="H41" s="16">
        <v>10490000</v>
      </c>
      <c r="I41" s="11">
        <v>400</v>
      </c>
    </row>
    <row r="42" spans="3:9" ht="21.95" customHeight="1" x14ac:dyDescent="0.25">
      <c r="C42" s="5">
        <v>40</v>
      </c>
      <c r="D42" s="7" t="s">
        <v>103</v>
      </c>
      <c r="E42" s="8" t="s">
        <v>82</v>
      </c>
      <c r="F42" s="9">
        <v>14874</v>
      </c>
      <c r="G42" s="8" t="s">
        <v>14</v>
      </c>
      <c r="H42" s="16">
        <v>11900000</v>
      </c>
      <c r="I42" s="11">
        <v>100</v>
      </c>
    </row>
    <row r="43" spans="3:9" ht="21.95" customHeight="1" x14ac:dyDescent="0.25">
      <c r="C43" s="5">
        <v>41</v>
      </c>
      <c r="D43" s="7" t="s">
        <v>103</v>
      </c>
      <c r="E43" s="8" t="s">
        <v>82</v>
      </c>
      <c r="F43" s="9">
        <v>14875</v>
      </c>
      <c r="G43" s="8" t="s">
        <v>14</v>
      </c>
      <c r="H43" s="16">
        <v>11900000</v>
      </c>
      <c r="I43" s="11">
        <v>100</v>
      </c>
    </row>
    <row r="44" spans="3:9" ht="21.95" customHeight="1" x14ac:dyDescent="0.25">
      <c r="C44" s="5">
        <v>42</v>
      </c>
      <c r="D44" s="7" t="s">
        <v>103</v>
      </c>
      <c r="E44" s="8" t="s">
        <v>89</v>
      </c>
      <c r="F44" s="9">
        <v>14876</v>
      </c>
      <c r="G44" s="8" t="s">
        <v>86</v>
      </c>
      <c r="H44" s="16">
        <v>9200000</v>
      </c>
      <c r="I44" s="11">
        <v>19</v>
      </c>
    </row>
    <row r="45" spans="3:9" ht="21.95" customHeight="1" x14ac:dyDescent="0.25">
      <c r="C45" s="5">
        <v>43</v>
      </c>
      <c r="D45" s="7" t="s">
        <v>103</v>
      </c>
      <c r="E45" s="8" t="s">
        <v>89</v>
      </c>
      <c r="F45" s="9">
        <v>14877</v>
      </c>
      <c r="G45" s="8" t="s">
        <v>66</v>
      </c>
      <c r="H45" s="16">
        <v>9300000</v>
      </c>
      <c r="I45" s="11">
        <v>61</v>
      </c>
    </row>
    <row r="46" spans="3:9" ht="21.95" customHeight="1" x14ac:dyDescent="0.25">
      <c r="C46" s="5">
        <v>44</v>
      </c>
      <c r="D46" s="7" t="s">
        <v>104</v>
      </c>
      <c r="E46" s="4" t="s">
        <v>55</v>
      </c>
      <c r="F46" s="9">
        <v>14878</v>
      </c>
      <c r="G46" s="4" t="s">
        <v>52</v>
      </c>
      <c r="H46" s="1">
        <v>9000000</v>
      </c>
      <c r="I46" s="11">
        <v>400</v>
      </c>
    </row>
    <row r="47" spans="3:9" ht="21.95" customHeight="1" x14ac:dyDescent="0.25">
      <c r="C47" s="5">
        <v>45</v>
      </c>
      <c r="D47" s="7" t="s">
        <v>104</v>
      </c>
      <c r="E47" s="4" t="s">
        <v>76</v>
      </c>
      <c r="F47" s="9">
        <v>14879</v>
      </c>
      <c r="G47" s="4" t="s">
        <v>12</v>
      </c>
      <c r="H47" s="1">
        <v>10200000</v>
      </c>
      <c r="I47" s="11">
        <v>400</v>
      </c>
    </row>
    <row r="48" spans="3:9" ht="21.95" customHeight="1" x14ac:dyDescent="0.25">
      <c r="C48" s="5">
        <v>46</v>
      </c>
      <c r="D48" s="7" t="s">
        <v>104</v>
      </c>
      <c r="E48" s="4" t="s">
        <v>76</v>
      </c>
      <c r="F48" s="9">
        <v>14880</v>
      </c>
      <c r="G48" s="4" t="s">
        <v>12</v>
      </c>
      <c r="H48" s="1">
        <v>10200000</v>
      </c>
      <c r="I48" s="11">
        <v>400</v>
      </c>
    </row>
    <row r="49" spans="3:9" ht="21.95" customHeight="1" x14ac:dyDescent="0.25">
      <c r="C49" s="5">
        <v>47</v>
      </c>
      <c r="D49" s="7" t="s">
        <v>104</v>
      </c>
      <c r="E49" s="4" t="s">
        <v>105</v>
      </c>
      <c r="F49" s="9">
        <v>14882</v>
      </c>
      <c r="G49" s="8" t="s">
        <v>83</v>
      </c>
      <c r="H49" s="16">
        <v>14000000</v>
      </c>
      <c r="I49" s="11">
        <v>1</v>
      </c>
    </row>
    <row r="50" spans="3:9" ht="21.95" customHeight="1" x14ac:dyDescent="0.25">
      <c r="C50" s="5">
        <v>48</v>
      </c>
      <c r="D50" s="7" t="s">
        <v>104</v>
      </c>
      <c r="E50" s="8" t="s">
        <v>20</v>
      </c>
      <c r="F50" s="9">
        <v>14883</v>
      </c>
      <c r="G50" s="8" t="s">
        <v>16</v>
      </c>
      <c r="H50" s="16">
        <v>10490000</v>
      </c>
      <c r="I50" s="11">
        <v>400</v>
      </c>
    </row>
    <row r="51" spans="3:9" ht="21.95" customHeight="1" x14ac:dyDescent="0.25">
      <c r="C51" s="5">
        <v>49</v>
      </c>
      <c r="D51" s="7" t="s">
        <v>104</v>
      </c>
      <c r="E51" s="4" t="s">
        <v>76</v>
      </c>
      <c r="F51" s="9">
        <v>14886</v>
      </c>
      <c r="G51" s="4" t="s">
        <v>12</v>
      </c>
      <c r="H51" s="1">
        <v>10200000</v>
      </c>
      <c r="I51" s="11">
        <v>400</v>
      </c>
    </row>
    <row r="52" spans="3:9" ht="21.95" customHeight="1" x14ac:dyDescent="0.25">
      <c r="C52" s="5">
        <v>50</v>
      </c>
      <c r="D52" s="7" t="s">
        <v>106</v>
      </c>
      <c r="E52" s="8" t="s">
        <v>44</v>
      </c>
      <c r="F52" s="9">
        <v>14887</v>
      </c>
      <c r="G52" s="8" t="s">
        <v>9</v>
      </c>
      <c r="H52" s="16">
        <v>12600000</v>
      </c>
      <c r="I52" s="11">
        <v>400</v>
      </c>
    </row>
    <row r="53" spans="3:9" ht="21.95" customHeight="1" x14ac:dyDescent="0.25">
      <c r="C53" s="5">
        <v>51</v>
      </c>
      <c r="D53" s="7" t="s">
        <v>106</v>
      </c>
      <c r="E53" s="4" t="s">
        <v>55</v>
      </c>
      <c r="F53" s="9">
        <v>14888</v>
      </c>
      <c r="G53" s="4" t="s">
        <v>52</v>
      </c>
      <c r="H53" s="1">
        <v>9000000</v>
      </c>
      <c r="I53" s="11">
        <v>384</v>
      </c>
    </row>
    <row r="54" spans="3:9" ht="21.95" customHeight="1" x14ac:dyDescent="0.25">
      <c r="C54" s="5">
        <v>52</v>
      </c>
      <c r="D54" s="7" t="s">
        <v>106</v>
      </c>
      <c r="E54" s="4" t="s">
        <v>76</v>
      </c>
      <c r="F54" s="9">
        <v>14889</v>
      </c>
      <c r="G54" s="4" t="s">
        <v>12</v>
      </c>
      <c r="H54" s="1">
        <v>10200000</v>
      </c>
      <c r="I54" s="11">
        <v>400</v>
      </c>
    </row>
    <row r="55" spans="3:9" ht="21.95" customHeight="1" x14ac:dyDescent="0.25">
      <c r="C55" s="5">
        <v>53</v>
      </c>
      <c r="D55" s="7" t="s">
        <v>106</v>
      </c>
      <c r="E55" s="4" t="s">
        <v>76</v>
      </c>
      <c r="F55" s="9">
        <v>14890</v>
      </c>
      <c r="G55" s="4" t="s">
        <v>12</v>
      </c>
      <c r="H55" s="1">
        <v>10200000</v>
      </c>
      <c r="I55" s="11">
        <v>400</v>
      </c>
    </row>
    <row r="56" spans="3:9" ht="21.95" customHeight="1" x14ac:dyDescent="0.25">
      <c r="C56" s="5">
        <v>54</v>
      </c>
      <c r="D56" s="7" t="s">
        <v>106</v>
      </c>
      <c r="E56" s="4" t="s">
        <v>76</v>
      </c>
      <c r="F56" s="9">
        <v>14891</v>
      </c>
      <c r="G56" s="4" t="s">
        <v>12</v>
      </c>
      <c r="H56" s="1">
        <v>10200000</v>
      </c>
      <c r="I56" s="11">
        <v>400</v>
      </c>
    </row>
    <row r="57" spans="3:9" ht="21.95" customHeight="1" x14ac:dyDescent="0.25">
      <c r="C57" s="5">
        <v>55</v>
      </c>
      <c r="D57" s="7" t="s">
        <v>106</v>
      </c>
      <c r="E57" s="8" t="s">
        <v>20</v>
      </c>
      <c r="F57" s="9">
        <v>14892</v>
      </c>
      <c r="G57" s="8" t="s">
        <v>16</v>
      </c>
      <c r="H57" s="16">
        <v>10490000</v>
      </c>
      <c r="I57" s="11">
        <v>400</v>
      </c>
    </row>
    <row r="58" spans="3:9" ht="21.95" customHeight="1" x14ac:dyDescent="0.25">
      <c r="C58" s="5">
        <v>56</v>
      </c>
      <c r="D58" s="7" t="s">
        <v>107</v>
      </c>
      <c r="E58" s="8" t="s">
        <v>20</v>
      </c>
      <c r="F58" s="9">
        <v>14893</v>
      </c>
      <c r="G58" s="8" t="s">
        <v>16</v>
      </c>
      <c r="H58" s="16">
        <v>10490000</v>
      </c>
      <c r="I58" s="11">
        <v>400</v>
      </c>
    </row>
    <row r="59" spans="3:9" ht="21.95" customHeight="1" x14ac:dyDescent="0.25">
      <c r="C59" s="5">
        <v>57</v>
      </c>
      <c r="D59" s="7" t="s">
        <v>107</v>
      </c>
      <c r="E59" s="8" t="s">
        <v>69</v>
      </c>
      <c r="F59" s="9">
        <v>14894</v>
      </c>
      <c r="G59" s="8" t="s">
        <v>16</v>
      </c>
      <c r="H59" s="16">
        <v>11500000</v>
      </c>
      <c r="I59" s="11">
        <v>400</v>
      </c>
    </row>
    <row r="60" spans="3:9" ht="21.95" customHeight="1" x14ac:dyDescent="0.25">
      <c r="C60" s="5">
        <v>58</v>
      </c>
      <c r="D60" s="7" t="s">
        <v>107</v>
      </c>
      <c r="E60" s="4" t="s">
        <v>76</v>
      </c>
      <c r="F60" s="9">
        <v>14895</v>
      </c>
      <c r="G60" s="4" t="s">
        <v>12</v>
      </c>
      <c r="H60" s="1">
        <v>10200000</v>
      </c>
      <c r="I60" s="11">
        <v>400</v>
      </c>
    </row>
    <row r="61" spans="3:9" ht="21.95" customHeight="1" x14ac:dyDescent="0.25">
      <c r="C61" s="5">
        <v>59</v>
      </c>
      <c r="D61" s="7" t="s">
        <v>107</v>
      </c>
      <c r="E61" s="8" t="s">
        <v>89</v>
      </c>
      <c r="F61" s="9">
        <v>14896</v>
      </c>
      <c r="G61" s="8" t="s">
        <v>66</v>
      </c>
      <c r="H61" s="16">
        <v>9300000</v>
      </c>
      <c r="I61" s="11">
        <v>108</v>
      </c>
    </row>
    <row r="62" spans="3:9" ht="21.95" customHeight="1" x14ac:dyDescent="0.25">
      <c r="C62" s="5">
        <v>60</v>
      </c>
      <c r="D62" s="7" t="s">
        <v>107</v>
      </c>
      <c r="E62" s="4" t="s">
        <v>76</v>
      </c>
      <c r="F62" s="9">
        <v>14897</v>
      </c>
      <c r="G62" s="4" t="s">
        <v>12</v>
      </c>
      <c r="H62" s="1">
        <v>10200000</v>
      </c>
      <c r="I62" s="11">
        <v>400</v>
      </c>
    </row>
    <row r="63" spans="3:9" ht="21.95" customHeight="1" x14ac:dyDescent="0.25">
      <c r="C63" s="5">
        <v>61</v>
      </c>
      <c r="D63" s="7" t="s">
        <v>109</v>
      </c>
      <c r="E63" s="4" t="s">
        <v>76</v>
      </c>
      <c r="F63" s="9">
        <v>14898</v>
      </c>
      <c r="G63" s="4" t="s">
        <v>12</v>
      </c>
      <c r="H63" s="1">
        <v>10200000</v>
      </c>
      <c r="I63" s="11">
        <v>400</v>
      </c>
    </row>
    <row r="64" spans="3:9" ht="21.95" customHeight="1" x14ac:dyDescent="0.25">
      <c r="C64" s="5">
        <v>62</v>
      </c>
      <c r="D64" s="7" t="s">
        <v>109</v>
      </c>
      <c r="E64" s="4" t="s">
        <v>76</v>
      </c>
      <c r="F64" s="9">
        <v>14899</v>
      </c>
      <c r="G64" s="4" t="s">
        <v>12</v>
      </c>
      <c r="H64" s="1">
        <v>10200000</v>
      </c>
      <c r="I64" s="11">
        <v>400</v>
      </c>
    </row>
    <row r="65" spans="3:9" ht="21.95" customHeight="1" x14ac:dyDescent="0.25">
      <c r="C65" s="5">
        <v>63</v>
      </c>
      <c r="D65" s="7" t="s">
        <v>110</v>
      </c>
      <c r="E65" s="4" t="s">
        <v>76</v>
      </c>
      <c r="F65" s="9">
        <v>14901</v>
      </c>
      <c r="G65" s="4" t="s">
        <v>12</v>
      </c>
      <c r="H65" s="1">
        <v>10200000</v>
      </c>
      <c r="I65" s="11">
        <v>400</v>
      </c>
    </row>
    <row r="66" spans="3:9" ht="21.95" customHeight="1" x14ac:dyDescent="0.25">
      <c r="C66" s="5">
        <v>65</v>
      </c>
      <c r="D66" s="7" t="s">
        <v>110</v>
      </c>
      <c r="E66" s="8" t="s">
        <v>89</v>
      </c>
      <c r="F66" s="9">
        <v>14904</v>
      </c>
      <c r="G66" s="8" t="s">
        <v>66</v>
      </c>
      <c r="H66" s="16">
        <v>10900000</v>
      </c>
      <c r="I66" s="11">
        <v>79</v>
      </c>
    </row>
    <row r="67" spans="3:9" ht="21.95" customHeight="1" x14ac:dyDescent="0.25">
      <c r="C67" s="5">
        <v>66</v>
      </c>
      <c r="D67" s="7" t="s">
        <v>110</v>
      </c>
      <c r="E67" s="8" t="s">
        <v>89</v>
      </c>
      <c r="F67" s="9">
        <v>14905</v>
      </c>
      <c r="G67" s="8" t="s">
        <v>66</v>
      </c>
      <c r="H67" s="16">
        <v>9300000</v>
      </c>
      <c r="I67" s="11">
        <v>29</v>
      </c>
    </row>
    <row r="68" spans="3:9" ht="21.95" customHeight="1" x14ac:dyDescent="0.25">
      <c r="C68" s="5">
        <v>67</v>
      </c>
      <c r="D68" s="7" t="s">
        <v>110</v>
      </c>
      <c r="E68" s="8" t="s">
        <v>105</v>
      </c>
      <c r="F68" s="9">
        <v>14908</v>
      </c>
      <c r="G68" s="8" t="s">
        <v>83</v>
      </c>
      <c r="H68" s="16">
        <v>14000000</v>
      </c>
      <c r="I68" s="11">
        <v>59</v>
      </c>
    </row>
    <row r="69" spans="3:9" ht="21.95" customHeight="1" x14ac:dyDescent="0.25">
      <c r="C69" s="5">
        <v>68</v>
      </c>
      <c r="D69" s="7" t="s">
        <v>111</v>
      </c>
      <c r="E69" s="4" t="s">
        <v>76</v>
      </c>
      <c r="F69" s="9">
        <v>14906</v>
      </c>
      <c r="G69" s="4" t="s">
        <v>12</v>
      </c>
      <c r="H69" s="1">
        <v>10200000</v>
      </c>
      <c r="I69" s="11">
        <v>400</v>
      </c>
    </row>
    <row r="70" spans="3:9" ht="21.95" customHeight="1" x14ac:dyDescent="0.25">
      <c r="C70" s="5">
        <v>69</v>
      </c>
      <c r="D70" s="7" t="s">
        <v>111</v>
      </c>
      <c r="E70" s="8" t="s">
        <v>20</v>
      </c>
      <c r="F70" s="9">
        <v>14907</v>
      </c>
      <c r="G70" s="8" t="s">
        <v>16</v>
      </c>
      <c r="H70" s="16">
        <v>10490000</v>
      </c>
      <c r="I70" s="11">
        <v>400</v>
      </c>
    </row>
    <row r="71" spans="3:9" ht="21.95" customHeight="1" x14ac:dyDescent="0.25">
      <c r="C71" s="5">
        <v>70</v>
      </c>
      <c r="D71" s="7" t="s">
        <v>111</v>
      </c>
      <c r="E71" s="8" t="s">
        <v>112</v>
      </c>
      <c r="F71" s="9">
        <v>14910</v>
      </c>
      <c r="G71" s="8" t="s">
        <v>84</v>
      </c>
      <c r="H71" s="16">
        <v>11405000</v>
      </c>
      <c r="I71" s="11">
        <v>92</v>
      </c>
    </row>
    <row r="72" spans="3:9" ht="21.75" x14ac:dyDescent="0.25">
      <c r="C72" s="5">
        <v>1</v>
      </c>
      <c r="D72" s="3" t="s">
        <v>114</v>
      </c>
      <c r="E72" s="8" t="s">
        <v>20</v>
      </c>
      <c r="F72" s="2">
        <v>14911</v>
      </c>
      <c r="G72" s="8" t="s">
        <v>16</v>
      </c>
      <c r="H72" s="16">
        <v>10490000</v>
      </c>
      <c r="I72" s="11">
        <v>400</v>
      </c>
    </row>
    <row r="73" spans="3:9" ht="21.75" x14ac:dyDescent="0.25">
      <c r="C73" s="5">
        <v>2</v>
      </c>
      <c r="D73" s="3" t="s">
        <v>114</v>
      </c>
      <c r="E73" s="4" t="s">
        <v>76</v>
      </c>
      <c r="F73" s="2">
        <v>14912</v>
      </c>
      <c r="G73" s="4" t="s">
        <v>12</v>
      </c>
      <c r="H73" s="1">
        <v>10200000</v>
      </c>
      <c r="I73" s="11">
        <v>400</v>
      </c>
    </row>
    <row r="74" spans="3:9" ht="21.75" x14ac:dyDescent="0.25">
      <c r="C74" s="5">
        <v>3</v>
      </c>
      <c r="D74" s="3" t="s">
        <v>114</v>
      </c>
      <c r="E74" s="4" t="s">
        <v>76</v>
      </c>
      <c r="F74" s="2">
        <v>14913</v>
      </c>
      <c r="G74" s="4" t="s">
        <v>12</v>
      </c>
      <c r="H74" s="1">
        <v>10200000</v>
      </c>
      <c r="I74" s="11">
        <v>400</v>
      </c>
    </row>
    <row r="75" spans="3:9" ht="21.75" x14ac:dyDescent="0.25">
      <c r="C75" s="5">
        <v>4</v>
      </c>
      <c r="D75" s="3" t="s">
        <v>114</v>
      </c>
      <c r="E75" s="8" t="s">
        <v>112</v>
      </c>
      <c r="F75" s="2">
        <v>14916</v>
      </c>
      <c r="G75" s="8" t="s">
        <v>84</v>
      </c>
      <c r="H75" s="16">
        <v>11405000</v>
      </c>
      <c r="I75" s="10">
        <v>97</v>
      </c>
    </row>
    <row r="76" spans="3:9" ht="21.75" x14ac:dyDescent="0.25">
      <c r="C76" s="5">
        <v>5</v>
      </c>
      <c r="D76" s="3" t="s">
        <v>115</v>
      </c>
      <c r="E76" s="4" t="s">
        <v>76</v>
      </c>
      <c r="F76" s="9">
        <v>14917</v>
      </c>
      <c r="G76" s="4" t="s">
        <v>12</v>
      </c>
      <c r="H76" s="1">
        <v>10200000</v>
      </c>
      <c r="I76" s="11">
        <v>400</v>
      </c>
    </row>
    <row r="77" spans="3:9" ht="21.75" x14ac:dyDescent="0.25">
      <c r="C77" s="5">
        <v>6</v>
      </c>
      <c r="D77" s="3" t="s">
        <v>115</v>
      </c>
      <c r="E77" s="8" t="s">
        <v>82</v>
      </c>
      <c r="F77" s="2">
        <v>14918</v>
      </c>
      <c r="G77" s="8" t="s">
        <v>14</v>
      </c>
      <c r="H77" s="16">
        <v>11900000</v>
      </c>
      <c r="I77" s="11">
        <v>100</v>
      </c>
    </row>
    <row r="78" spans="3:9" ht="21.75" x14ac:dyDescent="0.25">
      <c r="C78" s="5">
        <v>7</v>
      </c>
      <c r="D78" s="3" t="s">
        <v>115</v>
      </c>
      <c r="E78" s="8" t="s">
        <v>44</v>
      </c>
      <c r="F78" s="9">
        <v>14919</v>
      </c>
      <c r="G78" s="8" t="s">
        <v>9</v>
      </c>
      <c r="H78" s="16">
        <v>12600000</v>
      </c>
      <c r="I78" s="11">
        <v>400</v>
      </c>
    </row>
    <row r="79" spans="3:9" ht="21.75" x14ac:dyDescent="0.25">
      <c r="C79" s="5">
        <v>8</v>
      </c>
      <c r="D79" s="3" t="s">
        <v>115</v>
      </c>
      <c r="E79" s="4" t="s">
        <v>76</v>
      </c>
      <c r="F79" s="2">
        <v>14920</v>
      </c>
      <c r="G79" s="4" t="s">
        <v>12</v>
      </c>
      <c r="H79" s="1">
        <v>10200000</v>
      </c>
      <c r="I79" s="11">
        <v>400</v>
      </c>
    </row>
    <row r="80" spans="3:9" ht="21.75" x14ac:dyDescent="0.25">
      <c r="C80" s="5">
        <v>9</v>
      </c>
      <c r="D80" s="3" t="s">
        <v>115</v>
      </c>
      <c r="E80" s="8" t="s">
        <v>89</v>
      </c>
      <c r="F80" s="9">
        <v>14921</v>
      </c>
      <c r="G80" s="8" t="s">
        <v>66</v>
      </c>
      <c r="H80" s="16">
        <v>10400000</v>
      </c>
      <c r="I80" s="11">
        <v>79</v>
      </c>
    </row>
    <row r="81" spans="3:9" ht="21.75" x14ac:dyDescent="0.25">
      <c r="C81" s="5">
        <v>10</v>
      </c>
      <c r="D81" s="3" t="s">
        <v>115</v>
      </c>
      <c r="E81" s="8" t="s">
        <v>89</v>
      </c>
      <c r="F81" s="2">
        <v>14922</v>
      </c>
      <c r="G81" s="8" t="s">
        <v>66</v>
      </c>
      <c r="H81" s="16">
        <v>10900000</v>
      </c>
      <c r="I81" s="11">
        <v>53</v>
      </c>
    </row>
    <row r="82" spans="3:9" ht="21.75" x14ac:dyDescent="0.25">
      <c r="C82" s="5">
        <v>11</v>
      </c>
      <c r="D82" s="3" t="s">
        <v>116</v>
      </c>
      <c r="E82" s="4" t="s">
        <v>76</v>
      </c>
      <c r="F82" s="9">
        <v>14924</v>
      </c>
      <c r="G82" s="4" t="s">
        <v>12</v>
      </c>
      <c r="H82" s="1">
        <v>10200000</v>
      </c>
      <c r="I82" s="11">
        <v>400</v>
      </c>
    </row>
    <row r="83" spans="3:9" ht="21.75" x14ac:dyDescent="0.25">
      <c r="C83" s="5">
        <v>12</v>
      </c>
      <c r="D83" s="3" t="s">
        <v>116</v>
      </c>
      <c r="E83" s="4" t="s">
        <v>76</v>
      </c>
      <c r="F83" s="9">
        <v>14925</v>
      </c>
      <c r="G83" s="4" t="s">
        <v>12</v>
      </c>
      <c r="H83" s="1">
        <v>10200000</v>
      </c>
      <c r="I83" s="11">
        <v>400</v>
      </c>
    </row>
    <row r="84" spans="3:9" ht="21.75" x14ac:dyDescent="0.25">
      <c r="C84" s="5">
        <v>13</v>
      </c>
      <c r="D84" s="3" t="s">
        <v>116</v>
      </c>
      <c r="E84" s="8" t="s">
        <v>58</v>
      </c>
      <c r="F84" s="9">
        <v>14926</v>
      </c>
      <c r="G84" s="8" t="s">
        <v>77</v>
      </c>
      <c r="H84" s="16">
        <v>10080000</v>
      </c>
      <c r="I84" s="11">
        <v>120</v>
      </c>
    </row>
    <row r="85" spans="3:9" ht="21.75" x14ac:dyDescent="0.25">
      <c r="C85" s="5">
        <v>14</v>
      </c>
      <c r="D85" s="3" t="s">
        <v>116</v>
      </c>
      <c r="E85" s="8" t="s">
        <v>58</v>
      </c>
      <c r="F85" s="9">
        <v>14927</v>
      </c>
      <c r="G85" s="8" t="s">
        <v>77</v>
      </c>
      <c r="H85" s="16">
        <v>10080000</v>
      </c>
      <c r="I85" s="11">
        <v>108</v>
      </c>
    </row>
    <row r="86" spans="3:9" ht="21.75" x14ac:dyDescent="0.25">
      <c r="C86" s="5">
        <v>15</v>
      </c>
      <c r="D86" s="3" t="s">
        <v>116</v>
      </c>
      <c r="E86" s="8" t="s">
        <v>58</v>
      </c>
      <c r="F86" s="9">
        <v>14929</v>
      </c>
      <c r="G86" s="8" t="s">
        <v>77</v>
      </c>
      <c r="H86" s="16">
        <v>10080000</v>
      </c>
      <c r="I86" s="11">
        <v>108</v>
      </c>
    </row>
    <row r="87" spans="3:9" ht="21.75" x14ac:dyDescent="0.25">
      <c r="C87" s="5">
        <v>16</v>
      </c>
      <c r="D87" s="3" t="s">
        <v>116</v>
      </c>
      <c r="E87" s="8" t="s">
        <v>69</v>
      </c>
      <c r="F87" s="9">
        <v>14930</v>
      </c>
      <c r="G87" s="8" t="s">
        <v>16</v>
      </c>
      <c r="H87" s="16">
        <v>11500000</v>
      </c>
      <c r="I87" s="11">
        <v>400</v>
      </c>
    </row>
    <row r="88" spans="3:9" ht="21.75" x14ac:dyDescent="0.25">
      <c r="C88" s="6">
        <v>17</v>
      </c>
      <c r="D88" s="3" t="s">
        <v>116</v>
      </c>
      <c r="E88" s="8" t="s">
        <v>89</v>
      </c>
      <c r="F88" s="9">
        <v>14931</v>
      </c>
      <c r="G88" s="8" t="s">
        <v>66</v>
      </c>
      <c r="H88" s="16">
        <v>10400000</v>
      </c>
      <c r="I88" s="11">
        <v>108</v>
      </c>
    </row>
    <row r="89" spans="3:9" ht="21.75" x14ac:dyDescent="0.25">
      <c r="C89" s="5">
        <v>18</v>
      </c>
      <c r="D89" s="3" t="s">
        <v>117</v>
      </c>
      <c r="E89" s="8" t="s">
        <v>118</v>
      </c>
      <c r="F89" s="9">
        <v>14932</v>
      </c>
      <c r="G89" s="4" t="s">
        <v>12</v>
      </c>
      <c r="H89" s="16">
        <v>13000000</v>
      </c>
      <c r="I89" s="11">
        <v>40</v>
      </c>
    </row>
    <row r="90" spans="3:9" ht="21.75" x14ac:dyDescent="0.25">
      <c r="C90" s="6">
        <v>19</v>
      </c>
      <c r="D90" s="3" t="s">
        <v>117</v>
      </c>
      <c r="E90" s="8" t="s">
        <v>58</v>
      </c>
      <c r="F90" s="9">
        <v>14933</v>
      </c>
      <c r="G90" s="8" t="s">
        <v>77</v>
      </c>
      <c r="H90" s="16">
        <v>10080000</v>
      </c>
      <c r="I90" s="11">
        <v>44</v>
      </c>
    </row>
    <row r="91" spans="3:9" ht="21.75" x14ac:dyDescent="0.25">
      <c r="C91" s="5">
        <v>20</v>
      </c>
      <c r="D91" s="3" t="s">
        <v>117</v>
      </c>
      <c r="E91" s="4" t="s">
        <v>76</v>
      </c>
      <c r="F91" s="9">
        <v>14934</v>
      </c>
      <c r="G91" s="4" t="s">
        <v>12</v>
      </c>
      <c r="H91" s="1">
        <v>10200000</v>
      </c>
      <c r="I91" s="11">
        <v>400</v>
      </c>
    </row>
    <row r="92" spans="3:9" ht="21.75" x14ac:dyDescent="0.25">
      <c r="C92" s="6">
        <v>21</v>
      </c>
      <c r="D92" s="3" t="s">
        <v>117</v>
      </c>
      <c r="E92" s="8" t="s">
        <v>10</v>
      </c>
      <c r="F92" s="9">
        <v>14937</v>
      </c>
      <c r="G92" s="8" t="s">
        <v>79</v>
      </c>
      <c r="H92" s="16">
        <v>10860000</v>
      </c>
      <c r="I92" s="11">
        <v>80</v>
      </c>
    </row>
    <row r="93" spans="3:9" ht="21.75" x14ac:dyDescent="0.25">
      <c r="C93" s="5">
        <v>22</v>
      </c>
      <c r="D93" s="3" t="s">
        <v>117</v>
      </c>
      <c r="E93" s="8" t="s">
        <v>58</v>
      </c>
      <c r="F93" s="9">
        <v>14928</v>
      </c>
      <c r="G93" s="8" t="s">
        <v>77</v>
      </c>
      <c r="H93" s="16">
        <v>10080000</v>
      </c>
      <c r="I93" s="11">
        <v>120</v>
      </c>
    </row>
    <row r="94" spans="3:9" ht="21.75" x14ac:dyDescent="0.25">
      <c r="C94" s="6">
        <v>23</v>
      </c>
      <c r="D94" s="3" t="s">
        <v>119</v>
      </c>
      <c r="E94" s="4" t="s">
        <v>76</v>
      </c>
      <c r="F94" s="9">
        <v>14935</v>
      </c>
      <c r="G94" s="4" t="s">
        <v>12</v>
      </c>
      <c r="H94" s="1">
        <v>10200000</v>
      </c>
      <c r="I94" s="11">
        <v>400</v>
      </c>
    </row>
    <row r="95" spans="3:9" ht="21.75" x14ac:dyDescent="0.25">
      <c r="C95" s="5">
        <v>24</v>
      </c>
      <c r="D95" s="3" t="s">
        <v>119</v>
      </c>
      <c r="E95" s="4" t="s">
        <v>76</v>
      </c>
      <c r="F95" s="9">
        <v>14936</v>
      </c>
      <c r="G95" s="4" t="s">
        <v>12</v>
      </c>
      <c r="H95" s="1">
        <v>10200000</v>
      </c>
      <c r="I95" s="11">
        <v>400</v>
      </c>
    </row>
    <row r="96" spans="3:9" ht="21.75" x14ac:dyDescent="0.25">
      <c r="C96" s="6">
        <v>25</v>
      </c>
      <c r="D96" s="3" t="s">
        <v>119</v>
      </c>
      <c r="E96" s="8" t="s">
        <v>10</v>
      </c>
      <c r="F96" s="9">
        <v>14938</v>
      </c>
      <c r="G96" s="8" t="s">
        <v>79</v>
      </c>
      <c r="H96" s="16">
        <v>10860000</v>
      </c>
      <c r="I96" s="11">
        <v>102</v>
      </c>
    </row>
    <row r="97" spans="3:9" ht="21.75" x14ac:dyDescent="0.25">
      <c r="C97" s="5">
        <v>26</v>
      </c>
      <c r="D97" s="3" t="s">
        <v>119</v>
      </c>
      <c r="E97" s="8" t="s">
        <v>10</v>
      </c>
      <c r="F97" s="9">
        <v>14939</v>
      </c>
      <c r="G97" s="8" t="s">
        <v>79</v>
      </c>
      <c r="H97" s="16">
        <v>10860000</v>
      </c>
      <c r="I97" s="11">
        <v>102</v>
      </c>
    </row>
    <row r="98" spans="3:9" ht="21.75" x14ac:dyDescent="0.25">
      <c r="C98" s="6">
        <v>27</v>
      </c>
      <c r="D98" s="3" t="s">
        <v>119</v>
      </c>
      <c r="E98" s="8" t="s">
        <v>10</v>
      </c>
      <c r="F98" s="9">
        <v>14940</v>
      </c>
      <c r="G98" s="8" t="s">
        <v>79</v>
      </c>
      <c r="H98" s="16">
        <v>10860000</v>
      </c>
      <c r="I98" s="11">
        <v>102</v>
      </c>
    </row>
    <row r="99" spans="3:9" ht="21.75" x14ac:dyDescent="0.25">
      <c r="C99" s="5">
        <v>28</v>
      </c>
      <c r="D99" s="3" t="s">
        <v>119</v>
      </c>
      <c r="E99" s="8" t="s">
        <v>10</v>
      </c>
      <c r="F99" s="9">
        <v>14941</v>
      </c>
      <c r="G99" s="8" t="s">
        <v>79</v>
      </c>
      <c r="H99" s="16">
        <v>10860000</v>
      </c>
      <c r="I99" s="11">
        <v>102</v>
      </c>
    </row>
    <row r="100" spans="3:9" ht="21.75" x14ac:dyDescent="0.25">
      <c r="C100" s="6">
        <v>29</v>
      </c>
      <c r="D100" s="3" t="s">
        <v>119</v>
      </c>
      <c r="E100" s="8" t="s">
        <v>10</v>
      </c>
      <c r="F100" s="9">
        <v>14942</v>
      </c>
      <c r="G100" s="8" t="s">
        <v>79</v>
      </c>
      <c r="H100" s="16">
        <v>10860000</v>
      </c>
      <c r="I100" s="11">
        <v>92</v>
      </c>
    </row>
    <row r="101" spans="3:9" ht="21.75" x14ac:dyDescent="0.25">
      <c r="C101" s="5">
        <v>30</v>
      </c>
      <c r="D101" s="3" t="s">
        <v>119</v>
      </c>
      <c r="E101" s="8" t="s">
        <v>10</v>
      </c>
      <c r="F101" s="9">
        <v>14943</v>
      </c>
      <c r="G101" s="8" t="s">
        <v>79</v>
      </c>
      <c r="H101" s="16">
        <v>10860000</v>
      </c>
      <c r="I101" s="11">
        <v>92</v>
      </c>
    </row>
    <row r="102" spans="3:9" ht="21.75" x14ac:dyDescent="0.25">
      <c r="C102" s="6">
        <v>31</v>
      </c>
      <c r="D102" s="3" t="s">
        <v>119</v>
      </c>
      <c r="E102" s="8" t="s">
        <v>10</v>
      </c>
      <c r="F102" s="9">
        <v>14945</v>
      </c>
      <c r="G102" s="8" t="s">
        <v>79</v>
      </c>
      <c r="H102" s="16">
        <v>10860000</v>
      </c>
      <c r="I102" s="11">
        <v>92</v>
      </c>
    </row>
    <row r="103" spans="3:9" ht="21.75" x14ac:dyDescent="0.25">
      <c r="C103" s="5">
        <v>32</v>
      </c>
      <c r="D103" s="3" t="s">
        <v>119</v>
      </c>
      <c r="E103" s="8" t="s">
        <v>10</v>
      </c>
      <c r="F103" s="9">
        <v>14946</v>
      </c>
      <c r="G103" s="8" t="s">
        <v>79</v>
      </c>
      <c r="H103" s="16">
        <v>10860000</v>
      </c>
      <c r="I103" s="11">
        <v>92</v>
      </c>
    </row>
    <row r="104" spans="3:9" ht="21.75" x14ac:dyDescent="0.25">
      <c r="C104" s="6">
        <v>33</v>
      </c>
      <c r="D104" s="3" t="s">
        <v>119</v>
      </c>
      <c r="E104" s="8" t="s">
        <v>10</v>
      </c>
      <c r="F104" s="9">
        <v>14947</v>
      </c>
      <c r="G104" s="8" t="s">
        <v>79</v>
      </c>
      <c r="H104" s="16">
        <v>10860000</v>
      </c>
      <c r="I104" s="11">
        <v>92</v>
      </c>
    </row>
    <row r="105" spans="3:9" ht="21.75" x14ac:dyDescent="0.25">
      <c r="C105" s="5">
        <v>34</v>
      </c>
      <c r="D105" s="3" t="s">
        <v>119</v>
      </c>
      <c r="E105" s="8" t="s">
        <v>10</v>
      </c>
      <c r="F105" s="9">
        <v>14948</v>
      </c>
      <c r="G105" s="8" t="s">
        <v>79</v>
      </c>
      <c r="H105" s="16">
        <v>10860000</v>
      </c>
      <c r="I105" s="11">
        <v>102</v>
      </c>
    </row>
    <row r="106" spans="3:9" ht="21.75" x14ac:dyDescent="0.25">
      <c r="C106" s="6">
        <v>35</v>
      </c>
      <c r="D106" s="3" t="s">
        <v>119</v>
      </c>
      <c r="E106" s="8" t="s">
        <v>112</v>
      </c>
      <c r="F106" s="9">
        <v>14949</v>
      </c>
      <c r="G106" s="8" t="s">
        <v>84</v>
      </c>
      <c r="H106" s="16">
        <v>11405000</v>
      </c>
      <c r="I106" s="11">
        <v>270</v>
      </c>
    </row>
    <row r="107" spans="3:9" ht="21.75" x14ac:dyDescent="0.25">
      <c r="C107" s="5">
        <v>36</v>
      </c>
      <c r="D107" s="3" t="s">
        <v>120</v>
      </c>
      <c r="E107" s="8" t="s">
        <v>10</v>
      </c>
      <c r="F107" s="9">
        <v>14951</v>
      </c>
      <c r="G107" s="8" t="s">
        <v>79</v>
      </c>
      <c r="H107" s="16">
        <v>10860000</v>
      </c>
      <c r="I107" s="11">
        <v>92</v>
      </c>
    </row>
    <row r="108" spans="3:9" ht="21.75" x14ac:dyDescent="0.25">
      <c r="C108" s="6">
        <v>37</v>
      </c>
      <c r="D108" s="3" t="s">
        <v>120</v>
      </c>
      <c r="E108" s="8" t="s">
        <v>10</v>
      </c>
      <c r="F108" s="9">
        <v>14952</v>
      </c>
      <c r="G108" s="8" t="s">
        <v>79</v>
      </c>
      <c r="H108" s="16">
        <v>10860000</v>
      </c>
      <c r="I108" s="11">
        <v>38</v>
      </c>
    </row>
    <row r="109" spans="3:9" ht="21.75" x14ac:dyDescent="0.25">
      <c r="C109" s="5">
        <v>38</v>
      </c>
      <c r="D109" s="3" t="s">
        <v>120</v>
      </c>
      <c r="E109" s="8" t="s">
        <v>55</v>
      </c>
      <c r="F109" s="9">
        <v>14953</v>
      </c>
      <c r="G109" s="4" t="s">
        <v>52</v>
      </c>
      <c r="H109" s="1">
        <v>9000000</v>
      </c>
      <c r="I109" s="11">
        <v>400</v>
      </c>
    </row>
    <row r="110" spans="3:9" ht="21.75" x14ac:dyDescent="0.25">
      <c r="C110" s="6">
        <v>39</v>
      </c>
      <c r="D110" s="3" t="s">
        <v>120</v>
      </c>
      <c r="E110" s="4" t="s">
        <v>76</v>
      </c>
      <c r="F110" s="9">
        <v>14959</v>
      </c>
      <c r="G110" s="4" t="s">
        <v>12</v>
      </c>
      <c r="H110" s="1">
        <v>10200000</v>
      </c>
      <c r="I110" s="11">
        <v>150</v>
      </c>
    </row>
    <row r="111" spans="3:9" ht="21.75" x14ac:dyDescent="0.25">
      <c r="C111" s="5">
        <v>40</v>
      </c>
      <c r="D111" s="3" t="s">
        <v>120</v>
      </c>
      <c r="E111" s="4" t="s">
        <v>76</v>
      </c>
      <c r="F111" s="9">
        <v>14960</v>
      </c>
      <c r="G111" s="4" t="s">
        <v>12</v>
      </c>
      <c r="H111" s="1">
        <v>10200000</v>
      </c>
      <c r="I111" s="11">
        <v>250</v>
      </c>
    </row>
    <row r="112" spans="3:9" ht="21.75" x14ac:dyDescent="0.25">
      <c r="C112" s="6">
        <v>41</v>
      </c>
      <c r="D112" s="3" t="s">
        <v>120</v>
      </c>
      <c r="E112" s="4" t="s">
        <v>76</v>
      </c>
      <c r="F112" s="9">
        <v>14955</v>
      </c>
      <c r="G112" s="4" t="s">
        <v>12</v>
      </c>
      <c r="H112" s="1">
        <v>10200000</v>
      </c>
      <c r="I112" s="11">
        <v>400</v>
      </c>
    </row>
    <row r="113" spans="3:9" ht="21.75" x14ac:dyDescent="0.25">
      <c r="C113" s="5">
        <v>42</v>
      </c>
      <c r="D113" s="3" t="s">
        <v>120</v>
      </c>
      <c r="E113" s="8" t="s">
        <v>112</v>
      </c>
      <c r="F113" s="9">
        <v>14957</v>
      </c>
      <c r="G113" s="8" t="s">
        <v>84</v>
      </c>
      <c r="H113" s="16">
        <v>11405000</v>
      </c>
      <c r="I113" s="11">
        <v>90</v>
      </c>
    </row>
    <row r="114" spans="3:9" ht="21.75" x14ac:dyDescent="0.25">
      <c r="C114" s="6">
        <v>43</v>
      </c>
      <c r="D114" s="3" t="s">
        <v>121</v>
      </c>
      <c r="E114" s="8" t="s">
        <v>69</v>
      </c>
      <c r="F114" s="9">
        <v>14956</v>
      </c>
      <c r="G114" s="8" t="s">
        <v>16</v>
      </c>
      <c r="H114" s="16">
        <v>11500000</v>
      </c>
      <c r="I114" s="11">
        <v>400</v>
      </c>
    </row>
    <row r="115" spans="3:9" ht="21.75" x14ac:dyDescent="0.25">
      <c r="C115" s="5">
        <v>44</v>
      </c>
      <c r="D115" s="3" t="s">
        <v>122</v>
      </c>
      <c r="E115" s="8" t="s">
        <v>112</v>
      </c>
      <c r="F115" s="9">
        <v>14958</v>
      </c>
      <c r="G115" s="8" t="s">
        <v>84</v>
      </c>
      <c r="H115" s="16">
        <v>11405000</v>
      </c>
      <c r="I115" s="11">
        <v>90</v>
      </c>
    </row>
    <row r="116" spans="3:9" ht="21.75" x14ac:dyDescent="0.25">
      <c r="C116" s="6">
        <v>45</v>
      </c>
      <c r="D116" s="3" t="s">
        <v>122</v>
      </c>
      <c r="E116" s="4" t="s">
        <v>76</v>
      </c>
      <c r="F116" s="9">
        <v>14954</v>
      </c>
      <c r="G116" s="4" t="s">
        <v>12</v>
      </c>
      <c r="H116" s="1">
        <v>10200000</v>
      </c>
      <c r="I116" s="11">
        <v>400</v>
      </c>
    </row>
    <row r="117" spans="3:9" ht="21.75" x14ac:dyDescent="0.25">
      <c r="C117" s="5">
        <v>46</v>
      </c>
      <c r="D117" s="3" t="s">
        <v>122</v>
      </c>
      <c r="E117" s="8" t="s">
        <v>20</v>
      </c>
      <c r="F117" s="9">
        <v>14961</v>
      </c>
      <c r="G117" s="8" t="s">
        <v>15</v>
      </c>
      <c r="H117" s="16">
        <v>10490000</v>
      </c>
      <c r="I117" s="11">
        <v>400</v>
      </c>
    </row>
    <row r="118" spans="3:9" ht="21.75" x14ac:dyDescent="0.25">
      <c r="C118" s="6">
        <v>47</v>
      </c>
      <c r="D118" s="3" t="s">
        <v>122</v>
      </c>
      <c r="E118" s="4" t="s">
        <v>76</v>
      </c>
      <c r="F118" s="9">
        <v>14962</v>
      </c>
      <c r="G118" s="4" t="s">
        <v>12</v>
      </c>
      <c r="H118" s="1">
        <v>10200000</v>
      </c>
      <c r="I118" s="11">
        <v>400</v>
      </c>
    </row>
    <row r="119" spans="3:9" ht="21.75" x14ac:dyDescent="0.25">
      <c r="C119" s="5">
        <v>48</v>
      </c>
      <c r="D119" s="3" t="s">
        <v>123</v>
      </c>
      <c r="E119" s="4" t="s">
        <v>76</v>
      </c>
      <c r="F119" s="9">
        <v>14964</v>
      </c>
      <c r="G119" s="4" t="s">
        <v>12</v>
      </c>
      <c r="H119" s="1">
        <v>10200000</v>
      </c>
      <c r="I119" s="11">
        <v>400</v>
      </c>
    </row>
    <row r="120" spans="3:9" ht="21.75" x14ac:dyDescent="0.25">
      <c r="C120" s="6">
        <v>49</v>
      </c>
      <c r="D120" s="3" t="s">
        <v>123</v>
      </c>
      <c r="E120" s="8" t="s">
        <v>44</v>
      </c>
      <c r="F120" s="9">
        <v>14965</v>
      </c>
      <c r="G120" s="8" t="s">
        <v>9</v>
      </c>
      <c r="H120" s="16">
        <v>12600000</v>
      </c>
      <c r="I120" s="11">
        <v>400</v>
      </c>
    </row>
    <row r="121" spans="3:9" ht="21.75" x14ac:dyDescent="0.25">
      <c r="C121" s="5">
        <v>50</v>
      </c>
      <c r="D121" s="3" t="s">
        <v>123</v>
      </c>
      <c r="E121" s="8" t="s">
        <v>89</v>
      </c>
      <c r="F121" s="9">
        <v>14966</v>
      </c>
      <c r="G121" s="8" t="s">
        <v>66</v>
      </c>
      <c r="H121" s="16">
        <v>10400000</v>
      </c>
      <c r="I121" s="11">
        <v>117</v>
      </c>
    </row>
    <row r="122" spans="3:9" ht="21.75" x14ac:dyDescent="0.25">
      <c r="C122" s="6">
        <v>51</v>
      </c>
      <c r="D122" s="3" t="s">
        <v>123</v>
      </c>
      <c r="E122" s="8" t="s">
        <v>55</v>
      </c>
      <c r="F122" s="9">
        <v>14967</v>
      </c>
      <c r="G122" s="4" t="s">
        <v>52</v>
      </c>
      <c r="H122" s="1">
        <v>9000000</v>
      </c>
      <c r="I122" s="11">
        <v>400</v>
      </c>
    </row>
    <row r="123" spans="3:9" ht="21.75" x14ac:dyDescent="0.25">
      <c r="C123" s="5">
        <v>52</v>
      </c>
      <c r="D123" s="3" t="s">
        <v>123</v>
      </c>
      <c r="E123" s="4" t="s">
        <v>76</v>
      </c>
      <c r="F123" s="9">
        <v>14968</v>
      </c>
      <c r="G123" s="4" t="s">
        <v>12</v>
      </c>
      <c r="H123" s="1">
        <v>10200000</v>
      </c>
      <c r="I123" s="11">
        <v>400</v>
      </c>
    </row>
    <row r="124" spans="3:9" ht="21.75" x14ac:dyDescent="0.25">
      <c r="C124" s="6">
        <v>53</v>
      </c>
      <c r="D124" s="3" t="s">
        <v>123</v>
      </c>
      <c r="E124" s="8" t="s">
        <v>74</v>
      </c>
      <c r="F124" s="9">
        <v>14969</v>
      </c>
      <c r="G124" s="8" t="s">
        <v>85</v>
      </c>
      <c r="H124" s="16">
        <v>10800000</v>
      </c>
      <c r="I124" s="11">
        <v>399</v>
      </c>
    </row>
    <row r="125" spans="3:9" ht="21.75" x14ac:dyDescent="0.25">
      <c r="C125" s="5">
        <v>54</v>
      </c>
      <c r="D125" s="3" t="s">
        <v>123</v>
      </c>
      <c r="E125" s="8" t="s">
        <v>112</v>
      </c>
      <c r="F125" s="9">
        <v>14970</v>
      </c>
      <c r="G125" s="8" t="s">
        <v>84</v>
      </c>
      <c r="H125" s="16">
        <v>11405000</v>
      </c>
      <c r="I125" s="11">
        <v>90</v>
      </c>
    </row>
    <row r="126" spans="3:9" ht="21.75" x14ac:dyDescent="0.25">
      <c r="C126" s="6">
        <v>55</v>
      </c>
      <c r="D126" s="3" t="s">
        <v>124</v>
      </c>
      <c r="E126" s="4" t="s">
        <v>76</v>
      </c>
      <c r="F126" s="9">
        <v>14972</v>
      </c>
      <c r="G126" s="4" t="s">
        <v>12</v>
      </c>
      <c r="H126" s="1">
        <v>10200000</v>
      </c>
      <c r="I126" s="11">
        <v>400</v>
      </c>
    </row>
    <row r="127" spans="3:9" ht="21.75" x14ac:dyDescent="0.25">
      <c r="C127" s="5">
        <v>56</v>
      </c>
      <c r="D127" s="3" t="s">
        <v>124</v>
      </c>
      <c r="E127" s="8" t="s">
        <v>10</v>
      </c>
      <c r="F127" s="9">
        <v>14973</v>
      </c>
      <c r="G127" s="8" t="s">
        <v>14</v>
      </c>
      <c r="H127" s="16">
        <v>10430000</v>
      </c>
      <c r="I127" s="11">
        <v>108</v>
      </c>
    </row>
    <row r="128" spans="3:9" ht="21.75" x14ac:dyDescent="0.25">
      <c r="C128" s="6">
        <v>57</v>
      </c>
      <c r="D128" s="3" t="s">
        <v>124</v>
      </c>
      <c r="E128" s="8" t="s">
        <v>10</v>
      </c>
      <c r="F128" s="9">
        <v>14974</v>
      </c>
      <c r="G128" s="8" t="s">
        <v>14</v>
      </c>
      <c r="H128" s="16">
        <v>10430000</v>
      </c>
      <c r="I128" s="11">
        <v>108</v>
      </c>
    </row>
    <row r="129" spans="3:9" ht="21.75" x14ac:dyDescent="0.25">
      <c r="C129" s="5">
        <v>58</v>
      </c>
      <c r="D129" s="3" t="s">
        <v>124</v>
      </c>
      <c r="E129" s="4" t="s">
        <v>76</v>
      </c>
      <c r="F129" s="9">
        <v>14975</v>
      </c>
      <c r="G129" s="4" t="s">
        <v>12</v>
      </c>
      <c r="H129" s="1">
        <v>10200000</v>
      </c>
      <c r="I129" s="11">
        <v>400</v>
      </c>
    </row>
    <row r="130" spans="3:9" ht="21.75" x14ac:dyDescent="0.25">
      <c r="C130" s="6">
        <v>59</v>
      </c>
      <c r="D130" s="3" t="s">
        <v>124</v>
      </c>
      <c r="E130" s="8" t="s">
        <v>10</v>
      </c>
      <c r="F130" s="9">
        <v>14976</v>
      </c>
      <c r="G130" s="8" t="s">
        <v>14</v>
      </c>
      <c r="H130" s="16">
        <v>10430000</v>
      </c>
      <c r="I130" s="11">
        <v>102</v>
      </c>
    </row>
    <row r="131" spans="3:9" ht="21.75" x14ac:dyDescent="0.25">
      <c r="C131" s="5">
        <v>60</v>
      </c>
      <c r="D131" s="3" t="s">
        <v>124</v>
      </c>
      <c r="E131" s="8" t="s">
        <v>10</v>
      </c>
      <c r="F131" s="9">
        <v>14977</v>
      </c>
      <c r="G131" s="8" t="s">
        <v>14</v>
      </c>
      <c r="H131" s="16">
        <v>10430000</v>
      </c>
      <c r="I131" s="11">
        <v>82</v>
      </c>
    </row>
    <row r="132" spans="3:9" ht="21.75" x14ac:dyDescent="0.25">
      <c r="C132" s="6">
        <v>61</v>
      </c>
      <c r="D132" s="3" t="s">
        <v>124</v>
      </c>
      <c r="E132" s="8" t="s">
        <v>112</v>
      </c>
      <c r="F132" s="9">
        <v>14978</v>
      </c>
      <c r="G132" s="8" t="s">
        <v>84</v>
      </c>
      <c r="H132" s="16">
        <v>11405000</v>
      </c>
      <c r="I132" s="11">
        <v>88</v>
      </c>
    </row>
    <row r="133" spans="3:9" ht="21.75" x14ac:dyDescent="0.25">
      <c r="C133" s="5">
        <v>62</v>
      </c>
      <c r="D133" s="3" t="s">
        <v>125</v>
      </c>
      <c r="E133" s="4" t="s">
        <v>76</v>
      </c>
      <c r="F133" s="9">
        <v>14980</v>
      </c>
      <c r="G133" s="4" t="s">
        <v>12</v>
      </c>
      <c r="H133" s="1">
        <v>10200000</v>
      </c>
      <c r="I133" s="11">
        <v>150</v>
      </c>
    </row>
    <row r="134" spans="3:9" ht="21.75" x14ac:dyDescent="0.25">
      <c r="C134" s="6">
        <v>63</v>
      </c>
      <c r="D134" s="3" t="s">
        <v>125</v>
      </c>
      <c r="E134" s="4" t="s">
        <v>76</v>
      </c>
      <c r="F134" s="9">
        <v>14981</v>
      </c>
      <c r="G134" s="4" t="s">
        <v>12</v>
      </c>
      <c r="H134" s="1">
        <v>10200000</v>
      </c>
      <c r="I134" s="11">
        <v>400</v>
      </c>
    </row>
    <row r="135" spans="3:9" ht="21.75" x14ac:dyDescent="0.25">
      <c r="C135" s="5">
        <v>64</v>
      </c>
      <c r="D135" s="3" t="s">
        <v>125</v>
      </c>
      <c r="E135" s="4" t="s">
        <v>76</v>
      </c>
      <c r="F135" s="9">
        <v>14982</v>
      </c>
      <c r="G135" s="4" t="s">
        <v>12</v>
      </c>
      <c r="H135" s="1">
        <v>10200000</v>
      </c>
      <c r="I135" s="11">
        <v>250</v>
      </c>
    </row>
    <row r="136" spans="3:9" ht="21.75" x14ac:dyDescent="0.25">
      <c r="C136" s="6">
        <v>65</v>
      </c>
      <c r="D136" s="3" t="s">
        <v>125</v>
      </c>
      <c r="E136" s="8" t="s">
        <v>55</v>
      </c>
      <c r="F136" s="9">
        <v>14983</v>
      </c>
      <c r="G136" s="4" t="s">
        <v>52</v>
      </c>
      <c r="H136" s="1">
        <v>9000000</v>
      </c>
      <c r="I136" s="11">
        <v>398</v>
      </c>
    </row>
    <row r="137" spans="3:9" ht="21.75" x14ac:dyDescent="0.25">
      <c r="C137" s="5">
        <v>66</v>
      </c>
      <c r="D137" s="3" t="s">
        <v>125</v>
      </c>
      <c r="E137" s="8" t="s">
        <v>112</v>
      </c>
      <c r="F137" s="9">
        <v>14984</v>
      </c>
      <c r="G137" s="8" t="s">
        <v>84</v>
      </c>
      <c r="H137" s="16">
        <v>11405000</v>
      </c>
      <c r="I137" s="11">
        <v>90</v>
      </c>
    </row>
    <row r="138" spans="3:9" ht="21.75" x14ac:dyDescent="0.25">
      <c r="C138" s="6">
        <v>67</v>
      </c>
      <c r="D138" s="3" t="s">
        <v>126</v>
      </c>
      <c r="E138" s="8" t="s">
        <v>88</v>
      </c>
      <c r="F138" s="9">
        <v>14985</v>
      </c>
      <c r="G138" s="8" t="s">
        <v>14</v>
      </c>
      <c r="H138" s="16">
        <v>10450000</v>
      </c>
      <c r="I138" s="11">
        <v>400</v>
      </c>
    </row>
    <row r="139" spans="3:9" ht="21.75" x14ac:dyDescent="0.25">
      <c r="C139" s="5">
        <v>68</v>
      </c>
      <c r="D139" s="3" t="s">
        <v>126</v>
      </c>
      <c r="E139" s="8" t="s">
        <v>10</v>
      </c>
      <c r="F139" s="9">
        <v>14986</v>
      </c>
      <c r="G139" s="8" t="s">
        <v>14</v>
      </c>
      <c r="H139" s="16">
        <v>10430000</v>
      </c>
      <c r="I139" s="11">
        <v>108</v>
      </c>
    </row>
    <row r="140" spans="3:9" ht="21.75" x14ac:dyDescent="0.25">
      <c r="C140" s="6">
        <v>69</v>
      </c>
      <c r="D140" s="3" t="s">
        <v>126</v>
      </c>
      <c r="E140" s="8" t="s">
        <v>10</v>
      </c>
      <c r="F140" s="9">
        <v>14987</v>
      </c>
      <c r="G140" s="8" t="s">
        <v>14</v>
      </c>
      <c r="H140" s="16">
        <v>10430000</v>
      </c>
      <c r="I140" s="11">
        <v>108</v>
      </c>
    </row>
    <row r="141" spans="3:9" ht="21.75" x14ac:dyDescent="0.25">
      <c r="C141" s="5">
        <v>70</v>
      </c>
      <c r="D141" s="3" t="s">
        <v>126</v>
      </c>
      <c r="E141" s="8" t="s">
        <v>10</v>
      </c>
      <c r="F141" s="9">
        <v>14988</v>
      </c>
      <c r="G141" s="8" t="s">
        <v>14</v>
      </c>
      <c r="H141" s="16">
        <v>10430000</v>
      </c>
      <c r="I141" s="11">
        <v>108</v>
      </c>
    </row>
    <row r="142" spans="3:9" ht="21.75" x14ac:dyDescent="0.25">
      <c r="C142" s="6">
        <v>71</v>
      </c>
      <c r="D142" s="3" t="s">
        <v>126</v>
      </c>
      <c r="E142" s="4" t="s">
        <v>76</v>
      </c>
      <c r="F142" s="9">
        <v>14989</v>
      </c>
      <c r="G142" s="4" t="s">
        <v>12</v>
      </c>
      <c r="H142" s="1">
        <v>10200000</v>
      </c>
      <c r="I142" s="11">
        <v>400</v>
      </c>
    </row>
    <row r="143" spans="3:9" ht="21.75" x14ac:dyDescent="0.25">
      <c r="C143" s="5">
        <v>72</v>
      </c>
      <c r="D143" s="3" t="s">
        <v>126</v>
      </c>
      <c r="E143" s="8" t="s">
        <v>10</v>
      </c>
      <c r="F143" s="9">
        <v>14990</v>
      </c>
      <c r="G143" s="8" t="s">
        <v>14</v>
      </c>
      <c r="H143" s="16">
        <v>10430000</v>
      </c>
      <c r="I143" s="11">
        <v>84</v>
      </c>
    </row>
    <row r="144" spans="3:9" ht="21.75" x14ac:dyDescent="0.25">
      <c r="C144" s="6">
        <v>73</v>
      </c>
      <c r="D144" s="3" t="s">
        <v>126</v>
      </c>
      <c r="E144" s="4" t="s">
        <v>76</v>
      </c>
      <c r="F144" s="9">
        <v>14991</v>
      </c>
      <c r="G144" s="4" t="s">
        <v>12</v>
      </c>
      <c r="H144" s="1">
        <v>10200000</v>
      </c>
      <c r="I144" s="11">
        <v>400</v>
      </c>
    </row>
    <row r="145" spans="3:9" ht="21.75" x14ac:dyDescent="0.25">
      <c r="C145" s="5">
        <v>74</v>
      </c>
      <c r="D145" s="3" t="s">
        <v>126</v>
      </c>
      <c r="E145" s="8" t="s">
        <v>112</v>
      </c>
      <c r="F145" s="9">
        <v>14992</v>
      </c>
      <c r="G145" s="8" t="s">
        <v>84</v>
      </c>
      <c r="H145" s="16">
        <v>11405000</v>
      </c>
      <c r="I145" s="11">
        <v>76</v>
      </c>
    </row>
    <row r="146" spans="3:9" ht="21.75" x14ac:dyDescent="0.25">
      <c r="C146" s="6">
        <v>75</v>
      </c>
      <c r="D146" s="7" t="s">
        <v>127</v>
      </c>
      <c r="E146" s="8" t="s">
        <v>55</v>
      </c>
      <c r="F146" s="9">
        <v>14993</v>
      </c>
      <c r="G146" s="4" t="s">
        <v>52</v>
      </c>
      <c r="H146" s="1">
        <v>9000000</v>
      </c>
      <c r="I146" s="11">
        <v>400</v>
      </c>
    </row>
    <row r="147" spans="3:9" ht="21.75" x14ac:dyDescent="0.25">
      <c r="C147" s="5">
        <v>76</v>
      </c>
      <c r="D147" s="7" t="s">
        <v>128</v>
      </c>
      <c r="E147" s="8" t="s">
        <v>89</v>
      </c>
      <c r="F147" s="9">
        <v>14995</v>
      </c>
      <c r="G147" s="8" t="s">
        <v>66</v>
      </c>
      <c r="H147" s="16">
        <v>10400000</v>
      </c>
      <c r="I147" s="11">
        <v>108</v>
      </c>
    </row>
    <row r="148" spans="3:9" ht="21.75" x14ac:dyDescent="0.25">
      <c r="C148" s="6">
        <v>77</v>
      </c>
      <c r="D148" s="7" t="s">
        <v>128</v>
      </c>
      <c r="E148" s="4" t="s">
        <v>76</v>
      </c>
      <c r="F148" s="9">
        <v>14996</v>
      </c>
      <c r="G148" s="4" t="s">
        <v>12</v>
      </c>
      <c r="H148" s="1">
        <v>10200000</v>
      </c>
      <c r="I148" s="11">
        <v>400</v>
      </c>
    </row>
    <row r="149" spans="3:9" ht="21.75" x14ac:dyDescent="0.25">
      <c r="C149" s="5">
        <v>78</v>
      </c>
      <c r="D149" s="7" t="s">
        <v>128</v>
      </c>
      <c r="E149" s="8" t="s">
        <v>112</v>
      </c>
      <c r="F149" s="9">
        <v>14997</v>
      </c>
      <c r="G149" s="8" t="s">
        <v>84</v>
      </c>
      <c r="H149" s="16">
        <v>11405000</v>
      </c>
      <c r="I149" s="11">
        <v>88</v>
      </c>
    </row>
    <row r="150" spans="3:9" ht="21.75" x14ac:dyDescent="0.25">
      <c r="C150" s="6">
        <v>79</v>
      </c>
      <c r="D150" s="7" t="s">
        <v>128</v>
      </c>
      <c r="E150" s="4" t="s">
        <v>76</v>
      </c>
      <c r="F150" s="9">
        <v>14998</v>
      </c>
      <c r="G150" s="4" t="s">
        <v>12</v>
      </c>
      <c r="H150" s="1">
        <v>10200000</v>
      </c>
      <c r="I150" s="11">
        <v>400</v>
      </c>
    </row>
    <row r="151" spans="3:9" ht="21.75" x14ac:dyDescent="0.25">
      <c r="C151" s="6">
        <v>80</v>
      </c>
      <c r="D151" s="7" t="s">
        <v>128</v>
      </c>
      <c r="E151" s="8" t="s">
        <v>20</v>
      </c>
      <c r="F151" s="9">
        <v>14999</v>
      </c>
      <c r="G151" s="8" t="s">
        <v>68</v>
      </c>
      <c r="H151" s="16">
        <v>10490000</v>
      </c>
      <c r="I151" s="11">
        <v>400</v>
      </c>
    </row>
    <row r="152" spans="3:9" ht="21.75" x14ac:dyDescent="0.25">
      <c r="C152" s="6">
        <v>81</v>
      </c>
      <c r="D152" s="7" t="s">
        <v>129</v>
      </c>
      <c r="E152" s="8" t="s">
        <v>20</v>
      </c>
      <c r="F152" s="9">
        <v>15000</v>
      </c>
      <c r="G152" s="8" t="s">
        <v>16</v>
      </c>
      <c r="H152" s="16">
        <v>10490000</v>
      </c>
      <c r="I152" s="11">
        <v>400</v>
      </c>
    </row>
    <row r="153" spans="3:9" ht="21.75" x14ac:dyDescent="0.25">
      <c r="C153" s="6">
        <v>82</v>
      </c>
      <c r="D153" s="7" t="s">
        <v>129</v>
      </c>
      <c r="E153" s="4" t="s">
        <v>76</v>
      </c>
      <c r="F153" s="9">
        <v>15003</v>
      </c>
      <c r="G153" s="4" t="s">
        <v>12</v>
      </c>
      <c r="H153" s="1">
        <v>10200000</v>
      </c>
      <c r="I153" s="11">
        <v>400</v>
      </c>
    </row>
    <row r="154" spans="3:9" ht="21.75" x14ac:dyDescent="0.25">
      <c r="C154" s="6">
        <v>83</v>
      </c>
      <c r="D154" s="7" t="s">
        <v>129</v>
      </c>
      <c r="E154" s="4" t="s">
        <v>76</v>
      </c>
      <c r="F154" s="9">
        <v>15004</v>
      </c>
      <c r="G154" s="4" t="s">
        <v>12</v>
      </c>
      <c r="H154" s="1">
        <v>10200000</v>
      </c>
      <c r="I154" s="11">
        <v>400</v>
      </c>
    </row>
    <row r="155" spans="3:9" ht="21.75" x14ac:dyDescent="0.25">
      <c r="C155" s="6">
        <v>84</v>
      </c>
      <c r="D155" s="7" t="s">
        <v>129</v>
      </c>
      <c r="E155" s="8" t="s">
        <v>44</v>
      </c>
      <c r="F155" s="9">
        <v>15005</v>
      </c>
      <c r="G155" s="8" t="s">
        <v>9</v>
      </c>
      <c r="H155" s="16">
        <v>12600000</v>
      </c>
      <c r="I155" s="11">
        <v>400</v>
      </c>
    </row>
    <row r="156" spans="3:9" ht="21.75" x14ac:dyDescent="0.25">
      <c r="C156" s="6">
        <v>85</v>
      </c>
      <c r="D156" s="7" t="s">
        <v>129</v>
      </c>
      <c r="E156" s="8" t="s">
        <v>112</v>
      </c>
      <c r="F156" s="9">
        <v>15006</v>
      </c>
      <c r="G156" s="8" t="s">
        <v>84</v>
      </c>
      <c r="H156" s="16">
        <v>11405000</v>
      </c>
      <c r="I156" s="11">
        <v>70</v>
      </c>
    </row>
    <row r="157" spans="3:9" ht="21.75" x14ac:dyDescent="0.25">
      <c r="C157" s="6">
        <v>86</v>
      </c>
      <c r="D157" s="7" t="s">
        <v>130</v>
      </c>
      <c r="E157" s="8" t="s">
        <v>55</v>
      </c>
      <c r="F157" s="9">
        <v>15007</v>
      </c>
      <c r="G157" s="4" t="s">
        <v>52</v>
      </c>
      <c r="H157" s="1">
        <v>9000000</v>
      </c>
      <c r="I157" s="11">
        <v>400</v>
      </c>
    </row>
    <row r="158" spans="3:9" ht="21.75" x14ac:dyDescent="0.25">
      <c r="C158" s="6">
        <v>87</v>
      </c>
      <c r="D158" s="7" t="s">
        <v>130</v>
      </c>
      <c r="E158" s="4" t="s">
        <v>76</v>
      </c>
      <c r="F158" s="9">
        <v>15009</v>
      </c>
      <c r="G158" s="4" t="s">
        <v>12</v>
      </c>
      <c r="H158" s="1">
        <v>10200000</v>
      </c>
      <c r="I158" s="11">
        <v>400</v>
      </c>
    </row>
    <row r="159" spans="3:9" ht="21.75" x14ac:dyDescent="0.25">
      <c r="C159" s="6">
        <v>88</v>
      </c>
      <c r="D159" s="7" t="s">
        <v>130</v>
      </c>
      <c r="E159" s="8" t="s">
        <v>131</v>
      </c>
      <c r="F159" s="9">
        <v>15010</v>
      </c>
      <c r="G159" s="8" t="s">
        <v>66</v>
      </c>
      <c r="H159" s="16">
        <v>9700000</v>
      </c>
      <c r="I159" s="11">
        <v>88</v>
      </c>
    </row>
    <row r="160" spans="3:9" ht="21.75" x14ac:dyDescent="0.25">
      <c r="C160" s="6">
        <v>89</v>
      </c>
      <c r="D160" s="7" t="s">
        <v>130</v>
      </c>
      <c r="E160" s="4" t="s">
        <v>76</v>
      </c>
      <c r="F160" s="9">
        <v>15011</v>
      </c>
      <c r="G160" s="4" t="s">
        <v>12</v>
      </c>
      <c r="H160" s="1">
        <v>10200000</v>
      </c>
      <c r="I160" s="11">
        <v>400</v>
      </c>
    </row>
    <row r="161" spans="3:9" ht="21.75" x14ac:dyDescent="0.25">
      <c r="C161" s="6">
        <v>90</v>
      </c>
      <c r="D161" s="7" t="s">
        <v>132</v>
      </c>
      <c r="E161" s="4" t="s">
        <v>76</v>
      </c>
      <c r="F161" s="9">
        <v>15012</v>
      </c>
      <c r="G161" s="4" t="s">
        <v>12</v>
      </c>
      <c r="H161" s="1">
        <v>10200000</v>
      </c>
      <c r="I161" s="11">
        <v>400</v>
      </c>
    </row>
    <row r="162" spans="3:9" ht="21.75" x14ac:dyDescent="0.25">
      <c r="C162" s="6">
        <v>91</v>
      </c>
      <c r="D162" s="7" t="s">
        <v>132</v>
      </c>
      <c r="E162" s="4" t="s">
        <v>76</v>
      </c>
      <c r="F162" s="9">
        <v>15013</v>
      </c>
      <c r="G162" s="4" t="s">
        <v>12</v>
      </c>
      <c r="H162" s="1">
        <v>10200000</v>
      </c>
      <c r="I162" s="11">
        <v>400</v>
      </c>
    </row>
    <row r="163" spans="3:9" ht="21.75" x14ac:dyDescent="0.25">
      <c r="C163" s="6">
        <v>92</v>
      </c>
      <c r="D163" s="7" t="s">
        <v>132</v>
      </c>
      <c r="E163" s="8" t="s">
        <v>133</v>
      </c>
      <c r="F163" s="9">
        <v>15014</v>
      </c>
      <c r="G163" s="8" t="s">
        <v>70</v>
      </c>
      <c r="H163" s="16">
        <v>9600000</v>
      </c>
      <c r="I163" s="11">
        <v>117</v>
      </c>
    </row>
    <row r="164" spans="3:9" ht="21.75" x14ac:dyDescent="0.25">
      <c r="C164" s="6">
        <v>93</v>
      </c>
      <c r="D164" s="7" t="s">
        <v>132</v>
      </c>
      <c r="E164" s="8" t="s">
        <v>20</v>
      </c>
      <c r="F164" s="9">
        <v>15016</v>
      </c>
      <c r="G164" s="8" t="s">
        <v>16</v>
      </c>
      <c r="H164" s="16">
        <v>10490000</v>
      </c>
      <c r="I164" s="11">
        <v>393</v>
      </c>
    </row>
    <row r="165" spans="3:9" ht="21.75" x14ac:dyDescent="0.25">
      <c r="C165" s="6">
        <v>94</v>
      </c>
      <c r="D165" s="7" t="s">
        <v>132</v>
      </c>
      <c r="E165" s="8" t="s">
        <v>20</v>
      </c>
      <c r="F165" s="9">
        <v>15017</v>
      </c>
      <c r="G165" s="8" t="s">
        <v>68</v>
      </c>
      <c r="H165" s="16">
        <v>10490000</v>
      </c>
      <c r="I165" s="11">
        <v>11</v>
      </c>
    </row>
    <row r="166" spans="3:9" ht="21.75" x14ac:dyDescent="0.25">
      <c r="C166" s="6">
        <v>95</v>
      </c>
      <c r="D166" s="7" t="s">
        <v>132</v>
      </c>
      <c r="E166" s="8" t="s">
        <v>74</v>
      </c>
      <c r="F166" s="9">
        <v>15018</v>
      </c>
      <c r="G166" s="8" t="s">
        <v>134</v>
      </c>
      <c r="H166" s="16">
        <v>11300000</v>
      </c>
      <c r="I166" s="11">
        <v>60</v>
      </c>
    </row>
    <row r="167" spans="3:9" ht="21.75" x14ac:dyDescent="0.25">
      <c r="C167" s="6">
        <v>96</v>
      </c>
      <c r="D167" s="7" t="s">
        <v>132</v>
      </c>
      <c r="E167" s="8" t="s">
        <v>74</v>
      </c>
      <c r="F167" s="9">
        <v>15019</v>
      </c>
      <c r="G167" s="8" t="s">
        <v>73</v>
      </c>
      <c r="H167" s="16">
        <v>10800000</v>
      </c>
      <c r="I167" s="11">
        <v>329</v>
      </c>
    </row>
    <row r="168" spans="3:9" ht="21.75" x14ac:dyDescent="0.25">
      <c r="C168" s="6">
        <v>97</v>
      </c>
      <c r="D168" s="7" t="s">
        <v>135</v>
      </c>
      <c r="E168" s="8" t="s">
        <v>55</v>
      </c>
      <c r="F168" s="9">
        <v>15020</v>
      </c>
      <c r="G168" s="4" t="s">
        <v>52</v>
      </c>
      <c r="H168" s="1">
        <v>9000000</v>
      </c>
      <c r="I168" s="11">
        <v>400</v>
      </c>
    </row>
    <row r="169" spans="3:9" ht="21.75" x14ac:dyDescent="0.25">
      <c r="C169" s="6">
        <v>98</v>
      </c>
      <c r="D169" s="7" t="s">
        <v>135</v>
      </c>
      <c r="E169" s="8" t="s">
        <v>80</v>
      </c>
      <c r="F169" s="9">
        <v>15021</v>
      </c>
      <c r="G169" s="8" t="s">
        <v>81</v>
      </c>
      <c r="H169" s="16">
        <v>10404545</v>
      </c>
      <c r="I169" s="11">
        <v>1</v>
      </c>
    </row>
    <row r="170" spans="3:9" ht="21.75" x14ac:dyDescent="0.25">
      <c r="C170" s="6">
        <v>99</v>
      </c>
      <c r="D170" s="7" t="s">
        <v>135</v>
      </c>
      <c r="E170" s="8" t="s">
        <v>136</v>
      </c>
      <c r="F170" s="9">
        <v>15022</v>
      </c>
      <c r="G170" s="8" t="s">
        <v>81</v>
      </c>
      <c r="H170" s="16">
        <v>11100000</v>
      </c>
      <c r="I170" s="11">
        <v>100</v>
      </c>
    </row>
    <row r="171" spans="3:9" ht="21.75" x14ac:dyDescent="0.25">
      <c r="C171" s="6">
        <v>100</v>
      </c>
      <c r="D171" s="7" t="s">
        <v>135</v>
      </c>
      <c r="E171" s="8" t="s">
        <v>136</v>
      </c>
      <c r="F171" s="9">
        <v>15023</v>
      </c>
      <c r="G171" s="8" t="s">
        <v>81</v>
      </c>
      <c r="H171" s="16">
        <v>11100000</v>
      </c>
      <c r="I171" s="11">
        <v>100</v>
      </c>
    </row>
    <row r="172" spans="3:9" ht="21.75" x14ac:dyDescent="0.25">
      <c r="C172" s="6">
        <v>101</v>
      </c>
      <c r="D172" s="7" t="s">
        <v>135</v>
      </c>
      <c r="E172" s="8" t="s">
        <v>20</v>
      </c>
      <c r="F172" s="9">
        <v>15025</v>
      </c>
      <c r="G172" s="8" t="s">
        <v>16</v>
      </c>
      <c r="H172" s="16">
        <v>10490000</v>
      </c>
      <c r="I172" s="11">
        <v>400</v>
      </c>
    </row>
    <row r="173" spans="3:9" ht="21.75" x14ac:dyDescent="0.25">
      <c r="C173" s="6">
        <v>102</v>
      </c>
      <c r="D173" s="7" t="s">
        <v>135</v>
      </c>
      <c r="E173" s="8" t="s">
        <v>20</v>
      </c>
      <c r="F173" s="9">
        <v>15026</v>
      </c>
      <c r="G173" s="8" t="s">
        <v>16</v>
      </c>
      <c r="H173" s="16">
        <v>10490000</v>
      </c>
      <c r="I173" s="11">
        <v>400</v>
      </c>
    </row>
    <row r="174" spans="3:9" ht="21.75" x14ac:dyDescent="0.25">
      <c r="C174" s="6">
        <v>103</v>
      </c>
      <c r="D174" s="7" t="s">
        <v>137</v>
      </c>
      <c r="E174" s="8" t="s">
        <v>133</v>
      </c>
      <c r="F174" s="9">
        <v>15027</v>
      </c>
      <c r="G174" s="8" t="s">
        <v>70</v>
      </c>
      <c r="H174" s="16">
        <v>9600000</v>
      </c>
      <c r="I174" s="11">
        <v>117</v>
      </c>
    </row>
    <row r="175" spans="3:9" ht="21.75" x14ac:dyDescent="0.25">
      <c r="C175" s="6">
        <v>104</v>
      </c>
      <c r="D175" s="7" t="s">
        <v>137</v>
      </c>
      <c r="E175" s="8" t="s">
        <v>20</v>
      </c>
      <c r="F175" s="9">
        <v>15028</v>
      </c>
      <c r="G175" s="8" t="s">
        <v>16</v>
      </c>
      <c r="H175" s="16">
        <v>10490000</v>
      </c>
      <c r="I175" s="11">
        <v>400</v>
      </c>
    </row>
    <row r="176" spans="3:9" ht="21.75" x14ac:dyDescent="0.25">
      <c r="C176" s="6">
        <v>105</v>
      </c>
      <c r="D176" s="7" t="s">
        <v>138</v>
      </c>
      <c r="E176" s="4" t="s">
        <v>76</v>
      </c>
      <c r="F176" s="9">
        <v>15029</v>
      </c>
      <c r="G176" s="4" t="s">
        <v>12</v>
      </c>
      <c r="H176" s="1">
        <v>10200000</v>
      </c>
      <c r="I176" s="11">
        <v>400</v>
      </c>
    </row>
    <row r="177" spans="3:9" ht="21.75" x14ac:dyDescent="0.25">
      <c r="C177" s="6">
        <v>106</v>
      </c>
      <c r="D177" s="7" t="s">
        <v>138</v>
      </c>
      <c r="E177" s="4" t="s">
        <v>76</v>
      </c>
      <c r="F177" s="9">
        <v>15030</v>
      </c>
      <c r="G177" s="4" t="s">
        <v>12</v>
      </c>
      <c r="H177" s="1">
        <v>10200000</v>
      </c>
      <c r="I177" s="11">
        <v>400</v>
      </c>
    </row>
    <row r="178" spans="3:9" ht="21.75" x14ac:dyDescent="0.25">
      <c r="C178" s="6">
        <v>107</v>
      </c>
      <c r="D178" s="7" t="s">
        <v>138</v>
      </c>
      <c r="E178" s="8" t="s">
        <v>55</v>
      </c>
      <c r="F178" s="9">
        <v>15031</v>
      </c>
      <c r="G178" s="4" t="s">
        <v>52</v>
      </c>
      <c r="H178" s="1">
        <v>9000000</v>
      </c>
      <c r="I178" s="11">
        <v>400</v>
      </c>
    </row>
    <row r="179" spans="3:9" ht="21.75" x14ac:dyDescent="0.25">
      <c r="C179" s="6">
        <v>108</v>
      </c>
      <c r="D179" s="7" t="s">
        <v>139</v>
      </c>
      <c r="E179" s="8" t="s">
        <v>20</v>
      </c>
      <c r="F179" s="9">
        <v>15032</v>
      </c>
      <c r="G179" s="8" t="s">
        <v>16</v>
      </c>
      <c r="H179" s="16">
        <v>10490000</v>
      </c>
      <c r="I179" s="11">
        <v>400</v>
      </c>
    </row>
    <row r="180" spans="3:9" ht="21.75" x14ac:dyDescent="0.25">
      <c r="C180" s="6">
        <v>109</v>
      </c>
      <c r="D180" s="7" t="s">
        <v>139</v>
      </c>
      <c r="E180" s="8" t="s">
        <v>20</v>
      </c>
      <c r="F180" s="9">
        <v>15033</v>
      </c>
      <c r="G180" s="8" t="s">
        <v>16</v>
      </c>
      <c r="H180" s="16">
        <v>10490000</v>
      </c>
      <c r="I180" s="11">
        <v>400</v>
      </c>
    </row>
    <row r="181" spans="3:9" ht="21.75" x14ac:dyDescent="0.25">
      <c r="C181" s="6">
        <v>110</v>
      </c>
      <c r="D181" s="7" t="s">
        <v>140</v>
      </c>
      <c r="E181" s="4" t="s">
        <v>76</v>
      </c>
      <c r="F181" s="9">
        <v>15034</v>
      </c>
      <c r="G181" s="4" t="s">
        <v>12</v>
      </c>
      <c r="H181" s="1">
        <v>10200000</v>
      </c>
      <c r="I181" s="11">
        <v>400</v>
      </c>
    </row>
    <row r="182" spans="3:9" ht="21.75" x14ac:dyDescent="0.25">
      <c r="C182" s="6">
        <v>111</v>
      </c>
      <c r="D182" s="7" t="s">
        <v>140</v>
      </c>
      <c r="E182" s="8" t="s">
        <v>133</v>
      </c>
      <c r="F182" s="9">
        <v>15035</v>
      </c>
      <c r="G182" s="8" t="s">
        <v>70</v>
      </c>
      <c r="H182" s="16">
        <v>9600000</v>
      </c>
      <c r="I182" s="11">
        <v>6</v>
      </c>
    </row>
    <row r="183" spans="3:9" ht="21.75" x14ac:dyDescent="0.25">
      <c r="C183" s="6">
        <v>112</v>
      </c>
      <c r="D183" s="7" t="s">
        <v>140</v>
      </c>
      <c r="E183" s="8" t="s">
        <v>133</v>
      </c>
      <c r="F183" s="9">
        <v>15036</v>
      </c>
      <c r="G183" s="8" t="s">
        <v>70</v>
      </c>
      <c r="H183" s="16">
        <v>9600000</v>
      </c>
      <c r="I183" s="11">
        <v>111</v>
      </c>
    </row>
    <row r="184" spans="3:9" ht="21.75" x14ac:dyDescent="0.25">
      <c r="C184" s="6">
        <v>113</v>
      </c>
      <c r="D184" s="7" t="s">
        <v>140</v>
      </c>
      <c r="E184" s="8" t="s">
        <v>44</v>
      </c>
      <c r="F184" s="9">
        <v>15037</v>
      </c>
      <c r="G184" s="8" t="s">
        <v>9</v>
      </c>
      <c r="H184" s="16">
        <v>12600000</v>
      </c>
      <c r="I184" s="11">
        <v>400</v>
      </c>
    </row>
    <row r="185" spans="3:9" ht="21.75" x14ac:dyDescent="0.25">
      <c r="C185" s="6">
        <v>114</v>
      </c>
      <c r="D185" s="7" t="s">
        <v>140</v>
      </c>
      <c r="E185" s="8" t="s">
        <v>89</v>
      </c>
      <c r="F185" s="9">
        <v>15038</v>
      </c>
      <c r="G185" s="8" t="s">
        <v>8</v>
      </c>
      <c r="H185" s="16">
        <v>10400000</v>
      </c>
      <c r="I185" s="11">
        <v>120</v>
      </c>
    </row>
    <row r="186" spans="3:9" ht="21.75" x14ac:dyDescent="0.25">
      <c r="C186" s="6">
        <v>115</v>
      </c>
      <c r="D186" s="7" t="s">
        <v>140</v>
      </c>
      <c r="E186" s="8" t="s">
        <v>20</v>
      </c>
      <c r="F186" s="9">
        <v>15039</v>
      </c>
      <c r="G186" s="8" t="s">
        <v>16</v>
      </c>
      <c r="H186" s="16">
        <v>10490000</v>
      </c>
      <c r="I186" s="11">
        <v>400</v>
      </c>
    </row>
    <row r="187" spans="3:9" ht="21.75" x14ac:dyDescent="0.25">
      <c r="C187" s="6">
        <v>116</v>
      </c>
      <c r="D187" s="7" t="s">
        <v>140</v>
      </c>
      <c r="E187" s="8" t="s">
        <v>20</v>
      </c>
      <c r="F187" s="9">
        <v>15040</v>
      </c>
      <c r="G187" s="8" t="s">
        <v>16</v>
      </c>
      <c r="H187" s="16">
        <v>10490000</v>
      </c>
      <c r="I187" s="11">
        <v>400</v>
      </c>
    </row>
    <row r="188" spans="3:9" ht="21.75" x14ac:dyDescent="0.25">
      <c r="C188" s="6">
        <v>117</v>
      </c>
      <c r="D188" s="7" t="s">
        <v>141</v>
      </c>
      <c r="E188" s="8" t="s">
        <v>55</v>
      </c>
      <c r="F188" s="9">
        <v>15041</v>
      </c>
      <c r="G188" s="4" t="s">
        <v>52</v>
      </c>
      <c r="H188" s="1">
        <v>9000000</v>
      </c>
      <c r="I188" s="11">
        <v>400</v>
      </c>
    </row>
    <row r="189" spans="3:9" ht="21.75" x14ac:dyDescent="0.25">
      <c r="C189" s="6">
        <v>118</v>
      </c>
      <c r="D189" s="7" t="s">
        <v>141</v>
      </c>
      <c r="E189" s="4" t="s">
        <v>76</v>
      </c>
      <c r="F189" s="9">
        <v>15042</v>
      </c>
      <c r="G189" s="4" t="s">
        <v>12</v>
      </c>
      <c r="H189" s="1">
        <v>10200000</v>
      </c>
      <c r="I189" s="11">
        <v>400</v>
      </c>
    </row>
    <row r="190" spans="3:9" ht="21.75" x14ac:dyDescent="0.25">
      <c r="C190" s="6">
        <v>119</v>
      </c>
      <c r="D190" s="7" t="s">
        <v>141</v>
      </c>
      <c r="E190" s="8" t="s">
        <v>87</v>
      </c>
      <c r="F190" s="9">
        <v>15043</v>
      </c>
      <c r="G190" s="8" t="s">
        <v>66</v>
      </c>
      <c r="H190" s="16">
        <v>9400000</v>
      </c>
      <c r="I190" s="11">
        <v>38</v>
      </c>
    </row>
    <row r="191" spans="3:9" ht="21.75" x14ac:dyDescent="0.25">
      <c r="C191" s="6">
        <v>120</v>
      </c>
      <c r="D191" s="7" t="s">
        <v>141</v>
      </c>
      <c r="E191" s="8" t="s">
        <v>87</v>
      </c>
      <c r="F191" s="9">
        <v>15044</v>
      </c>
      <c r="G191" s="8" t="s">
        <v>66</v>
      </c>
      <c r="H191" s="16">
        <v>9400000</v>
      </c>
      <c r="I191" s="11">
        <v>24</v>
      </c>
    </row>
    <row r="192" spans="3:9" ht="21.75" x14ac:dyDescent="0.25">
      <c r="C192" s="6">
        <v>121</v>
      </c>
      <c r="D192" s="7" t="s">
        <v>141</v>
      </c>
      <c r="E192" s="8" t="s">
        <v>87</v>
      </c>
      <c r="F192" s="9">
        <v>15045</v>
      </c>
      <c r="G192" s="8" t="s">
        <v>57</v>
      </c>
      <c r="H192" s="16">
        <v>9400000</v>
      </c>
      <c r="I192" s="11">
        <v>1</v>
      </c>
    </row>
    <row r="193" spans="3:9" ht="21.75" x14ac:dyDescent="0.25">
      <c r="C193" s="6">
        <v>122</v>
      </c>
      <c r="D193" s="7" t="s">
        <v>141</v>
      </c>
      <c r="E193" s="8" t="s">
        <v>118</v>
      </c>
      <c r="F193" s="9">
        <v>15046</v>
      </c>
      <c r="G193" s="8" t="s">
        <v>16</v>
      </c>
      <c r="H193" s="16">
        <v>11400000</v>
      </c>
      <c r="I193" s="11">
        <v>40</v>
      </c>
    </row>
    <row r="194" spans="3:9" ht="21.75" x14ac:dyDescent="0.25">
      <c r="C194" s="6">
        <v>123</v>
      </c>
      <c r="D194" s="7" t="s">
        <v>141</v>
      </c>
      <c r="E194" s="8" t="s">
        <v>112</v>
      </c>
      <c r="F194" s="9">
        <v>15047</v>
      </c>
      <c r="G194" s="8" t="s">
        <v>84</v>
      </c>
      <c r="H194" s="16">
        <v>11405000</v>
      </c>
      <c r="I194" s="11">
        <v>258</v>
      </c>
    </row>
    <row r="195" spans="3:9" ht="20.25" customHeight="1" x14ac:dyDescent="0.25">
      <c r="C195" s="6">
        <v>124</v>
      </c>
      <c r="D195" s="7" t="s">
        <v>141</v>
      </c>
      <c r="E195" s="4" t="s">
        <v>76</v>
      </c>
      <c r="F195" s="9">
        <v>15048</v>
      </c>
      <c r="G195" s="4" t="s">
        <v>12</v>
      </c>
      <c r="H195" s="1">
        <v>10200000</v>
      </c>
      <c r="I195" s="11">
        <v>400</v>
      </c>
    </row>
    <row r="196" spans="3:9" ht="21.75" x14ac:dyDescent="0.25">
      <c r="C196" s="6">
        <v>125</v>
      </c>
      <c r="D196" s="7" t="s">
        <v>141</v>
      </c>
      <c r="E196" s="8" t="s">
        <v>20</v>
      </c>
      <c r="F196" s="9">
        <v>15049</v>
      </c>
      <c r="G196" s="8" t="s">
        <v>16</v>
      </c>
      <c r="H196" s="16">
        <v>10490000</v>
      </c>
      <c r="I196" s="11">
        <v>400</v>
      </c>
    </row>
    <row r="197" spans="3:9" ht="21.75" x14ac:dyDescent="0.25">
      <c r="C197" s="6">
        <v>126</v>
      </c>
      <c r="D197" s="7" t="s">
        <v>143</v>
      </c>
      <c r="E197" s="4" t="s">
        <v>76</v>
      </c>
      <c r="F197" s="9">
        <v>15050</v>
      </c>
      <c r="G197" s="4" t="s">
        <v>12</v>
      </c>
      <c r="H197" s="1">
        <v>10200000</v>
      </c>
      <c r="I197" s="11">
        <v>400</v>
      </c>
    </row>
    <row r="198" spans="3:9" ht="21.75" x14ac:dyDescent="0.25">
      <c r="C198" s="6">
        <v>127</v>
      </c>
      <c r="D198" s="7" t="s">
        <v>143</v>
      </c>
      <c r="E198" s="8" t="s">
        <v>133</v>
      </c>
      <c r="F198" s="9">
        <v>15051</v>
      </c>
      <c r="G198" s="8" t="s">
        <v>70</v>
      </c>
      <c r="H198" s="16">
        <v>9600000</v>
      </c>
      <c r="I198" s="11">
        <v>117</v>
      </c>
    </row>
    <row r="199" spans="3:9" ht="21.75" x14ac:dyDescent="0.25">
      <c r="C199" s="6">
        <v>128</v>
      </c>
      <c r="D199" s="7" t="s">
        <v>143</v>
      </c>
      <c r="E199" s="8" t="s">
        <v>44</v>
      </c>
      <c r="F199" s="9">
        <v>15052</v>
      </c>
      <c r="G199" s="8" t="s">
        <v>9</v>
      </c>
      <c r="H199" s="16">
        <v>12600000</v>
      </c>
      <c r="I199" s="11">
        <v>400</v>
      </c>
    </row>
    <row r="200" spans="3:9" ht="21.75" x14ac:dyDescent="0.25">
      <c r="C200" s="6">
        <v>129</v>
      </c>
      <c r="D200" s="7" t="s">
        <v>143</v>
      </c>
      <c r="E200" s="4" t="s">
        <v>76</v>
      </c>
      <c r="F200" s="9">
        <v>15053</v>
      </c>
      <c r="G200" s="4" t="s">
        <v>12</v>
      </c>
      <c r="H200" s="1">
        <v>10200000</v>
      </c>
      <c r="I200" s="11">
        <v>400</v>
      </c>
    </row>
    <row r="201" spans="3:9" ht="21.75" x14ac:dyDescent="0.25">
      <c r="C201" s="6">
        <v>130</v>
      </c>
      <c r="D201" s="7" t="s">
        <v>144</v>
      </c>
      <c r="E201" s="8" t="s">
        <v>55</v>
      </c>
      <c r="F201" s="9">
        <v>15054</v>
      </c>
      <c r="G201" s="4" t="s">
        <v>52</v>
      </c>
      <c r="H201" s="1">
        <v>9000000</v>
      </c>
      <c r="I201" s="11">
        <v>399</v>
      </c>
    </row>
    <row r="202" spans="3:9" ht="21.75" x14ac:dyDescent="0.25">
      <c r="C202" s="6">
        <v>131</v>
      </c>
      <c r="D202" s="7" t="s">
        <v>144</v>
      </c>
      <c r="E202" s="4" t="s">
        <v>76</v>
      </c>
      <c r="F202" s="9">
        <v>15055</v>
      </c>
      <c r="G202" s="4" t="s">
        <v>12</v>
      </c>
      <c r="H202" s="1">
        <v>10200000</v>
      </c>
      <c r="I202" s="11">
        <v>400</v>
      </c>
    </row>
    <row r="203" spans="3:9" ht="21.75" x14ac:dyDescent="0.25">
      <c r="C203" s="6">
        <v>132</v>
      </c>
      <c r="D203" s="7" t="s">
        <v>144</v>
      </c>
      <c r="E203" s="8" t="s">
        <v>87</v>
      </c>
      <c r="F203" s="9">
        <v>15056</v>
      </c>
      <c r="G203" s="8" t="s">
        <v>66</v>
      </c>
      <c r="H203" s="16">
        <v>9400000</v>
      </c>
      <c r="I203" s="11">
        <v>100</v>
      </c>
    </row>
    <row r="204" spans="3:9" ht="21.75" x14ac:dyDescent="0.25">
      <c r="C204" s="6">
        <v>133</v>
      </c>
      <c r="D204" s="7" t="s">
        <v>144</v>
      </c>
      <c r="E204" s="4" t="s">
        <v>76</v>
      </c>
      <c r="F204" s="9">
        <v>15057</v>
      </c>
      <c r="G204" s="4" t="s">
        <v>12</v>
      </c>
      <c r="H204" s="1">
        <v>10200000</v>
      </c>
      <c r="I204" s="11">
        <v>400</v>
      </c>
    </row>
    <row r="205" spans="3:9" ht="21.75" x14ac:dyDescent="0.25">
      <c r="C205" s="6">
        <v>134</v>
      </c>
      <c r="D205" s="7" t="s">
        <v>144</v>
      </c>
      <c r="E205" s="8" t="s">
        <v>20</v>
      </c>
      <c r="F205" s="9">
        <v>15058</v>
      </c>
      <c r="G205" s="8" t="s">
        <v>16</v>
      </c>
      <c r="H205" s="16">
        <v>10490000</v>
      </c>
      <c r="I205" s="11">
        <v>400</v>
      </c>
    </row>
    <row r="206" spans="3:9" ht="21.75" x14ac:dyDescent="0.25">
      <c r="C206" s="6">
        <v>135</v>
      </c>
      <c r="D206" s="7" t="s">
        <v>144</v>
      </c>
      <c r="E206" s="8" t="s">
        <v>58</v>
      </c>
      <c r="F206" s="9">
        <v>15059</v>
      </c>
      <c r="G206" s="8" t="s">
        <v>61</v>
      </c>
      <c r="H206" s="16">
        <v>9600000</v>
      </c>
      <c r="I206" s="11">
        <v>108</v>
      </c>
    </row>
    <row r="207" spans="3:9" ht="21.75" x14ac:dyDescent="0.25">
      <c r="C207" s="6">
        <v>136</v>
      </c>
      <c r="D207" s="7" t="s">
        <v>144</v>
      </c>
      <c r="E207" s="8" t="s">
        <v>58</v>
      </c>
      <c r="F207" s="9">
        <v>15060</v>
      </c>
      <c r="G207" s="8" t="s">
        <v>61</v>
      </c>
      <c r="H207" s="16">
        <v>9600000</v>
      </c>
      <c r="I207" s="11">
        <v>103</v>
      </c>
    </row>
    <row r="208" spans="3:9" ht="21.75" x14ac:dyDescent="0.25">
      <c r="C208" s="6">
        <v>137</v>
      </c>
      <c r="D208" s="7" t="s">
        <v>145</v>
      </c>
      <c r="E208" s="8" t="s">
        <v>44</v>
      </c>
      <c r="F208" s="9">
        <v>15061</v>
      </c>
      <c r="G208" s="8" t="s">
        <v>9</v>
      </c>
      <c r="H208" s="16">
        <v>12600000</v>
      </c>
      <c r="I208" s="11">
        <v>400</v>
      </c>
    </row>
    <row r="209" spans="3:9" ht="21.75" x14ac:dyDescent="0.25">
      <c r="C209" s="6">
        <v>138</v>
      </c>
      <c r="D209" s="7" t="s">
        <v>145</v>
      </c>
      <c r="E209" s="4" t="s">
        <v>76</v>
      </c>
      <c r="F209" s="9">
        <v>15062</v>
      </c>
      <c r="G209" s="4" t="s">
        <v>12</v>
      </c>
      <c r="H209" s="1">
        <v>10200000</v>
      </c>
      <c r="I209" s="11">
        <v>200</v>
      </c>
    </row>
    <row r="210" spans="3:9" ht="21.75" x14ac:dyDescent="0.25">
      <c r="C210" s="6">
        <v>139</v>
      </c>
      <c r="D210" s="7" t="s">
        <v>145</v>
      </c>
      <c r="E210" s="4" t="s">
        <v>76</v>
      </c>
      <c r="F210" s="9">
        <v>15063</v>
      </c>
      <c r="G210" s="4" t="s">
        <v>12</v>
      </c>
      <c r="H210" s="1">
        <v>10200000</v>
      </c>
      <c r="I210" s="11">
        <v>200</v>
      </c>
    </row>
    <row r="211" spans="3:9" ht="21.75" x14ac:dyDescent="0.25">
      <c r="C211" s="6">
        <v>140</v>
      </c>
      <c r="D211" s="7" t="s">
        <v>145</v>
      </c>
      <c r="E211" s="8" t="s">
        <v>146</v>
      </c>
      <c r="F211" s="9">
        <v>15064</v>
      </c>
      <c r="G211" s="8" t="s">
        <v>147</v>
      </c>
      <c r="H211" s="16">
        <v>11600000</v>
      </c>
      <c r="I211" s="11">
        <v>400</v>
      </c>
    </row>
    <row r="212" spans="3:9" ht="21.75" x14ac:dyDescent="0.25">
      <c r="C212" s="6">
        <v>141</v>
      </c>
      <c r="D212" s="7" t="s">
        <v>148</v>
      </c>
      <c r="E212" s="8" t="s">
        <v>55</v>
      </c>
      <c r="F212" s="9">
        <v>15066</v>
      </c>
      <c r="G212" s="4" t="s">
        <v>52</v>
      </c>
      <c r="H212" s="1">
        <v>9000000</v>
      </c>
      <c r="I212" s="11">
        <v>400</v>
      </c>
    </row>
    <row r="213" spans="3:9" ht="21.75" x14ac:dyDescent="0.25">
      <c r="C213" s="6">
        <v>142</v>
      </c>
      <c r="D213" s="7" t="s">
        <v>148</v>
      </c>
      <c r="E213" s="4" t="s">
        <v>76</v>
      </c>
      <c r="F213" s="9">
        <v>15067</v>
      </c>
      <c r="G213" s="4" t="s">
        <v>12</v>
      </c>
      <c r="H213" s="1">
        <v>10200000</v>
      </c>
      <c r="I213" s="11">
        <v>400</v>
      </c>
    </row>
    <row r="214" spans="3:9" ht="21.75" x14ac:dyDescent="0.25">
      <c r="C214" s="6">
        <v>143</v>
      </c>
      <c r="D214" s="7" t="s">
        <v>148</v>
      </c>
      <c r="E214" s="8" t="s">
        <v>58</v>
      </c>
      <c r="F214" s="9">
        <v>15068</v>
      </c>
      <c r="G214" s="8" t="s">
        <v>61</v>
      </c>
      <c r="H214" s="16">
        <v>9600000</v>
      </c>
      <c r="I214" s="11">
        <v>120</v>
      </c>
    </row>
    <row r="215" spans="3:9" ht="21.75" x14ac:dyDescent="0.25">
      <c r="C215" s="6">
        <v>144</v>
      </c>
      <c r="D215" s="7" t="s">
        <v>148</v>
      </c>
      <c r="E215" s="8" t="s">
        <v>58</v>
      </c>
      <c r="F215" s="9">
        <v>15069</v>
      </c>
      <c r="G215" s="8" t="s">
        <v>61</v>
      </c>
      <c r="H215" s="16">
        <v>9600000</v>
      </c>
      <c r="I215" s="11">
        <v>120</v>
      </c>
    </row>
    <row r="216" spans="3:9" ht="21.75" x14ac:dyDescent="0.25">
      <c r="C216" s="6">
        <v>145</v>
      </c>
      <c r="D216" s="7" t="s">
        <v>148</v>
      </c>
      <c r="E216" s="8" t="s">
        <v>20</v>
      </c>
      <c r="F216" s="9">
        <v>15070</v>
      </c>
      <c r="G216" s="8" t="s">
        <v>16</v>
      </c>
      <c r="H216" s="16">
        <v>10490000</v>
      </c>
      <c r="I216" s="11">
        <v>400</v>
      </c>
    </row>
    <row r="217" spans="3:9" ht="21.75" x14ac:dyDescent="0.25">
      <c r="C217" s="6">
        <v>146</v>
      </c>
      <c r="D217" s="7" t="s">
        <v>148</v>
      </c>
      <c r="E217" s="8" t="s">
        <v>89</v>
      </c>
      <c r="F217" s="9">
        <v>15071</v>
      </c>
      <c r="G217" s="8" t="s">
        <v>8</v>
      </c>
      <c r="H217" s="16">
        <v>10400000</v>
      </c>
      <c r="I217" s="11">
        <v>120</v>
      </c>
    </row>
    <row r="218" spans="3:9" ht="21.75" x14ac:dyDescent="0.25">
      <c r="C218" s="6">
        <v>147</v>
      </c>
      <c r="D218" s="7" t="s">
        <v>148</v>
      </c>
      <c r="E218" s="8" t="s">
        <v>149</v>
      </c>
      <c r="F218" s="9">
        <v>15073</v>
      </c>
      <c r="G218" s="8" t="s">
        <v>84</v>
      </c>
      <c r="H218" s="16">
        <v>10000000</v>
      </c>
      <c r="I218" s="11">
        <v>20</v>
      </c>
    </row>
    <row r="219" spans="3:9" ht="21.75" x14ac:dyDescent="0.25">
      <c r="C219" s="6">
        <v>148</v>
      </c>
      <c r="D219" s="7" t="s">
        <v>150</v>
      </c>
      <c r="E219" s="8" t="s">
        <v>10</v>
      </c>
      <c r="F219" s="9">
        <v>15074</v>
      </c>
      <c r="G219" s="8" t="s">
        <v>14</v>
      </c>
      <c r="H219" s="16">
        <v>10430000</v>
      </c>
      <c r="I219" s="11">
        <v>108</v>
      </c>
    </row>
    <row r="220" spans="3:9" ht="21.75" x14ac:dyDescent="0.25">
      <c r="C220" s="6">
        <v>149</v>
      </c>
      <c r="D220" s="7" t="s">
        <v>150</v>
      </c>
      <c r="E220" s="8" t="s">
        <v>55</v>
      </c>
      <c r="F220" s="9">
        <v>15075</v>
      </c>
      <c r="G220" s="4" t="s">
        <v>52</v>
      </c>
      <c r="H220" s="1">
        <v>9000000</v>
      </c>
      <c r="I220" s="11">
        <v>400</v>
      </c>
    </row>
    <row r="221" spans="3:9" ht="21.75" x14ac:dyDescent="0.25">
      <c r="C221" s="6">
        <v>150</v>
      </c>
      <c r="D221" s="7" t="s">
        <v>150</v>
      </c>
      <c r="E221" s="8" t="s">
        <v>10</v>
      </c>
      <c r="F221" s="9">
        <v>15076</v>
      </c>
      <c r="G221" s="8" t="s">
        <v>14</v>
      </c>
      <c r="H221" s="16">
        <v>10430000</v>
      </c>
      <c r="I221" s="11">
        <v>108</v>
      </c>
    </row>
    <row r="222" spans="3:9" ht="21.75" x14ac:dyDescent="0.25">
      <c r="C222" s="6">
        <v>151</v>
      </c>
      <c r="D222" s="7" t="s">
        <v>150</v>
      </c>
      <c r="E222" s="8" t="s">
        <v>20</v>
      </c>
      <c r="F222" s="9">
        <v>15077</v>
      </c>
      <c r="G222" s="8" t="s">
        <v>16</v>
      </c>
      <c r="H222" s="16">
        <v>10490000</v>
      </c>
      <c r="I222" s="11">
        <v>400</v>
      </c>
    </row>
    <row r="223" spans="3:9" ht="21.75" x14ac:dyDescent="0.25">
      <c r="C223" s="6">
        <v>152</v>
      </c>
      <c r="D223" s="7" t="s">
        <v>150</v>
      </c>
      <c r="E223" s="8" t="s">
        <v>10</v>
      </c>
      <c r="F223" s="9">
        <v>15078</v>
      </c>
      <c r="G223" s="8" t="s">
        <v>14</v>
      </c>
      <c r="H223" s="16">
        <v>10430000</v>
      </c>
      <c r="I223" s="11">
        <v>108</v>
      </c>
    </row>
    <row r="224" spans="3:9" ht="21.75" x14ac:dyDescent="0.25">
      <c r="C224" s="6">
        <v>153</v>
      </c>
      <c r="D224" s="7" t="s">
        <v>150</v>
      </c>
      <c r="E224" s="8" t="s">
        <v>20</v>
      </c>
      <c r="F224" s="9">
        <v>15079</v>
      </c>
      <c r="G224" s="8" t="s">
        <v>16</v>
      </c>
      <c r="H224" s="16">
        <v>10490000</v>
      </c>
      <c r="I224" s="11">
        <v>400</v>
      </c>
    </row>
    <row r="225" spans="3:9" ht="21.75" x14ac:dyDescent="0.25">
      <c r="C225" s="6">
        <v>154</v>
      </c>
      <c r="D225" s="7" t="s">
        <v>150</v>
      </c>
      <c r="E225" s="4" t="s">
        <v>76</v>
      </c>
      <c r="F225" s="9">
        <v>15081</v>
      </c>
      <c r="G225" s="4" t="s">
        <v>12</v>
      </c>
      <c r="H225" s="1">
        <v>10200000</v>
      </c>
      <c r="I225" s="11">
        <v>400</v>
      </c>
    </row>
    <row r="226" spans="3:9" ht="21.75" x14ac:dyDescent="0.25">
      <c r="C226" s="6">
        <v>155</v>
      </c>
      <c r="D226" s="7" t="s">
        <v>150</v>
      </c>
      <c r="E226" s="4" t="s">
        <v>76</v>
      </c>
      <c r="F226" s="9">
        <v>15082</v>
      </c>
      <c r="G226" s="4" t="s">
        <v>12</v>
      </c>
      <c r="H226" s="1">
        <v>10200000</v>
      </c>
      <c r="I226" s="11">
        <v>400</v>
      </c>
    </row>
    <row r="227" spans="3:9" ht="21.75" x14ac:dyDescent="0.25">
      <c r="C227" s="6">
        <v>156</v>
      </c>
      <c r="D227" s="7" t="s">
        <v>150</v>
      </c>
      <c r="E227" s="8" t="s">
        <v>55</v>
      </c>
      <c r="F227" s="9">
        <v>15083</v>
      </c>
      <c r="G227" s="4" t="s">
        <v>52</v>
      </c>
      <c r="H227" s="1">
        <v>9000000</v>
      </c>
      <c r="I227" s="11">
        <v>400</v>
      </c>
    </row>
    <row r="228" spans="3:9" ht="21.75" x14ac:dyDescent="0.25">
      <c r="C228" s="6">
        <v>157</v>
      </c>
      <c r="D228" s="7" t="s">
        <v>151</v>
      </c>
      <c r="E228" s="8" t="s">
        <v>10</v>
      </c>
      <c r="F228" s="9">
        <v>15080</v>
      </c>
      <c r="G228" s="8" t="s">
        <v>14</v>
      </c>
      <c r="H228" s="16">
        <v>10430000</v>
      </c>
      <c r="I228" s="11">
        <v>108</v>
      </c>
    </row>
    <row r="229" spans="3:9" ht="21.75" x14ac:dyDescent="0.25">
      <c r="C229" s="6">
        <v>158</v>
      </c>
      <c r="D229" s="7" t="s">
        <v>151</v>
      </c>
      <c r="E229" s="8" t="s">
        <v>44</v>
      </c>
      <c r="F229" s="9">
        <v>15085</v>
      </c>
      <c r="G229" s="8" t="s">
        <v>9</v>
      </c>
      <c r="H229" s="16">
        <v>12600000</v>
      </c>
      <c r="I229" s="11">
        <v>400</v>
      </c>
    </row>
    <row r="230" spans="3:9" ht="21.75" x14ac:dyDescent="0.25">
      <c r="C230" s="6">
        <v>159</v>
      </c>
      <c r="D230" s="7" t="s">
        <v>151</v>
      </c>
      <c r="E230" s="4" t="s">
        <v>76</v>
      </c>
      <c r="F230" s="9">
        <v>15086</v>
      </c>
      <c r="G230" s="4" t="s">
        <v>12</v>
      </c>
      <c r="H230" s="1">
        <v>10200000</v>
      </c>
      <c r="I230" s="11">
        <v>400</v>
      </c>
    </row>
    <row r="231" spans="3:9" ht="21.75" x14ac:dyDescent="0.25">
      <c r="C231" s="6">
        <v>160</v>
      </c>
      <c r="D231" s="7" t="s">
        <v>151</v>
      </c>
      <c r="E231" s="4" t="s">
        <v>76</v>
      </c>
      <c r="F231" s="9">
        <v>15087</v>
      </c>
      <c r="G231" s="4" t="s">
        <v>12</v>
      </c>
      <c r="H231" s="1">
        <v>10200000</v>
      </c>
      <c r="I231" s="11">
        <v>400</v>
      </c>
    </row>
    <row r="232" spans="3:9" ht="21.75" x14ac:dyDescent="0.25">
      <c r="C232" s="6">
        <v>1</v>
      </c>
      <c r="D232" s="7" t="s">
        <v>153</v>
      </c>
      <c r="E232" s="8" t="s">
        <v>55</v>
      </c>
      <c r="F232" s="9">
        <v>15088</v>
      </c>
      <c r="G232" s="4" t="s">
        <v>52</v>
      </c>
      <c r="H232" s="1">
        <v>9000000</v>
      </c>
      <c r="I232" s="11">
        <v>400</v>
      </c>
    </row>
    <row r="233" spans="3:9" ht="21.75" x14ac:dyDescent="0.25">
      <c r="C233" s="6">
        <v>2</v>
      </c>
      <c r="D233" s="7" t="s">
        <v>153</v>
      </c>
      <c r="E233" s="8" t="s">
        <v>20</v>
      </c>
      <c r="F233" s="9">
        <v>15091</v>
      </c>
      <c r="G233" s="8" t="s">
        <v>9</v>
      </c>
      <c r="H233" s="16">
        <v>10490000</v>
      </c>
      <c r="I233" s="11">
        <v>400</v>
      </c>
    </row>
    <row r="234" spans="3:9" ht="21.75" x14ac:dyDescent="0.25">
      <c r="C234" s="6">
        <v>3</v>
      </c>
      <c r="D234" s="7" t="s">
        <v>153</v>
      </c>
      <c r="E234" s="8" t="s">
        <v>55</v>
      </c>
      <c r="F234" s="9">
        <v>15092</v>
      </c>
      <c r="G234" s="4" t="s">
        <v>52</v>
      </c>
      <c r="H234" s="1">
        <v>9000000</v>
      </c>
      <c r="I234" s="11">
        <v>400</v>
      </c>
    </row>
    <row r="235" spans="3:9" ht="21.75" x14ac:dyDescent="0.25">
      <c r="C235" s="6">
        <v>4</v>
      </c>
      <c r="D235" s="7" t="s">
        <v>154</v>
      </c>
      <c r="E235" s="8" t="s">
        <v>55</v>
      </c>
      <c r="F235" s="9">
        <v>15093</v>
      </c>
      <c r="G235" s="4" t="s">
        <v>52</v>
      </c>
      <c r="H235" s="1">
        <v>9000000</v>
      </c>
      <c r="I235" s="11">
        <v>400</v>
      </c>
    </row>
    <row r="236" spans="3:9" ht="21.75" x14ac:dyDescent="0.25">
      <c r="C236" s="6">
        <v>5</v>
      </c>
      <c r="D236" s="7" t="s">
        <v>154</v>
      </c>
      <c r="E236" s="8" t="s">
        <v>58</v>
      </c>
      <c r="F236" s="9">
        <v>15094</v>
      </c>
      <c r="G236" s="8" t="s">
        <v>61</v>
      </c>
      <c r="H236" s="16">
        <v>9600000</v>
      </c>
      <c r="I236" s="11">
        <v>49</v>
      </c>
    </row>
    <row r="237" spans="3:9" ht="21.75" x14ac:dyDescent="0.25">
      <c r="C237" s="6">
        <v>6</v>
      </c>
      <c r="D237" s="7" t="s">
        <v>154</v>
      </c>
      <c r="E237" s="4" t="s">
        <v>112</v>
      </c>
      <c r="F237" s="9">
        <v>15095</v>
      </c>
      <c r="G237" s="8" t="s">
        <v>84</v>
      </c>
      <c r="H237" s="16">
        <v>11405000</v>
      </c>
      <c r="I237" s="11">
        <v>112</v>
      </c>
    </row>
    <row r="238" spans="3:9" ht="21.75" x14ac:dyDescent="0.25">
      <c r="C238" s="6">
        <v>7</v>
      </c>
      <c r="D238" s="7" t="s">
        <v>154</v>
      </c>
      <c r="E238" s="4" t="s">
        <v>112</v>
      </c>
      <c r="F238" s="9">
        <v>15096</v>
      </c>
      <c r="G238" s="8" t="s">
        <v>84</v>
      </c>
      <c r="H238" s="16">
        <v>11405000</v>
      </c>
      <c r="I238" s="11">
        <v>70</v>
      </c>
    </row>
    <row r="239" spans="3:9" ht="21.75" x14ac:dyDescent="0.25">
      <c r="C239" s="6">
        <v>8</v>
      </c>
      <c r="D239" s="7" t="s">
        <v>154</v>
      </c>
      <c r="E239" s="4" t="s">
        <v>76</v>
      </c>
      <c r="F239" s="9">
        <v>15097</v>
      </c>
      <c r="G239" s="4" t="s">
        <v>12</v>
      </c>
      <c r="H239" s="1">
        <v>10200000</v>
      </c>
      <c r="I239" s="11">
        <v>400</v>
      </c>
    </row>
    <row r="240" spans="3:9" ht="21.75" x14ac:dyDescent="0.25">
      <c r="C240" s="6">
        <v>9</v>
      </c>
      <c r="D240" s="7" t="s">
        <v>154</v>
      </c>
      <c r="E240" s="8" t="s">
        <v>89</v>
      </c>
      <c r="F240" s="9">
        <v>15098</v>
      </c>
      <c r="G240" s="8" t="s">
        <v>8</v>
      </c>
      <c r="H240" s="16">
        <v>10400000</v>
      </c>
      <c r="I240" s="11">
        <v>108</v>
      </c>
    </row>
    <row r="241" spans="3:9" ht="21.75" x14ac:dyDescent="0.25">
      <c r="C241" s="6">
        <v>10</v>
      </c>
      <c r="D241" s="7" t="s">
        <v>154</v>
      </c>
      <c r="E241" s="4" t="s">
        <v>76</v>
      </c>
      <c r="F241" s="9">
        <v>15099</v>
      </c>
      <c r="G241" s="4" t="s">
        <v>12</v>
      </c>
      <c r="H241" s="1">
        <v>10200000</v>
      </c>
      <c r="I241" s="11">
        <v>400</v>
      </c>
    </row>
    <row r="242" spans="3:9" ht="21.75" x14ac:dyDescent="0.25">
      <c r="C242" s="6">
        <v>11</v>
      </c>
      <c r="D242" s="7" t="s">
        <v>155</v>
      </c>
      <c r="E242" s="8" t="s">
        <v>55</v>
      </c>
      <c r="F242" s="9">
        <v>15100</v>
      </c>
      <c r="G242" s="4" t="s">
        <v>52</v>
      </c>
      <c r="H242" s="1">
        <v>9000000</v>
      </c>
      <c r="I242" s="11">
        <v>400</v>
      </c>
    </row>
    <row r="243" spans="3:9" ht="21.75" x14ac:dyDescent="0.25">
      <c r="C243" s="6">
        <v>12</v>
      </c>
      <c r="D243" s="7" t="s">
        <v>155</v>
      </c>
      <c r="E243" s="4" t="s">
        <v>76</v>
      </c>
      <c r="F243" s="9">
        <v>15101</v>
      </c>
      <c r="G243" s="4" t="s">
        <v>12</v>
      </c>
      <c r="H243" s="1">
        <v>10200000</v>
      </c>
      <c r="I243" s="11">
        <v>400</v>
      </c>
    </row>
    <row r="244" spans="3:9" ht="21.75" x14ac:dyDescent="0.25">
      <c r="C244" s="6">
        <v>13</v>
      </c>
      <c r="D244" s="7" t="s">
        <v>155</v>
      </c>
      <c r="E244" s="8" t="s">
        <v>20</v>
      </c>
      <c r="F244" s="9">
        <v>15102</v>
      </c>
      <c r="G244" s="8" t="s">
        <v>16</v>
      </c>
      <c r="H244" s="16">
        <v>10490000</v>
      </c>
      <c r="I244" s="11">
        <v>400</v>
      </c>
    </row>
    <row r="245" spans="3:9" ht="21.75" x14ac:dyDescent="0.25">
      <c r="C245" s="6">
        <v>14</v>
      </c>
      <c r="D245" s="7" t="s">
        <v>155</v>
      </c>
      <c r="E245" s="4" t="s">
        <v>32</v>
      </c>
      <c r="F245" s="9">
        <v>15103</v>
      </c>
      <c r="G245" s="4" t="s">
        <v>14</v>
      </c>
      <c r="H245" s="1">
        <v>10500000</v>
      </c>
      <c r="I245" s="11">
        <v>400</v>
      </c>
    </row>
    <row r="246" spans="3:9" ht="21.75" x14ac:dyDescent="0.25">
      <c r="C246" s="6">
        <v>15</v>
      </c>
      <c r="D246" s="7" t="s">
        <v>156</v>
      </c>
      <c r="E246" s="4" t="s">
        <v>76</v>
      </c>
      <c r="F246" s="9">
        <v>15104</v>
      </c>
      <c r="G246" s="4" t="s">
        <v>12</v>
      </c>
      <c r="H246" s="1">
        <v>10200000</v>
      </c>
      <c r="I246" s="11">
        <v>400</v>
      </c>
    </row>
    <row r="247" spans="3:9" ht="21.75" x14ac:dyDescent="0.25">
      <c r="C247" s="6">
        <v>16</v>
      </c>
      <c r="D247" s="7" t="s">
        <v>157</v>
      </c>
      <c r="E247" s="4" t="s">
        <v>76</v>
      </c>
      <c r="F247" s="9">
        <v>15105</v>
      </c>
      <c r="G247" s="4" t="s">
        <v>12</v>
      </c>
      <c r="H247" s="1">
        <v>10200000</v>
      </c>
      <c r="I247" s="11">
        <v>400</v>
      </c>
    </row>
    <row r="248" spans="3:9" ht="21.75" x14ac:dyDescent="0.25">
      <c r="C248" s="6">
        <v>17</v>
      </c>
      <c r="D248" s="7" t="s">
        <v>157</v>
      </c>
      <c r="E248" s="8" t="s">
        <v>158</v>
      </c>
      <c r="F248" s="9">
        <v>15106</v>
      </c>
      <c r="G248" s="8" t="s">
        <v>159</v>
      </c>
      <c r="H248" s="16">
        <v>9550000</v>
      </c>
      <c r="I248" s="11">
        <v>400</v>
      </c>
    </row>
    <row r="249" spans="3:9" ht="21.75" x14ac:dyDescent="0.25">
      <c r="C249" s="6">
        <v>18</v>
      </c>
      <c r="D249" s="7" t="s">
        <v>157</v>
      </c>
      <c r="E249" s="8" t="s">
        <v>158</v>
      </c>
      <c r="F249" s="9">
        <v>15107</v>
      </c>
      <c r="G249" s="8" t="s">
        <v>159</v>
      </c>
      <c r="H249" s="16">
        <v>9550000</v>
      </c>
      <c r="I249" s="11">
        <v>2</v>
      </c>
    </row>
    <row r="250" spans="3:9" ht="21.75" x14ac:dyDescent="0.25">
      <c r="C250" s="6">
        <v>19</v>
      </c>
      <c r="D250" s="7" t="s">
        <v>157</v>
      </c>
      <c r="E250" s="8" t="s">
        <v>55</v>
      </c>
      <c r="F250" s="9">
        <v>15108</v>
      </c>
      <c r="G250" s="4" t="s">
        <v>52</v>
      </c>
      <c r="H250" s="1">
        <v>9000000</v>
      </c>
      <c r="I250" s="11">
        <v>400</v>
      </c>
    </row>
    <row r="251" spans="3:9" ht="21.75" x14ac:dyDescent="0.25">
      <c r="C251" s="6">
        <v>20</v>
      </c>
      <c r="D251" s="7" t="s">
        <v>157</v>
      </c>
      <c r="E251" s="4" t="s">
        <v>76</v>
      </c>
      <c r="F251" s="9">
        <v>15109</v>
      </c>
      <c r="G251" s="4" t="s">
        <v>12</v>
      </c>
      <c r="H251" s="1">
        <v>10200000</v>
      </c>
      <c r="I251" s="11">
        <v>400</v>
      </c>
    </row>
    <row r="252" spans="3:9" ht="21.75" x14ac:dyDescent="0.25">
      <c r="C252" s="6">
        <v>21</v>
      </c>
      <c r="D252" s="7" t="s">
        <v>157</v>
      </c>
      <c r="E252" s="8" t="s">
        <v>11</v>
      </c>
      <c r="F252" s="9">
        <v>15110</v>
      </c>
      <c r="G252" s="8" t="s">
        <v>34</v>
      </c>
      <c r="H252" s="16">
        <v>11500000</v>
      </c>
      <c r="I252" s="11">
        <v>400</v>
      </c>
    </row>
    <row r="253" spans="3:9" ht="21.75" x14ac:dyDescent="0.25">
      <c r="C253" s="6">
        <v>22</v>
      </c>
      <c r="D253" s="7" t="s">
        <v>160</v>
      </c>
      <c r="E253" s="8" t="s">
        <v>55</v>
      </c>
      <c r="F253" s="9">
        <v>15111</v>
      </c>
      <c r="G253" s="4" t="s">
        <v>52</v>
      </c>
      <c r="H253" s="1">
        <v>9000000</v>
      </c>
      <c r="I253" s="11">
        <v>400</v>
      </c>
    </row>
    <row r="254" spans="3:9" ht="21.75" x14ac:dyDescent="0.25">
      <c r="C254" s="6">
        <v>23</v>
      </c>
      <c r="D254" s="7" t="s">
        <v>160</v>
      </c>
      <c r="E254" s="4" t="s">
        <v>76</v>
      </c>
      <c r="F254" s="9">
        <v>15112</v>
      </c>
      <c r="G254" s="4" t="s">
        <v>12</v>
      </c>
      <c r="H254" s="1">
        <v>10200000</v>
      </c>
      <c r="I254" s="11">
        <v>400</v>
      </c>
    </row>
    <row r="255" spans="3:9" ht="21.75" x14ac:dyDescent="0.25">
      <c r="C255" s="6">
        <v>24</v>
      </c>
      <c r="D255" s="7" t="s">
        <v>160</v>
      </c>
      <c r="E255" s="8" t="s">
        <v>20</v>
      </c>
      <c r="F255" s="9">
        <v>15113</v>
      </c>
      <c r="G255" s="8" t="s">
        <v>16</v>
      </c>
      <c r="H255" s="16">
        <v>10490000</v>
      </c>
      <c r="I255" s="11">
        <v>400</v>
      </c>
    </row>
    <row r="256" spans="3:9" ht="21.75" x14ac:dyDescent="0.25">
      <c r="C256" s="6">
        <v>25</v>
      </c>
      <c r="D256" s="7" t="s">
        <v>160</v>
      </c>
      <c r="E256" s="4" t="s">
        <v>76</v>
      </c>
      <c r="F256" s="9">
        <v>15114</v>
      </c>
      <c r="G256" s="4" t="s">
        <v>12</v>
      </c>
      <c r="H256" s="1">
        <v>10200000</v>
      </c>
      <c r="I256" s="11">
        <v>400</v>
      </c>
    </row>
    <row r="257" spans="3:9" ht="21.75" x14ac:dyDescent="0.25">
      <c r="C257" s="6">
        <v>26</v>
      </c>
      <c r="D257" s="7" t="s">
        <v>160</v>
      </c>
      <c r="E257" s="4" t="s">
        <v>112</v>
      </c>
      <c r="F257" s="9">
        <v>15115</v>
      </c>
      <c r="G257" s="8" t="s">
        <v>84</v>
      </c>
      <c r="H257" s="16">
        <v>11405000</v>
      </c>
      <c r="I257" s="11">
        <v>70</v>
      </c>
    </row>
    <row r="258" spans="3:9" ht="21.75" x14ac:dyDescent="0.25">
      <c r="C258" s="6">
        <v>27</v>
      </c>
      <c r="D258" s="7" t="s">
        <v>160</v>
      </c>
      <c r="E258" s="8" t="s">
        <v>74</v>
      </c>
      <c r="F258" s="9">
        <v>15116</v>
      </c>
      <c r="G258" s="8" t="s">
        <v>73</v>
      </c>
      <c r="H258" s="16">
        <v>10400000</v>
      </c>
      <c r="I258" s="11">
        <v>400</v>
      </c>
    </row>
    <row r="259" spans="3:9" ht="21.75" x14ac:dyDescent="0.25">
      <c r="C259" s="6">
        <v>28</v>
      </c>
      <c r="D259" s="7" t="s">
        <v>160</v>
      </c>
      <c r="E259" s="8" t="s">
        <v>13</v>
      </c>
      <c r="F259" s="9">
        <v>15117</v>
      </c>
      <c r="G259" s="8" t="s">
        <v>77</v>
      </c>
      <c r="H259" s="16">
        <v>9900000</v>
      </c>
      <c r="I259" s="11">
        <v>399</v>
      </c>
    </row>
    <row r="260" spans="3:9" ht="21.75" x14ac:dyDescent="0.25">
      <c r="C260" s="6">
        <v>29</v>
      </c>
      <c r="D260" s="7" t="s">
        <v>161</v>
      </c>
      <c r="E260" s="4" t="s">
        <v>76</v>
      </c>
      <c r="F260" s="9">
        <v>15119</v>
      </c>
      <c r="G260" s="4" t="s">
        <v>12</v>
      </c>
      <c r="H260" s="1">
        <v>10200000</v>
      </c>
      <c r="I260" s="11">
        <v>400</v>
      </c>
    </row>
    <row r="261" spans="3:9" ht="21.75" x14ac:dyDescent="0.25">
      <c r="C261" s="6">
        <v>30</v>
      </c>
      <c r="D261" s="7" t="s">
        <v>161</v>
      </c>
      <c r="E261" s="8" t="s">
        <v>162</v>
      </c>
      <c r="F261" s="9">
        <v>15120</v>
      </c>
      <c r="G261" s="8" t="s">
        <v>57</v>
      </c>
      <c r="H261" s="16">
        <v>9300000</v>
      </c>
      <c r="I261" s="11">
        <v>120</v>
      </c>
    </row>
    <row r="262" spans="3:9" ht="21.75" x14ac:dyDescent="0.25">
      <c r="C262" s="6">
        <v>31</v>
      </c>
      <c r="D262" s="7" t="s">
        <v>161</v>
      </c>
      <c r="E262" s="4" t="s">
        <v>76</v>
      </c>
      <c r="F262" s="9">
        <v>15121</v>
      </c>
      <c r="G262" s="4" t="s">
        <v>12</v>
      </c>
      <c r="H262" s="1">
        <v>10200000</v>
      </c>
      <c r="I262" s="11">
        <v>400</v>
      </c>
    </row>
    <row r="263" spans="3:9" ht="21.75" x14ac:dyDescent="0.25">
      <c r="C263" s="6">
        <v>32</v>
      </c>
      <c r="D263" s="7" t="s">
        <v>161</v>
      </c>
      <c r="E263" s="8" t="s">
        <v>20</v>
      </c>
      <c r="F263" s="9">
        <v>15123</v>
      </c>
      <c r="G263" s="8" t="s">
        <v>16</v>
      </c>
      <c r="H263" s="16">
        <v>10490000</v>
      </c>
      <c r="I263" s="11">
        <v>400</v>
      </c>
    </row>
    <row r="264" spans="3:9" ht="21.75" x14ac:dyDescent="0.25">
      <c r="C264" s="6">
        <v>33</v>
      </c>
      <c r="D264" s="7" t="s">
        <v>161</v>
      </c>
      <c r="E264" s="8" t="s">
        <v>163</v>
      </c>
      <c r="F264" s="9">
        <v>15124</v>
      </c>
      <c r="G264" s="8" t="s">
        <v>164</v>
      </c>
      <c r="H264" s="16">
        <v>11500000</v>
      </c>
      <c r="I264" s="11">
        <v>132</v>
      </c>
    </row>
    <row r="265" spans="3:9" ht="21.75" x14ac:dyDescent="0.25">
      <c r="C265" s="6">
        <v>34</v>
      </c>
      <c r="D265" s="7" t="s">
        <v>165</v>
      </c>
      <c r="E265" s="8" t="s">
        <v>55</v>
      </c>
      <c r="F265" s="9">
        <v>15125</v>
      </c>
      <c r="G265" s="4" t="s">
        <v>52</v>
      </c>
      <c r="H265" s="1">
        <v>9000000</v>
      </c>
      <c r="I265" s="11">
        <v>400</v>
      </c>
    </row>
    <row r="266" spans="3:9" ht="21.75" x14ac:dyDescent="0.25">
      <c r="C266" s="6">
        <v>35</v>
      </c>
      <c r="D266" s="7" t="s">
        <v>165</v>
      </c>
      <c r="E266" s="8" t="s">
        <v>20</v>
      </c>
      <c r="F266" s="9">
        <v>15126</v>
      </c>
      <c r="G266" s="8" t="s">
        <v>16</v>
      </c>
      <c r="H266" s="16">
        <v>10490000</v>
      </c>
      <c r="I266" s="11">
        <v>400</v>
      </c>
    </row>
    <row r="267" spans="3:9" ht="21.75" x14ac:dyDescent="0.25">
      <c r="C267" s="6">
        <v>36</v>
      </c>
      <c r="D267" s="7" t="s">
        <v>165</v>
      </c>
      <c r="E267" s="8" t="s">
        <v>146</v>
      </c>
      <c r="F267" s="9">
        <v>15127</v>
      </c>
      <c r="G267" s="8" t="s">
        <v>12</v>
      </c>
      <c r="H267" s="16">
        <v>11600000</v>
      </c>
      <c r="I267" s="11">
        <v>100</v>
      </c>
    </row>
    <row r="268" spans="3:9" ht="21.75" x14ac:dyDescent="0.25">
      <c r="C268" s="6">
        <v>37</v>
      </c>
      <c r="D268" s="7" t="s">
        <v>165</v>
      </c>
      <c r="E268" s="8" t="s">
        <v>146</v>
      </c>
      <c r="F268" s="9">
        <v>15128</v>
      </c>
      <c r="G268" s="8" t="s">
        <v>18</v>
      </c>
      <c r="H268" s="16">
        <v>11600000</v>
      </c>
      <c r="I268" s="11">
        <v>300</v>
      </c>
    </row>
    <row r="269" spans="3:9" ht="21.75" x14ac:dyDescent="0.25">
      <c r="C269" s="6">
        <v>38</v>
      </c>
      <c r="D269" s="7" t="s">
        <v>165</v>
      </c>
      <c r="E269" s="4" t="s">
        <v>76</v>
      </c>
      <c r="F269" s="9">
        <v>15129</v>
      </c>
      <c r="G269" s="4" t="s">
        <v>12</v>
      </c>
      <c r="H269" s="1">
        <v>10200000</v>
      </c>
      <c r="I269" s="11">
        <v>400</v>
      </c>
    </row>
    <row r="270" spans="3:9" ht="21.75" x14ac:dyDescent="0.25">
      <c r="C270" s="6">
        <v>39</v>
      </c>
      <c r="D270" s="7" t="s">
        <v>165</v>
      </c>
      <c r="E270" s="4" t="s">
        <v>76</v>
      </c>
      <c r="F270" s="9">
        <v>15130</v>
      </c>
      <c r="G270" s="4" t="s">
        <v>12</v>
      </c>
      <c r="H270" s="1">
        <v>10200000</v>
      </c>
      <c r="I270" s="11">
        <v>400</v>
      </c>
    </row>
    <row r="271" spans="3:9" ht="21.75" x14ac:dyDescent="0.25">
      <c r="C271" s="6">
        <v>40</v>
      </c>
      <c r="D271" s="7" t="s">
        <v>166</v>
      </c>
      <c r="E271" s="4" t="s">
        <v>76</v>
      </c>
      <c r="F271" s="9">
        <v>15134</v>
      </c>
      <c r="G271" s="4" t="s">
        <v>12</v>
      </c>
      <c r="H271" s="1">
        <v>10200000</v>
      </c>
      <c r="I271" s="11">
        <v>400</v>
      </c>
    </row>
    <row r="272" spans="3:9" ht="21.75" x14ac:dyDescent="0.25">
      <c r="C272" s="6">
        <v>41</v>
      </c>
      <c r="D272" s="7" t="s">
        <v>166</v>
      </c>
      <c r="E272" s="4" t="s">
        <v>76</v>
      </c>
      <c r="F272" s="9">
        <v>15135</v>
      </c>
      <c r="G272" s="4" t="s">
        <v>12</v>
      </c>
      <c r="H272" s="1">
        <v>10200000</v>
      </c>
      <c r="I272" s="11">
        <v>400</v>
      </c>
    </row>
    <row r="273" spans="3:9" ht="21.75" x14ac:dyDescent="0.25">
      <c r="C273" s="6">
        <v>42</v>
      </c>
      <c r="D273" s="7" t="s">
        <v>166</v>
      </c>
      <c r="E273" s="4" t="s">
        <v>112</v>
      </c>
      <c r="F273" s="9">
        <v>15136</v>
      </c>
      <c r="G273" s="8" t="s">
        <v>84</v>
      </c>
      <c r="H273" s="16">
        <v>11405000</v>
      </c>
      <c r="I273" s="11">
        <v>70</v>
      </c>
    </row>
    <row r="274" spans="3:9" ht="21.75" x14ac:dyDescent="0.25">
      <c r="C274" s="6">
        <v>43</v>
      </c>
      <c r="D274" s="7" t="s">
        <v>166</v>
      </c>
      <c r="E274" s="4" t="s">
        <v>112</v>
      </c>
      <c r="F274" s="9">
        <v>15137</v>
      </c>
      <c r="G274" s="8" t="s">
        <v>84</v>
      </c>
      <c r="H274" s="16">
        <v>11405000</v>
      </c>
      <c r="I274" s="11">
        <v>70</v>
      </c>
    </row>
    <row r="275" spans="3:9" ht="21.75" x14ac:dyDescent="0.25">
      <c r="C275" s="6">
        <v>44</v>
      </c>
      <c r="D275" s="7" t="s">
        <v>167</v>
      </c>
      <c r="E275" s="4" t="s">
        <v>76</v>
      </c>
      <c r="F275" s="9">
        <v>15138</v>
      </c>
      <c r="G275" s="4" t="s">
        <v>12</v>
      </c>
      <c r="H275" s="1">
        <v>10200000</v>
      </c>
      <c r="I275" s="11">
        <v>400</v>
      </c>
    </row>
    <row r="276" spans="3:9" ht="21.75" x14ac:dyDescent="0.25">
      <c r="C276" s="6">
        <v>45</v>
      </c>
      <c r="D276" s="7" t="s">
        <v>167</v>
      </c>
      <c r="E276" s="8" t="s">
        <v>20</v>
      </c>
      <c r="F276" s="9">
        <v>15139</v>
      </c>
      <c r="G276" s="8" t="s">
        <v>16</v>
      </c>
      <c r="H276" s="16">
        <v>10490000</v>
      </c>
      <c r="I276" s="11">
        <v>400</v>
      </c>
    </row>
    <row r="277" spans="3:9" ht="21.75" x14ac:dyDescent="0.25">
      <c r="C277" s="6">
        <v>46</v>
      </c>
      <c r="D277" s="7" t="s">
        <v>167</v>
      </c>
      <c r="E277" s="8" t="s">
        <v>20</v>
      </c>
      <c r="F277" s="9">
        <v>15140</v>
      </c>
      <c r="G277" s="8" t="s">
        <v>16</v>
      </c>
      <c r="H277" s="16">
        <v>10490000</v>
      </c>
      <c r="I277" s="11">
        <v>400</v>
      </c>
    </row>
    <row r="278" spans="3:9" ht="21.75" x14ac:dyDescent="0.25">
      <c r="C278" s="6">
        <v>47</v>
      </c>
      <c r="D278" s="7" t="s">
        <v>167</v>
      </c>
      <c r="E278" s="4" t="s">
        <v>112</v>
      </c>
      <c r="F278" s="9">
        <v>15141</v>
      </c>
      <c r="G278" s="8" t="s">
        <v>84</v>
      </c>
      <c r="H278" s="16">
        <v>11405000</v>
      </c>
      <c r="I278" s="11">
        <v>112</v>
      </c>
    </row>
    <row r="279" spans="3:9" ht="21.75" x14ac:dyDescent="0.25">
      <c r="C279" s="6">
        <v>48</v>
      </c>
      <c r="D279" s="7" t="s">
        <v>168</v>
      </c>
      <c r="E279" s="8" t="s">
        <v>20</v>
      </c>
      <c r="F279" s="9">
        <v>15142</v>
      </c>
      <c r="G279" s="8" t="s">
        <v>9</v>
      </c>
      <c r="H279" s="16">
        <v>10490000</v>
      </c>
      <c r="I279" s="11">
        <v>398</v>
      </c>
    </row>
    <row r="280" spans="3:9" ht="21.75" x14ac:dyDescent="0.25">
      <c r="C280" s="6">
        <v>49</v>
      </c>
      <c r="D280" s="7" t="s">
        <v>168</v>
      </c>
      <c r="E280" s="4" t="s">
        <v>76</v>
      </c>
      <c r="F280" s="9">
        <v>15143</v>
      </c>
      <c r="G280" s="4" t="s">
        <v>12</v>
      </c>
      <c r="H280" s="1">
        <v>10200000</v>
      </c>
      <c r="I280" s="11">
        <v>400</v>
      </c>
    </row>
    <row r="281" spans="3:9" ht="21.75" x14ac:dyDescent="0.25">
      <c r="C281" s="6">
        <v>50</v>
      </c>
      <c r="D281" s="7" t="s">
        <v>168</v>
      </c>
      <c r="E281" s="4" t="s">
        <v>76</v>
      </c>
      <c r="F281" s="9">
        <v>15144</v>
      </c>
      <c r="G281" s="4" t="s">
        <v>12</v>
      </c>
      <c r="H281" s="1">
        <v>10200000</v>
      </c>
      <c r="I281" s="11">
        <v>400</v>
      </c>
    </row>
    <row r="282" spans="3:9" ht="21.75" x14ac:dyDescent="0.25">
      <c r="C282" s="6">
        <v>51</v>
      </c>
      <c r="D282" s="7" t="s">
        <v>168</v>
      </c>
      <c r="E282" s="4" t="s">
        <v>76</v>
      </c>
      <c r="F282" s="9">
        <v>15145</v>
      </c>
      <c r="G282" s="4" t="s">
        <v>12</v>
      </c>
      <c r="H282" s="1">
        <v>10200000</v>
      </c>
      <c r="I282" s="11">
        <v>400</v>
      </c>
    </row>
    <row r="283" spans="3:9" ht="21.75" x14ac:dyDescent="0.25">
      <c r="C283" s="6">
        <v>52</v>
      </c>
      <c r="D283" s="7" t="s">
        <v>169</v>
      </c>
      <c r="E283" s="4" t="s">
        <v>76</v>
      </c>
      <c r="F283" s="9">
        <v>15146</v>
      </c>
      <c r="G283" s="4" t="s">
        <v>12</v>
      </c>
      <c r="H283" s="1">
        <v>10200000</v>
      </c>
      <c r="I283" s="11">
        <v>400</v>
      </c>
    </row>
    <row r="284" spans="3:9" ht="21.75" x14ac:dyDescent="0.25">
      <c r="C284" s="6">
        <v>53</v>
      </c>
      <c r="D284" s="7" t="s">
        <v>169</v>
      </c>
      <c r="E284" s="8" t="s">
        <v>20</v>
      </c>
      <c r="F284" s="9">
        <v>15147</v>
      </c>
      <c r="G284" s="8" t="s">
        <v>9</v>
      </c>
      <c r="H284" s="16">
        <v>10490000</v>
      </c>
      <c r="I284" s="11">
        <v>400</v>
      </c>
    </row>
    <row r="285" spans="3:9" ht="21.75" x14ac:dyDescent="0.25">
      <c r="C285" s="6">
        <v>54</v>
      </c>
      <c r="D285" s="7" t="s">
        <v>169</v>
      </c>
      <c r="E285" s="8" t="s">
        <v>55</v>
      </c>
      <c r="F285" s="9">
        <v>15148</v>
      </c>
      <c r="G285" s="4" t="s">
        <v>52</v>
      </c>
      <c r="H285" s="1">
        <v>9000000</v>
      </c>
      <c r="I285" s="11">
        <v>400</v>
      </c>
    </row>
    <row r="286" spans="3:9" ht="21.75" x14ac:dyDescent="0.25">
      <c r="C286" s="6">
        <v>55</v>
      </c>
      <c r="D286" s="7" t="s">
        <v>170</v>
      </c>
      <c r="E286" s="8" t="s">
        <v>20</v>
      </c>
      <c r="F286" s="9">
        <v>15150</v>
      </c>
      <c r="G286" s="8" t="s">
        <v>9</v>
      </c>
      <c r="H286" s="16">
        <v>10490000</v>
      </c>
      <c r="I286" s="11">
        <v>400</v>
      </c>
    </row>
    <row r="287" spans="3:9" ht="21.75" x14ac:dyDescent="0.25">
      <c r="C287" s="6">
        <v>56</v>
      </c>
      <c r="D287" s="7" t="s">
        <v>171</v>
      </c>
      <c r="E287" s="8" t="s">
        <v>149</v>
      </c>
      <c r="F287" s="9">
        <v>15151</v>
      </c>
      <c r="G287" s="8" t="s">
        <v>84</v>
      </c>
      <c r="H287" s="16">
        <v>10000000</v>
      </c>
      <c r="I287" s="11">
        <v>20</v>
      </c>
    </row>
    <row r="288" spans="3:9" ht="21.75" x14ac:dyDescent="0.25">
      <c r="C288" s="6">
        <v>57</v>
      </c>
      <c r="D288" s="7" t="s">
        <v>171</v>
      </c>
      <c r="E288" s="8" t="s">
        <v>20</v>
      </c>
      <c r="F288" s="9">
        <v>15152</v>
      </c>
      <c r="G288" s="8" t="s">
        <v>9</v>
      </c>
      <c r="H288" s="16">
        <v>10490000</v>
      </c>
      <c r="I288" s="11">
        <v>400</v>
      </c>
    </row>
    <row r="289" spans="3:9" ht="21.75" x14ac:dyDescent="0.25">
      <c r="C289" s="6">
        <v>58</v>
      </c>
      <c r="D289" s="7" t="s">
        <v>171</v>
      </c>
      <c r="E289" s="4" t="s">
        <v>76</v>
      </c>
      <c r="F289" s="9">
        <v>15153</v>
      </c>
      <c r="G289" s="4" t="s">
        <v>12</v>
      </c>
      <c r="H289" s="1">
        <v>10200000</v>
      </c>
      <c r="I289" s="11">
        <v>400</v>
      </c>
    </row>
    <row r="290" spans="3:9" ht="21.75" x14ac:dyDescent="0.25">
      <c r="C290" s="6">
        <v>59</v>
      </c>
      <c r="D290" s="7" t="s">
        <v>171</v>
      </c>
      <c r="E290" s="8" t="s">
        <v>55</v>
      </c>
      <c r="F290" s="9">
        <v>15154</v>
      </c>
      <c r="G290" s="4" t="s">
        <v>52</v>
      </c>
      <c r="H290" s="1">
        <v>9000000</v>
      </c>
      <c r="I290" s="11">
        <v>400</v>
      </c>
    </row>
    <row r="291" spans="3:9" ht="21.75" x14ac:dyDescent="0.25">
      <c r="C291" s="6">
        <v>60</v>
      </c>
      <c r="D291" s="7" t="s">
        <v>171</v>
      </c>
      <c r="E291" s="8" t="s">
        <v>89</v>
      </c>
      <c r="F291" s="9">
        <v>15155</v>
      </c>
      <c r="G291" s="8" t="s">
        <v>66</v>
      </c>
      <c r="H291" s="16">
        <v>10400000</v>
      </c>
      <c r="I291" s="11">
        <v>108</v>
      </c>
    </row>
    <row r="292" spans="3:9" ht="21.75" x14ac:dyDescent="0.25">
      <c r="C292" s="6">
        <v>61</v>
      </c>
      <c r="D292" s="7" t="s">
        <v>172</v>
      </c>
      <c r="E292" s="4" t="s">
        <v>76</v>
      </c>
      <c r="F292" s="9">
        <v>15156</v>
      </c>
      <c r="G292" s="4" t="s">
        <v>12</v>
      </c>
      <c r="H292" s="1">
        <v>10200000</v>
      </c>
      <c r="I292" s="11">
        <v>400</v>
      </c>
    </row>
    <row r="293" spans="3:9" ht="21.75" x14ac:dyDescent="0.25">
      <c r="C293" s="6">
        <v>62</v>
      </c>
      <c r="D293" s="7" t="s">
        <v>172</v>
      </c>
      <c r="E293" s="8" t="s">
        <v>173</v>
      </c>
      <c r="F293" s="9">
        <v>15157</v>
      </c>
      <c r="G293" s="8" t="s">
        <v>70</v>
      </c>
      <c r="H293" s="16">
        <v>9150000</v>
      </c>
      <c r="I293" s="11">
        <v>116</v>
      </c>
    </row>
    <row r="294" spans="3:9" ht="21.75" x14ac:dyDescent="0.25">
      <c r="C294" s="6">
        <v>63</v>
      </c>
      <c r="D294" s="7" t="s">
        <v>172</v>
      </c>
      <c r="E294" s="8" t="s">
        <v>174</v>
      </c>
      <c r="F294" s="9">
        <v>15158</v>
      </c>
      <c r="G294" s="8" t="s">
        <v>9</v>
      </c>
      <c r="H294" s="16">
        <v>10700000</v>
      </c>
      <c r="I294" s="11">
        <v>132</v>
      </c>
    </row>
    <row r="295" spans="3:9" ht="21.75" x14ac:dyDescent="0.25">
      <c r="C295" s="6">
        <v>64</v>
      </c>
      <c r="D295" s="7" t="s">
        <v>172</v>
      </c>
      <c r="E295" s="4" t="s">
        <v>76</v>
      </c>
      <c r="F295" s="9">
        <v>15159</v>
      </c>
      <c r="G295" s="4" t="s">
        <v>12</v>
      </c>
      <c r="H295" s="1">
        <v>10200000</v>
      </c>
      <c r="I295" s="11">
        <v>400</v>
      </c>
    </row>
    <row r="296" spans="3:9" ht="21.75" x14ac:dyDescent="0.25">
      <c r="C296" s="6">
        <v>65</v>
      </c>
      <c r="D296" s="7" t="s">
        <v>172</v>
      </c>
      <c r="E296" s="4" t="s">
        <v>112</v>
      </c>
      <c r="F296" s="9">
        <v>15160</v>
      </c>
      <c r="G296" s="8" t="s">
        <v>84</v>
      </c>
      <c r="H296" s="16">
        <v>11405000</v>
      </c>
      <c r="I296" s="11">
        <v>70</v>
      </c>
    </row>
    <row r="297" spans="3:9" ht="21.75" x14ac:dyDescent="0.25">
      <c r="C297" s="6">
        <v>66</v>
      </c>
      <c r="D297" s="7" t="s">
        <v>172</v>
      </c>
      <c r="E297" s="4" t="s">
        <v>112</v>
      </c>
      <c r="F297" s="9">
        <v>15161</v>
      </c>
      <c r="G297" s="8" t="s">
        <v>84</v>
      </c>
      <c r="H297" s="16">
        <v>11405000</v>
      </c>
      <c r="I297" s="11">
        <v>88</v>
      </c>
    </row>
    <row r="298" spans="3:9" ht="21.75" x14ac:dyDescent="0.25">
      <c r="C298" s="6">
        <v>67</v>
      </c>
      <c r="D298" s="7" t="s">
        <v>175</v>
      </c>
      <c r="E298" s="4" t="s">
        <v>76</v>
      </c>
      <c r="F298" s="9">
        <v>15163</v>
      </c>
      <c r="G298" s="4" t="s">
        <v>12</v>
      </c>
      <c r="H298" s="1">
        <v>10200000</v>
      </c>
      <c r="I298" s="11">
        <v>400</v>
      </c>
    </row>
    <row r="299" spans="3:9" ht="21.75" x14ac:dyDescent="0.25">
      <c r="C299" s="6">
        <v>68</v>
      </c>
      <c r="D299" s="7" t="s">
        <v>175</v>
      </c>
      <c r="E299" s="8" t="s">
        <v>64</v>
      </c>
      <c r="F299" s="9">
        <v>15164</v>
      </c>
      <c r="G299" s="8" t="s">
        <v>176</v>
      </c>
      <c r="H299" s="16">
        <v>10000000</v>
      </c>
      <c r="I299" s="11">
        <v>50</v>
      </c>
    </row>
    <row r="300" spans="3:9" ht="21.75" x14ac:dyDescent="0.25">
      <c r="C300" s="6">
        <v>69</v>
      </c>
      <c r="D300" s="7" t="s">
        <v>175</v>
      </c>
      <c r="E300" s="8" t="s">
        <v>64</v>
      </c>
      <c r="F300" s="9">
        <v>15165</v>
      </c>
      <c r="G300" s="8" t="s">
        <v>78</v>
      </c>
      <c r="H300" s="16">
        <v>9600000</v>
      </c>
      <c r="I300" s="11">
        <v>50</v>
      </c>
    </row>
    <row r="301" spans="3:9" ht="21.75" x14ac:dyDescent="0.25">
      <c r="C301" s="6">
        <v>70</v>
      </c>
      <c r="D301" s="7" t="s">
        <v>175</v>
      </c>
      <c r="E301" s="8" t="s">
        <v>64</v>
      </c>
      <c r="F301" s="9">
        <v>15166</v>
      </c>
      <c r="G301" s="8" t="s">
        <v>86</v>
      </c>
      <c r="H301" s="16">
        <v>10000000</v>
      </c>
      <c r="I301" s="11">
        <v>98</v>
      </c>
    </row>
    <row r="302" spans="3:9" ht="21.75" x14ac:dyDescent="0.25">
      <c r="C302" s="6">
        <v>71</v>
      </c>
      <c r="D302" s="7" t="s">
        <v>175</v>
      </c>
      <c r="E302" s="8" t="s">
        <v>64</v>
      </c>
      <c r="F302" s="9">
        <v>15167</v>
      </c>
      <c r="G302" s="8" t="s">
        <v>177</v>
      </c>
      <c r="H302" s="16">
        <v>9600000</v>
      </c>
      <c r="I302" s="11">
        <v>191</v>
      </c>
    </row>
    <row r="303" spans="3:9" ht="21.75" x14ac:dyDescent="0.25">
      <c r="C303" s="6">
        <v>72</v>
      </c>
      <c r="D303" s="7" t="s">
        <v>175</v>
      </c>
      <c r="E303" s="8" t="s">
        <v>55</v>
      </c>
      <c r="F303" s="9">
        <v>15168</v>
      </c>
      <c r="G303" s="4" t="s">
        <v>52</v>
      </c>
      <c r="H303" s="1">
        <v>9000000</v>
      </c>
      <c r="I303" s="11">
        <v>400</v>
      </c>
    </row>
    <row r="304" spans="3:9" ht="21.75" x14ac:dyDescent="0.25">
      <c r="C304" s="6">
        <v>73</v>
      </c>
      <c r="D304" s="7" t="s">
        <v>175</v>
      </c>
      <c r="E304" s="4" t="s">
        <v>76</v>
      </c>
      <c r="F304" s="9">
        <v>15169</v>
      </c>
      <c r="G304" s="4" t="s">
        <v>12</v>
      </c>
      <c r="H304" s="1">
        <v>10200000</v>
      </c>
      <c r="I304" s="11">
        <v>400</v>
      </c>
    </row>
    <row r="305" spans="3:9" ht="21.75" x14ac:dyDescent="0.25">
      <c r="C305" s="6">
        <v>74</v>
      </c>
      <c r="D305" s="7" t="s">
        <v>175</v>
      </c>
      <c r="E305" s="4" t="s">
        <v>76</v>
      </c>
      <c r="F305" s="9">
        <v>15170</v>
      </c>
      <c r="G305" s="4" t="s">
        <v>12</v>
      </c>
      <c r="H305" s="1">
        <v>10200000</v>
      </c>
      <c r="I305" s="11">
        <v>400</v>
      </c>
    </row>
    <row r="306" spans="3:9" ht="21.75" x14ac:dyDescent="0.25">
      <c r="C306" s="6">
        <v>75</v>
      </c>
      <c r="D306" s="7" t="s">
        <v>178</v>
      </c>
      <c r="E306" s="4" t="s">
        <v>76</v>
      </c>
      <c r="F306" s="9">
        <v>15171</v>
      </c>
      <c r="G306" s="4" t="s">
        <v>12</v>
      </c>
      <c r="H306" s="1">
        <v>10200000</v>
      </c>
      <c r="I306" s="11">
        <v>400</v>
      </c>
    </row>
    <row r="307" spans="3:9" ht="21.75" x14ac:dyDescent="0.25">
      <c r="C307" s="6">
        <v>76</v>
      </c>
      <c r="D307" s="7" t="s">
        <v>178</v>
      </c>
      <c r="E307" s="8" t="s">
        <v>67</v>
      </c>
      <c r="F307" s="9">
        <v>15172</v>
      </c>
      <c r="G307" s="8" t="s">
        <v>179</v>
      </c>
      <c r="H307" s="16">
        <v>9350000</v>
      </c>
      <c r="I307" s="11">
        <v>400</v>
      </c>
    </row>
    <row r="308" spans="3:9" ht="21.75" x14ac:dyDescent="0.25">
      <c r="C308" s="6">
        <v>77</v>
      </c>
      <c r="D308" s="7" t="s">
        <v>178</v>
      </c>
      <c r="E308" s="8" t="s">
        <v>20</v>
      </c>
      <c r="F308" s="9">
        <v>15173</v>
      </c>
      <c r="G308" s="8" t="s">
        <v>9</v>
      </c>
      <c r="H308" s="16">
        <v>10490000</v>
      </c>
      <c r="I308" s="11">
        <v>398</v>
      </c>
    </row>
    <row r="309" spans="3:9" ht="21.75" x14ac:dyDescent="0.25">
      <c r="C309" s="6">
        <v>78</v>
      </c>
      <c r="D309" s="7" t="s">
        <v>178</v>
      </c>
      <c r="E309" s="4" t="s">
        <v>112</v>
      </c>
      <c r="F309" s="9">
        <v>15174</v>
      </c>
      <c r="G309" s="8" t="s">
        <v>84</v>
      </c>
      <c r="H309" s="16">
        <v>11405000</v>
      </c>
      <c r="I309" s="11">
        <v>113</v>
      </c>
    </row>
    <row r="310" spans="3:9" ht="21.75" x14ac:dyDescent="0.25">
      <c r="C310" s="6">
        <v>79</v>
      </c>
      <c r="D310" s="7" t="s">
        <v>178</v>
      </c>
      <c r="E310" s="8" t="s">
        <v>67</v>
      </c>
      <c r="F310" s="9">
        <v>15176</v>
      </c>
      <c r="G310" s="8" t="s">
        <v>179</v>
      </c>
      <c r="H310" s="16">
        <v>9350000</v>
      </c>
      <c r="I310" s="11">
        <v>400</v>
      </c>
    </row>
    <row r="311" spans="3:9" ht="21.75" x14ac:dyDescent="0.25">
      <c r="C311" s="6">
        <v>80</v>
      </c>
      <c r="D311" s="7" t="s">
        <v>180</v>
      </c>
      <c r="E311" s="8" t="s">
        <v>67</v>
      </c>
      <c r="F311" s="9">
        <v>15175</v>
      </c>
      <c r="G311" s="8" t="s">
        <v>181</v>
      </c>
      <c r="H311" s="16">
        <v>9350000</v>
      </c>
      <c r="I311" s="11">
        <v>400</v>
      </c>
    </row>
    <row r="312" spans="3:9" ht="21.75" x14ac:dyDescent="0.25">
      <c r="C312" s="6">
        <v>81</v>
      </c>
      <c r="D312" s="7" t="s">
        <v>183</v>
      </c>
      <c r="E312" s="8" t="s">
        <v>89</v>
      </c>
      <c r="F312" s="9">
        <v>15181</v>
      </c>
      <c r="G312" s="8" t="s">
        <v>66</v>
      </c>
      <c r="H312" s="16">
        <v>10400000</v>
      </c>
      <c r="I312" s="11">
        <v>1</v>
      </c>
    </row>
    <row r="313" spans="3:9" ht="21.75" x14ac:dyDescent="0.25">
      <c r="C313" s="6">
        <v>82</v>
      </c>
      <c r="D313" s="7" t="s">
        <v>183</v>
      </c>
      <c r="E313" s="8" t="s">
        <v>89</v>
      </c>
      <c r="F313" s="9">
        <v>15182</v>
      </c>
      <c r="G313" s="8" t="s">
        <v>66</v>
      </c>
      <c r="H313" s="16">
        <v>10900000</v>
      </c>
      <c r="I313" s="11">
        <v>101</v>
      </c>
    </row>
    <row r="314" spans="3:9" ht="21.75" x14ac:dyDescent="0.25">
      <c r="C314" s="6">
        <v>83</v>
      </c>
      <c r="D314" s="7" t="s">
        <v>183</v>
      </c>
      <c r="E314" s="4" t="s">
        <v>76</v>
      </c>
      <c r="F314" s="9">
        <v>15183</v>
      </c>
      <c r="G314" s="4" t="s">
        <v>12</v>
      </c>
      <c r="H314" s="1">
        <v>10200000</v>
      </c>
      <c r="I314" s="11">
        <v>400</v>
      </c>
    </row>
    <row r="315" spans="3:9" ht="21.75" x14ac:dyDescent="0.25">
      <c r="C315" s="6">
        <v>84</v>
      </c>
      <c r="D315" s="7" t="s">
        <v>183</v>
      </c>
      <c r="E315" s="8" t="s">
        <v>10</v>
      </c>
      <c r="F315" s="9">
        <v>15184</v>
      </c>
      <c r="G315" s="8" t="s">
        <v>14</v>
      </c>
      <c r="H315" s="16">
        <v>10430000</v>
      </c>
      <c r="I315" s="11">
        <v>108</v>
      </c>
    </row>
    <row r="316" spans="3:9" ht="21.75" x14ac:dyDescent="0.25">
      <c r="C316" s="6">
        <v>85</v>
      </c>
      <c r="D316" s="7" t="s">
        <v>183</v>
      </c>
      <c r="E316" s="8" t="s">
        <v>10</v>
      </c>
      <c r="F316" s="9">
        <v>15185</v>
      </c>
      <c r="G316" s="8" t="s">
        <v>14</v>
      </c>
      <c r="H316" s="16">
        <v>10430000</v>
      </c>
      <c r="I316" s="11">
        <v>102</v>
      </c>
    </row>
    <row r="317" spans="3:9" ht="21.75" x14ac:dyDescent="0.25">
      <c r="C317" s="6">
        <v>86</v>
      </c>
      <c r="D317" s="7" t="s">
        <v>183</v>
      </c>
      <c r="E317" s="8" t="s">
        <v>10</v>
      </c>
      <c r="F317" s="9">
        <v>15186</v>
      </c>
      <c r="G317" s="8" t="s">
        <v>14</v>
      </c>
      <c r="H317" s="16">
        <v>10430000</v>
      </c>
      <c r="I317" s="11">
        <v>108</v>
      </c>
    </row>
    <row r="318" spans="3:9" ht="21.75" x14ac:dyDescent="0.25">
      <c r="C318" s="6">
        <v>87</v>
      </c>
      <c r="D318" s="7" t="s">
        <v>183</v>
      </c>
      <c r="E318" s="8" t="s">
        <v>10</v>
      </c>
      <c r="F318" s="9">
        <v>15187</v>
      </c>
      <c r="G318" s="8" t="s">
        <v>14</v>
      </c>
      <c r="H318" s="16">
        <v>10430000</v>
      </c>
      <c r="I318" s="11">
        <v>102</v>
      </c>
    </row>
    <row r="319" spans="3:9" ht="21.75" x14ac:dyDescent="0.25">
      <c r="C319" s="6">
        <v>88</v>
      </c>
      <c r="D319" s="7" t="s">
        <v>183</v>
      </c>
      <c r="E319" s="8" t="s">
        <v>10</v>
      </c>
      <c r="F319" s="9">
        <v>15188</v>
      </c>
      <c r="G319" s="8" t="s">
        <v>14</v>
      </c>
      <c r="H319" s="16">
        <v>10430000</v>
      </c>
      <c r="I319" s="11">
        <v>108</v>
      </c>
    </row>
    <row r="320" spans="3:9" ht="21.75" x14ac:dyDescent="0.25">
      <c r="C320" s="6">
        <v>89</v>
      </c>
      <c r="D320" s="7" t="s">
        <v>183</v>
      </c>
      <c r="E320" s="4" t="s">
        <v>76</v>
      </c>
      <c r="F320" s="9">
        <v>15189</v>
      </c>
      <c r="G320" s="4" t="s">
        <v>12</v>
      </c>
      <c r="H320" s="1">
        <v>10200000</v>
      </c>
      <c r="I320" s="11">
        <v>400</v>
      </c>
    </row>
    <row r="321" spans="3:9" ht="21.75" x14ac:dyDescent="0.25">
      <c r="C321" s="6">
        <v>90</v>
      </c>
      <c r="D321" s="7" t="s">
        <v>183</v>
      </c>
      <c r="E321" s="8" t="s">
        <v>10</v>
      </c>
      <c r="F321" s="9">
        <v>15190</v>
      </c>
      <c r="G321" s="8" t="s">
        <v>14</v>
      </c>
      <c r="H321" s="16">
        <v>10430000</v>
      </c>
      <c r="I321" s="11">
        <v>78</v>
      </c>
    </row>
    <row r="322" spans="3:9" ht="21.75" x14ac:dyDescent="0.25">
      <c r="C322" s="6">
        <v>92</v>
      </c>
      <c r="D322" s="7" t="s">
        <v>183</v>
      </c>
      <c r="E322" s="8" t="s">
        <v>55</v>
      </c>
      <c r="F322" s="9">
        <v>15192</v>
      </c>
      <c r="G322" s="4" t="s">
        <v>52</v>
      </c>
      <c r="H322" s="1">
        <v>9000000</v>
      </c>
      <c r="I322" s="11">
        <v>400</v>
      </c>
    </row>
  </sheetData>
  <conditionalFormatting sqref="E2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1403</vt:lpstr>
      <vt:lpstr>فروش 1403</vt:lpstr>
      <vt:lpstr>1403 (2)</vt:lpstr>
      <vt:lpstr>'1403'!Print_Area</vt:lpstr>
      <vt:lpstr>'1403 (2)'!Print_Area</vt:lpstr>
      <vt:lpstr>'فروش 1403'!Print_Area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Pack 20 DVDs</dc:creator>
  <cp:lastModifiedBy>Mehdi Yazdanparast</cp:lastModifiedBy>
  <cp:lastPrinted>2024-06-10T04:54:25Z</cp:lastPrinted>
  <dcterms:created xsi:type="dcterms:W3CDTF">2010-06-07T13:14:33Z</dcterms:created>
  <dcterms:modified xsi:type="dcterms:W3CDTF">2024-06-10T07:52:30Z</dcterms:modified>
</cp:coreProperties>
</file>