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Bahar\Desktop\"/>
    </mc:Choice>
  </mc:AlternateContent>
  <xr:revisionPtr revIDLastSave="0" documentId="8_{6F770974-886B-44A9-834F-5103107A604A}" xr6:coauthVersionLast="47" xr6:coauthVersionMax="47" xr10:uidLastSave="{00000000-0000-0000-0000-000000000000}"/>
  <bookViews>
    <workbookView xWindow="-110" yWindow="-110" windowWidth="19420" windowHeight="10420" firstSheet="1" activeTab="6" xr2:uid="{00000000-000D-0000-FFFF-FFFF00000000}"/>
  </bookViews>
  <sheets>
    <sheet name="سایر اطلاعات" sheetId="4" r:id="rId1"/>
    <sheet name="محصول" sheetId="2" r:id="rId2"/>
    <sheet name="مشتری" sheetId="3" r:id="rId3"/>
    <sheet name="Scenario Summary" sheetId="7" r:id="rId4"/>
    <sheet name="Sheet1" sheetId="11" r:id="rId5"/>
    <sheet name="Sheet2" sheetId="12" r:id="rId6"/>
    <sheet name="سفارش" sheetId="5" r:id="rId7"/>
  </sheets>
  <definedNames>
    <definedName name="Slicer_استان_مشتری">#N/A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H5" i="5" l="1"/>
  <c r="H6" i="5"/>
  <c r="H7" i="5"/>
  <c r="H8" i="5"/>
  <c r="H9" i="5"/>
  <c r="H10" i="5"/>
  <c r="H11" i="5"/>
  <c r="H12" i="5"/>
  <c r="H13" i="5"/>
  <c r="H14" i="5"/>
  <c r="H15" i="5"/>
  <c r="H16" i="5"/>
  <c r="H17" i="5"/>
  <c r="H18" i="5"/>
  <c r="H19" i="5"/>
  <c r="H20" i="5"/>
  <c r="H21" i="5"/>
  <c r="H22" i="5"/>
  <c r="H23" i="5"/>
  <c r="H24" i="5"/>
  <c r="H25" i="5"/>
  <c r="H26" i="5"/>
  <c r="H27" i="5"/>
  <c r="H28" i="5"/>
  <c r="H29" i="5"/>
  <c r="H30" i="5"/>
  <c r="H31"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C2" i="5"/>
  <c r="C3" i="5"/>
  <c r="C4" i="5"/>
  <c r="C5" i="5"/>
  <c r="C6" i="5"/>
  <c r="C7" i="5"/>
  <c r="C8" i="5"/>
  <c r="C9" i="5"/>
  <c r="C11" i="5"/>
  <c r="C12" i="5"/>
  <c r="C13" i="5"/>
  <c r="C14" i="5"/>
  <c r="C15" i="5"/>
  <c r="C16" i="5"/>
  <c r="C17" i="5"/>
  <c r="C18" i="5"/>
  <c r="C19" i="5"/>
  <c r="C20" i="5"/>
  <c r="C21" i="5"/>
  <c r="C22" i="5"/>
  <c r="C23" i="5"/>
  <c r="C24" i="5"/>
  <c r="C25" i="5"/>
  <c r="C26" i="5"/>
  <c r="C27" i="5"/>
  <c r="C28" i="5"/>
  <c r="C29" i="5"/>
  <c r="C30" i="5"/>
  <c r="C3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2" i="5"/>
</calcChain>
</file>

<file path=xl/sharedStrings.xml><?xml version="1.0" encoding="utf-8"?>
<sst xmlns="http://schemas.openxmlformats.org/spreadsheetml/2006/main" count="326" uniqueCount="154">
  <si>
    <t>شناسه محصول</t>
  </si>
  <si>
    <t>تقاضا برای هر محصول شماره j در یک سال</t>
  </si>
  <si>
    <t>کد اشتراک</t>
  </si>
  <si>
    <t>استان</t>
  </si>
  <si>
    <t>محمد</t>
  </si>
  <si>
    <t>احمدی</t>
  </si>
  <si>
    <t>حسن</t>
  </si>
  <si>
    <t>رضایی</t>
  </si>
  <si>
    <t>علی</t>
  </si>
  <si>
    <t>مجیدی</t>
  </si>
  <si>
    <t>رضا</t>
  </si>
  <si>
    <t>نامجو</t>
  </si>
  <si>
    <t>احمد</t>
  </si>
  <si>
    <t>راد</t>
  </si>
  <si>
    <t>کوروش</t>
  </si>
  <si>
    <t>صفایی</t>
  </si>
  <si>
    <t>مجید</t>
  </si>
  <si>
    <t>محمدی</t>
  </si>
  <si>
    <t>مهسا</t>
  </si>
  <si>
    <t>اکبری</t>
  </si>
  <si>
    <t>فاطمه</t>
  </si>
  <si>
    <t>اصغری</t>
  </si>
  <si>
    <t>عابدی</t>
  </si>
  <si>
    <t>سجاد</t>
  </si>
  <si>
    <t>زهرا</t>
  </si>
  <si>
    <t>عالمی</t>
  </si>
  <si>
    <t>شیرین</t>
  </si>
  <si>
    <t>آقایی</t>
  </si>
  <si>
    <t>سهیلا</t>
  </si>
  <si>
    <t>احمدرضا</t>
  </si>
  <si>
    <t>صفری</t>
  </si>
  <si>
    <t>طناز</t>
  </si>
  <si>
    <t>حبیبی</t>
  </si>
  <si>
    <t>هانیه</t>
  </si>
  <si>
    <t>کاویانی</t>
  </si>
  <si>
    <t>محسن</t>
  </si>
  <si>
    <t>خدایی</t>
  </si>
  <si>
    <t>کریم</t>
  </si>
  <si>
    <t>محسنی</t>
  </si>
  <si>
    <t>احسان</t>
  </si>
  <si>
    <t>کامرانی</t>
  </si>
  <si>
    <t>سمیه</t>
  </si>
  <si>
    <t>احدی</t>
  </si>
  <si>
    <t>ساسان</t>
  </si>
  <si>
    <t>حاجی زاده</t>
  </si>
  <si>
    <t>مصطفوی</t>
  </si>
  <si>
    <t>علیزاده</t>
  </si>
  <si>
    <t>ریحانه</t>
  </si>
  <si>
    <t>اکبر</t>
  </si>
  <si>
    <t>حمیدی</t>
  </si>
  <si>
    <t>یاسر</t>
  </si>
  <si>
    <t>سوری</t>
  </si>
  <si>
    <t>پوریا</t>
  </si>
  <si>
    <t>نوایی</t>
  </si>
  <si>
    <t>علوی</t>
  </si>
  <si>
    <t>یاور</t>
  </si>
  <si>
    <t>خانی</t>
  </si>
  <si>
    <t>سارا</t>
  </si>
  <si>
    <t>فاطمی</t>
  </si>
  <si>
    <t>شکری</t>
  </si>
  <si>
    <t>یوسفی</t>
  </si>
  <si>
    <t>متین</t>
  </si>
  <si>
    <t>قاسمی</t>
  </si>
  <si>
    <t>معین</t>
  </si>
  <si>
    <t>فرهادی</t>
  </si>
  <si>
    <t>قاسم</t>
  </si>
  <si>
    <t>اشکانی</t>
  </si>
  <si>
    <t>سعید</t>
  </si>
  <si>
    <t>خزایی</t>
  </si>
  <si>
    <t>علیرضا</t>
  </si>
  <si>
    <t>خورشیدی</t>
  </si>
  <si>
    <t>زمانی</t>
  </si>
  <si>
    <t>امیر</t>
  </si>
  <si>
    <t>حاصلی</t>
  </si>
  <si>
    <t>یگانه</t>
  </si>
  <si>
    <t>حمید</t>
  </si>
  <si>
    <t>صادقی</t>
  </si>
  <si>
    <t>فواد</t>
  </si>
  <si>
    <t>جباری</t>
  </si>
  <si>
    <t>سعیدی</t>
  </si>
  <si>
    <t>مریم</t>
  </si>
  <si>
    <t>امجدی</t>
  </si>
  <si>
    <t>درصد سود</t>
  </si>
  <si>
    <t>کد اشتراک مشتری</t>
  </si>
  <si>
    <t>نام محصول</t>
  </si>
  <si>
    <t>درصد سود محصول</t>
  </si>
  <si>
    <t>سود</t>
  </si>
  <si>
    <t>تعداد محصول تولید شده در ۶ ماه</t>
  </si>
  <si>
    <t>تقاضا در سال</t>
  </si>
  <si>
    <t>تعداد محصول فروخته  شده</t>
  </si>
  <si>
    <t>تاریخ ثبت سفارش</t>
  </si>
  <si>
    <t>جنسیت مشتری</t>
  </si>
  <si>
    <t>استان مشتری</t>
  </si>
  <si>
    <t>جنسیت</t>
  </si>
  <si>
    <t xml:space="preserve">نام </t>
  </si>
  <si>
    <t>نام خانوادگی</t>
  </si>
  <si>
    <t>آقا</t>
  </si>
  <si>
    <t>خانم</t>
  </si>
  <si>
    <t>معصومه</t>
  </si>
  <si>
    <t>کریمی</t>
  </si>
  <si>
    <t>تهران</t>
  </si>
  <si>
    <t>اصفهان</t>
  </si>
  <si>
    <t>فارس</t>
  </si>
  <si>
    <t>گیلان</t>
  </si>
  <si>
    <t>اردبیل</t>
  </si>
  <si>
    <t>هزینه تولید</t>
  </si>
  <si>
    <t>هزینه تولید هر محصول</t>
  </si>
  <si>
    <t>هزینه تولید محصول شماره j</t>
  </si>
  <si>
    <t>CARBOHIDRAT--NUTRIMED1958 2270 G POWD LEMON</t>
  </si>
  <si>
    <t>SOMAZINA 1000 MG SACHET 10*10</t>
  </si>
  <si>
    <t>INFINITE LABS BCAA 240 G</t>
  </si>
  <si>
    <t>COLLAGEN C HYDROLYSATE WITH VITAMIN C 30</t>
  </si>
  <si>
    <t>VITAMIN C+ZINC - CAP 180</t>
  </si>
  <si>
    <t>BODY WORLD GROUP PUMP MACHINE 2 450 GR</t>
  </si>
  <si>
    <t>GLUCOSAVID-BORNA</t>
  </si>
  <si>
    <t>TESLA SPORTS NUTRITION GLUTAMINE 100% 500 GR</t>
  </si>
  <si>
    <t>LIPOSOFER 30 ML DROP</t>
  </si>
  <si>
    <t>BIOLECTRA ZINK</t>
  </si>
  <si>
    <t>WHEY PROTEIN FITFOX CHOCHOLATE 2000 GRAM</t>
  </si>
  <si>
    <t>LIFE STYLE STRESS B COMPLEX+ZINC</t>
  </si>
  <si>
    <t>ASCOR B</t>
  </si>
  <si>
    <t>FERROKIM</t>
  </si>
  <si>
    <t>CALCIUM-EFF</t>
  </si>
  <si>
    <t>PEDIAVIT 15 ML/ORANGE/1 NUMBER</t>
  </si>
  <si>
    <t>MULVIT</t>
  </si>
  <si>
    <t>PHARMAGELITAN</t>
  </si>
  <si>
    <t>NEPHROTONIC</t>
  </si>
  <si>
    <t>MEGA MASS ADVAY® 600 G POWD</t>
  </si>
  <si>
    <t>$H$2</t>
  </si>
  <si>
    <t>$I$2</t>
  </si>
  <si>
    <t>$H$3</t>
  </si>
  <si>
    <t>$I$3</t>
  </si>
  <si>
    <t>$H$4</t>
  </si>
  <si>
    <t>$I$4</t>
  </si>
  <si>
    <t>$K$2</t>
  </si>
  <si>
    <t>scenario 1</t>
  </si>
  <si>
    <t>Created by mohamad hosein nourian on 6/19/2021
Modified by mohamad hosein nourian on 6/19/2021</t>
  </si>
  <si>
    <t>scensrio 2</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</si>
  <si>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</si>
  <si>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</si>
  <si>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</si>
  <si>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</si>
  <si>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</si>
  <si>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</si>
  <si>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</si>
  <si>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Result cells</t>
  </si>
  <si>
    <t>Sum of سود</t>
  </si>
  <si>
    <t>Column Labels</t>
  </si>
  <si>
    <t>Grand Total</t>
  </si>
  <si>
    <t>Row Labels</t>
  </si>
  <si>
    <t>Sum of تعداد محصول فروخته  شده</t>
  </si>
  <si>
    <t>Farvardin</t>
  </si>
  <si>
    <t>Khordad</t>
  </si>
  <si>
    <t>Mordad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</si>
</sst>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17" x14ac:knownFonts="1">
    <font>
      <sz val="11"/>
      <color theme="1"/>
      <name val="Calibri"/>
      <family val="2"/>
      <scheme val="minor"/>
    </font>
    <font>
      <sz val="12"/>
      <color theme="1"/>
      <name val="B Mitra"/>
      <charset val="178"/>
    </font>
    <font>
      <sz val="11"/>
      <color rgb="FF000000"/>
      <name val="B Mitra"/>
      <charset val="178"/>
    </font>
    <font>
      <b/>
      <sz val="12"/>
      <name val="Times New Roman"/>
      <family val="1"/>
    </font>
    <font>
      <sz val="12"/>
      <color theme="1"/>
      <name val="Times New Roman"/>
      <family val="1"/>
    </font>
    <font>
      <sz val="10"/>
      <color theme="1"/>
      <name val="Times New Roman"/>
      <family val="1"/>
    </font>
    <font>
      <sz val="11"/>
      <color theme="1"/>
      <name val="Times New Roman"/>
      <family val="1"/>
    </font>
    <font>
      <b/>
      <sz val="12"/>
      <color indexed="9"/>
      <name val="Times New Roman"/>
      <family val="1"/>
    </font>
    <font>
      <sz val="10"/>
      <color indexed="9"/>
      <name val="Times New Roman"/>
      <family val="1"/>
    </font>
    <font>
      <b/>
      <sz val="11"/>
      <color indexed="8"/>
      <name val="Times New Roman"/>
      <family val="1"/>
    </font>
    <font>
      <sz val="8"/>
      <color theme="1"/>
      <name val="Times New Roman"/>
      <family val="1"/>
    </font>
    <font>
      <b/>
      <sz val="11"/>
      <color indexed="18"/>
      <name val="Times New Roman"/>
      <family val="1"/>
    </font>
    <font>
      <sz val="11"/>
      <color rgb="FF000000"/>
      <name val="Times New Roman"/>
      <family val="1"/>
    </font>
    <font>
      <b/>
      <sz val="11"/>
      <color theme="1"/>
      <name val="Times New Roman"/>
      <family val="1"/>
    </font>
    <font>
      <b/>
      <sz val="12"/>
      <color rgb="FF640000"/>
      <name val="Times New Roman"/>
      <family val="1"/>
    </font>
    <font>
      <sz val="12"/>
      <color rgb="FF640000"/>
      <name val="Times New Roman"/>
      <family val="1"/>
    </font>
    <font>
      <sz val="12"/>
      <color rgb="FF000000"/>
      <name val="Times New Roman"/>
      <family val="1"/>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66"/>
        <bgColor rgb="FF000000"/>
      </patternFill>
    </fill>
    <fill>
      <patternFill patternType="solid">
        <fgColor rgb="FFE2EFDA"/>
        <bgColor rgb="FF000000"/>
      </patternFill>
    </fill>
    <fill>
      <patternFill patternType="solid">
        <fgColor theme="5" tint="0.39997558519241921"/>
        <bgColor indexed="64"/>
      </patternFill>
    </fill>
    <fill>
      <patternFill patternType="solid">
        <fgColor theme="9" tint="0.79998168889431442"/>
        <bgColor indexed="64"/>
      </patternFill>
    </fill>
    <fill>
      <patternFill patternType="solid">
        <fgColor rgb="FF65D7FF"/>
        <bgColor indexed="64"/>
      </patternFill>
    </fill>
    <fill>
      <patternFill patternType="solid">
        <fgColor rgb="FFFFC000"/>
        <bgColor indexed="64"/>
      </patternFill>
    </fill>
    <fill>
      <patternFill patternType="solid">
        <fgColor rgb="FF00B0F0"/>
        <bgColor indexed="64"/>
      </patternFill>
    </fill>
    <fill>
      <patternFill patternType="solid">
        <fgColor rgb="FFFCE4D6"/>
        <bgColor rgb="FF000000"/>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theme="1"/>
      </top>
      <bottom/>
      <diagonal/>
    </border>
    <border>
      <left/>
      <right/>
      <top style="medium">
        <color indexed="64"/>
      </top>
      <bottom/>
      <diagonal/>
    </border>
    <border>
      <left/>
      <right/>
      <top/>
      <bottom style="medium">
        <color indexed="64"/>
      </bottom>
      <diagonal/>
    </border>
    <border>
      <left/>
      <right/>
      <top/>
      <bottom style="thin">
        <color theme="4" tint="0.39997558519241921"/>
      </bottom>
      <diagonal/>
    </border>
  </borders>
  <cellStyleXfs count="1">
    <xf numFmtId="0" fontId="0" fillId="0" borderId="0"/>
  </cellStyleXfs>
  <cellXfs count="76">
    <xf numFmtId="0" fontId="0" fillId="0" borderId="0" xfId="0"/>
    <xf numFmtId="0" fontId="1" fillId="2" borderId="0"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9" xfId="0" applyFont="1" applyFill="1" applyBorder="1" applyAlignment="1">
      <alignment horizontal="center" vertical="center"/>
    </xf>
    <xf numFmtId="0" fontId="1" fillId="2" borderId="0" xfId="0" applyFont="1" applyFill="1" applyAlignment="1">
      <alignment horizontal="center" vertical="center"/>
    </xf>
    <xf numFmtId="0" fontId="2" fillId="6" borderId="8"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6" xfId="0" applyFont="1" applyFill="1" applyBorder="1" applyAlignment="1">
      <alignment horizontal="center" vertical="center" readingOrder="2"/>
    </xf>
    <xf numFmtId="0" fontId="1" fillId="12" borderId="1"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2" borderId="0" xfId="0" applyFont="1" applyFill="1" applyBorder="1" applyAlignment="1">
      <alignment vertical="center"/>
    </xf>
    <xf numFmtId="164" fontId="1" fillId="2" borderId="0" xfId="0" applyNumberFormat="1" applyFont="1" applyFill="1" applyAlignment="1">
      <alignment horizontal="center" vertical="center"/>
    </xf>
    <xf numFmtId="0" fontId="3" fillId="5" borderId="0" xfId="0" applyFont="1" applyFill="1" applyBorder="1" applyAlignment="1">
      <alignment horizontal="center" vertical="center"/>
    </xf>
    <xf numFmtId="0" fontId="3" fillId="5" borderId="2" xfId="0" applyFont="1" applyFill="1" applyBorder="1" applyAlignment="1">
      <alignment horizontal="center" vertical="center"/>
    </xf>
    <xf numFmtId="0" fontId="4" fillId="3" borderId="0" xfId="0" applyFont="1" applyFill="1" applyAlignment="1">
      <alignment horizontal="center" vertical="center"/>
    </xf>
    <xf numFmtId="1" fontId="4" fillId="4" borderId="4" xfId="0" applyNumberFormat="1" applyFont="1" applyFill="1" applyBorder="1" applyAlignment="1">
      <alignment horizontal="center" vertical="center"/>
    </xf>
    <xf numFmtId="0" fontId="5" fillId="4" borderId="15" xfId="0" applyFont="1" applyFill="1" applyBorder="1" applyAlignment="1">
      <alignment horizontal="center" vertical="center"/>
    </xf>
    <xf numFmtId="0" fontId="5" fillId="4" borderId="5" xfId="0"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15" xfId="0" applyFont="1" applyFill="1" applyBorder="1" applyAlignment="1">
      <alignment horizontal="center" vertical="center"/>
    </xf>
    <xf numFmtId="0" fontId="4" fillId="4" borderId="5" xfId="0" applyFont="1" applyFill="1" applyBorder="1" applyAlignment="1">
      <alignment horizontal="center" vertical="center"/>
    </xf>
    <xf numFmtId="0" fontId="5" fillId="4"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4" borderId="0" xfId="0" applyFont="1" applyFill="1" applyAlignment="1">
      <alignment horizontal="center" vertical="center"/>
    </xf>
    <xf numFmtId="1" fontId="4" fillId="2" borderId="4" xfId="0" applyNumberFormat="1" applyFont="1" applyFill="1" applyBorder="1" applyAlignment="1">
      <alignment horizontal="center" vertical="center"/>
    </xf>
    <xf numFmtId="0" fontId="6" fillId="2" borderId="10" xfId="0" applyFont="1" applyFill="1" applyBorder="1" applyAlignment="1">
      <alignment horizontal="center"/>
    </xf>
    <xf numFmtId="0" fontId="4" fillId="2" borderId="10" xfId="0" applyFont="1" applyFill="1" applyBorder="1" applyAlignment="1">
      <alignment horizontal="center" vertical="center"/>
    </xf>
    <xf numFmtId="0" fontId="4" fillId="2" borderId="0" xfId="0" applyFont="1" applyFill="1" applyBorder="1" applyAlignment="1">
      <alignment horizontal="center" vertical="center"/>
    </xf>
    <xf numFmtId="0" fontId="6" fillId="2" borderId="11" xfId="0" applyFont="1" applyFill="1" applyBorder="1" applyAlignment="1">
      <alignment horizontal="center"/>
    </xf>
    <xf numFmtId="0" fontId="4" fillId="2" borderId="11" xfId="0" applyFont="1" applyFill="1" applyBorder="1" applyAlignment="1">
      <alignment horizontal="center" vertical="center"/>
    </xf>
    <xf numFmtId="0" fontId="4" fillId="2" borderId="0" xfId="0" applyFont="1" applyFill="1" applyAlignment="1">
      <alignment horizontal="center" vertical="center"/>
    </xf>
    <xf numFmtId="0" fontId="6" fillId="4" borderId="0" xfId="0" applyFont="1" applyFill="1" applyAlignment="1">
      <alignment horizontal="center"/>
    </xf>
    <xf numFmtId="0" fontId="6" fillId="0" borderId="0" xfId="0" applyFont="1"/>
    <xf numFmtId="0" fontId="7" fillId="14" borderId="16" xfId="0" applyFont="1" applyFill="1" applyBorder="1" applyAlignment="1">
      <alignment horizontal="left"/>
    </xf>
    <xf numFmtId="0" fontId="8" fillId="14" borderId="16" xfId="0" applyFont="1" applyFill="1" applyBorder="1" applyAlignment="1">
      <alignment horizontal="right"/>
    </xf>
    <xf numFmtId="0" fontId="7" fillId="14" borderId="3" xfId="0" applyFont="1" applyFill="1" applyBorder="1" applyAlignment="1">
      <alignment horizontal="left"/>
    </xf>
    <xf numFmtId="0" fontId="8" fillId="14" borderId="3" xfId="0" applyFont="1" applyFill="1" applyBorder="1" applyAlignment="1">
      <alignment horizontal="right"/>
    </xf>
    <xf numFmtId="0" fontId="9" fillId="15" borderId="0" xfId="0" applyFont="1" applyFill="1" applyBorder="1" applyAlignment="1">
      <alignment horizontal="left"/>
    </xf>
    <xf numFmtId="0" fontId="6" fillId="0" borderId="0" xfId="0" applyFont="1" applyFill="1" applyBorder="1" applyAlignment="1"/>
    <xf numFmtId="0" fontId="10" fillId="0" borderId="0" xfId="0" applyFont="1" applyFill="1" applyBorder="1" applyAlignment="1">
      <alignment vertical="top" wrapText="1"/>
    </xf>
    <xf numFmtId="0" fontId="11" fillId="15" borderId="13" xfId="0" applyFont="1" applyFill="1" applyBorder="1" applyAlignment="1">
      <alignment horizontal="left"/>
    </xf>
    <xf numFmtId="0" fontId="6" fillId="0" borderId="13" xfId="0" applyFont="1" applyFill="1" applyBorder="1" applyAlignment="1"/>
    <xf numFmtId="0" fontId="6" fillId="16" borderId="0" xfId="0" applyFont="1" applyFill="1" applyBorder="1" applyAlignment="1"/>
    <xf numFmtId="0" fontId="9" fillId="15" borderId="17" xfId="0" applyFont="1" applyFill="1" applyBorder="1" applyAlignment="1">
      <alignment horizontal="left"/>
    </xf>
    <xf numFmtId="0" fontId="6" fillId="0" borderId="17" xfId="0" applyFont="1" applyFill="1" applyBorder="1" applyAlignment="1"/>
    <xf numFmtId="0" fontId="6" fillId="0" borderId="0" xfId="0" pivotButton="1" applyFont="1"/>
    <xf numFmtId="0" fontId="6" fillId="0" borderId="0" xfId="0" applyFont="1" applyAlignment="1">
      <alignment horizontal="left"/>
    </xf>
    <xf numFmtId="0" fontId="6" fillId="0" borderId="0" xfId="0" applyNumberFormat="1" applyFont="1"/>
    <xf numFmtId="0" fontId="12" fillId="0" borderId="0" xfId="0" applyFont="1"/>
    <xf numFmtId="14" fontId="12" fillId="0" borderId="0" xfId="0" applyNumberFormat="1" applyFont="1"/>
    <xf numFmtId="14" fontId="6" fillId="0" borderId="0" xfId="0" applyNumberFormat="1" applyFont="1"/>
    <xf numFmtId="0" fontId="13" fillId="0" borderId="18" xfId="0" applyNumberFormat="1" applyFont="1" applyBorder="1"/>
    <xf numFmtId="0" fontId="14" fillId="10" borderId="1" xfId="0" applyFont="1" applyFill="1" applyBorder="1" applyAlignment="1">
      <alignment horizontal="center" vertical="center"/>
    </xf>
    <xf numFmtId="0" fontId="15" fillId="10" borderId="6"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12" xfId="0" applyNumberFormat="1" applyFont="1" applyFill="1" applyBorder="1" applyAlignment="1">
      <alignment horizontal="center" vertical="center"/>
    </xf>
    <xf numFmtId="0" fontId="15" fillId="10" borderId="2" xfId="0" applyNumberFormat="1" applyFont="1" applyFill="1" applyBorder="1" applyAlignment="1">
      <alignment horizontal="center" vertical="center"/>
    </xf>
    <xf numFmtId="0" fontId="15" fillId="10" borderId="11" xfId="0" applyNumberFormat="1" applyFont="1" applyFill="1" applyBorder="1" applyAlignment="1">
      <alignment horizontal="center" vertical="center"/>
    </xf>
    <xf numFmtId="0" fontId="4" fillId="9" borderId="0" xfId="0" applyFont="1" applyFill="1" applyAlignment="1">
      <alignment horizontal="center" vertical="center"/>
    </xf>
    <xf numFmtId="0" fontId="4" fillId="3" borderId="10" xfId="0" applyFont="1" applyFill="1" applyBorder="1" applyAlignment="1">
      <alignment horizontal="center" vertical="center"/>
    </xf>
    <xf numFmtId="0" fontId="4" fillId="3" borderId="9" xfId="0" applyNumberFormat="1" applyFont="1" applyFill="1" applyBorder="1" applyAlignment="1">
      <alignment horizontal="center" vertical="center"/>
    </xf>
    <xf numFmtId="0" fontId="4" fillId="3" borderId="10" xfId="0" applyNumberFormat="1" applyFont="1" applyFill="1" applyBorder="1" applyAlignment="1">
      <alignment horizontal="center" vertical="center"/>
    </xf>
    <xf numFmtId="14" fontId="4" fillId="3" borderId="10" xfId="0" applyNumberFormat="1" applyFont="1" applyFill="1" applyBorder="1" applyAlignment="1">
      <alignment horizontal="center" vertical="center"/>
    </xf>
    <xf numFmtId="0" fontId="4" fillId="3" borderId="5" xfId="0" applyNumberFormat="1" applyFont="1" applyFill="1" applyBorder="1" applyAlignment="1">
      <alignment horizontal="center" vertical="center"/>
    </xf>
    <xf numFmtId="0" fontId="4" fillId="3" borderId="11" xfId="0" applyNumberFormat="1" applyFont="1" applyFill="1" applyBorder="1" applyAlignment="1">
      <alignment horizontal="center" vertical="center"/>
    </xf>
    <xf numFmtId="0" fontId="4" fillId="3" borderId="11" xfId="0" applyFont="1" applyFill="1" applyBorder="1" applyAlignment="1">
      <alignment horizontal="center" vertical="center"/>
    </xf>
    <xf numFmtId="1" fontId="4" fillId="3" borderId="7" xfId="0" applyNumberFormat="1" applyFont="1" applyFill="1" applyBorder="1" applyAlignment="1">
      <alignment horizontal="center" vertical="center"/>
    </xf>
    <xf numFmtId="14" fontId="4" fillId="3" borderId="11" xfId="0" applyNumberFormat="1" applyFont="1" applyFill="1" applyBorder="1" applyAlignment="1">
      <alignment horizontal="center" vertical="center"/>
    </xf>
    <xf numFmtId="0" fontId="4" fillId="3" borderId="2" xfId="0" applyNumberFormat="1" applyFont="1" applyFill="1" applyBorder="1" applyAlignment="1">
      <alignment horizontal="center" vertical="center"/>
    </xf>
    <xf numFmtId="14" fontId="16" fillId="13" borderId="11" xfId="0" applyNumberFormat="1" applyFont="1" applyFill="1" applyBorder="1" applyAlignment="1">
      <alignment horizontal="center" vertical="center"/>
    </xf>
    <xf numFmtId="14" fontId="16" fillId="13" borderId="10" xfId="0" applyNumberFormat="1" applyFont="1" applyFill="1" applyBorder="1" applyAlignment="1">
      <alignment horizontal="center" vertical="center"/>
    </xf>
    <xf numFmtId="0" fontId="4" fillId="3" borderId="12" xfId="0" applyNumberFormat="1" applyFont="1" applyFill="1" applyBorder="1" applyAlignment="1">
      <alignment horizontal="center" vertical="center"/>
    </xf>
  </cellXfs>
  <cellStyles count="1">
    <cellStyle name="Normal" xfId="0" builtinId="0"/>
  </cellStyles>
  <dxfs count="51">
    <dxf>
      <font>
        <b val="0"/>
        <i val="0"/>
        <strike val="0"/>
        <condense val="0"/>
        <extend val="0"/>
        <outline val="0"/>
        <shadow val="0"/>
        <u val="none"/>
        <vertAlign val="baseline"/>
        <sz val="12"/>
        <color theme="1"/>
        <name val="Times New Roman"/>
        <family val="1"/>
        <scheme val="none"/>
      </font>
      <fill>
        <patternFill patternType="solid">
          <fgColor indexed="64"/>
          <bgColor theme="5"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2"/>
        <color rgb="FF640000"/>
        <name val="Times New Roman"/>
        <family val="1"/>
        <scheme val="none"/>
      </font>
      <fill>
        <patternFill patternType="solid">
          <fgColor indexed="64"/>
          <bgColor rgb="FF65D7FF"/>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19" formatCode="m/d/yyyy"/>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numFmt numFmtId="1" formatCode="0"/>
      <fill>
        <patternFill patternType="solid">
          <fgColor indexed="64"/>
          <bgColor theme="5" tint="0.79998168889431442"/>
        </patternFill>
      </fill>
      <alignment horizontal="center" vertical="center" textRotation="0" wrapText="0" indent="0" justifyLastLine="0" shrinkToFit="0" readingOrder="0"/>
      <border diagonalUp="0" diagonalDown="0" outline="0">
        <left/>
        <right style="thin">
          <color indexed="64"/>
        </right>
        <top/>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color theme="1"/>
        <name val="Times New Roman"/>
        <family val="1"/>
        <scheme val="none"/>
      </font>
    </dxf>
    <dxf>
      <font>
        <b val="0"/>
        <i val="0"/>
        <strike val="0"/>
        <condense val="0"/>
        <extend val="0"/>
        <outline val="0"/>
        <shadow val="0"/>
        <u val="none"/>
        <vertAlign val="baseline"/>
        <sz val="12"/>
        <color theme="1"/>
        <name val="Times New Roman"/>
        <family val="1"/>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name val="Times New Roman"/>
        <family val="1"/>
        <scheme val="none"/>
      </font>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name val="Times New Roman"/>
        <family val="1"/>
        <scheme val="none"/>
      </font>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name val="Times New Roman"/>
        <family val="1"/>
        <scheme val="none"/>
      </font>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7" tint="0.79998168889431442"/>
        </patternFill>
      </fill>
      <alignment horizontal="center" vertical="center" textRotation="0" wrapText="0" indent="0" justifyLastLine="0" shrinkToFit="0" readingOrder="0"/>
    </dxf>
    <dxf>
      <font>
        <strike val="0"/>
        <outline val="0"/>
        <shadow val="0"/>
        <u val="none"/>
        <vertAlign val="baseline"/>
        <name val="Times New Roman"/>
        <family val="1"/>
        <scheme val="none"/>
      </font>
    </dxf>
    <dxf>
      <font>
        <b/>
        <i val="0"/>
        <strike val="0"/>
        <condense val="0"/>
        <extend val="0"/>
        <outline val="0"/>
        <shadow val="0"/>
        <u val="none"/>
        <vertAlign val="baseline"/>
        <sz val="12"/>
        <color auto="1"/>
        <name val="Times New Roman"/>
        <family val="1"/>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Times New Roman"/>
        <family val="1"/>
        <scheme val="none"/>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Times New Roman"/>
        <family val="1"/>
        <scheme val="none"/>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640000"/>
      <color rgb="FF65D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69850</xdr:colOff>
      <xdr:row>8</xdr:row>
      <xdr:rowOff>120650</xdr:rowOff>
    </xdr:from>
    <xdr:to>
      <xdr:col>4</xdr:col>
      <xdr:colOff>1898650</xdr:colOff>
      <xdr:row>21</xdr:row>
      <xdr:rowOff>155569</xdr:rowOff>
    </xdr:to>
    <mc:AlternateContent xmlns:mc="http://schemas.openxmlformats.org/markup-compatibility/2006">
      <mc:Choice xmlns:a14="http://schemas.microsoft.com/office/drawing/2010/main" Requires="a14">
        <xdr:graphicFrame macro="">
          <xdr:nvGraphicFramePr>
            <xdr:cNvPr id="2" name="استان مشتری">
              <a:extLst>
                <a:ext uri="{FF2B5EF4-FFF2-40B4-BE49-F238E27FC236}">
                  <a16:creationId xmlns:a16="http://schemas.microsoft.com/office/drawing/2014/main" id="{E3CD352C-CCA6-2844-AF12-1A2485C7FC47}"/>
                </a:ext>
              </a:extLst>
            </xdr:cNvPr>
            <xdr:cNvGraphicFramePr/>
          </xdr:nvGraphicFramePr>
          <xdr:xfrm>
            <a:off x="0" y="0"/>
            <a:ext cx="0" cy="0"/>
          </xdr:xfrm>
          <a:graphic>
            <a:graphicData uri="http://schemas.microsoft.com/office/drawing/2010/slicer">
              <sle:slicer xmlns:sle="http://schemas.microsoft.com/office/drawing/2010/slicer" name="استان مشتری"/>
            </a:graphicData>
          </a:graphic>
        </xdr:graphicFrame>
      </mc:Choice>
      <mc:Fallback>
        <xdr:sp macro="" textlink="">
          <xdr:nvSpPr>
            <xdr:cNvPr id="0" name=""/>
            <xdr:cNvSpPr>
              <a:spLocks noTextEdit="1"/>
            </xdr:cNvSpPr>
          </xdr:nvSpPr>
          <xdr:spPr>
            <a:xfrm>
              <a:off x="6337300" y="1543050"/>
              <a:ext cx="1828800" cy="234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hosein nourian" refreshedDate="44374.648399652775" createdVersion="6" refreshedVersion="6" minRefreshableVersion="3" recordCount="30" xr:uid="{D8A1CA72-A60C-684E-8389-75C3164BE3EF}">
  <cacheSource type="worksheet">
    <worksheetSource name="Table3[[شناسه محصول]:[سود]]"/>
  </cacheSource>
  <cacheFields count="9">
    <cacheField name="شناسه محصول" numFmtId="0">
      <sharedItems containsSemiMixedTypes="0" containsString="0" containsNumber="1" containsInteger="1" minValue="168" maxValue="888"/>
    </cacheField>
    <cacheField name="نام محصول" numFmtId="0">
      <sharedItems count="19">
        <s v="BIOLECTRA ZINK"/>
        <s v="TESLA SPORTS NUTRITION GLUTAMINE 100% 500 GR"/>
        <s v="FERROKIM"/>
        <s v="MEGA MASS ADVAY® 600 G POWD"/>
        <s v="CARBOHIDRAT--NUTRIMED1958 2270 G POWD LEMON"/>
        <s v="LIFE STYLE STRESS B COMPLEX+ZINC"/>
        <s v="WHEY PROTEIN FITFOX CHOCHOLATE 2000 GRAM"/>
        <s v="INFINITE LABS BCAA 240 G"/>
        <s v="COLLAGEN C HYDROLYSATE WITH VITAMIN C 30"/>
        <s v="SOMAZINA 1000 MG SACHET 10*10"/>
        <s v="NEPHROTONIC"/>
        <s v="PHARMAGELITAN"/>
        <s v="VITAMIN C+ZINC - CAP 180"/>
        <s v="BODY WORLD GROUP PUMP MACHINE 2 450 GR"/>
        <s v="MULVIT"/>
        <s v="PEDIAVIT 15 ML/ORANGE/1 NUMBER"/>
        <s v="LIPOSOFER 30 ML DROP"/>
        <s v="GLUCOSAVID-BORNA"/>
        <s v="CALCIUM-EFF"/>
      </sharedItems>
    </cacheField>
    <cacheField name="استان مشتری" numFmtId="0">
      <sharedItems count="5">
        <s v="تهران"/>
        <s v="گیلان"/>
        <s v="اصفهان"/>
        <s v="اردبیل"/>
        <s v="فارس"/>
      </sharedItems>
    </cacheField>
    <cacheField name="جنسیت مشتری" numFmtId="0">
      <sharedItems count="2">
        <s v="آقا"/>
        <s v="خانم"/>
      </sharedItems>
    </cacheField>
    <cacheField name="تاریخ ثبت سفارش" numFmtId="14">
      <sharedItems containsSemiMixedTypes="0" containsNonDate="0" containsDate="1" containsString="0" minDate="2021-01-01T00:00:00" maxDate="2021-05-02T00:00:00"/>
    </cacheField>
    <cacheField name="هزینه تولید هر محصول" numFmtId="0">
      <sharedItems containsSemiMixedTypes="0" containsString="0" containsNumber="1" containsInteger="1" minValue="150000" maxValue="320000"/>
    </cacheField>
    <cacheField name="درصد سود محصول" numFmtId="0">
      <sharedItems containsSemiMixedTypes="0" containsString="0" containsNumber="1" minValue="0.2" maxValue="0.33300000000000002"/>
    </cacheField>
    <cacheField name="تعداد محصول فروخته  شده" numFmtId="0">
      <sharedItems containsSemiMixedTypes="0" containsString="0" containsNumber="1" containsInteger="1" minValue="2" maxValue="50"/>
    </cacheField>
    <cacheField name="سود" numFmtId="0">
      <sharedItems containsSemiMixedTypes="0" containsString="0" containsNumber="1" minValue="87020" maxValue="3675000"/>
    </cacheField>
  </cacheFields>
  <extLst>
    <ext xmlns:x14="http://schemas.microsoft.com/office/spreadsheetml/2009/9/main" uri="{725AE2AE-9491-48be-B2B4-4EB974FC3084}">
      <x14:pivotCacheDefinition pivotCacheId="11615918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hosein nourian" refreshedDate="44374.683742592591" createdVersion="6" refreshedVersion="6" minRefreshableVersion="3" recordCount="30" xr:uid="{A669F475-CB30-484B-92D1-EC582734517A}">
  <cacheSource type="worksheet">
    <worksheetSource name="Table3"/>
  </cacheSource>
  <cacheFields count="11">
    <cacheField name="شناسه محصول" numFmtId="0">
      <sharedItems containsSemiMixedTypes="0" containsString="0" containsNumber="1" containsInteger="1" minValue="168" maxValue="888"/>
    </cacheField>
    <cacheField name="نام محصول" numFmtId="0">
      <sharedItems count="19">
        <s v="BIOLECTRA ZINK"/>
        <s v="TESLA SPORTS NUTRITION GLUTAMINE 100% 500 GR"/>
        <s v="FERROKIM"/>
        <s v="MEGA MASS ADVAY® 600 G POWD"/>
        <s v="CARBOHIDRAT--NUTRIMED1958 2270 G POWD LEMON"/>
        <s v="LIFE STYLE STRESS B COMPLEX+ZINC"/>
        <s v="WHEY PROTEIN FITFOX CHOCHOLATE 2000 GRAM"/>
        <s v="INFINITE LABS BCAA 240 G"/>
        <s v="COLLAGEN C HYDROLYSATE WITH VITAMIN C 30"/>
        <s v="SOMAZINA 1000 MG SACHET 10*10"/>
        <s v="NEPHROTONIC"/>
        <s v="PHARMAGELITAN"/>
        <s v="VITAMIN C+ZINC - CAP 180"/>
        <s v="BODY WORLD GROUP PUMP MACHINE 2 450 GR"/>
        <s v="MULVIT"/>
        <s v="PEDIAVIT 15 ML/ORANGE/1 NUMBER"/>
        <s v="LIPOSOFER 30 ML DROP"/>
        <s v="GLUCOSAVID-BORNA"/>
        <s v="CALCIUM-EFF"/>
      </sharedItems>
    </cacheField>
    <cacheField name="استان مشتری" numFmtId="0">
      <sharedItems count="5">
        <s v="تهران"/>
        <s v="گیلان"/>
        <s v="اصفهان"/>
        <s v="اردبیل"/>
        <s v="فارس"/>
      </sharedItems>
    </cacheField>
    <cacheField name="جنسیت مشتری" numFmtId="0">
      <sharedItems count="2">
        <s v="آقا"/>
        <s v="خانم"/>
      </sharedItems>
    </cacheField>
    <cacheField name="تاریخ ثبت سفارش" numFmtId="14">
      <sharedItems containsSemiMixedTypes="0" containsNonDate="0" containsDate="1" containsString="0" minDate="2021-01-01T00:00:00" maxDate="2021-05-02T00:00:00" count="3">
        <d v="2021-01-01T00:00:00"/>
        <d v="2021-05-01T00:00:00"/>
        <d v="2021-03-12T00:00:00"/>
      </sharedItems>
      <fieldGroup par="10" base="4">
        <rangePr groupBy="days" startDate="2021-01-01T00:00:00" endDate="2021-05-02T00:00:00"/>
        <groupItems count="368">
          <s v="&lt;1/1/2021"/>
          <s v="1-Farvardin"/>
          <s v="2-Farvardin"/>
          <s v="3-Farvardin"/>
          <s v="4-Farvardin"/>
          <s v="5-Farvardin"/>
          <s v="6-Farvardin"/>
          <s v="7-Farvardin"/>
          <s v="8-Farvardin"/>
          <s v="9-Farvardin"/>
          <s v="10-Farvardin"/>
          <s v="11-Farvardin"/>
          <s v="12-Farvardin"/>
          <s v="13-Farvardin"/>
          <s v="14-Farvardin"/>
          <s v="15-Farvardin"/>
          <s v="16-Farvardin"/>
          <s v="17-Farvardin"/>
          <s v="18-Farvardin"/>
          <s v="19-Farvardin"/>
          <s v="20-Farvardin"/>
          <s v="21-Farvardin"/>
          <s v="22-Farvardin"/>
          <s v="23-Farvardin"/>
          <s v="24-Farvardin"/>
          <s v="25-Farvardin"/>
          <s v="26-Farvardin"/>
          <s v="27-Farvardin"/>
          <s v="28-Farvardin"/>
          <s v="29-Farvardin"/>
          <s v="30-Farvardin"/>
          <s v="31-Farvardin"/>
          <s v="1-Ordibehesht"/>
          <s v="2-Ordibehesht"/>
          <s v="3-Ordibehesht"/>
          <s v="4-Ordibehesht"/>
          <s v="5-Ordibehesht"/>
          <s v="6-Ordibehesht"/>
          <s v="7-Ordibehesht"/>
          <s v="8-Ordibehesht"/>
          <s v="9-Ordibehesht"/>
          <s v="10-Ordibehesht"/>
          <s v="11-Ordibehesht"/>
          <s v="12-Ordibehesht"/>
          <s v="13-Ordibehesht"/>
          <s v="14-Ordibehesht"/>
          <s v="15-Ordibehesht"/>
          <s v="16-Ordibehesht"/>
          <s v="17-Ordibehesht"/>
          <s v="18-Ordibehesht"/>
          <s v="19-Ordibehesht"/>
          <s v="20-Ordibehesht"/>
          <s v="21-Ordibehesht"/>
          <s v="22-Ordibehesht"/>
          <s v="23-Ordibehesht"/>
          <s v="24-Ordibehesht"/>
          <s v="25-Ordibehesht"/>
          <s v="26-Ordibehesht"/>
          <s v="27-Ordibehesht"/>
          <s v="28-Ordibehesht"/>
          <s v="29-Ordibehesht"/>
          <s v="1-Khordad"/>
          <s v="2-Khordad"/>
          <s v="3-Khordad"/>
          <s v="4-Khordad"/>
          <s v="5-Khordad"/>
          <s v="6-Khordad"/>
          <s v="7-Khordad"/>
          <s v="8-Khordad"/>
          <s v="9-Khordad"/>
          <s v="10-Khordad"/>
          <s v="11-Khordad"/>
          <s v="12-Khordad"/>
          <s v="13-Khordad"/>
          <s v="14-Khordad"/>
          <s v="15-Khordad"/>
          <s v="16-Khordad"/>
          <s v="17-Khordad"/>
          <s v="18-Khordad"/>
          <s v="19-Khordad"/>
          <s v="20-Khordad"/>
          <s v="21-Khordad"/>
          <s v="22-Khordad"/>
          <s v="23-Khordad"/>
          <s v="24-Khordad"/>
          <s v="25-Khordad"/>
          <s v="26-Khordad"/>
          <s v="27-Khordad"/>
          <s v="28-Khordad"/>
          <s v="29-Khordad"/>
          <s v="30-Khordad"/>
          <s v="31-Khordad"/>
          <s v="1-Tir"/>
          <s v="2-Tir"/>
          <s v="3-Tir"/>
          <s v="4-Tir"/>
          <s v="5-Tir"/>
          <s v="6-Tir"/>
          <s v="7-Tir"/>
          <s v="8-Tir"/>
          <s v="9-Tir"/>
          <s v="10-Tir"/>
          <s v="11-Tir"/>
          <s v="12-Tir"/>
          <s v="13-Tir"/>
          <s v="14-Tir"/>
          <s v="15-Tir"/>
          <s v="16-Tir"/>
          <s v="17-Tir"/>
          <s v="18-Tir"/>
          <s v="19-Tir"/>
          <s v="20-Tir"/>
          <s v="21-Tir"/>
          <s v="22-Tir"/>
          <s v="23-Tir"/>
          <s v="24-Tir"/>
          <s v="25-Tir"/>
          <s v="26-Tir"/>
          <s v="27-Tir"/>
          <s v="28-Tir"/>
          <s v="29-Tir"/>
          <s v="30-Tir"/>
          <s v="1-Mordad"/>
          <s v="2-Mordad"/>
          <s v="3-Mordad"/>
          <s v="4-Mordad"/>
          <s v="5-Mordad"/>
          <s v="6-Mordad"/>
          <s v="7-Mordad"/>
          <s v="8-Mordad"/>
          <s v="9-Mordad"/>
          <s v="10-Mordad"/>
          <s v="11-Mordad"/>
          <s v="12-Mordad"/>
          <s v="13-Mordad"/>
          <s v="14-Mordad"/>
          <s v="15-Mordad"/>
          <s v="16-Mordad"/>
          <s v="17-Mordad"/>
          <s v="18-Mordad"/>
          <s v="19-Mordad"/>
          <s v="20-Mordad"/>
          <s v="21-Mordad"/>
          <s v="22-Mordad"/>
          <s v="23-Mordad"/>
          <s v="24-Mordad"/>
          <s v="25-Mordad"/>
          <s v="26-Mordad"/>
          <s v="27-Mordad"/>
          <s v="28-Mordad"/>
          <s v="29-Mordad"/>
          <s v="30-Mordad"/>
          <s v="31-Mordad"/>
          <s v="1-Shahrivar"/>
          <s v="2-Shahrivar"/>
          <s v="3-Shahrivar"/>
          <s v="4-Shahrivar"/>
          <s v="5-Shahrivar"/>
          <s v="6-Shahrivar"/>
          <s v="7-Shahrivar"/>
          <s v="8-Shahrivar"/>
          <s v="9-Shahrivar"/>
          <s v="10-Shahrivar"/>
          <s v="11-Shahrivar"/>
          <s v="12-Shahrivar"/>
          <s v="13-Shahrivar"/>
          <s v="14-Shahrivar"/>
          <s v="15-Shahrivar"/>
          <s v="16-Shahrivar"/>
          <s v="17-Shahrivar"/>
          <s v="18-Shahrivar"/>
          <s v="19-Shahrivar"/>
          <s v="20-Shahrivar"/>
          <s v="21-Shahrivar"/>
          <s v="22-Shahrivar"/>
          <s v="23-Shahrivar"/>
          <s v="24-Shahrivar"/>
          <s v="25-Shahrivar"/>
          <s v="26-Shahrivar"/>
          <s v="27-Shahrivar"/>
          <s v="28-Shahrivar"/>
          <s v="29-Shahrivar"/>
          <s v="30-Shahrivar"/>
          <s v="1-Mehr"/>
          <s v="2-Mehr"/>
          <s v="3-Mehr"/>
          <s v="4-Mehr"/>
          <s v="5-Mehr"/>
          <s v="6-Mehr"/>
          <s v="7-Mehr"/>
          <s v="8-Mehr"/>
          <s v="9-Mehr"/>
          <s v="10-Mehr"/>
          <s v="11-Mehr"/>
          <s v="12-Mehr"/>
          <s v="13-Mehr"/>
          <s v="14-Mehr"/>
          <s v="15-Mehr"/>
          <s v="16-Mehr"/>
          <s v="17-Mehr"/>
          <s v="18-Mehr"/>
          <s v="19-Mehr"/>
          <s v="20-Mehr"/>
          <s v="21-Mehr"/>
          <s v="22-Mehr"/>
          <s v="23-Mehr"/>
          <s v="24-Mehr"/>
          <s v="25-Mehr"/>
          <s v="26-Mehr"/>
          <s v="27-Mehr"/>
          <s v="28-Mehr"/>
          <s v="29-Mehr"/>
          <s v="30-Mehr"/>
          <s v="31-Mehr"/>
          <s v="1-Aban"/>
          <s v="2-Aban"/>
          <s v="3-Aban"/>
          <s v="4-Aban"/>
          <s v="5-Aban"/>
          <s v="6-Aban"/>
          <s v="7-Aban"/>
          <s v="8-Aban"/>
          <s v="9-Aban"/>
          <s v="10-Aban"/>
          <s v="11-Aban"/>
          <s v="12-Aban"/>
          <s v="13-Aban"/>
          <s v="14-Aban"/>
          <s v="15-Aban"/>
          <s v="16-Aban"/>
          <s v="17-Aban"/>
          <s v="18-Aban"/>
          <s v="19-Aban"/>
          <s v="20-Aban"/>
          <s v="21-Aban"/>
          <s v="22-Aban"/>
          <s v="23-Aban"/>
          <s v="24-Aban"/>
          <s v="25-Aban"/>
          <s v="26-Aban"/>
          <s v="27-Aban"/>
          <s v="28-Aban"/>
          <s v="29-Aban"/>
          <s v="30-Aban"/>
          <s v="31-Aban"/>
          <s v="1-Azar"/>
          <s v="2-Azar"/>
          <s v="3-Azar"/>
          <s v="4-Azar"/>
          <s v="5-Azar"/>
          <s v="6-Azar"/>
          <s v="7-Azar"/>
          <s v="8-Azar"/>
          <s v="9-Azar"/>
          <s v="10-Azar"/>
          <s v="11-Azar"/>
          <s v="12-Azar"/>
          <s v="13-Azar"/>
          <s v="14-Azar"/>
          <s v="15-Azar"/>
          <s v="16-Azar"/>
          <s v="17-Azar"/>
          <s v="18-Azar"/>
          <s v="19-Azar"/>
          <s v="20-Azar"/>
          <s v="21-Azar"/>
          <s v="22-Azar"/>
          <s v="23-Azar"/>
          <s v="24-Azar"/>
          <s v="25-Azar"/>
          <s v="26-Azar"/>
          <s v="27-Azar"/>
          <s v="28-Azar"/>
          <s v="29-Azar"/>
          <s v="30-Azar"/>
          <s v="1-Dey"/>
          <s v="2-Dey"/>
          <s v="3-Dey"/>
          <s v="4-Dey"/>
          <s v="5-Dey"/>
          <s v="6-Dey"/>
          <s v="7-Dey"/>
          <s v="8-Dey"/>
          <s v="9-Dey"/>
          <s v="10-Dey"/>
          <s v="11-Dey"/>
          <s v="12-Dey"/>
          <s v="13-Dey"/>
          <s v="14-Dey"/>
          <s v="15-Dey"/>
          <s v="16-Dey"/>
          <s v="17-Dey"/>
          <s v="18-Dey"/>
          <s v="19-Dey"/>
          <s v="20-Dey"/>
          <s v="21-Dey"/>
          <s v="22-Dey"/>
          <s v="23-Dey"/>
          <s v="24-Dey"/>
          <s v="25-Dey"/>
          <s v="26-Dey"/>
          <s v="27-Dey"/>
          <s v="28-Dey"/>
          <s v="29-Dey"/>
          <s v="30-Dey"/>
          <s v="31-Dey"/>
          <s v="1-Bahman"/>
          <s v="2-Bahman"/>
          <s v="3-Bahman"/>
          <s v="4-Bahman"/>
          <s v="5-Bahman"/>
          <s v="6-Bahman"/>
          <s v="7-Bahman"/>
          <s v="8-Bahman"/>
          <s v="9-Bahman"/>
          <s v="10-Bahman"/>
          <s v="11-Bahman"/>
          <s v="12-Bahman"/>
          <s v="13-Bahman"/>
          <s v="14-Bahman"/>
          <s v="15-Bahman"/>
          <s v="16-Bahman"/>
          <s v="17-Bahman"/>
          <s v="18-Bahman"/>
          <s v="19-Bahman"/>
          <s v="20-Bahman"/>
          <s v="21-Bahman"/>
          <s v="22-Bahman"/>
          <s v="23-Bahman"/>
          <s v="24-Bahman"/>
          <s v="25-Bahman"/>
          <s v="26-Bahman"/>
          <s v="27-Bahman"/>
          <s v="28-Bahman"/>
          <s v="29-Bahman"/>
          <s v="30-Bahman"/>
          <s v="1-Esfand"/>
          <s v="2-Esfand"/>
          <s v="3-Esfand"/>
          <s v="4-Esfand"/>
          <s v="5-Esfand"/>
          <s v="6-Esfand"/>
          <s v="7-Esfand"/>
          <s v="8-Esfand"/>
          <s v="9-Esfand"/>
          <s v="10-Esfand"/>
          <s v="11-Esfand"/>
          <s v="12-Esfand"/>
          <s v="13-Esfand"/>
          <s v="14-Esfand"/>
          <s v="15-Esfand"/>
          <s v="16-Esfand"/>
          <s v="17-Esfand"/>
          <s v="18-Esfand"/>
          <s v="19-Esfand"/>
          <s v="20-Esfand"/>
          <s v="21-Esfand"/>
          <s v="22-Esfand"/>
          <s v="23-Esfand"/>
          <s v="24-Esfand"/>
          <s v="25-Esfand"/>
          <s v="26-Esfand"/>
          <s v="27-Esfand"/>
          <s v="28-Esfand"/>
          <s v="29-Esfand"/>
          <s v="30-Esfand"/>
          <s v="31-Esfand"/>
          <s v="&gt;5/2/2021"/>
        </groupItems>
      </fieldGroup>
    </cacheField>
    <cacheField name="هزینه تولید هر محصول" numFmtId="0">
      <sharedItems containsSemiMixedTypes="0" containsString="0" containsNumber="1" containsInteger="1" minValue="150000" maxValue="320000"/>
    </cacheField>
    <cacheField name="درصد سود محصول" numFmtId="0">
      <sharedItems containsSemiMixedTypes="0" containsString="0" containsNumber="1" minValue="0.2" maxValue="0.33300000000000002"/>
    </cacheField>
    <cacheField name="تعداد محصول فروخته  شده" numFmtId="0">
      <sharedItems containsSemiMixedTypes="0" containsString="0" containsNumber="1" containsInteger="1" minValue="2" maxValue="50" count="23">
        <n v="43"/>
        <n v="27"/>
        <n v="19"/>
        <n v="47"/>
        <n v="50"/>
        <n v="32"/>
        <n v="33"/>
        <n v="35"/>
        <n v="49"/>
        <n v="8"/>
        <n v="14"/>
        <n v="45"/>
        <n v="21"/>
        <n v="25"/>
        <n v="29"/>
        <n v="31"/>
        <n v="37"/>
        <n v="36"/>
        <n v="30"/>
        <n v="20"/>
        <n v="3"/>
        <n v="2"/>
        <n v="9"/>
      </sharedItems>
    </cacheField>
    <cacheField name="سود" numFmtId="0">
      <sharedItems containsSemiMixedTypes="0" containsString="0" containsNumber="1" minValue="87020" maxValue="3675000" count="30">
        <n v="2580000"/>
        <n v="1790100"/>
        <n v="1197000"/>
        <n v="3525000"/>
        <n v="3420000"/>
        <n v="1233600"/>
        <n v="1272150"/>
        <n v="1656900"/>
        <n v="2716599.9999999995"/>
        <n v="3675000"/>
        <n v="348080"/>
        <n v="1146880"/>
        <n v="1991250"/>
        <n v="1612800"/>
        <n v="1398600"/>
        <n v="2104000"/>
        <n v="1174770"/>
        <n v="1261790"/>
        <n v="1280000"/>
        <n v="1267200"/>
        <n v="1428480"/>
        <n v="2273280"/>
        <n v="3029760"/>
        <n v="1733999.9999999998"/>
        <n v="900000"/>
        <n v="199800"/>
        <n v="308400"/>
        <n v="2889999.9999999995"/>
        <n v="87020"/>
        <n v="405000"/>
      </sharedItems>
    </cacheField>
    <cacheField name="Result cells" numFmtId="0">
      <sharedItems containsString="0" containsBlank="1" containsNumber="1" containsInteger="1" minValue="5567100" maxValue="5567100"/>
    </cacheField>
    <cacheField name="Months" numFmtId="0" databaseField="0">
      <fieldGroup base="4">
        <rangePr groupBy="months" startDate="2021-01-01T00:00:00" endDate="2021-05-02T00:00:00"/>
        <groupItems count="14">
          <s v="&lt;1/1/2021"/>
          <s v="Farvardin"/>
          <s v="Ordibehesht"/>
          <s v="Khordad"/>
          <s v="Tir"/>
          <s v="Mordad"/>
          <s v="Shahrivar"/>
          <s v="Mehr"/>
          <s v="Aban"/>
          <s v="Azar"/>
          <s v="Dey"/>
          <s v="Bahman"/>
          <s v="Esfand"/>
          <s v="&gt;5/2/2021"/>
        </groupItems>
      </fieldGroup>
    </cacheField>
  </cacheFields>
  <extLst>
    <ext xmlns:x14="http://schemas.microsoft.com/office/spreadsheetml/2009/9/main" uri="{725AE2AE-9491-48be-B2B4-4EB974FC3084}">
      <x14:pivotCacheDefinition pivotCacheId="1243440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315"/>
    <x v="0"/>
    <x v="0"/>
    <x v="0"/>
    <d v="2021-01-01T00:00:00"/>
    <n v="300000"/>
    <n v="0.2"/>
    <n v="43"/>
    <n v="2580000"/>
  </r>
  <r>
    <n v="267"/>
    <x v="1"/>
    <x v="1"/>
    <x v="0"/>
    <d v="2021-05-01T00:00:00"/>
    <n v="300000"/>
    <n v="0.221"/>
    <n v="27"/>
    <n v="1790100"/>
  </r>
  <r>
    <n v="315"/>
    <x v="0"/>
    <x v="0"/>
    <x v="0"/>
    <d v="2021-01-01T00:00:00"/>
    <n v="300000"/>
    <n v="0.21"/>
    <n v="19"/>
    <n v="1197000"/>
  </r>
  <r>
    <n v="315"/>
    <x v="0"/>
    <x v="2"/>
    <x v="0"/>
    <d v="2021-01-01T00:00:00"/>
    <n v="300000"/>
    <n v="0.25"/>
    <n v="47"/>
    <n v="3525000"/>
  </r>
  <r>
    <n v="477"/>
    <x v="2"/>
    <x v="3"/>
    <x v="1"/>
    <d v="2021-03-12T00:00:00"/>
    <n v="240000"/>
    <n v="0.28499999999999998"/>
    <n v="50"/>
    <n v="3420000"/>
  </r>
  <r>
    <n v="747"/>
    <x v="3"/>
    <x v="4"/>
    <x v="0"/>
    <d v="2021-03-12T00:00:00"/>
    <n v="150000"/>
    <n v="0.25700000000000001"/>
    <n v="32"/>
    <n v="1233600"/>
  </r>
  <r>
    <n v="747"/>
    <x v="3"/>
    <x v="2"/>
    <x v="1"/>
    <d v="2021-05-01T00:00:00"/>
    <n v="150000"/>
    <n v="0.25700000000000001"/>
    <n v="33"/>
    <n v="1272150"/>
  </r>
  <r>
    <n v="888"/>
    <x v="4"/>
    <x v="3"/>
    <x v="0"/>
    <d v="2021-03-12T00:00:00"/>
    <n v="180000"/>
    <n v="0.26300000000000001"/>
    <n v="35"/>
    <n v="1656900"/>
  </r>
  <r>
    <n v="352"/>
    <x v="5"/>
    <x v="3"/>
    <x v="0"/>
    <d v="2021-01-01T00:00:00"/>
    <n v="200000"/>
    <n v="0.28899999999999998"/>
    <n v="47"/>
    <n v="2716599.9999999995"/>
  </r>
  <r>
    <n v="315"/>
    <x v="0"/>
    <x v="0"/>
    <x v="0"/>
    <d v="2021-05-01T00:00:00"/>
    <n v="300000"/>
    <n v="0.25"/>
    <n v="49"/>
    <n v="3675000"/>
  </r>
  <r>
    <n v="322"/>
    <x v="6"/>
    <x v="3"/>
    <x v="0"/>
    <d v="2021-03-12T00:00:00"/>
    <n v="190000"/>
    <n v="0.22900000000000001"/>
    <n v="8"/>
    <n v="348080"/>
  </r>
  <r>
    <n v="168"/>
    <x v="7"/>
    <x v="2"/>
    <x v="1"/>
    <d v="2021-01-01T00:00:00"/>
    <n v="320000"/>
    <n v="0.25600000000000001"/>
    <n v="14"/>
    <n v="1146880"/>
  </r>
  <r>
    <n v="192"/>
    <x v="8"/>
    <x v="1"/>
    <x v="1"/>
    <d v="2021-05-01T00:00:00"/>
    <n v="150000"/>
    <n v="0.29499999999999998"/>
    <n v="45"/>
    <n v="1991250"/>
  </r>
  <r>
    <n v="846"/>
    <x v="9"/>
    <x v="4"/>
    <x v="1"/>
    <d v="2021-01-01T00:00:00"/>
    <n v="300000"/>
    <n v="0.25600000000000001"/>
    <n v="21"/>
    <n v="1612800"/>
  </r>
  <r>
    <n v="660"/>
    <x v="10"/>
    <x v="3"/>
    <x v="0"/>
    <d v="2021-03-12T00:00:00"/>
    <n v="200000"/>
    <n v="0.33300000000000002"/>
    <n v="21"/>
    <n v="1398600"/>
  </r>
  <r>
    <n v="640"/>
    <x v="11"/>
    <x v="1"/>
    <x v="0"/>
    <d v="2021-05-01T00:00:00"/>
    <n v="320000"/>
    <n v="0.26300000000000001"/>
    <n v="25"/>
    <n v="2104000"/>
  </r>
  <r>
    <n v="205"/>
    <x v="12"/>
    <x v="3"/>
    <x v="0"/>
    <d v="2021-01-01T00:00:00"/>
    <n v="190000"/>
    <n v="0.22900000000000001"/>
    <n v="27"/>
    <n v="1174770"/>
  </r>
  <r>
    <n v="254"/>
    <x v="13"/>
    <x v="0"/>
    <x v="0"/>
    <d v="2021-05-01T00:00:00"/>
    <n v="190000"/>
    <n v="0.22900000000000001"/>
    <n v="29"/>
    <n v="1261790"/>
  </r>
  <r>
    <n v="611"/>
    <x v="14"/>
    <x v="1"/>
    <x v="1"/>
    <d v="2021-05-01T00:00:00"/>
    <n v="200000"/>
    <n v="0.25600000000000001"/>
    <n v="25"/>
    <n v="1280000"/>
  </r>
  <r>
    <n v="576"/>
    <x v="15"/>
    <x v="0"/>
    <x v="1"/>
    <d v="2021-05-01T00:00:00"/>
    <n v="150000"/>
    <n v="0.25600000000000001"/>
    <n v="33"/>
    <n v="1267200"/>
  </r>
  <r>
    <n v="281"/>
    <x v="16"/>
    <x v="0"/>
    <x v="1"/>
    <d v="2021-03-12T00:00:00"/>
    <n v="180000"/>
    <n v="0.25600000000000001"/>
    <n v="31"/>
    <n v="1428480"/>
  </r>
  <r>
    <n v="271"/>
    <x v="17"/>
    <x v="3"/>
    <x v="0"/>
    <d v="2021-05-01T00:00:00"/>
    <n v="240000"/>
    <n v="0.25600000000000001"/>
    <n v="37"/>
    <n v="2273280"/>
  </r>
  <r>
    <n v="640"/>
    <x v="11"/>
    <x v="0"/>
    <x v="0"/>
    <d v="2021-01-01T00:00:00"/>
    <n v="320000"/>
    <n v="0.26300000000000001"/>
    <n v="36"/>
    <n v="3029760"/>
  </r>
  <r>
    <n v="352"/>
    <x v="5"/>
    <x v="0"/>
    <x v="0"/>
    <d v="2021-05-01T00:00:00"/>
    <n v="200000"/>
    <n v="0.28899999999999998"/>
    <n v="30"/>
    <n v="1733999.9999999998"/>
  </r>
  <r>
    <n v="521"/>
    <x v="18"/>
    <x v="2"/>
    <x v="0"/>
    <d v="2021-03-12T00:00:00"/>
    <n v="180000"/>
    <n v="0.25"/>
    <n v="20"/>
    <n v="900000"/>
  </r>
  <r>
    <n v="660"/>
    <x v="10"/>
    <x v="0"/>
    <x v="1"/>
    <d v="2021-03-12T00:00:00"/>
    <n v="200000"/>
    <n v="0.33300000000000002"/>
    <n v="3"/>
    <n v="199800"/>
  </r>
  <r>
    <n v="747"/>
    <x v="3"/>
    <x v="2"/>
    <x v="0"/>
    <d v="2021-03-12T00:00:00"/>
    <n v="150000"/>
    <n v="0.25700000000000001"/>
    <n v="8"/>
    <n v="308400"/>
  </r>
  <r>
    <n v="352"/>
    <x v="5"/>
    <x v="0"/>
    <x v="1"/>
    <d v="2021-01-01T00:00:00"/>
    <n v="200000"/>
    <n v="0.28899999999999998"/>
    <n v="50"/>
    <n v="2889999.9999999995"/>
  </r>
  <r>
    <n v="205"/>
    <x v="12"/>
    <x v="3"/>
    <x v="1"/>
    <d v="2021-01-01T00:00:00"/>
    <n v="190000"/>
    <n v="0.22900000000000001"/>
    <n v="2"/>
    <n v="87020"/>
  </r>
  <r>
    <n v="521"/>
    <x v="18"/>
    <x v="2"/>
    <x v="0"/>
    <d v="2021-03-12T00:00:00"/>
    <n v="180000"/>
    <n v="0.25"/>
    <n v="9"/>
    <n v="40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315"/>
    <x v="0"/>
    <x v="0"/>
    <x v="0"/>
    <x v="0"/>
    <n v="300000"/>
    <n v="0.2"/>
    <x v="0"/>
    <x v="0"/>
    <n v="5567100"/>
  </r>
  <r>
    <n v="267"/>
    <x v="1"/>
    <x v="1"/>
    <x v="0"/>
    <x v="1"/>
    <n v="300000"/>
    <n v="0.221"/>
    <x v="1"/>
    <x v="1"/>
    <m/>
  </r>
  <r>
    <n v="315"/>
    <x v="0"/>
    <x v="0"/>
    <x v="0"/>
    <x v="0"/>
    <n v="300000"/>
    <n v="0.21"/>
    <x v="2"/>
    <x v="2"/>
    <m/>
  </r>
  <r>
    <n v="315"/>
    <x v="0"/>
    <x v="2"/>
    <x v="0"/>
    <x v="0"/>
    <n v="300000"/>
    <n v="0.25"/>
    <x v="3"/>
    <x v="3"/>
    <m/>
  </r>
  <r>
    <n v="477"/>
    <x v="2"/>
    <x v="3"/>
    <x v="1"/>
    <x v="2"/>
    <n v="240000"/>
    <n v="0.28499999999999998"/>
    <x v="4"/>
    <x v="4"/>
    <m/>
  </r>
  <r>
    <n v="747"/>
    <x v="3"/>
    <x v="4"/>
    <x v="0"/>
    <x v="2"/>
    <n v="150000"/>
    <n v="0.25700000000000001"/>
    <x v="5"/>
    <x v="5"/>
    <m/>
  </r>
  <r>
    <n v="747"/>
    <x v="3"/>
    <x v="2"/>
    <x v="1"/>
    <x v="1"/>
    <n v="150000"/>
    <n v="0.25700000000000001"/>
    <x v="6"/>
    <x v="6"/>
    <m/>
  </r>
  <r>
    <n v="888"/>
    <x v="4"/>
    <x v="3"/>
    <x v="0"/>
    <x v="2"/>
    <n v="180000"/>
    <n v="0.26300000000000001"/>
    <x v="7"/>
    <x v="7"/>
    <m/>
  </r>
  <r>
    <n v="352"/>
    <x v="5"/>
    <x v="3"/>
    <x v="0"/>
    <x v="0"/>
    <n v="200000"/>
    <n v="0.28899999999999998"/>
    <x v="3"/>
    <x v="8"/>
    <m/>
  </r>
  <r>
    <n v="315"/>
    <x v="0"/>
    <x v="0"/>
    <x v="0"/>
    <x v="1"/>
    <n v="300000"/>
    <n v="0.25"/>
    <x v="8"/>
    <x v="9"/>
    <m/>
  </r>
  <r>
    <n v="322"/>
    <x v="6"/>
    <x v="3"/>
    <x v="0"/>
    <x v="2"/>
    <n v="190000"/>
    <n v="0.22900000000000001"/>
    <x v="9"/>
    <x v="10"/>
    <m/>
  </r>
  <r>
    <n v="168"/>
    <x v="7"/>
    <x v="2"/>
    <x v="1"/>
    <x v="0"/>
    <n v="320000"/>
    <n v="0.25600000000000001"/>
    <x v="10"/>
    <x v="11"/>
    <m/>
  </r>
  <r>
    <n v="192"/>
    <x v="8"/>
    <x v="1"/>
    <x v="1"/>
    <x v="1"/>
    <n v="150000"/>
    <n v="0.29499999999999998"/>
    <x v="11"/>
    <x v="12"/>
    <m/>
  </r>
  <r>
    <n v="846"/>
    <x v="9"/>
    <x v="4"/>
    <x v="1"/>
    <x v="0"/>
    <n v="300000"/>
    <n v="0.25600000000000001"/>
    <x v="12"/>
    <x v="13"/>
    <m/>
  </r>
  <r>
    <n v="660"/>
    <x v="10"/>
    <x v="3"/>
    <x v="0"/>
    <x v="2"/>
    <n v="200000"/>
    <n v="0.33300000000000002"/>
    <x v="12"/>
    <x v="14"/>
    <m/>
  </r>
  <r>
    <n v="640"/>
    <x v="11"/>
    <x v="1"/>
    <x v="0"/>
    <x v="1"/>
    <n v="320000"/>
    <n v="0.26300000000000001"/>
    <x v="13"/>
    <x v="15"/>
    <m/>
  </r>
  <r>
    <n v="205"/>
    <x v="12"/>
    <x v="3"/>
    <x v="0"/>
    <x v="0"/>
    <n v="190000"/>
    <n v="0.22900000000000001"/>
    <x v="1"/>
    <x v="16"/>
    <m/>
  </r>
  <r>
    <n v="254"/>
    <x v="13"/>
    <x v="0"/>
    <x v="0"/>
    <x v="1"/>
    <n v="190000"/>
    <n v="0.22900000000000001"/>
    <x v="14"/>
    <x v="17"/>
    <m/>
  </r>
  <r>
    <n v="611"/>
    <x v="14"/>
    <x v="1"/>
    <x v="1"/>
    <x v="1"/>
    <n v="200000"/>
    <n v="0.25600000000000001"/>
    <x v="13"/>
    <x v="18"/>
    <m/>
  </r>
  <r>
    <n v="576"/>
    <x v="15"/>
    <x v="0"/>
    <x v="1"/>
    <x v="1"/>
    <n v="150000"/>
    <n v="0.25600000000000001"/>
    <x v="6"/>
    <x v="19"/>
    <m/>
  </r>
  <r>
    <n v="281"/>
    <x v="16"/>
    <x v="0"/>
    <x v="1"/>
    <x v="2"/>
    <n v="180000"/>
    <n v="0.25600000000000001"/>
    <x v="15"/>
    <x v="20"/>
    <m/>
  </r>
  <r>
    <n v="271"/>
    <x v="17"/>
    <x v="3"/>
    <x v="0"/>
    <x v="1"/>
    <n v="240000"/>
    <n v="0.25600000000000001"/>
    <x v="16"/>
    <x v="21"/>
    <m/>
  </r>
  <r>
    <n v="640"/>
    <x v="11"/>
    <x v="0"/>
    <x v="0"/>
    <x v="0"/>
    <n v="320000"/>
    <n v="0.26300000000000001"/>
    <x v="17"/>
    <x v="22"/>
    <m/>
  </r>
  <r>
    <n v="352"/>
    <x v="5"/>
    <x v="0"/>
    <x v="0"/>
    <x v="1"/>
    <n v="200000"/>
    <n v="0.28899999999999998"/>
    <x v="18"/>
    <x v="23"/>
    <m/>
  </r>
  <r>
    <n v="521"/>
    <x v="18"/>
    <x v="2"/>
    <x v="0"/>
    <x v="2"/>
    <n v="180000"/>
    <n v="0.25"/>
    <x v="19"/>
    <x v="24"/>
    <m/>
  </r>
  <r>
    <n v="660"/>
    <x v="10"/>
    <x v="0"/>
    <x v="1"/>
    <x v="2"/>
    <n v="200000"/>
    <n v="0.33300000000000002"/>
    <x v="20"/>
    <x v="25"/>
    <m/>
  </r>
  <r>
    <n v="747"/>
    <x v="3"/>
    <x v="2"/>
    <x v="0"/>
    <x v="2"/>
    <n v="150000"/>
    <n v="0.25700000000000001"/>
    <x v="9"/>
    <x v="26"/>
    <m/>
  </r>
  <r>
    <n v="352"/>
    <x v="5"/>
    <x v="0"/>
    <x v="1"/>
    <x v="0"/>
    <n v="200000"/>
    <n v="0.28899999999999998"/>
    <x v="4"/>
    <x v="27"/>
    <m/>
  </r>
  <r>
    <n v="205"/>
    <x v="12"/>
    <x v="3"/>
    <x v="1"/>
    <x v="0"/>
    <n v="190000"/>
    <n v="0.22900000000000001"/>
    <x v="21"/>
    <x v="28"/>
    <m/>
  </r>
  <r>
    <n v="521"/>
    <x v="18"/>
    <x v="2"/>
    <x v="0"/>
    <x v="2"/>
    <n v="180000"/>
    <n v="0.25"/>
    <x v="22"/>
    <x v="2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5816A-CA4B-724D-9ACB-A743326ED4A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0" firstHeaderRow="1" firstDataRow="2" firstDataCol="1" rowPageCount="1" colPageCount="1"/>
  <pivotFields count="9">
    <pivotField showAll="0"/>
    <pivotField axis="axisCol" showAll="0">
      <items count="20">
        <item x="0"/>
        <item x="13"/>
        <item x="18"/>
        <item x="4"/>
        <item x="8"/>
        <item x="2"/>
        <item x="17"/>
        <item x="7"/>
        <item x="5"/>
        <item x="16"/>
        <item x="3"/>
        <item x="14"/>
        <item x="10"/>
        <item x="15"/>
        <item x="11"/>
        <item x="9"/>
        <item x="1"/>
        <item x="12"/>
        <item x="6"/>
        <item t="default"/>
      </items>
    </pivotField>
    <pivotField axis="axisRow" showAll="0">
      <items count="6">
        <item x="3"/>
        <item x="2"/>
        <item x="0"/>
        <item x="4"/>
        <item x="1"/>
        <item t="default"/>
      </items>
    </pivotField>
    <pivotField axis="axisPage" multipleItemSelectionAllowed="1" showAll="0">
      <items count="3">
        <item x="0"/>
        <item h="1" x="1"/>
        <item t="default"/>
      </items>
    </pivotField>
    <pivotField numFmtId="14" showAll="0"/>
    <pivotField showAll="0"/>
    <pivotField showAll="0"/>
    <pivotField showAll="0"/>
    <pivotField dataField="1" showAll="0"/>
  </pivotFields>
  <rowFields count="1">
    <field x="2"/>
  </rowFields>
  <rowItems count="6">
    <i>
      <x/>
    </i>
    <i>
      <x v="1"/>
    </i>
    <i>
      <x v="2"/>
    </i>
    <i>
      <x v="3"/>
    </i>
    <i>
      <x v="4"/>
    </i>
    <i t="grand">
      <x/>
    </i>
  </rowItems>
  <colFields count="1">
    <field x="1"/>
  </colFields>
  <colItems count="13">
    <i>
      <x/>
    </i>
    <i>
      <x v="1"/>
    </i>
    <i>
      <x v="2"/>
    </i>
    <i>
      <x v="3"/>
    </i>
    <i>
      <x v="6"/>
    </i>
    <i>
      <x v="8"/>
    </i>
    <i>
      <x v="10"/>
    </i>
    <i>
      <x v="12"/>
    </i>
    <i>
      <x v="14"/>
    </i>
    <i>
      <x v="16"/>
    </i>
    <i>
      <x v="17"/>
    </i>
    <i>
      <x v="18"/>
    </i>
    <i t="grand">
      <x/>
    </i>
  </colItems>
  <pageFields count="1">
    <pageField fld="3" hier="-1"/>
  </pageFields>
  <dataFields count="1">
    <dataField name="Sum of سود" fld="8" baseField="0" baseItem="0"/>
  </dataFields>
  <formats count="10">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axis="axisCol" fieldPosition="0"/>
    </format>
    <format dxfId="27">
      <pivotArea type="topRight" dataOnly="0" labelOnly="1" outline="0"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fieldPosition="0">
        <references count="1">
          <reference field="1" count="12">
            <x v="0"/>
            <x v="1"/>
            <x v="2"/>
            <x v="3"/>
            <x v="6"/>
            <x v="8"/>
            <x v="10"/>
            <x v="12"/>
            <x v="14"/>
            <x v="16"/>
            <x v="17"/>
            <x v="18"/>
          </reference>
        </references>
      </pivotArea>
    </format>
    <format dxfId="2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85FB6-6879-EC45-9688-91EC67545B29}"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U8" firstHeaderRow="1" firstDataRow="2" firstDataCol="1"/>
  <pivotFields count="11">
    <pivotField showAll="0"/>
    <pivotField axis="axisCol" showAll="0">
      <items count="20">
        <item x="0"/>
        <item x="13"/>
        <item x="18"/>
        <item x="4"/>
        <item x="8"/>
        <item x="2"/>
        <item x="17"/>
        <item x="7"/>
        <item x="5"/>
        <item x="16"/>
        <item x="3"/>
        <item x="14"/>
        <item x="10"/>
        <item x="15"/>
        <item x="11"/>
        <item x="9"/>
        <item x="1"/>
        <item x="12"/>
        <item x="6"/>
        <item t="default"/>
      </items>
    </pivotField>
    <pivotField showAll="0">
      <items count="6">
        <item x="3"/>
        <item x="2"/>
        <item x="0"/>
        <item x="4"/>
        <item x="1"/>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items count="24">
        <item x="21"/>
        <item x="20"/>
        <item x="9"/>
        <item x="22"/>
        <item x="10"/>
        <item x="2"/>
        <item x="19"/>
        <item x="12"/>
        <item x="13"/>
        <item x="1"/>
        <item x="14"/>
        <item x="18"/>
        <item x="15"/>
        <item x="5"/>
        <item x="6"/>
        <item x="7"/>
        <item x="17"/>
        <item x="16"/>
        <item x="0"/>
        <item x="11"/>
        <item x="3"/>
        <item x="8"/>
        <item x="4"/>
        <item t="default"/>
      </items>
    </pivotField>
    <pivotField showAll="0"/>
    <pivotField showAll="0"/>
    <pivotField name="year"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
    <i>
      <x v="1"/>
    </i>
    <i>
      <x v="3"/>
    </i>
    <i>
      <x v="5"/>
    </i>
    <i t="grand">
      <x/>
    </i>
  </rowItems>
  <colFields count="1">
    <field x="1"/>
  </colFields>
  <colItems count="20">
    <i>
      <x/>
    </i>
    <i>
      <x v="1"/>
    </i>
    <i>
      <x v="2"/>
    </i>
    <i>
      <x v="3"/>
    </i>
    <i>
      <x v="4"/>
    </i>
    <i>
      <x v="5"/>
    </i>
    <i>
      <x v="6"/>
    </i>
    <i>
      <x v="7"/>
    </i>
    <i>
      <x v="8"/>
    </i>
    <i>
      <x v="9"/>
    </i>
    <i>
      <x v="10"/>
    </i>
    <i>
      <x v="11"/>
    </i>
    <i>
      <x v="12"/>
    </i>
    <i>
      <x v="13"/>
    </i>
    <i>
      <x v="14"/>
    </i>
    <i>
      <x v="15"/>
    </i>
    <i>
      <x v="16"/>
    </i>
    <i>
      <x v="17"/>
    </i>
    <i>
      <x v="18"/>
    </i>
    <i t="grand">
      <x/>
    </i>
  </colItems>
  <dataFields count="1">
    <dataField name="Sum of تعداد محصول فروخته  شده" fld="7"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10" type="button" dataOnly="0" labelOnly="1" outline="0" axis="axisRow" fieldPosition="0"/>
    </format>
    <format dxfId="15">
      <pivotArea dataOnly="0" labelOnly="1" fieldPosition="0">
        <references count="1">
          <reference field="10" count="3">
            <x v="1"/>
            <x v="3"/>
            <x v="5"/>
          </reference>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تان_مشتری" xr10:uid="{A86BCDC3-809A-C44F-B81B-CD92B8CF721E}" sourceName="استان مشتری">
  <pivotTables>
    <pivotTable tabId="12" name="PivotTable3"/>
  </pivotTables>
  <data>
    <tabular pivotCacheId="1243440219">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تان مشتری" xr10:uid="{9A994E84-CBA3-6844-85E0-FC26D019BC93}" cache="Slicer_استان_مشتری" caption="استان مشتری"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67CD35-F3E2-354C-8109-759933B8CD16}" name="Table1" displayName="Table1" ref="A1:F21" totalsRowShown="0" headerRowDxfId="40" dataDxfId="39" tableBorderDxfId="47">
  <autoFilter ref="A1:F21" xr:uid="{154D8F0D-CAD8-8C4F-83A8-4795772FD418}"/>
  <tableColumns count="6">
    <tableColumn id="1" xr3:uid="{19F21E0E-F4D1-1247-89D2-0654B659CEE2}" name="شناسه محصول" dataDxfId="46"/>
    <tableColumn id="2" xr3:uid="{52A9CFCC-2515-7B42-8AA0-7DF15063B1EA}" name="نام محصول" dataDxfId="45"/>
    <tableColumn id="3" xr3:uid="{5B7D32D1-0113-DC45-B373-B8F28885031B}" name="درصد سود" dataDxfId="44"/>
    <tableColumn id="4" xr3:uid="{8D6A4A37-4A35-CA44-ADD1-35D63310633A}" name="تعداد محصول تولید شده در ۶ ماه" dataDxfId="43"/>
    <tableColumn id="5" xr3:uid="{0640CE9C-90FD-0149-92B2-7F16213F7C2F}" name="تقاضا در سال" dataDxfId="42"/>
    <tableColumn id="6" xr3:uid="{AA43B976-2812-0B4E-8411-4BF43CB56CD1}" name="هزینه تولید"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51" totalsRowShown="0" headerRowDxfId="33" dataDxfId="32" headerRowBorderDxfId="50" tableBorderDxfId="49">
  <autoFilter ref="A1:E51" xr:uid="{00000000-0009-0000-0100-000002000000}">
    <filterColumn colId="0" hiddenButton="1"/>
    <filterColumn colId="1" hiddenButton="1"/>
    <filterColumn colId="2" hiddenButton="1"/>
    <filterColumn colId="3" hiddenButton="1"/>
    <filterColumn colId="4" hiddenButton="1"/>
  </autoFilter>
  <tableColumns count="5">
    <tableColumn id="1" xr3:uid="{00000000-0010-0000-0100-000001000000}" name="کد اشتراک" dataDxfId="38"/>
    <tableColumn id="2" xr3:uid="{00000000-0010-0000-0100-000002000000}" name="نام " dataDxfId="37"/>
    <tableColumn id="3" xr3:uid="{00000000-0010-0000-0100-000003000000}" name="نام خانوادگی" dataDxfId="36"/>
    <tableColumn id="6" xr3:uid="{00000000-0010-0000-0100-000006000000}" name="جنسیت" dataDxfId="35"/>
    <tableColumn id="4" xr3:uid="{00000000-0010-0000-0100-000004000000}" name="استان" dataDxfId="3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K31" totalsRowShown="0" headerRowDxfId="1" dataDxfId="0" tableBorderDxfId="48">
  <autoFilter ref="B1:K31" xr:uid="{3D4934E2-85FB-3140-B06F-A458C6EBBA87}"/>
  <tableColumns count="10">
    <tableColumn id="1" xr3:uid="{00000000-0010-0000-0200-000001000000}" name="شناسه محصول" dataDxfId="11"/>
    <tableColumn id="2" xr3:uid="{00000000-0010-0000-0200-000002000000}" name="نام محصول" dataDxfId="10">
      <calculatedColumnFormula>VLOOKUP(B2:B4,Table1[[شناسه محصول]:[نام محصول]],2,0)</calculatedColumnFormula>
    </tableColumn>
    <tableColumn id="3" xr3:uid="{00000000-0010-0000-0200-000003000000}" name="استان مشتری" dataDxfId="9">
      <calculatedColumnFormula>VLOOKUP(A2,Table2[],5,0)</calculatedColumnFormula>
    </tableColumn>
    <tableColumn id="12" xr3:uid="{00000000-0010-0000-0200-00000C000000}" name="جنسیت مشتری" dataDxfId="8">
      <calculatedColumnFormula>VLOOKUP(A2,Table2[],4,0)</calculatedColumnFormula>
    </tableColumn>
    <tableColumn id="4" xr3:uid="{00000000-0010-0000-0200-000004000000}" name="تاریخ ثبت سفارش" dataDxfId="7"/>
    <tableColumn id="5" xr3:uid="{00000000-0010-0000-0200-000005000000}" name="هزینه تولید هر محصول" dataDxfId="6">
      <calculatedColumnFormula>VLOOKUP(Table3[[#This Row],[شناسه محصول]],Table1[],6,0)</calculatedColumnFormula>
    </tableColumn>
    <tableColumn id="7" xr3:uid="{00000000-0010-0000-0200-000007000000}" name="درصد سود محصول" dataDxfId="5">
      <calculatedColumnFormula>VLOOKUP(Table3[[#This Row],[شناسه محصول]],Table1[],3,0)</calculatedColumnFormula>
    </tableColumn>
    <tableColumn id="8" xr3:uid="{00000000-0010-0000-0200-000008000000}" name="تعداد محصول فروخته  شده" dataDxfId="4"/>
    <tableColumn id="9" xr3:uid="{00000000-0010-0000-0200-000009000000}" name="سود" dataDxfId="3">
      <calculatedColumnFormula>G2*H2*I2</calculatedColumnFormula>
    </tableColumn>
    <tableColumn id="6" xr3:uid="{4D8A0A48-5915-B344-924E-25F62157A4FF}" name="Result cells"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zoomScale="108" workbookViewId="0">
      <selection sqref="A1:XFD1048576"/>
    </sheetView>
  </sheetViews>
  <sheetFormatPr defaultColWidth="9.1796875" defaultRowHeight="18" x14ac:dyDescent="0.35"/>
  <cols>
    <col min="1" max="1" width="12.1796875" style="5" customWidth="1"/>
    <col min="2" max="2" width="18.81640625" style="5" customWidth="1"/>
    <col min="3" max="8" width="9.1796875" style="5"/>
    <col min="9" max="9" width="54.81640625" style="5" customWidth="1"/>
    <col min="10" max="16384" width="9.1796875" style="5"/>
  </cols>
  <sheetData>
    <row r="1" spans="1:15" x14ac:dyDescent="0.35">
      <c r="A1" s="1"/>
      <c r="B1" s="2">
        <v>8700</v>
      </c>
      <c r="C1" s="3">
        <v>11000</v>
      </c>
      <c r="D1" s="3">
        <v>13200</v>
      </c>
      <c r="E1" s="3">
        <v>10500</v>
      </c>
      <c r="F1" s="3">
        <v>8000</v>
      </c>
      <c r="G1" s="3">
        <v>12000</v>
      </c>
      <c r="H1" s="3">
        <v>9800</v>
      </c>
      <c r="I1" s="4" t="s">
        <v>1</v>
      </c>
      <c r="K1" s="1"/>
      <c r="L1" s="1"/>
      <c r="M1" s="1"/>
      <c r="N1" s="1"/>
      <c r="O1" s="1"/>
    </row>
    <row r="2" spans="1:15" x14ac:dyDescent="0.35">
      <c r="A2" s="1"/>
      <c r="B2" s="6">
        <v>320000</v>
      </c>
      <c r="C2" s="7">
        <v>240000</v>
      </c>
      <c r="D2" s="7">
        <v>190000</v>
      </c>
      <c r="E2" s="7">
        <v>180000</v>
      </c>
      <c r="F2" s="7">
        <v>150000</v>
      </c>
      <c r="G2" s="7">
        <v>300000</v>
      </c>
      <c r="H2" s="7">
        <v>200000</v>
      </c>
      <c r="I2" s="8" t="s">
        <v>107</v>
      </c>
      <c r="K2" s="1"/>
      <c r="L2" s="1"/>
      <c r="M2" s="1"/>
      <c r="N2" s="1"/>
      <c r="O2" s="1"/>
    </row>
    <row r="3" spans="1:15" x14ac:dyDescent="0.35">
      <c r="A3" s="1"/>
      <c r="K3" s="1"/>
      <c r="L3" s="1"/>
      <c r="M3" s="1"/>
      <c r="N3" s="1"/>
      <c r="O3" s="1"/>
    </row>
    <row r="4" spans="1:15" x14ac:dyDescent="0.35">
      <c r="A4" s="1"/>
      <c r="K4" s="1"/>
      <c r="L4" s="1"/>
      <c r="M4" s="1"/>
      <c r="N4" s="1"/>
      <c r="O4" s="1"/>
    </row>
    <row r="5" spans="1:15" x14ac:dyDescent="0.35">
      <c r="A5" s="1"/>
      <c r="B5" s="9" t="s">
        <v>3</v>
      </c>
      <c r="C5" s="10" t="s">
        <v>100</v>
      </c>
      <c r="D5" s="10" t="s">
        <v>101</v>
      </c>
      <c r="E5" s="10" t="s">
        <v>102</v>
      </c>
      <c r="F5" s="10" t="s">
        <v>103</v>
      </c>
      <c r="G5" s="11" t="s">
        <v>104</v>
      </c>
      <c r="K5" s="1"/>
      <c r="L5" s="1"/>
      <c r="M5" s="1"/>
      <c r="N5" s="1"/>
      <c r="O5" s="1"/>
    </row>
    <row r="6" spans="1:15" x14ac:dyDescent="0.35">
      <c r="A6" s="1"/>
      <c r="B6" s="1"/>
      <c r="C6" s="1"/>
      <c r="K6" s="1"/>
      <c r="L6" s="1"/>
      <c r="M6" s="1"/>
      <c r="N6" s="1"/>
      <c r="O6" s="1"/>
    </row>
    <row r="7" spans="1:15" x14ac:dyDescent="0.35">
      <c r="A7" s="1"/>
      <c r="B7" s="1"/>
      <c r="C7" s="1"/>
      <c r="K7" s="1"/>
      <c r="L7" s="1"/>
      <c r="M7" s="1"/>
      <c r="N7" s="1"/>
      <c r="O7" s="1"/>
    </row>
    <row r="8" spans="1:15" x14ac:dyDescent="0.35">
      <c r="A8" s="1"/>
      <c r="G8" s="12"/>
      <c r="H8" s="12"/>
      <c r="K8" s="1"/>
      <c r="L8" s="1"/>
      <c r="M8" s="1"/>
      <c r="N8" s="1"/>
      <c r="O8" s="1"/>
    </row>
    <row r="9" spans="1:15" x14ac:dyDescent="0.35">
      <c r="K9" s="1"/>
      <c r="L9" s="1"/>
      <c r="M9" s="1"/>
      <c r="N9" s="1"/>
      <c r="O9" s="1"/>
    </row>
    <row r="10" spans="1:15" x14ac:dyDescent="0.35">
      <c r="K10" s="1"/>
      <c r="L10" s="1"/>
      <c r="M10" s="1"/>
      <c r="N10" s="1"/>
      <c r="O10" s="1"/>
    </row>
    <row r="11" spans="1:15" x14ac:dyDescent="0.35">
      <c r="F11" s="13"/>
      <c r="K11" s="1"/>
      <c r="L11" s="1"/>
      <c r="M11" s="1"/>
      <c r="N11" s="1"/>
      <c r="O11" s="1"/>
    </row>
    <row r="12" spans="1:15" x14ac:dyDescent="0.35">
      <c r="K12" s="1"/>
      <c r="L12" s="1"/>
      <c r="M12" s="1"/>
      <c r="N12" s="1"/>
      <c r="O12" s="1"/>
    </row>
    <row r="13" spans="1:15" x14ac:dyDescent="0.35">
      <c r="K13" s="1"/>
      <c r="L13" s="1"/>
      <c r="M13" s="1"/>
      <c r="N13" s="1"/>
      <c r="O13" s="1"/>
    </row>
    <row r="14" spans="1:15" x14ac:dyDescent="0.35">
      <c r="K14" s="1"/>
      <c r="L14" s="1"/>
      <c r="M14" s="1"/>
      <c r="N14" s="1"/>
      <c r="O14" s="1"/>
    </row>
    <row r="15" spans="1:15" x14ac:dyDescent="0.35">
      <c r="K15" s="1"/>
      <c r="L15" s="1"/>
      <c r="M15" s="1"/>
      <c r="N15" s="1"/>
      <c r="O15" s="1"/>
    </row>
    <row r="16" spans="1:15" x14ac:dyDescent="0.35">
      <c r="K16" s="1"/>
      <c r="L16" s="1"/>
      <c r="M16" s="1"/>
      <c r="N16" s="1"/>
      <c r="O16" s="1"/>
    </row>
    <row r="17" spans="11:15" x14ac:dyDescent="0.35">
      <c r="K17" s="1"/>
      <c r="L17" s="1"/>
      <c r="M17" s="1"/>
      <c r="N17" s="1"/>
      <c r="O17" s="1"/>
    </row>
    <row r="18" spans="11:15" x14ac:dyDescent="0.35">
      <c r="K18" s="1"/>
      <c r="L18" s="1"/>
      <c r="M18" s="1"/>
      <c r="N18" s="1"/>
      <c r="O18" s="1"/>
    </row>
    <row r="19" spans="11:15" x14ac:dyDescent="0.35">
      <c r="K19" s="1"/>
      <c r="L19" s="1"/>
      <c r="M19" s="1"/>
      <c r="N19" s="1"/>
      <c r="O19" s="1"/>
    </row>
    <row r="20" spans="11:15" x14ac:dyDescent="0.35">
      <c r="K20" s="1"/>
      <c r="L20" s="1"/>
      <c r="M20" s="1"/>
      <c r="N20" s="1"/>
      <c r="O20" s="1"/>
    </row>
    <row r="21" spans="11:15" x14ac:dyDescent="0.35">
      <c r="K21" s="1"/>
      <c r="L21" s="1"/>
      <c r="M21" s="1"/>
      <c r="N21" s="1"/>
      <c r="O21" s="1"/>
    </row>
    <row r="22" spans="11:15" x14ac:dyDescent="0.35">
      <c r="K22" s="1"/>
      <c r="L22" s="1"/>
      <c r="M22" s="1"/>
      <c r="N22" s="1"/>
      <c r="O22" s="1"/>
    </row>
    <row r="23" spans="11:15" x14ac:dyDescent="0.35">
      <c r="K23" s="1"/>
      <c r="L23" s="1"/>
      <c r="M23" s="1"/>
      <c r="N23" s="1"/>
      <c r="O23" s="1"/>
    </row>
    <row r="24" spans="11:15" x14ac:dyDescent="0.35">
      <c r="K24" s="1"/>
      <c r="L24" s="1"/>
      <c r="M24" s="1"/>
      <c r="N24" s="1"/>
      <c r="O24" s="1"/>
    </row>
    <row r="25" spans="11:15" x14ac:dyDescent="0.35">
      <c r="K25" s="1"/>
      <c r="L25" s="1"/>
      <c r="M25" s="1"/>
      <c r="N25" s="1"/>
      <c r="O25" s="1"/>
    </row>
    <row r="26" spans="11:15" x14ac:dyDescent="0.35">
      <c r="K26" s="1"/>
      <c r="L26" s="1"/>
      <c r="M26" s="1"/>
      <c r="N26" s="1"/>
      <c r="O26" s="1"/>
    </row>
    <row r="27" spans="11:15" x14ac:dyDescent="0.35">
      <c r="K27" s="1"/>
      <c r="L27" s="1"/>
      <c r="M27" s="1"/>
      <c r="N27" s="1"/>
      <c r="O27" s="1"/>
    </row>
    <row r="28" spans="11:15" x14ac:dyDescent="0.35">
      <c r="K28" s="1"/>
      <c r="L28" s="1"/>
      <c r="M28" s="1"/>
      <c r="N28" s="1"/>
      <c r="O28" s="1"/>
    </row>
    <row r="29" spans="11:15" x14ac:dyDescent="0.35">
      <c r="K29" s="1"/>
      <c r="L29" s="1"/>
      <c r="M29" s="1"/>
      <c r="N29" s="1"/>
      <c r="O29" s="1"/>
    </row>
    <row r="30" spans="11:15" x14ac:dyDescent="0.35">
      <c r="K30" s="1"/>
      <c r="L30" s="1"/>
      <c r="M30" s="1"/>
      <c r="N30" s="1"/>
      <c r="O30" s="1"/>
    </row>
    <row r="31" spans="11:15" x14ac:dyDescent="0.35">
      <c r="K31" s="1"/>
      <c r="L31" s="1"/>
      <c r="M31" s="1"/>
      <c r="N31" s="1"/>
      <c r="O31" s="1"/>
    </row>
    <row r="32" spans="11:15" x14ac:dyDescent="0.35">
      <c r="K32" s="1"/>
      <c r="L32" s="1"/>
      <c r="M32" s="1"/>
      <c r="N32" s="1"/>
      <c r="O32" s="1"/>
    </row>
    <row r="33" spans="11:15" x14ac:dyDescent="0.35">
      <c r="K33" s="1"/>
      <c r="L33" s="1"/>
      <c r="M33" s="1"/>
      <c r="N33" s="1"/>
      <c r="O33" s="1"/>
    </row>
    <row r="34" spans="11:15" x14ac:dyDescent="0.35">
      <c r="K34" s="1"/>
      <c r="L34" s="1"/>
      <c r="M34" s="1"/>
      <c r="N34" s="1"/>
      <c r="O34" s="1"/>
    </row>
    <row r="35" spans="11:15" x14ac:dyDescent="0.35">
      <c r="K35" s="1"/>
      <c r="L35" s="1"/>
      <c r="M35" s="1"/>
      <c r="N35" s="1"/>
      <c r="O35" s="1"/>
    </row>
    <row r="36" spans="11:15" x14ac:dyDescent="0.35">
      <c r="K36" s="1"/>
      <c r="L36" s="1"/>
      <c r="M36" s="1"/>
      <c r="N36" s="1"/>
      <c r="O36" s="1"/>
    </row>
    <row r="37" spans="11:15" x14ac:dyDescent="0.35">
      <c r="K37" s="1"/>
      <c r="L37" s="1"/>
      <c r="M37" s="1"/>
      <c r="N37" s="1"/>
      <c r="O37" s="1"/>
    </row>
    <row r="38" spans="11:15" x14ac:dyDescent="0.35">
      <c r="K38" s="1"/>
      <c r="L38" s="1"/>
      <c r="M38" s="1"/>
      <c r="N38" s="1"/>
      <c r="O38" s="1"/>
    </row>
    <row r="39" spans="11:15" x14ac:dyDescent="0.35">
      <c r="K39" s="1"/>
      <c r="L39" s="1"/>
      <c r="M39" s="1"/>
      <c r="N39" s="1"/>
      <c r="O39" s="1"/>
    </row>
    <row r="40" spans="11:15" x14ac:dyDescent="0.35">
      <c r="K40" s="1"/>
      <c r="L40" s="1"/>
      <c r="M40" s="1"/>
      <c r="N40" s="1"/>
      <c r="O40" s="1"/>
    </row>
    <row r="41" spans="11:15" x14ac:dyDescent="0.35">
      <c r="K41" s="1"/>
      <c r="L41" s="1"/>
      <c r="M41" s="1"/>
      <c r="N41" s="1"/>
      <c r="O41" s="1"/>
    </row>
    <row r="42" spans="11:15" x14ac:dyDescent="0.35">
      <c r="K42" s="1"/>
      <c r="L42" s="1"/>
      <c r="M42" s="1"/>
      <c r="N42" s="1"/>
      <c r="O42" s="1"/>
    </row>
    <row r="43" spans="11:15" x14ac:dyDescent="0.35">
      <c r="K43" s="1"/>
      <c r="L43" s="1"/>
      <c r="M43" s="1"/>
      <c r="N43" s="1"/>
      <c r="O43" s="1"/>
    </row>
    <row r="44" spans="11:15" x14ac:dyDescent="0.35">
      <c r="K44" s="1"/>
      <c r="L44" s="1"/>
      <c r="M44" s="1"/>
      <c r="N44" s="1"/>
      <c r="O44" s="1"/>
    </row>
    <row r="45" spans="11:15" x14ac:dyDescent="0.35">
      <c r="K45" s="1"/>
      <c r="L45" s="1"/>
      <c r="M45" s="1"/>
      <c r="N45" s="1"/>
      <c r="O45" s="1"/>
    </row>
    <row r="46" spans="11:15" x14ac:dyDescent="0.35">
      <c r="K46" s="1"/>
      <c r="L46" s="1"/>
      <c r="M46" s="1"/>
      <c r="N46" s="1"/>
      <c r="O46" s="1"/>
    </row>
    <row r="47" spans="11:15" x14ac:dyDescent="0.35">
      <c r="K47" s="1"/>
      <c r="L47" s="1"/>
      <c r="M47" s="1"/>
      <c r="N47" s="1"/>
      <c r="O47" s="1"/>
    </row>
    <row r="48" spans="11:15" x14ac:dyDescent="0.35">
      <c r="K48" s="1"/>
      <c r="L48" s="1"/>
      <c r="M48" s="1"/>
      <c r="N48" s="1"/>
      <c r="O48" s="1"/>
    </row>
    <row r="49" spans="11:15" x14ac:dyDescent="0.35">
      <c r="K49" s="1"/>
      <c r="L49" s="1"/>
      <c r="M49" s="1"/>
      <c r="N49" s="1"/>
      <c r="O49" s="1"/>
    </row>
    <row r="50" spans="11:15" x14ac:dyDescent="0.35">
      <c r="K50" s="1"/>
      <c r="L50" s="1"/>
      <c r="M50" s="1"/>
      <c r="N50" s="1"/>
      <c r="O50" s="1"/>
    </row>
    <row r="51" spans="11:15" x14ac:dyDescent="0.35">
      <c r="K51" s="1"/>
      <c r="L51" s="1"/>
      <c r="M51" s="1"/>
      <c r="N51" s="1"/>
      <c r="O51" s="1"/>
    </row>
    <row r="52" spans="11:15" x14ac:dyDescent="0.35">
      <c r="K52" s="1"/>
      <c r="L52" s="1"/>
      <c r="M52" s="1"/>
      <c r="N52" s="1"/>
      <c r="O52" s="1"/>
    </row>
    <row r="53" spans="11:15" x14ac:dyDescent="0.35">
      <c r="K53" s="1"/>
      <c r="L53" s="1"/>
      <c r="M53" s="1"/>
      <c r="N53" s="1"/>
      <c r="O5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zoomScale="134" workbookViewId="0">
      <selection sqref="A1:XFD1048576"/>
    </sheetView>
  </sheetViews>
  <sheetFormatPr defaultColWidth="24.6328125" defaultRowHeight="15.5" x14ac:dyDescent="0.35"/>
  <cols>
    <col min="1" max="1" width="24.6328125" style="16"/>
    <col min="2" max="2" width="46.1796875" style="16" customWidth="1"/>
    <col min="3" max="3" width="24.6328125" style="16"/>
    <col min="4" max="4" width="27.6328125" style="16" customWidth="1"/>
    <col min="5" max="16384" width="24.6328125" style="16"/>
  </cols>
  <sheetData>
    <row r="1" spans="1:6" x14ac:dyDescent="0.35">
      <c r="A1" s="14" t="s">
        <v>0</v>
      </c>
      <c r="B1" s="15" t="s">
        <v>84</v>
      </c>
      <c r="C1" s="15" t="s">
        <v>82</v>
      </c>
      <c r="D1" s="15" t="s">
        <v>87</v>
      </c>
      <c r="E1" s="15" t="s">
        <v>88</v>
      </c>
      <c r="F1" s="15" t="s">
        <v>105</v>
      </c>
    </row>
    <row r="2" spans="1:6" x14ac:dyDescent="0.35">
      <c r="A2" s="17">
        <v>168</v>
      </c>
      <c r="B2" s="18" t="s">
        <v>110</v>
      </c>
      <c r="C2" s="19">
        <v>0.25600000000000001</v>
      </c>
      <c r="D2" s="20">
        <v>7100</v>
      </c>
      <c r="E2" s="21">
        <v>10500</v>
      </c>
      <c r="F2" s="22">
        <v>320000</v>
      </c>
    </row>
    <row r="3" spans="1:6" x14ac:dyDescent="0.35">
      <c r="A3" s="17">
        <v>192</v>
      </c>
      <c r="B3" s="23" t="s">
        <v>111</v>
      </c>
      <c r="C3" s="19">
        <v>0.29499999999999998</v>
      </c>
      <c r="D3" s="20">
        <v>5400</v>
      </c>
      <c r="E3" s="24">
        <v>8700</v>
      </c>
      <c r="F3" s="24">
        <v>150000</v>
      </c>
    </row>
    <row r="4" spans="1:6" x14ac:dyDescent="0.35">
      <c r="A4" s="17">
        <v>205</v>
      </c>
      <c r="B4" s="23" t="s">
        <v>112</v>
      </c>
      <c r="C4" s="19">
        <v>0.22900000000000001</v>
      </c>
      <c r="D4" s="20">
        <v>7200</v>
      </c>
      <c r="E4" s="24">
        <v>11000</v>
      </c>
      <c r="F4" s="24">
        <v>190000</v>
      </c>
    </row>
    <row r="5" spans="1:6" x14ac:dyDescent="0.35">
      <c r="A5" s="17">
        <v>254</v>
      </c>
      <c r="B5" s="23" t="s">
        <v>113</v>
      </c>
      <c r="C5" s="19">
        <v>0.22900000000000001</v>
      </c>
      <c r="D5" s="20">
        <v>8200</v>
      </c>
      <c r="E5" s="24">
        <v>11000</v>
      </c>
      <c r="F5" s="24">
        <v>190000</v>
      </c>
    </row>
    <row r="6" spans="1:6" x14ac:dyDescent="0.35">
      <c r="A6" s="17">
        <v>267</v>
      </c>
      <c r="B6" s="23" t="s">
        <v>115</v>
      </c>
      <c r="C6" s="19">
        <v>0.25600000000000001</v>
      </c>
      <c r="D6" s="20">
        <v>5000</v>
      </c>
      <c r="E6" s="24">
        <v>8000</v>
      </c>
      <c r="F6" s="24">
        <v>300000</v>
      </c>
    </row>
    <row r="7" spans="1:6" x14ac:dyDescent="0.35">
      <c r="A7" s="17">
        <v>271</v>
      </c>
      <c r="B7" s="23" t="s">
        <v>114</v>
      </c>
      <c r="C7" s="19">
        <v>0.25600000000000001</v>
      </c>
      <c r="D7" s="20">
        <v>6000</v>
      </c>
      <c r="E7" s="24">
        <v>12000</v>
      </c>
      <c r="F7" s="24">
        <v>240000</v>
      </c>
    </row>
    <row r="8" spans="1:6" x14ac:dyDescent="0.35">
      <c r="A8" s="17">
        <v>281</v>
      </c>
      <c r="B8" s="23" t="s">
        <v>116</v>
      </c>
      <c r="C8" s="19">
        <v>0.25600000000000001</v>
      </c>
      <c r="D8" s="20">
        <v>6500</v>
      </c>
      <c r="E8" s="24">
        <v>12000</v>
      </c>
      <c r="F8" s="24">
        <v>180000</v>
      </c>
    </row>
    <row r="9" spans="1:6" x14ac:dyDescent="0.35">
      <c r="A9" s="17">
        <v>315</v>
      </c>
      <c r="B9" s="23" t="s">
        <v>117</v>
      </c>
      <c r="C9" s="19">
        <v>0.25</v>
      </c>
      <c r="D9" s="20">
        <v>5500</v>
      </c>
      <c r="E9" s="24">
        <v>9800</v>
      </c>
      <c r="F9" s="24">
        <v>300000</v>
      </c>
    </row>
    <row r="10" spans="1:6" x14ac:dyDescent="0.35">
      <c r="A10" s="17">
        <v>322</v>
      </c>
      <c r="B10" s="23" t="s">
        <v>118</v>
      </c>
      <c r="C10" s="19">
        <v>0.22900000000000001</v>
      </c>
      <c r="D10" s="20">
        <v>7000</v>
      </c>
      <c r="E10" s="24">
        <v>10500</v>
      </c>
      <c r="F10" s="24">
        <v>190000</v>
      </c>
    </row>
    <row r="11" spans="1:6" x14ac:dyDescent="0.35">
      <c r="A11" s="17">
        <v>352</v>
      </c>
      <c r="B11" s="23" t="s">
        <v>119</v>
      </c>
      <c r="C11" s="19">
        <v>0.28899999999999998</v>
      </c>
      <c r="D11" s="20">
        <v>6000</v>
      </c>
      <c r="E11" s="24">
        <v>9800</v>
      </c>
      <c r="F11" s="24">
        <v>200000</v>
      </c>
    </row>
    <row r="12" spans="1:6" x14ac:dyDescent="0.35">
      <c r="A12" s="17">
        <v>446</v>
      </c>
      <c r="B12" s="23" t="s">
        <v>120</v>
      </c>
      <c r="C12" s="19">
        <v>0.27200000000000002</v>
      </c>
      <c r="D12" s="20">
        <v>5000</v>
      </c>
      <c r="E12" s="24">
        <v>8000</v>
      </c>
      <c r="F12" s="24">
        <v>320000</v>
      </c>
    </row>
    <row r="13" spans="1:6" x14ac:dyDescent="0.35">
      <c r="A13" s="17">
        <v>477</v>
      </c>
      <c r="B13" s="23" t="s">
        <v>121</v>
      </c>
      <c r="C13" s="19">
        <v>0.28499999999999998</v>
      </c>
      <c r="D13" s="20">
        <v>6000</v>
      </c>
      <c r="E13" s="24">
        <v>13200</v>
      </c>
      <c r="F13" s="24">
        <v>240000</v>
      </c>
    </row>
    <row r="14" spans="1:6" x14ac:dyDescent="0.35">
      <c r="A14" s="17">
        <v>521</v>
      </c>
      <c r="B14" s="23" t="s">
        <v>122</v>
      </c>
      <c r="C14" s="19">
        <v>0.25</v>
      </c>
      <c r="D14" s="20">
        <v>5000</v>
      </c>
      <c r="E14" s="24">
        <v>12000</v>
      </c>
      <c r="F14" s="24">
        <v>180000</v>
      </c>
    </row>
    <row r="15" spans="1:6" x14ac:dyDescent="0.35">
      <c r="A15" s="17">
        <v>576</v>
      </c>
      <c r="B15" s="23" t="s">
        <v>123</v>
      </c>
      <c r="C15" s="19">
        <v>0.25600000000000001</v>
      </c>
      <c r="D15" s="20">
        <v>5500</v>
      </c>
      <c r="E15" s="24">
        <v>8700</v>
      </c>
      <c r="F15" s="24">
        <v>150000</v>
      </c>
    </row>
    <row r="16" spans="1:6" x14ac:dyDescent="0.35">
      <c r="A16" s="17">
        <v>611</v>
      </c>
      <c r="B16" s="23" t="s">
        <v>124</v>
      </c>
      <c r="C16" s="19">
        <v>0.25600000000000001</v>
      </c>
      <c r="D16" s="20">
        <v>7000</v>
      </c>
      <c r="E16" s="24">
        <v>13200</v>
      </c>
      <c r="F16" s="24">
        <v>200000</v>
      </c>
    </row>
    <row r="17" spans="1:6" x14ac:dyDescent="0.35">
      <c r="A17" s="17">
        <v>640</v>
      </c>
      <c r="B17" s="23" t="s">
        <v>125</v>
      </c>
      <c r="C17" s="19">
        <v>0.26300000000000001</v>
      </c>
      <c r="D17" s="20">
        <v>5250</v>
      </c>
      <c r="E17" s="24">
        <v>11000</v>
      </c>
      <c r="F17" s="24">
        <v>320000</v>
      </c>
    </row>
    <row r="18" spans="1:6" x14ac:dyDescent="0.35">
      <c r="A18" s="17">
        <v>660</v>
      </c>
      <c r="B18" s="23" t="s">
        <v>126</v>
      </c>
      <c r="C18" s="19">
        <v>0.33300000000000002</v>
      </c>
      <c r="D18" s="20">
        <v>7000</v>
      </c>
      <c r="E18" s="24">
        <v>13200</v>
      </c>
      <c r="F18" s="24">
        <v>200000</v>
      </c>
    </row>
    <row r="19" spans="1:6" x14ac:dyDescent="0.35">
      <c r="A19" s="17">
        <v>747</v>
      </c>
      <c r="B19" s="23" t="s">
        <v>127</v>
      </c>
      <c r="C19" s="19">
        <v>0.25700000000000001</v>
      </c>
      <c r="D19" s="20">
        <v>5000</v>
      </c>
      <c r="E19" s="24">
        <v>8700</v>
      </c>
      <c r="F19" s="24">
        <v>150000</v>
      </c>
    </row>
    <row r="20" spans="1:6" x14ac:dyDescent="0.35">
      <c r="A20" s="17">
        <v>846</v>
      </c>
      <c r="B20" s="19" t="s">
        <v>109</v>
      </c>
      <c r="C20" s="19">
        <v>0.25600000000000001</v>
      </c>
      <c r="D20" s="20">
        <v>5000</v>
      </c>
      <c r="E20" s="24">
        <v>10500</v>
      </c>
      <c r="F20" s="24">
        <v>300000</v>
      </c>
    </row>
    <row r="21" spans="1:6" x14ac:dyDescent="0.35">
      <c r="A21" s="17">
        <v>888</v>
      </c>
      <c r="B21" s="23" t="s">
        <v>108</v>
      </c>
      <c r="C21" s="19">
        <v>0.26300000000000001</v>
      </c>
      <c r="D21" s="20">
        <v>5000</v>
      </c>
      <c r="E21" s="22">
        <v>8000</v>
      </c>
      <c r="F21" s="24">
        <v>180000</v>
      </c>
    </row>
  </sheetData>
  <dataValidations count="24">
    <dataValidation type="custom" allowBlank="1" showInputMessage="1" showErrorMessage="1" errorTitle="خطا" error="شناسه باید عددی ۳ رقمی، غیر تکراری و به صورت صعودی باشد." sqref="A2" xr:uid="{454B2273-05BF-FF4D-899B-BDD916DAB861}">
      <formula1>AND(A2&gt;99,A2&lt;1000)</formula1>
    </dataValidation>
    <dataValidation type="custom" showInputMessage="1" showErrorMessage="1" errorTitle="خطا" error="شناسه باید عددی ۳ رقمی، غیر تکراری و به صورت صعودی باشد." sqref="A4:A21" xr:uid="{1F841087-A9ED-8847-BB5A-0084789994AD}">
      <formula1>AND(A4&gt;99,A4&lt;1000,A4&gt;A3)</formula1>
    </dataValidation>
    <dataValidation type="custom" showInputMessage="1" showErrorMessage="1" errorTitle="خطا" error="شناسه باید عددی ۳ رقمی، غیر تکراری و به صورت صعودی باشد." sqref="A3" xr:uid="{DD9A9F4F-CD8A-5C4D-A57F-014C84F12B9E}">
      <formula1>AND(A3&gt;99,A3&lt;1000,A3&gt;A2+1)</formula1>
    </dataValidation>
    <dataValidation type="decimal" allowBlank="1" showInputMessage="1" showErrorMessage="1" sqref="C2:C21" xr:uid="{1FE8566E-BB78-B447-9374-F60D49719F18}">
      <formula1>0.2</formula1>
      <formula2>0.5</formula2>
    </dataValidation>
    <dataValidation type="custom" allowBlank="1" showInputMessage="1" showErrorMessage="1" sqref="D2" xr:uid="{4A8E4798-8DFD-F74D-AD6A-FB0956463D3F}">
      <formula1>AND(D2&gt;4999,(SUM(D2:D21))&lt;125880)</formula1>
    </dataValidation>
    <dataValidation type="custom" allowBlank="1" showInputMessage="1" showErrorMessage="1" sqref="D3" xr:uid="{DE97B307-FB55-CB43-94CE-CEC30B2967C2}">
      <formula1>AND(D3&gt;4999,(SUM(D2:D21))&lt;125880)</formula1>
    </dataValidation>
    <dataValidation type="custom" allowBlank="1" showInputMessage="1" showErrorMessage="1" sqref="D4" xr:uid="{AF6BAD49-3B1E-7341-8E6D-75D92C0ACF9C}">
      <formula1>AND(D4&gt;4999,(SUM(D2:D21))&lt;125880)</formula1>
    </dataValidation>
    <dataValidation type="custom" allowBlank="1" showInputMessage="1" showErrorMessage="1" sqref="D5" xr:uid="{A0598CDC-418C-C84C-805A-29F0FA84EA95}">
      <formula1>AND(D5&gt;4999,(SUM(D2:D21))&lt;125880)</formula1>
    </dataValidation>
    <dataValidation type="custom" allowBlank="1" showInputMessage="1" showErrorMessage="1" sqref="D6" xr:uid="{AD8641A0-6F29-AE46-A4EA-0D346F39EC2B}">
      <formula1>AND(D6&gt;4999,(SUM(D2:D21))&lt;125880)</formula1>
    </dataValidation>
    <dataValidation type="custom" allowBlank="1" showInputMessage="1" showErrorMessage="1" sqref="D7" xr:uid="{78FFFB5E-55BB-3B44-86BD-93D7C53E4815}">
      <formula1>AND(D7&gt;4999,(SUM(D2:D21))&lt;125880)</formula1>
    </dataValidation>
    <dataValidation type="custom" allowBlank="1" showInputMessage="1" showErrorMessage="1" sqref="D8" xr:uid="{AA33C90B-B67B-BC42-A691-7A948835DB82}">
      <formula1>AND(D8&gt;4999,(SUM(D2:D21))&lt;125880)</formula1>
    </dataValidation>
    <dataValidation type="custom" allowBlank="1" showInputMessage="1" showErrorMessage="1" sqref="D9" xr:uid="{96D1E758-E396-C64A-A9D0-CA02642C8370}">
      <formula1>AND(D9&gt;4999,(SUM(D2:D21))&lt;125880)</formula1>
    </dataValidation>
    <dataValidation type="custom" allowBlank="1" showInputMessage="1" showErrorMessage="1" sqref="D10" xr:uid="{F63909B6-689B-BD47-AD5E-484B7B3884AE}">
      <formula1>AND(D10&gt;4999,(SUM(D2:D21))&lt;125880)</formula1>
    </dataValidation>
    <dataValidation type="custom" allowBlank="1" showInputMessage="1" showErrorMessage="1" sqref="D11" xr:uid="{C1554C27-1B54-9444-9C0C-7293234F8AFB}">
      <formula1>AND(D11&gt;4999,(SUM(D2:D21))&lt;125880)</formula1>
    </dataValidation>
    <dataValidation type="custom" allowBlank="1" showInputMessage="1" showErrorMessage="1" sqref="D12" xr:uid="{CEB8FE47-1509-A440-A94F-90B89B27A11E}">
      <formula1>AND(D12&gt;4999,(SUM(D2:D21))&lt;125880)</formula1>
    </dataValidation>
    <dataValidation type="custom" allowBlank="1" showInputMessage="1" showErrorMessage="1" sqref="D13" xr:uid="{58AD178F-E84E-FA4D-ACE7-955976D2F47A}">
      <formula1>AND(D13&gt;4999,(SUM(D2:D21))&lt;125880)</formula1>
    </dataValidation>
    <dataValidation type="custom" allowBlank="1" showInputMessage="1" showErrorMessage="1" sqref="D14" xr:uid="{514DE026-841B-2147-927A-A0FB644E4890}">
      <formula1>AND(D14&gt;4999,(SUM(D2:D21))&lt;125880)</formula1>
    </dataValidation>
    <dataValidation type="custom" allowBlank="1" showInputMessage="1" showErrorMessage="1" sqref="D15" xr:uid="{DFA7A562-207A-C843-B21A-20822345009A}">
      <formula1>AND(D15&gt;4999,(SUM(D2:D21))&lt;125880)</formula1>
    </dataValidation>
    <dataValidation type="custom" allowBlank="1" showInputMessage="1" showErrorMessage="1" sqref="D16" xr:uid="{D7B49FF2-E7CD-BD41-AC4A-28D5E53EDE62}">
      <formula1>AND(D16&gt;4999,(SUM(D2:D21))&lt;125880)</formula1>
    </dataValidation>
    <dataValidation type="custom" allowBlank="1" showInputMessage="1" showErrorMessage="1" sqref="D17" xr:uid="{78DFFA76-C822-974A-8F57-FA30A6CB238A}">
      <formula1>AND(D17&gt;4999,(SUM(D2:D21))&lt;125880)</formula1>
    </dataValidation>
    <dataValidation type="custom" allowBlank="1" showInputMessage="1" showErrorMessage="1" sqref="D18" xr:uid="{84358AF9-A07A-944C-8FEE-465D69C895E9}">
      <formula1>AND(D18&gt;4999,(SUM(D2:D21))&lt;125880)</formula1>
    </dataValidation>
    <dataValidation type="custom" allowBlank="1" showInputMessage="1" showErrorMessage="1" sqref="D19" xr:uid="{69F98F7F-2330-334D-BDC9-145FB41796BF}">
      <formula1>AND(D19&gt;4999,(SUM(D2:D21))&lt;125880)</formula1>
    </dataValidation>
    <dataValidation type="custom" allowBlank="1" showInputMessage="1" showErrorMessage="1" sqref="D20" xr:uid="{261CEE43-4FE7-FD41-8AA1-D672E5D3A290}">
      <formula1>AND(D20&gt;4999,(SUM(D2:D21))&lt;125880)</formula1>
    </dataValidation>
    <dataValidation type="custom" allowBlank="1" showInputMessage="1" showErrorMessage="1" sqref="D21" xr:uid="{D690AE0B-12E1-E740-8684-5B4BD61E7D68}">
      <formula1>AND(D21&gt;4999,(SUM(D2:D21))&lt;125880)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B1C191CE-4224-1B4A-B36A-F0327A5FB365}">
          <x14:formula1>
            <xm:f>'سایر اطلاعات'!$B$1:$H$1</xm:f>
          </x14:formula1>
          <xm:sqref>E2:E21</xm:sqref>
        </x14:dataValidation>
        <x14:dataValidation type="list" allowBlank="1" showInputMessage="1" showErrorMessage="1" xr:uid="{79FF73B6-97CE-8044-A58E-2852294ECA46}">
          <x14:formula1>
            <xm:f>'سایر اطلاعات'!$B$2:$H$2</xm:f>
          </x14:formula1>
          <xm:sqref>F2:F21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0"/>
  <sheetViews>
    <sheetView topLeftCell="A20" zoomScale="70" zoomScaleNormal="70" workbookViewId="0">
      <selection activeCell="A20" sqref="A1:XFD1048576"/>
    </sheetView>
  </sheetViews>
  <sheetFormatPr defaultColWidth="17.1796875" defaultRowHeight="15.5" x14ac:dyDescent="0.35"/>
  <cols>
    <col min="1" max="2" width="17.1796875" style="27"/>
    <col min="3" max="4" width="18.453125" style="27" customWidth="1"/>
    <col min="5" max="16384" width="17.1796875" style="27"/>
  </cols>
  <sheetData>
    <row r="1" spans="1:5" x14ac:dyDescent="0.35">
      <c r="A1" s="25" t="s">
        <v>2</v>
      </c>
      <c r="B1" s="26" t="s">
        <v>94</v>
      </c>
      <c r="C1" s="26" t="s">
        <v>95</v>
      </c>
      <c r="D1" s="26" t="s">
        <v>93</v>
      </c>
      <c r="E1" s="26" t="s">
        <v>3</v>
      </c>
    </row>
    <row r="2" spans="1:5" x14ac:dyDescent="0.3">
      <c r="A2" s="28">
        <v>1223</v>
      </c>
      <c r="B2" s="29" t="s">
        <v>4</v>
      </c>
      <c r="C2" s="29" t="s">
        <v>5</v>
      </c>
      <c r="D2" s="29" t="s">
        <v>96</v>
      </c>
      <c r="E2" s="30" t="s">
        <v>100</v>
      </c>
    </row>
    <row r="3" spans="1:5" x14ac:dyDescent="0.3">
      <c r="A3" s="31">
        <v>1225</v>
      </c>
      <c r="B3" s="32" t="s">
        <v>6</v>
      </c>
      <c r="C3" s="32" t="s">
        <v>7</v>
      </c>
      <c r="D3" s="32" t="s">
        <v>96</v>
      </c>
      <c r="E3" s="33" t="s">
        <v>100</v>
      </c>
    </row>
    <row r="4" spans="1:5" x14ac:dyDescent="0.3">
      <c r="A4" s="31">
        <v>1446</v>
      </c>
      <c r="B4" s="32" t="s">
        <v>8</v>
      </c>
      <c r="C4" s="32" t="s">
        <v>9</v>
      </c>
      <c r="D4" s="32" t="s">
        <v>96</v>
      </c>
      <c r="E4" s="33" t="s">
        <v>100</v>
      </c>
    </row>
    <row r="5" spans="1:5" x14ac:dyDescent="0.3">
      <c r="A5" s="31">
        <v>1578</v>
      </c>
      <c r="B5" s="32" t="s">
        <v>10</v>
      </c>
      <c r="C5" s="32" t="s">
        <v>11</v>
      </c>
      <c r="D5" s="32" t="s">
        <v>96</v>
      </c>
      <c r="E5" s="33" t="s">
        <v>101</v>
      </c>
    </row>
    <row r="6" spans="1:5" x14ac:dyDescent="0.3">
      <c r="A6" s="31">
        <v>1890</v>
      </c>
      <c r="B6" s="32" t="s">
        <v>12</v>
      </c>
      <c r="C6" s="32" t="s">
        <v>13</v>
      </c>
      <c r="D6" s="32" t="s">
        <v>96</v>
      </c>
      <c r="E6" s="33" t="s">
        <v>100</v>
      </c>
    </row>
    <row r="7" spans="1:5" x14ac:dyDescent="0.3">
      <c r="A7" s="31">
        <v>1998</v>
      </c>
      <c r="B7" s="32" t="s">
        <v>14</v>
      </c>
      <c r="C7" s="32" t="s">
        <v>15</v>
      </c>
      <c r="D7" s="32" t="s">
        <v>96</v>
      </c>
      <c r="E7" s="33" t="s">
        <v>104</v>
      </c>
    </row>
    <row r="8" spans="1:5" x14ac:dyDescent="0.3">
      <c r="A8" s="31">
        <v>2456</v>
      </c>
      <c r="B8" s="32" t="s">
        <v>16</v>
      </c>
      <c r="C8" s="32" t="s">
        <v>17</v>
      </c>
      <c r="D8" s="32" t="s">
        <v>96</v>
      </c>
      <c r="E8" s="33" t="s">
        <v>103</v>
      </c>
    </row>
    <row r="9" spans="1:5" x14ac:dyDescent="0.3">
      <c r="A9" s="31">
        <v>2786</v>
      </c>
      <c r="B9" s="32" t="s">
        <v>18</v>
      </c>
      <c r="C9" s="32" t="s">
        <v>19</v>
      </c>
      <c r="D9" s="32" t="s">
        <v>97</v>
      </c>
      <c r="E9" s="33" t="s">
        <v>104</v>
      </c>
    </row>
    <row r="10" spans="1:5" x14ac:dyDescent="0.3">
      <c r="A10" s="31">
        <v>2990</v>
      </c>
      <c r="B10" s="32" t="s">
        <v>20</v>
      </c>
      <c r="C10" s="32" t="s">
        <v>21</v>
      </c>
      <c r="D10" s="32" t="s">
        <v>97</v>
      </c>
      <c r="E10" s="33" t="s">
        <v>101</v>
      </c>
    </row>
    <row r="11" spans="1:5" x14ac:dyDescent="0.3">
      <c r="A11" s="31">
        <v>3012</v>
      </c>
      <c r="B11" s="32" t="s">
        <v>8</v>
      </c>
      <c r="C11" s="32" t="s">
        <v>22</v>
      </c>
      <c r="D11" s="32" t="s">
        <v>96</v>
      </c>
      <c r="E11" s="33" t="s">
        <v>101</v>
      </c>
    </row>
    <row r="12" spans="1:5" x14ac:dyDescent="0.3">
      <c r="A12" s="31">
        <v>3748</v>
      </c>
      <c r="B12" s="32" t="s">
        <v>23</v>
      </c>
      <c r="C12" s="32" t="s">
        <v>7</v>
      </c>
      <c r="D12" s="32" t="s">
        <v>96</v>
      </c>
      <c r="E12" s="33" t="s">
        <v>100</v>
      </c>
    </row>
    <row r="13" spans="1:5" x14ac:dyDescent="0.3">
      <c r="A13" s="31">
        <v>3788</v>
      </c>
      <c r="B13" s="32" t="s">
        <v>24</v>
      </c>
      <c r="C13" s="32" t="s">
        <v>25</v>
      </c>
      <c r="D13" s="32" t="s">
        <v>97</v>
      </c>
      <c r="E13" s="33" t="s">
        <v>103</v>
      </c>
    </row>
    <row r="14" spans="1:5" x14ac:dyDescent="0.3">
      <c r="A14" s="31">
        <v>3795</v>
      </c>
      <c r="B14" s="32" t="s">
        <v>26</v>
      </c>
      <c r="C14" s="32" t="s">
        <v>27</v>
      </c>
      <c r="D14" s="32" t="s">
        <v>97</v>
      </c>
      <c r="E14" s="33" t="s">
        <v>101</v>
      </c>
    </row>
    <row r="15" spans="1:5" x14ac:dyDescent="0.3">
      <c r="A15" s="31">
        <v>3991</v>
      </c>
      <c r="B15" s="32" t="s">
        <v>28</v>
      </c>
      <c r="C15" s="32" t="s">
        <v>17</v>
      </c>
      <c r="D15" s="32" t="s">
        <v>97</v>
      </c>
      <c r="E15" s="33" t="s">
        <v>100</v>
      </c>
    </row>
    <row r="16" spans="1:5" x14ac:dyDescent="0.3">
      <c r="A16" s="31">
        <v>4000</v>
      </c>
      <c r="B16" s="32" t="s">
        <v>29</v>
      </c>
      <c r="C16" s="32" t="s">
        <v>30</v>
      </c>
      <c r="D16" s="32" t="s">
        <v>96</v>
      </c>
      <c r="E16" s="33" t="s">
        <v>100</v>
      </c>
    </row>
    <row r="17" spans="1:5" x14ac:dyDescent="0.3">
      <c r="A17" s="31">
        <v>4005</v>
      </c>
      <c r="B17" s="32" t="s">
        <v>31</v>
      </c>
      <c r="C17" s="32" t="s">
        <v>32</v>
      </c>
      <c r="D17" s="32" t="s">
        <v>97</v>
      </c>
      <c r="E17" s="33" t="s">
        <v>102</v>
      </c>
    </row>
    <row r="18" spans="1:5" x14ac:dyDescent="0.3">
      <c r="A18" s="31">
        <v>4012</v>
      </c>
      <c r="B18" s="32" t="s">
        <v>33</v>
      </c>
      <c r="C18" s="32" t="s">
        <v>34</v>
      </c>
      <c r="D18" s="32" t="s">
        <v>97</v>
      </c>
      <c r="E18" s="33" t="s">
        <v>100</v>
      </c>
    </row>
    <row r="19" spans="1:5" x14ac:dyDescent="0.3">
      <c r="A19" s="31">
        <v>5015</v>
      </c>
      <c r="B19" s="32" t="s">
        <v>35</v>
      </c>
      <c r="C19" s="32" t="s">
        <v>36</v>
      </c>
      <c r="D19" s="32" t="s">
        <v>96</v>
      </c>
      <c r="E19" s="33" t="s">
        <v>104</v>
      </c>
    </row>
    <row r="20" spans="1:5" x14ac:dyDescent="0.3">
      <c r="A20" s="31">
        <v>5222</v>
      </c>
      <c r="B20" s="32" t="s">
        <v>37</v>
      </c>
      <c r="C20" s="32" t="s">
        <v>38</v>
      </c>
      <c r="D20" s="32" t="s">
        <v>96</v>
      </c>
      <c r="E20" s="33" t="s">
        <v>102</v>
      </c>
    </row>
    <row r="21" spans="1:5" x14ac:dyDescent="0.3">
      <c r="A21" s="31">
        <v>5252</v>
      </c>
      <c r="B21" s="32" t="s">
        <v>39</v>
      </c>
      <c r="C21" s="32" t="s">
        <v>40</v>
      </c>
      <c r="D21" s="32" t="s">
        <v>96</v>
      </c>
      <c r="E21" s="33" t="s">
        <v>100</v>
      </c>
    </row>
    <row r="22" spans="1:5" x14ac:dyDescent="0.3">
      <c r="A22" s="31">
        <v>5444</v>
      </c>
      <c r="B22" s="32" t="s">
        <v>41</v>
      </c>
      <c r="C22" s="32" t="s">
        <v>42</v>
      </c>
      <c r="D22" s="32" t="s">
        <v>97</v>
      </c>
      <c r="E22" s="33" t="s">
        <v>102</v>
      </c>
    </row>
    <row r="23" spans="1:5" x14ac:dyDescent="0.3">
      <c r="A23" s="31">
        <v>5446</v>
      </c>
      <c r="B23" s="32" t="s">
        <v>43</v>
      </c>
      <c r="C23" s="32" t="s">
        <v>21</v>
      </c>
      <c r="D23" s="32" t="s">
        <v>96</v>
      </c>
      <c r="E23" s="33" t="s">
        <v>100</v>
      </c>
    </row>
    <row r="24" spans="1:5" x14ac:dyDescent="0.3">
      <c r="A24" s="31">
        <v>5534</v>
      </c>
      <c r="B24" s="32" t="s">
        <v>4</v>
      </c>
      <c r="C24" s="32" t="s">
        <v>44</v>
      </c>
      <c r="D24" s="32" t="s">
        <v>96</v>
      </c>
      <c r="E24" s="33" t="s">
        <v>101</v>
      </c>
    </row>
    <row r="25" spans="1:5" x14ac:dyDescent="0.3">
      <c r="A25" s="31">
        <v>5743</v>
      </c>
      <c r="B25" s="32" t="s">
        <v>10</v>
      </c>
      <c r="C25" s="32" t="s">
        <v>45</v>
      </c>
      <c r="D25" s="32" t="s">
        <v>96</v>
      </c>
      <c r="E25" s="33" t="s">
        <v>102</v>
      </c>
    </row>
    <row r="26" spans="1:5" x14ac:dyDescent="0.3">
      <c r="A26" s="31">
        <v>5873</v>
      </c>
      <c r="B26" s="32" t="s">
        <v>20</v>
      </c>
      <c r="C26" s="32" t="s">
        <v>46</v>
      </c>
      <c r="D26" s="32" t="s">
        <v>97</v>
      </c>
      <c r="E26" s="33" t="s">
        <v>103</v>
      </c>
    </row>
    <row r="27" spans="1:5" x14ac:dyDescent="0.3">
      <c r="A27" s="31">
        <v>5909</v>
      </c>
      <c r="B27" s="32" t="s">
        <v>18</v>
      </c>
      <c r="C27" s="32" t="s">
        <v>19</v>
      </c>
      <c r="D27" s="32" t="s">
        <v>97</v>
      </c>
      <c r="E27" s="33" t="s">
        <v>102</v>
      </c>
    </row>
    <row r="28" spans="1:5" x14ac:dyDescent="0.3">
      <c r="A28" s="31">
        <v>6000</v>
      </c>
      <c r="B28" s="32" t="s">
        <v>47</v>
      </c>
      <c r="C28" s="32" t="s">
        <v>7</v>
      </c>
      <c r="D28" s="32" t="s">
        <v>97</v>
      </c>
      <c r="E28" s="33" t="s">
        <v>104</v>
      </c>
    </row>
    <row r="29" spans="1:5" x14ac:dyDescent="0.3">
      <c r="A29" s="31">
        <v>6120</v>
      </c>
      <c r="B29" s="32" t="s">
        <v>48</v>
      </c>
      <c r="C29" s="32" t="s">
        <v>49</v>
      </c>
      <c r="D29" s="32" t="s">
        <v>96</v>
      </c>
      <c r="E29" s="33" t="s">
        <v>100</v>
      </c>
    </row>
    <row r="30" spans="1:5" x14ac:dyDescent="0.3">
      <c r="A30" s="31">
        <v>6125</v>
      </c>
      <c r="B30" s="32" t="s">
        <v>50</v>
      </c>
      <c r="C30" s="32" t="s">
        <v>51</v>
      </c>
      <c r="D30" s="32" t="s">
        <v>96</v>
      </c>
      <c r="E30" s="33" t="s">
        <v>103</v>
      </c>
    </row>
    <row r="31" spans="1:5" x14ac:dyDescent="0.3">
      <c r="A31" s="31">
        <v>6725</v>
      </c>
      <c r="B31" s="32" t="s">
        <v>52</v>
      </c>
      <c r="C31" s="32" t="s">
        <v>53</v>
      </c>
      <c r="D31" s="32" t="s">
        <v>96</v>
      </c>
      <c r="E31" s="33" t="s">
        <v>100</v>
      </c>
    </row>
    <row r="32" spans="1:5" x14ac:dyDescent="0.3">
      <c r="A32" s="31">
        <v>6727</v>
      </c>
      <c r="B32" s="32" t="s">
        <v>16</v>
      </c>
      <c r="C32" s="32" t="s">
        <v>54</v>
      </c>
      <c r="D32" s="32" t="s">
        <v>96</v>
      </c>
      <c r="E32" s="33" t="s">
        <v>101</v>
      </c>
    </row>
    <row r="33" spans="1:5" x14ac:dyDescent="0.3">
      <c r="A33" s="31">
        <v>6780</v>
      </c>
      <c r="B33" s="32" t="s">
        <v>10</v>
      </c>
      <c r="C33" s="32" t="s">
        <v>17</v>
      </c>
      <c r="D33" s="32" t="s">
        <v>96</v>
      </c>
      <c r="E33" s="33" t="s">
        <v>100</v>
      </c>
    </row>
    <row r="34" spans="1:5" x14ac:dyDescent="0.3">
      <c r="A34" s="31">
        <v>6890</v>
      </c>
      <c r="B34" s="32" t="s">
        <v>55</v>
      </c>
      <c r="C34" s="32" t="s">
        <v>56</v>
      </c>
      <c r="D34" s="32" t="s">
        <v>96</v>
      </c>
      <c r="E34" s="33" t="s">
        <v>103</v>
      </c>
    </row>
    <row r="35" spans="1:5" x14ac:dyDescent="0.3">
      <c r="A35" s="31">
        <v>6990</v>
      </c>
      <c r="B35" s="32" t="s">
        <v>48</v>
      </c>
      <c r="C35" s="32" t="s">
        <v>7</v>
      </c>
      <c r="D35" s="32" t="s">
        <v>96</v>
      </c>
      <c r="E35" s="33" t="s">
        <v>104</v>
      </c>
    </row>
    <row r="36" spans="1:5" x14ac:dyDescent="0.3">
      <c r="A36" s="31">
        <v>6999</v>
      </c>
      <c r="B36" s="32" t="s">
        <v>57</v>
      </c>
      <c r="C36" s="32" t="s">
        <v>58</v>
      </c>
      <c r="D36" s="32" t="s">
        <v>97</v>
      </c>
      <c r="E36" s="33" t="s">
        <v>102</v>
      </c>
    </row>
    <row r="37" spans="1:5" x14ac:dyDescent="0.3">
      <c r="A37" s="31">
        <v>7010</v>
      </c>
      <c r="B37" s="32" t="s">
        <v>20</v>
      </c>
      <c r="C37" s="32" t="s">
        <v>59</v>
      </c>
      <c r="D37" s="32" t="s">
        <v>97</v>
      </c>
      <c r="E37" s="33" t="s">
        <v>100</v>
      </c>
    </row>
    <row r="38" spans="1:5" x14ac:dyDescent="0.3">
      <c r="A38" s="31">
        <v>7150</v>
      </c>
      <c r="B38" s="32" t="s">
        <v>4</v>
      </c>
      <c r="C38" s="32" t="s">
        <v>60</v>
      </c>
      <c r="D38" s="32" t="s">
        <v>96</v>
      </c>
      <c r="E38" s="33" t="s">
        <v>100</v>
      </c>
    </row>
    <row r="39" spans="1:5" x14ac:dyDescent="0.3">
      <c r="A39" s="31">
        <v>7234</v>
      </c>
      <c r="B39" s="32" t="s">
        <v>61</v>
      </c>
      <c r="C39" s="32" t="s">
        <v>62</v>
      </c>
      <c r="D39" s="32" t="s">
        <v>96</v>
      </c>
      <c r="E39" s="33" t="s">
        <v>104</v>
      </c>
    </row>
    <row r="40" spans="1:5" x14ac:dyDescent="0.3">
      <c r="A40" s="31">
        <v>7425</v>
      </c>
      <c r="B40" s="32" t="s">
        <v>63</v>
      </c>
      <c r="C40" s="32" t="s">
        <v>64</v>
      </c>
      <c r="D40" s="32" t="s">
        <v>96</v>
      </c>
      <c r="E40" s="33" t="s">
        <v>101</v>
      </c>
    </row>
    <row r="41" spans="1:5" x14ac:dyDescent="0.3">
      <c r="A41" s="31">
        <v>7650</v>
      </c>
      <c r="B41" s="32" t="s">
        <v>65</v>
      </c>
      <c r="C41" s="32" t="s">
        <v>66</v>
      </c>
      <c r="D41" s="32" t="s">
        <v>96</v>
      </c>
      <c r="E41" s="33" t="s">
        <v>103</v>
      </c>
    </row>
    <row r="42" spans="1:5" x14ac:dyDescent="0.3">
      <c r="A42" s="31">
        <v>7750</v>
      </c>
      <c r="B42" s="32" t="s">
        <v>67</v>
      </c>
      <c r="C42" s="32" t="s">
        <v>68</v>
      </c>
      <c r="D42" s="32" t="s">
        <v>96</v>
      </c>
      <c r="E42" s="33" t="s">
        <v>100</v>
      </c>
    </row>
    <row r="43" spans="1:5" x14ac:dyDescent="0.3">
      <c r="A43" s="31">
        <v>7890</v>
      </c>
      <c r="B43" s="32" t="s">
        <v>69</v>
      </c>
      <c r="C43" s="32" t="s">
        <v>70</v>
      </c>
      <c r="D43" s="32" t="s">
        <v>96</v>
      </c>
      <c r="E43" s="33" t="s">
        <v>102</v>
      </c>
    </row>
    <row r="44" spans="1:5" x14ac:dyDescent="0.3">
      <c r="A44" s="31">
        <v>7990</v>
      </c>
      <c r="B44" s="32" t="s">
        <v>23</v>
      </c>
      <c r="C44" s="32" t="s">
        <v>71</v>
      </c>
      <c r="D44" s="32" t="s">
        <v>96</v>
      </c>
      <c r="E44" s="33" t="s">
        <v>104</v>
      </c>
    </row>
    <row r="45" spans="1:5" x14ac:dyDescent="0.3">
      <c r="A45" s="31">
        <v>8123</v>
      </c>
      <c r="B45" s="32" t="s">
        <v>72</v>
      </c>
      <c r="C45" s="32" t="s">
        <v>73</v>
      </c>
      <c r="D45" s="32" t="s">
        <v>96</v>
      </c>
      <c r="E45" s="33" t="s">
        <v>104</v>
      </c>
    </row>
    <row r="46" spans="1:5" x14ac:dyDescent="0.3">
      <c r="A46" s="31">
        <v>8254</v>
      </c>
      <c r="B46" s="32" t="s">
        <v>74</v>
      </c>
      <c r="C46" s="32" t="s">
        <v>17</v>
      </c>
      <c r="D46" s="32" t="s">
        <v>97</v>
      </c>
      <c r="E46" s="33" t="s">
        <v>101</v>
      </c>
    </row>
    <row r="47" spans="1:5" x14ac:dyDescent="0.3">
      <c r="A47" s="31">
        <v>8465</v>
      </c>
      <c r="B47" s="32" t="s">
        <v>75</v>
      </c>
      <c r="C47" s="32" t="s">
        <v>76</v>
      </c>
      <c r="D47" s="32" t="s">
        <v>96</v>
      </c>
      <c r="E47" s="33" t="s">
        <v>100</v>
      </c>
    </row>
    <row r="48" spans="1:5" x14ac:dyDescent="0.3">
      <c r="A48" s="31">
        <v>8490</v>
      </c>
      <c r="B48" s="32" t="s">
        <v>77</v>
      </c>
      <c r="C48" s="32" t="s">
        <v>78</v>
      </c>
      <c r="D48" s="32" t="s">
        <v>96</v>
      </c>
      <c r="E48" s="33" t="s">
        <v>102</v>
      </c>
    </row>
    <row r="49" spans="1:5" x14ac:dyDescent="0.3">
      <c r="A49" s="31">
        <v>8750</v>
      </c>
      <c r="B49" s="32" t="s">
        <v>50</v>
      </c>
      <c r="C49" s="32" t="s">
        <v>79</v>
      </c>
      <c r="D49" s="32" t="s">
        <v>96</v>
      </c>
      <c r="E49" s="33" t="s">
        <v>100</v>
      </c>
    </row>
    <row r="50" spans="1:5" x14ac:dyDescent="0.3">
      <c r="A50" s="31">
        <v>8900</v>
      </c>
      <c r="B50" s="32" t="s">
        <v>80</v>
      </c>
      <c r="C50" s="32" t="s">
        <v>81</v>
      </c>
      <c r="D50" s="32" t="s">
        <v>97</v>
      </c>
      <c r="E50" s="33" t="s">
        <v>104</v>
      </c>
    </row>
    <row r="51" spans="1:5" x14ac:dyDescent="0.3">
      <c r="A51" s="34">
        <v>9000</v>
      </c>
      <c r="B51" s="32" t="s">
        <v>98</v>
      </c>
      <c r="C51" s="32" t="s">
        <v>99</v>
      </c>
      <c r="D51" s="32" t="s">
        <v>97</v>
      </c>
      <c r="E51" s="33" t="s">
        <v>101</v>
      </c>
    </row>
    <row r="52" spans="1:5" x14ac:dyDescent="0.3">
      <c r="B52" s="35"/>
      <c r="C52" s="35"/>
      <c r="D52" s="35"/>
    </row>
    <row r="53" spans="1:5" x14ac:dyDescent="0.3">
      <c r="B53" s="35"/>
      <c r="C53" s="35"/>
      <c r="D53" s="35"/>
    </row>
    <row r="54" spans="1:5" x14ac:dyDescent="0.3">
      <c r="B54" s="35"/>
      <c r="C54" s="35"/>
      <c r="D54" s="35"/>
    </row>
    <row r="55" spans="1:5" x14ac:dyDescent="0.3">
      <c r="B55" s="35"/>
      <c r="C55" s="35"/>
      <c r="D55" s="35"/>
    </row>
    <row r="56" spans="1:5" x14ac:dyDescent="0.3">
      <c r="B56" s="35"/>
      <c r="C56" s="35"/>
      <c r="D56" s="35"/>
    </row>
    <row r="57" spans="1:5" x14ac:dyDescent="0.3">
      <c r="B57" s="35"/>
      <c r="C57" s="35"/>
      <c r="D57" s="35"/>
    </row>
    <row r="58" spans="1:5" x14ac:dyDescent="0.3">
      <c r="B58" s="35"/>
      <c r="C58" s="35"/>
      <c r="D58" s="35"/>
    </row>
    <row r="59" spans="1:5" x14ac:dyDescent="0.3">
      <c r="B59" s="35"/>
      <c r="C59" s="35"/>
      <c r="D59" s="35"/>
    </row>
    <row r="60" spans="1:5" x14ac:dyDescent="0.3">
      <c r="B60" s="35"/>
      <c r="C60" s="35"/>
      <c r="D60" s="35"/>
    </row>
    <row r="61" spans="1:5" x14ac:dyDescent="0.3">
      <c r="B61" s="35"/>
      <c r="C61" s="35"/>
      <c r="D61" s="35"/>
    </row>
    <row r="62" spans="1:5" x14ac:dyDescent="0.3">
      <c r="B62" s="35"/>
      <c r="C62" s="35"/>
      <c r="D62" s="35"/>
    </row>
    <row r="63" spans="1:5" x14ac:dyDescent="0.3">
      <c r="B63" s="35"/>
      <c r="C63" s="35"/>
      <c r="D63" s="35"/>
    </row>
    <row r="64" spans="1:5" x14ac:dyDescent="0.3">
      <c r="B64" s="35"/>
      <c r="C64" s="35"/>
      <c r="D64" s="35"/>
    </row>
    <row r="65" spans="2:4" x14ac:dyDescent="0.3">
      <c r="B65" s="35"/>
      <c r="C65" s="35"/>
      <c r="D65" s="35"/>
    </row>
    <row r="66" spans="2:4" x14ac:dyDescent="0.3">
      <c r="B66" s="35"/>
      <c r="C66" s="35"/>
      <c r="D66" s="35"/>
    </row>
    <row r="67" spans="2:4" x14ac:dyDescent="0.3">
      <c r="B67" s="35"/>
      <c r="C67" s="35"/>
      <c r="D67" s="35"/>
    </row>
    <row r="68" spans="2:4" x14ac:dyDescent="0.3">
      <c r="B68" s="35"/>
      <c r="C68" s="35"/>
      <c r="D68" s="35"/>
    </row>
    <row r="69" spans="2:4" x14ac:dyDescent="0.3">
      <c r="B69" s="35"/>
      <c r="C69" s="35"/>
      <c r="D69" s="35"/>
    </row>
    <row r="70" spans="2:4" x14ac:dyDescent="0.3">
      <c r="B70" s="35"/>
      <c r="C70" s="35"/>
      <c r="D70" s="35"/>
    </row>
    <row r="71" spans="2:4" x14ac:dyDescent="0.3">
      <c r="B71" s="35"/>
      <c r="C71" s="35"/>
      <c r="D71" s="35"/>
    </row>
    <row r="72" spans="2:4" x14ac:dyDescent="0.3">
      <c r="B72" s="35"/>
      <c r="C72" s="35"/>
      <c r="D72" s="35"/>
    </row>
    <row r="73" spans="2:4" x14ac:dyDescent="0.3">
      <c r="B73" s="35"/>
      <c r="C73" s="35"/>
      <c r="D73" s="35"/>
    </row>
    <row r="74" spans="2:4" x14ac:dyDescent="0.3">
      <c r="B74" s="35"/>
      <c r="C74" s="35"/>
      <c r="D74" s="35"/>
    </row>
    <row r="75" spans="2:4" x14ac:dyDescent="0.3">
      <c r="B75" s="35"/>
      <c r="C75" s="35"/>
      <c r="D75" s="35"/>
    </row>
    <row r="76" spans="2:4" x14ac:dyDescent="0.3">
      <c r="B76" s="35"/>
      <c r="C76" s="35"/>
      <c r="D76" s="35"/>
    </row>
    <row r="77" spans="2:4" x14ac:dyDescent="0.3">
      <c r="B77" s="35"/>
      <c r="C77" s="35"/>
      <c r="D77" s="35"/>
    </row>
    <row r="78" spans="2:4" x14ac:dyDescent="0.3">
      <c r="B78" s="35"/>
      <c r="C78" s="35"/>
      <c r="D78" s="35"/>
    </row>
    <row r="79" spans="2:4" x14ac:dyDescent="0.3">
      <c r="B79" s="35"/>
      <c r="C79" s="35"/>
      <c r="D79" s="35"/>
    </row>
    <row r="80" spans="2:4" x14ac:dyDescent="0.3">
      <c r="B80" s="35"/>
      <c r="C80" s="35"/>
      <c r="D80" s="35"/>
    </row>
    <row r="81" spans="2:4" x14ac:dyDescent="0.3">
      <c r="B81" s="35"/>
      <c r="C81" s="35"/>
      <c r="D81" s="35"/>
    </row>
    <row r="82" spans="2:4" x14ac:dyDescent="0.3">
      <c r="B82" s="35"/>
      <c r="C82" s="35"/>
      <c r="D82" s="35"/>
    </row>
    <row r="83" spans="2:4" x14ac:dyDescent="0.3">
      <c r="B83" s="35"/>
      <c r="C83" s="35"/>
      <c r="D83" s="35"/>
    </row>
    <row r="84" spans="2:4" x14ac:dyDescent="0.3">
      <c r="B84" s="35"/>
      <c r="C84" s="35"/>
      <c r="D84" s="35"/>
    </row>
    <row r="85" spans="2:4" x14ac:dyDescent="0.3">
      <c r="B85" s="35"/>
      <c r="C85" s="35"/>
      <c r="D85" s="35"/>
    </row>
    <row r="86" spans="2:4" x14ac:dyDescent="0.3">
      <c r="B86" s="35"/>
      <c r="C86" s="35"/>
      <c r="D86" s="35"/>
    </row>
    <row r="87" spans="2:4" x14ac:dyDescent="0.3">
      <c r="B87" s="35"/>
      <c r="C87" s="35"/>
      <c r="D87" s="35"/>
    </row>
    <row r="88" spans="2:4" x14ac:dyDescent="0.3">
      <c r="B88" s="35"/>
      <c r="C88" s="35"/>
      <c r="D88" s="35"/>
    </row>
    <row r="89" spans="2:4" x14ac:dyDescent="0.3">
      <c r="B89" s="35"/>
      <c r="C89" s="35"/>
      <c r="D89" s="35"/>
    </row>
    <row r="90" spans="2:4" x14ac:dyDescent="0.3">
      <c r="B90" s="35"/>
      <c r="C90" s="35"/>
      <c r="D90" s="35"/>
    </row>
    <row r="91" spans="2:4" x14ac:dyDescent="0.3">
      <c r="B91" s="35"/>
      <c r="C91" s="35"/>
      <c r="D91" s="35"/>
    </row>
    <row r="92" spans="2:4" x14ac:dyDescent="0.3">
      <c r="B92" s="35"/>
      <c r="C92" s="35"/>
      <c r="D92" s="35"/>
    </row>
    <row r="93" spans="2:4" x14ac:dyDescent="0.3">
      <c r="B93" s="35"/>
      <c r="C93" s="35"/>
      <c r="D93" s="35"/>
    </row>
    <row r="94" spans="2:4" x14ac:dyDescent="0.3">
      <c r="B94" s="35"/>
      <c r="C94" s="35"/>
      <c r="D94" s="35"/>
    </row>
    <row r="95" spans="2:4" x14ac:dyDescent="0.3">
      <c r="B95" s="35"/>
      <c r="C95" s="35"/>
      <c r="D95" s="35"/>
    </row>
    <row r="96" spans="2:4" x14ac:dyDescent="0.3">
      <c r="B96" s="35"/>
      <c r="C96" s="35"/>
      <c r="D96" s="35"/>
    </row>
    <row r="97" spans="2:4" x14ac:dyDescent="0.3">
      <c r="B97" s="35"/>
      <c r="C97" s="35"/>
      <c r="D97" s="35"/>
    </row>
    <row r="98" spans="2:4" x14ac:dyDescent="0.3">
      <c r="B98" s="35"/>
      <c r="C98" s="35"/>
      <c r="D98" s="35"/>
    </row>
    <row r="99" spans="2:4" x14ac:dyDescent="0.3">
      <c r="B99" s="35"/>
      <c r="C99" s="35"/>
      <c r="D99" s="35"/>
    </row>
    <row r="100" spans="2:4" x14ac:dyDescent="0.3">
      <c r="B100" s="35"/>
      <c r="C100" s="35"/>
      <c r="D100" s="35"/>
    </row>
    <row r="101" spans="2:4" x14ac:dyDescent="0.3">
      <c r="B101" s="35"/>
      <c r="C101" s="35"/>
      <c r="D101" s="35"/>
    </row>
    <row r="102" spans="2:4" x14ac:dyDescent="0.3">
      <c r="B102" s="35"/>
      <c r="C102" s="35"/>
      <c r="D102" s="35"/>
    </row>
    <row r="103" spans="2:4" x14ac:dyDescent="0.3">
      <c r="B103" s="35"/>
      <c r="C103" s="35"/>
      <c r="D103" s="35"/>
    </row>
    <row r="104" spans="2:4" x14ac:dyDescent="0.3">
      <c r="B104" s="35"/>
      <c r="C104" s="35"/>
      <c r="D104" s="35"/>
    </row>
    <row r="105" spans="2:4" x14ac:dyDescent="0.3">
      <c r="B105" s="35"/>
      <c r="C105" s="35"/>
      <c r="D105" s="35"/>
    </row>
    <row r="106" spans="2:4" x14ac:dyDescent="0.3">
      <c r="B106" s="35"/>
      <c r="C106" s="35"/>
      <c r="D106" s="35"/>
    </row>
    <row r="107" spans="2:4" x14ac:dyDescent="0.3">
      <c r="B107" s="35"/>
      <c r="C107" s="35"/>
      <c r="D107" s="35"/>
    </row>
    <row r="108" spans="2:4" x14ac:dyDescent="0.3">
      <c r="B108" s="35"/>
      <c r="C108" s="35"/>
      <c r="D108" s="35"/>
    </row>
    <row r="109" spans="2:4" x14ac:dyDescent="0.3">
      <c r="B109" s="35"/>
      <c r="C109" s="35"/>
      <c r="D109" s="35"/>
    </row>
    <row r="110" spans="2:4" x14ac:dyDescent="0.3">
      <c r="B110" s="35"/>
      <c r="C110" s="35"/>
      <c r="D110" s="35"/>
    </row>
    <row r="111" spans="2:4" x14ac:dyDescent="0.3">
      <c r="B111" s="35"/>
      <c r="C111" s="35"/>
      <c r="D111" s="35"/>
    </row>
    <row r="112" spans="2:4" x14ac:dyDescent="0.3">
      <c r="B112" s="35"/>
      <c r="C112" s="35"/>
      <c r="D112" s="35"/>
    </row>
    <row r="113" spans="2:4" x14ac:dyDescent="0.3">
      <c r="B113" s="35"/>
      <c r="C113" s="35"/>
      <c r="D113" s="35"/>
    </row>
    <row r="114" spans="2:4" x14ac:dyDescent="0.3">
      <c r="B114" s="35"/>
      <c r="C114" s="35"/>
      <c r="D114" s="35"/>
    </row>
    <row r="115" spans="2:4" x14ac:dyDescent="0.3">
      <c r="B115" s="35"/>
      <c r="C115" s="35"/>
      <c r="D115" s="35"/>
    </row>
    <row r="116" spans="2:4" x14ac:dyDescent="0.3">
      <c r="B116" s="35"/>
      <c r="C116" s="35"/>
      <c r="D116" s="35"/>
    </row>
    <row r="117" spans="2:4" x14ac:dyDescent="0.3">
      <c r="B117" s="35"/>
      <c r="C117" s="35"/>
      <c r="D117" s="35"/>
    </row>
    <row r="118" spans="2:4" x14ac:dyDescent="0.3">
      <c r="B118" s="35"/>
      <c r="C118" s="35"/>
      <c r="D118" s="35"/>
    </row>
    <row r="119" spans="2:4" x14ac:dyDescent="0.3">
      <c r="B119" s="35"/>
      <c r="C119" s="35"/>
      <c r="D119" s="35"/>
    </row>
    <row r="120" spans="2:4" x14ac:dyDescent="0.3">
      <c r="B120" s="35"/>
      <c r="C120" s="35"/>
      <c r="D120" s="35"/>
    </row>
    <row r="121" spans="2:4" x14ac:dyDescent="0.3">
      <c r="B121" s="35"/>
      <c r="C121" s="35"/>
      <c r="D121" s="35"/>
    </row>
    <row r="122" spans="2:4" x14ac:dyDescent="0.3">
      <c r="B122" s="35"/>
      <c r="C122" s="35"/>
      <c r="D122" s="35"/>
    </row>
    <row r="123" spans="2:4" x14ac:dyDescent="0.3">
      <c r="B123" s="35"/>
      <c r="C123" s="35"/>
      <c r="D123" s="35"/>
    </row>
    <row r="124" spans="2:4" x14ac:dyDescent="0.3">
      <c r="B124" s="35"/>
      <c r="C124" s="35"/>
      <c r="D124" s="35"/>
    </row>
    <row r="125" spans="2:4" x14ac:dyDescent="0.3">
      <c r="B125" s="35"/>
      <c r="C125" s="35"/>
      <c r="D125" s="35"/>
    </row>
    <row r="126" spans="2:4" x14ac:dyDescent="0.3">
      <c r="B126" s="35"/>
      <c r="C126" s="35"/>
      <c r="D126" s="35"/>
    </row>
    <row r="127" spans="2:4" x14ac:dyDescent="0.3">
      <c r="B127" s="35"/>
      <c r="C127" s="35"/>
      <c r="D127" s="35"/>
    </row>
    <row r="128" spans="2:4" x14ac:dyDescent="0.3">
      <c r="B128" s="35"/>
      <c r="C128" s="35"/>
      <c r="D128" s="35"/>
    </row>
    <row r="129" spans="2:4" x14ac:dyDescent="0.3">
      <c r="B129" s="35"/>
      <c r="C129" s="35"/>
      <c r="D129" s="35"/>
    </row>
    <row r="130" spans="2:4" x14ac:dyDescent="0.3">
      <c r="B130" s="35"/>
      <c r="C130" s="35"/>
      <c r="D130" s="35"/>
    </row>
    <row r="131" spans="2:4" x14ac:dyDescent="0.3">
      <c r="B131" s="35"/>
      <c r="C131" s="35"/>
      <c r="D131" s="35"/>
    </row>
    <row r="132" spans="2:4" x14ac:dyDescent="0.3">
      <c r="B132" s="35"/>
      <c r="C132" s="35"/>
      <c r="D132" s="35"/>
    </row>
    <row r="133" spans="2:4" x14ac:dyDescent="0.3">
      <c r="B133" s="35"/>
      <c r="C133" s="35"/>
      <c r="D133" s="35"/>
    </row>
    <row r="134" spans="2:4" x14ac:dyDescent="0.3">
      <c r="B134" s="35"/>
      <c r="C134" s="35"/>
      <c r="D134" s="35"/>
    </row>
    <row r="135" spans="2:4" x14ac:dyDescent="0.3">
      <c r="B135" s="35"/>
      <c r="C135" s="35"/>
      <c r="D135" s="35"/>
    </row>
    <row r="136" spans="2:4" x14ac:dyDescent="0.3">
      <c r="B136" s="35"/>
      <c r="C136" s="35"/>
      <c r="D136" s="35"/>
    </row>
    <row r="137" spans="2:4" x14ac:dyDescent="0.3">
      <c r="B137" s="35"/>
      <c r="C137" s="35"/>
      <c r="D137" s="35"/>
    </row>
    <row r="138" spans="2:4" x14ac:dyDescent="0.3">
      <c r="B138" s="35"/>
      <c r="C138" s="35"/>
      <c r="D138" s="35"/>
    </row>
    <row r="139" spans="2:4" x14ac:dyDescent="0.3">
      <c r="B139" s="35"/>
      <c r="C139" s="35"/>
      <c r="D139" s="35"/>
    </row>
    <row r="140" spans="2:4" x14ac:dyDescent="0.3">
      <c r="B140" s="35"/>
      <c r="C140" s="35"/>
      <c r="D140" s="35"/>
    </row>
    <row r="141" spans="2:4" x14ac:dyDescent="0.3">
      <c r="B141" s="35"/>
      <c r="C141" s="35"/>
      <c r="D141" s="35"/>
    </row>
    <row r="142" spans="2:4" x14ac:dyDescent="0.3">
      <c r="B142" s="35"/>
      <c r="C142" s="35"/>
      <c r="D142" s="35"/>
    </row>
    <row r="143" spans="2:4" x14ac:dyDescent="0.3">
      <c r="B143" s="35"/>
      <c r="C143" s="35"/>
      <c r="D143" s="35"/>
    </row>
    <row r="144" spans="2:4" x14ac:dyDescent="0.3">
      <c r="B144" s="35"/>
      <c r="C144" s="35"/>
      <c r="D144" s="35"/>
    </row>
    <row r="145" spans="2:4" x14ac:dyDescent="0.3">
      <c r="B145" s="35"/>
      <c r="C145" s="35"/>
      <c r="D145" s="35"/>
    </row>
    <row r="146" spans="2:4" x14ac:dyDescent="0.3">
      <c r="B146" s="35"/>
      <c r="C146" s="35"/>
      <c r="D146" s="35"/>
    </row>
    <row r="147" spans="2:4" x14ac:dyDescent="0.3">
      <c r="B147" s="35"/>
      <c r="C147" s="35"/>
      <c r="D147" s="35"/>
    </row>
    <row r="148" spans="2:4" x14ac:dyDescent="0.3">
      <c r="B148" s="35"/>
      <c r="C148" s="35"/>
      <c r="D148" s="35"/>
    </row>
    <row r="149" spans="2:4" x14ac:dyDescent="0.3">
      <c r="B149" s="35"/>
      <c r="C149" s="35"/>
      <c r="D149" s="35"/>
    </row>
    <row r="150" spans="2:4" x14ac:dyDescent="0.3">
      <c r="B150" s="35"/>
      <c r="C150" s="35"/>
      <c r="D150" s="35"/>
    </row>
  </sheetData>
  <dataValidations count="2">
    <dataValidation type="custom" allowBlank="1" showInputMessage="1" showErrorMessage="1" errorTitle="خطا" error="شناسه باید عددی ۳ رقمی، غیر تکراری و به صورت صعودی باشد." sqref="A2" xr:uid="{A42D267F-5594-894A-A1BC-0F95A88FE0D2}">
      <formula1>AND(A2&gt;999,A2&lt;10000)</formula1>
    </dataValidation>
    <dataValidation type="custom" allowBlank="1" showInputMessage="1" showErrorMessage="1" errorTitle="خطا" error="شناسه باید عددی ۳ رقمی، غیر تکراری و به صورت صعودی باشد." sqref="A3:A51" xr:uid="{3EE53A5E-E38E-8E45-B39F-489ED346AE9D}">
      <formula1>AND(A3&gt;999,A3&lt;10000,A3&gt;A2+1)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E56B102-5665-4441-954E-5E88130E5D9D}">
          <x14:formula1>
            <xm:f>'سایر اطلاعات'!$C$5:$G$5</xm:f>
          </x14:formula1>
          <xm:sqref>E2:E51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A026-ED5C-BB43-AEC2-5D31DB88B642}">
  <sheetPr>
    <outlinePr summaryBelow="0"/>
  </sheetPr>
  <dimension ref="B1:F17"/>
  <sheetViews>
    <sheetView showGridLines="0" zoomScaleNormal="100" workbookViewId="0">
      <selection sqref="A1:XFD1048576"/>
    </sheetView>
  </sheetViews>
  <sheetFormatPr defaultColWidth="10.90625" defaultRowHeight="14" outlineLevelRow="1" outlineLevelCol="1" x14ac:dyDescent="0.3"/>
  <cols>
    <col min="1" max="2" width="10.90625" style="36"/>
    <col min="3" max="3" width="5.36328125" style="36" bestFit="1" customWidth="1"/>
    <col min="4" max="6" width="11.36328125" style="36" bestFit="1" customWidth="1" outlineLevel="1"/>
    <col min="7" max="16384" width="10.90625" style="36"/>
  </cols>
  <sheetData>
    <row r="1" spans="2:6" ht="14.5" thickBot="1" x14ac:dyDescent="0.35"/>
    <row r="2" spans="2:6" ht="15" x14ac:dyDescent="0.3">
      <c r="B2" s="37" t="s">
        <v>138</v>
      </c>
      <c r="C2" s="37"/>
      <c r="D2" s="38"/>
      <c r="E2" s="38"/>
      <c r="F2" s="38"/>
    </row>
    <row r="3" spans="2:6" ht="15" collapsed="1" x14ac:dyDescent="0.3">
      <c r="B3" s="39"/>
      <c r="C3" s="39"/>
      <c r="D3" s="40" t="s">
        <v>140</v>
      </c>
      <c r="E3" s="40" t="s">
        <v>135</v>
      </c>
      <c r="F3" s="40" t="s">
        <v>137</v>
      </c>
    </row>
    <row r="4" spans="2:6" ht="84" hidden="1" outlineLevel="1" x14ac:dyDescent="0.3">
      <c r="B4" s="41"/>
      <c r="C4" s="41"/>
      <c r="D4" s="42"/>
      <c r="E4" s="43" t="s">
        <v>136</v>
      </c>
      <c r="F4" s="43" t="s">
        <v>136</v>
      </c>
    </row>
    <row r="5" spans="2:6" x14ac:dyDescent="0.3">
      <c r="B5" s="44" t="s">
        <v>139</v>
      </c>
      <c r="C5" s="44"/>
      <c r="D5" s="45"/>
      <c r="E5" s="45"/>
      <c r="F5" s="45"/>
    </row>
    <row r="6" spans="2:6" outlineLevel="1" x14ac:dyDescent="0.3">
      <c r="B6" s="41"/>
      <c r="C6" s="41" t="s">
        <v>128</v>
      </c>
      <c r="D6" s="42">
        <v>0.2</v>
      </c>
      <c r="E6" s="46">
        <v>0.25</v>
      </c>
      <c r="F6" s="46">
        <v>0.2</v>
      </c>
    </row>
    <row r="7" spans="2:6" outlineLevel="1" x14ac:dyDescent="0.3">
      <c r="B7" s="41"/>
      <c r="C7" s="41" t="s">
        <v>129</v>
      </c>
      <c r="D7" s="42">
        <v>43</v>
      </c>
      <c r="E7" s="46">
        <v>18</v>
      </c>
      <c r="F7" s="46">
        <v>43</v>
      </c>
    </row>
    <row r="8" spans="2:6" outlineLevel="1" x14ac:dyDescent="0.3">
      <c r="B8" s="41"/>
      <c r="C8" s="41" t="s">
        <v>130</v>
      </c>
      <c r="D8" s="42">
        <v>0.221</v>
      </c>
      <c r="E8" s="46">
        <v>0.25600000000000001</v>
      </c>
      <c r="F8" s="46">
        <v>0.221</v>
      </c>
    </row>
    <row r="9" spans="2:6" outlineLevel="1" x14ac:dyDescent="0.3">
      <c r="B9" s="41"/>
      <c r="C9" s="41" t="s">
        <v>131</v>
      </c>
      <c r="D9" s="42">
        <v>27</v>
      </c>
      <c r="E9" s="46">
        <v>23</v>
      </c>
      <c r="F9" s="46">
        <v>27</v>
      </c>
    </row>
    <row r="10" spans="2:6" outlineLevel="1" x14ac:dyDescent="0.3">
      <c r="B10" s="41"/>
      <c r="C10" s="41" t="s">
        <v>132</v>
      </c>
      <c r="D10" s="42">
        <v>0.21</v>
      </c>
      <c r="E10" s="46">
        <v>0.25</v>
      </c>
      <c r="F10" s="46">
        <v>0.21</v>
      </c>
    </row>
    <row r="11" spans="2:6" outlineLevel="1" x14ac:dyDescent="0.3">
      <c r="B11" s="41"/>
      <c r="C11" s="41" t="s">
        <v>133</v>
      </c>
      <c r="D11" s="42">
        <v>19</v>
      </c>
      <c r="E11" s="46">
        <v>14</v>
      </c>
      <c r="F11" s="46">
        <v>19</v>
      </c>
    </row>
    <row r="12" spans="2:6" outlineLevel="1" x14ac:dyDescent="0.3">
      <c r="B12" s="41"/>
      <c r="C12" s="41" t="s">
        <v>134</v>
      </c>
      <c r="D12" s="42">
        <v>5567100</v>
      </c>
      <c r="E12" s="46">
        <v>4166400</v>
      </c>
      <c r="F12" s="46">
        <v>5567100</v>
      </c>
    </row>
    <row r="13" spans="2:6" x14ac:dyDescent="0.3">
      <c r="B13" s="44" t="s">
        <v>141</v>
      </c>
      <c r="C13" s="44"/>
      <c r="D13" s="45"/>
      <c r="E13" s="45"/>
      <c r="F13" s="45"/>
    </row>
    <row r="14" spans="2:6" ht="14.5" outlineLevel="1" thickBot="1" x14ac:dyDescent="0.35">
      <c r="B14" s="47"/>
      <c r="C14" s="47" t="s">
        <v>134</v>
      </c>
      <c r="D14" s="48">
        <v>5567100</v>
      </c>
      <c r="E14" s="48">
        <v>4166400</v>
      </c>
      <c r="F14" s="48">
        <v>5567100</v>
      </c>
    </row>
    <row r="15" spans="2:6" x14ac:dyDescent="0.3">
      <c r="B15" s="36" t="s">
        <v>142</v>
      </c>
    </row>
    <row r="16" spans="2:6" x14ac:dyDescent="0.3">
      <c r="B16" s="36" t="s">
        <v>143</v>
      </c>
    </row>
    <row r="17" spans="2:2" x14ac:dyDescent="0.3">
      <c r="B17" s="36"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4C76-AD1E-0B42-A5E8-545F6E86A86A}">
  <dimension ref="A1:N16"/>
  <sheetViews>
    <sheetView workbookViewId="0">
      <selection sqref="A1:XFD1048576"/>
    </sheetView>
  </sheetViews>
  <sheetFormatPr defaultColWidth="10.90625" defaultRowHeight="14" x14ac:dyDescent="0.3"/>
  <cols>
    <col min="1" max="1" width="35.1796875" style="36" customWidth="1"/>
    <col min="2" max="2" width="24.36328125" style="36" customWidth="1"/>
    <col min="3" max="3" width="15.453125" style="36" customWidth="1"/>
    <col min="4" max="4" width="11.453125" style="36" bestFit="1" customWidth="1"/>
    <col min="5" max="5" width="16.36328125" style="36" customWidth="1"/>
    <col min="6" max="6" width="17.453125" style="36" bestFit="1" customWidth="1"/>
    <col min="7" max="7" width="12.6328125" style="36" customWidth="1"/>
    <col min="8" max="8" width="21.1796875" style="36" customWidth="1"/>
    <col min="9" max="9" width="12.1796875" style="36" bestFit="1" customWidth="1"/>
    <col min="10" max="10" width="14.81640625" style="36" bestFit="1" customWidth="1"/>
    <col min="11" max="11" width="41.36328125" style="36" bestFit="1" customWidth="1"/>
    <col min="12" max="12" width="21.81640625" style="36" bestFit="1" customWidth="1"/>
    <col min="13" max="13" width="39.36328125" style="36" bestFit="1" customWidth="1"/>
    <col min="14" max="14" width="10" style="36" bestFit="1" customWidth="1"/>
    <col min="15" max="15" width="30.36328125" style="36" bestFit="1" customWidth="1"/>
    <col min="16" max="16" width="14.81640625" style="36" bestFit="1" customWidth="1"/>
    <col min="17" max="17" width="29" style="36" bestFit="1" customWidth="1"/>
    <col min="18" max="18" width="41.36328125" style="36" bestFit="1" customWidth="1"/>
    <col min="19" max="19" width="21.81640625" style="36" bestFit="1" customWidth="1"/>
    <col min="20" max="20" width="39.36328125" style="36" bestFit="1" customWidth="1"/>
    <col min="21" max="21" width="10" style="36" bestFit="1" customWidth="1"/>
    <col min="22" max="38" width="43.81640625" style="36" bestFit="1" customWidth="1"/>
    <col min="39" max="39" width="13.81640625" style="36" bestFit="1" customWidth="1"/>
    <col min="40" max="40" width="20.81640625" style="36" bestFit="1" customWidth="1"/>
    <col min="41" max="41" width="23.453125" style="36" bestFit="1" customWidth="1"/>
    <col min="42" max="42" width="26" style="36" bestFit="1" customWidth="1"/>
    <col min="43" max="43" width="41" style="36" bestFit="1" customWidth="1"/>
    <col min="44" max="44" width="43.6328125" style="36" bestFit="1" customWidth="1"/>
    <col min="45" max="45" width="10" style="36" bestFit="1" customWidth="1"/>
    <col min="46" max="16384" width="10.90625" style="36"/>
  </cols>
  <sheetData>
    <row r="1" spans="1:14" x14ac:dyDescent="0.3">
      <c r="A1" s="49" t="s">
        <v>91</v>
      </c>
      <c r="B1" s="36" t="s">
        <v>96</v>
      </c>
    </row>
    <row r="3" spans="1:14" x14ac:dyDescent="0.3">
      <c r="A3" s="49" t="s">
        <v>146</v>
      </c>
      <c r="B3" s="49" t="s">
        <v>147</v>
      </c>
    </row>
    <row r="4" spans="1:14" x14ac:dyDescent="0.3">
      <c r="A4" s="49" t="s">
        <v>149</v>
      </c>
      <c r="B4" s="36" t="s">
        <v>117</v>
      </c>
      <c r="C4" s="36" t="s">
        <v>113</v>
      </c>
      <c r="D4" s="36" t="s">
        <v>122</v>
      </c>
      <c r="E4" s="36" t="s">
        <v>108</v>
      </c>
      <c r="F4" s="36" t="s">
        <v>114</v>
      </c>
      <c r="G4" s="36" t="s">
        <v>119</v>
      </c>
      <c r="H4" s="36" t="s">
        <v>127</v>
      </c>
      <c r="I4" s="36" t="s">
        <v>126</v>
      </c>
      <c r="J4" s="36" t="s">
        <v>125</v>
      </c>
      <c r="K4" s="36" t="s">
        <v>115</v>
      </c>
      <c r="L4" s="36" t="s">
        <v>112</v>
      </c>
      <c r="M4" s="36" t="s">
        <v>118</v>
      </c>
      <c r="N4" s="36" t="s">
        <v>148</v>
      </c>
    </row>
    <row r="5" spans="1:14" x14ac:dyDescent="0.3">
      <c r="A5" s="50" t="s">
        <v>104</v>
      </c>
      <c r="B5" s="51"/>
      <c r="C5" s="51"/>
      <c r="D5" s="51"/>
      <c r="E5" s="51">
        <v>1656900</v>
      </c>
      <c r="F5" s="51">
        <v>2273280</v>
      </c>
      <c r="G5" s="51">
        <v>2716599.9999999995</v>
      </c>
      <c r="H5" s="51"/>
      <c r="I5" s="51">
        <v>1398600</v>
      </c>
      <c r="J5" s="51"/>
      <c r="K5" s="51"/>
      <c r="L5" s="51">
        <v>1174770</v>
      </c>
      <c r="M5" s="51">
        <v>348080</v>
      </c>
      <c r="N5" s="51">
        <v>9568230</v>
      </c>
    </row>
    <row r="6" spans="1:14" x14ac:dyDescent="0.3">
      <c r="A6" s="50" t="s">
        <v>101</v>
      </c>
      <c r="B6" s="51">
        <v>3525000</v>
      </c>
      <c r="C6" s="51"/>
      <c r="D6" s="51">
        <v>1305000</v>
      </c>
      <c r="E6" s="51"/>
      <c r="F6" s="51"/>
      <c r="G6" s="51"/>
      <c r="H6" s="51">
        <v>308400</v>
      </c>
      <c r="I6" s="51"/>
      <c r="J6" s="51"/>
      <c r="K6" s="51"/>
      <c r="L6" s="51"/>
      <c r="M6" s="51"/>
      <c r="N6" s="51">
        <v>5138400</v>
      </c>
    </row>
    <row r="7" spans="1:14" x14ac:dyDescent="0.3">
      <c r="A7" s="50" t="s">
        <v>100</v>
      </c>
      <c r="B7" s="51">
        <v>7452000</v>
      </c>
      <c r="C7" s="51">
        <v>1261790</v>
      </c>
      <c r="D7" s="51"/>
      <c r="E7" s="51"/>
      <c r="F7" s="51"/>
      <c r="G7" s="51">
        <v>1733999.9999999998</v>
      </c>
      <c r="H7" s="51"/>
      <c r="I7" s="51"/>
      <c r="J7" s="51">
        <v>3029760</v>
      </c>
      <c r="K7" s="51"/>
      <c r="L7" s="51"/>
      <c r="M7" s="51"/>
      <c r="N7" s="51">
        <v>13477550</v>
      </c>
    </row>
    <row r="8" spans="1:14" x14ac:dyDescent="0.3">
      <c r="A8" s="50" t="s">
        <v>102</v>
      </c>
      <c r="B8" s="51"/>
      <c r="C8" s="51"/>
      <c r="D8" s="51"/>
      <c r="E8" s="51"/>
      <c r="F8" s="51"/>
      <c r="G8" s="51"/>
      <c r="H8" s="51">
        <v>1233600</v>
      </c>
      <c r="I8" s="51"/>
      <c r="J8" s="51"/>
      <c r="K8" s="51"/>
      <c r="L8" s="51"/>
      <c r="M8" s="51"/>
      <c r="N8" s="51">
        <v>1233600</v>
      </c>
    </row>
    <row r="9" spans="1:14" x14ac:dyDescent="0.3">
      <c r="A9" s="50" t="s">
        <v>103</v>
      </c>
      <c r="B9" s="51"/>
      <c r="C9" s="51"/>
      <c r="D9" s="51"/>
      <c r="E9" s="51"/>
      <c r="F9" s="51"/>
      <c r="G9" s="51"/>
      <c r="H9" s="51"/>
      <c r="I9" s="51"/>
      <c r="J9" s="51">
        <v>2104000</v>
      </c>
      <c r="K9" s="51">
        <v>1790100</v>
      </c>
      <c r="L9" s="51"/>
      <c r="M9" s="51"/>
      <c r="N9" s="51">
        <v>3894100</v>
      </c>
    </row>
    <row r="10" spans="1:14" x14ac:dyDescent="0.3">
      <c r="A10" s="50" t="s">
        <v>148</v>
      </c>
      <c r="B10" s="51">
        <v>10977000</v>
      </c>
      <c r="C10" s="51">
        <v>1261790</v>
      </c>
      <c r="D10" s="51">
        <v>1305000</v>
      </c>
      <c r="E10" s="51">
        <v>1656900</v>
      </c>
      <c r="F10" s="51">
        <v>2273280</v>
      </c>
      <c r="G10" s="51">
        <v>4450599.9999999991</v>
      </c>
      <c r="H10" s="51">
        <v>1542000</v>
      </c>
      <c r="I10" s="51">
        <v>1398600</v>
      </c>
      <c r="J10" s="51">
        <v>5133760</v>
      </c>
      <c r="K10" s="51">
        <v>1790100</v>
      </c>
      <c r="L10" s="51">
        <v>1174770</v>
      </c>
      <c r="M10" s="51">
        <v>348080</v>
      </c>
      <c r="N10" s="51">
        <v>33311880</v>
      </c>
    </row>
    <row r="15" spans="1:14" x14ac:dyDescent="0.3">
      <c r="A15" s="36" t="s">
        <v>100</v>
      </c>
      <c r="B15" s="36" t="s">
        <v>96</v>
      </c>
      <c r="C15" s="36" t="s">
        <v>97</v>
      </c>
    </row>
    <row r="16" spans="1:14" x14ac:dyDescent="0.3">
      <c r="A16" s="36" t="s">
        <v>119</v>
      </c>
      <c r="B16" s="52">
        <v>1734000</v>
      </c>
      <c r="C16" s="51">
        <v>2889999.9999999995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673F-C68A-454F-B552-2D064ACC630B}">
  <dimension ref="A3:U12"/>
  <sheetViews>
    <sheetView workbookViewId="0">
      <selection sqref="A1:XFD1048576"/>
    </sheetView>
  </sheetViews>
  <sheetFormatPr defaultColWidth="10.90625" defaultRowHeight="14" x14ac:dyDescent="0.3"/>
  <cols>
    <col min="1" max="1" width="25" style="36" bestFit="1" customWidth="1"/>
    <col min="2" max="2" width="14.81640625" style="36" bestFit="1" customWidth="1"/>
    <col min="3" max="3" width="38.453125" style="36" bestFit="1" customWidth="1"/>
    <col min="4" max="4" width="11.453125" style="36" bestFit="1" customWidth="1"/>
    <col min="5" max="5" width="43.81640625" style="36" bestFit="1" customWidth="1"/>
    <col min="6" max="6" width="38.36328125" style="36" bestFit="1" customWidth="1"/>
    <col min="7" max="7" width="9.1796875" style="36" bestFit="1" customWidth="1"/>
    <col min="8" max="8" width="17.453125" style="36" bestFit="1" customWidth="1"/>
    <col min="9" max="9" width="21.453125" style="36" bestFit="1" customWidth="1"/>
    <col min="10" max="10" width="28.36328125" style="36" bestFit="1" customWidth="1"/>
    <col min="11" max="11" width="19.36328125" style="36" bestFit="1" customWidth="1"/>
    <col min="12" max="12" width="28.36328125" style="36" bestFit="1" customWidth="1"/>
    <col min="13" max="13" width="7.36328125" style="36" bestFit="1" customWidth="1"/>
    <col min="14" max="14" width="12.1796875" style="36" bestFit="1" customWidth="1"/>
    <col min="15" max="15" width="30.36328125" style="36" bestFit="1" customWidth="1"/>
    <col min="16" max="16" width="14.81640625" style="36" bestFit="1" customWidth="1"/>
    <col min="17" max="17" width="29" style="36" bestFit="1" customWidth="1"/>
    <col min="18" max="18" width="41.36328125" style="36" bestFit="1" customWidth="1"/>
    <col min="19" max="19" width="21.81640625" style="36" bestFit="1" customWidth="1"/>
    <col min="20" max="20" width="39.36328125" style="36" bestFit="1" customWidth="1"/>
    <col min="21" max="21" width="10" style="36" bestFit="1" customWidth="1"/>
    <col min="22" max="16384" width="10.90625" style="36"/>
  </cols>
  <sheetData>
    <row r="3" spans="1:21" x14ac:dyDescent="0.3">
      <c r="A3" s="49" t="s">
        <v>150</v>
      </c>
      <c r="B3" s="49" t="s">
        <v>147</v>
      </c>
    </row>
    <row r="4" spans="1:21" x14ac:dyDescent="0.3">
      <c r="A4" s="49" t="s">
        <v>149</v>
      </c>
      <c r="B4" s="36" t="s">
        <v>117</v>
      </c>
      <c r="C4" s="36" t="s">
        <v>113</v>
      </c>
      <c r="D4" s="36" t="s">
        <v>122</v>
      </c>
      <c r="E4" s="36" t="s">
        <v>108</v>
      </c>
      <c r="F4" s="36" t="s">
        <v>111</v>
      </c>
      <c r="G4" s="36" t="s">
        <v>121</v>
      </c>
      <c r="H4" s="36" t="s">
        <v>114</v>
      </c>
      <c r="I4" s="36" t="s">
        <v>110</v>
      </c>
      <c r="J4" s="36" t="s">
        <v>119</v>
      </c>
      <c r="K4" s="36" t="s">
        <v>116</v>
      </c>
      <c r="L4" s="36" t="s">
        <v>127</v>
      </c>
      <c r="M4" s="36" t="s">
        <v>124</v>
      </c>
      <c r="N4" s="36" t="s">
        <v>126</v>
      </c>
      <c r="O4" s="36" t="s">
        <v>123</v>
      </c>
      <c r="P4" s="36" t="s">
        <v>125</v>
      </c>
      <c r="Q4" s="36" t="s">
        <v>109</v>
      </c>
      <c r="R4" s="36" t="s">
        <v>115</v>
      </c>
      <c r="S4" s="36" t="s">
        <v>112</v>
      </c>
      <c r="T4" s="36" t="s">
        <v>118</v>
      </c>
      <c r="U4" s="36" t="s">
        <v>148</v>
      </c>
    </row>
    <row r="5" spans="1:21" x14ac:dyDescent="0.3">
      <c r="A5" s="50" t="s">
        <v>151</v>
      </c>
      <c r="B5" s="51">
        <v>109</v>
      </c>
      <c r="C5" s="51"/>
      <c r="D5" s="51"/>
      <c r="E5" s="51"/>
      <c r="F5" s="51"/>
      <c r="G5" s="51"/>
      <c r="H5" s="51"/>
      <c r="I5" s="51">
        <v>14</v>
      </c>
      <c r="J5" s="51">
        <v>97</v>
      </c>
      <c r="K5" s="51"/>
      <c r="L5" s="51"/>
      <c r="M5" s="51"/>
      <c r="N5" s="51"/>
      <c r="O5" s="51"/>
      <c r="P5" s="51">
        <v>36</v>
      </c>
      <c r="Q5" s="51">
        <v>21</v>
      </c>
      <c r="R5" s="51"/>
      <c r="S5" s="51">
        <v>29</v>
      </c>
      <c r="T5" s="51"/>
      <c r="U5" s="51">
        <v>306</v>
      </c>
    </row>
    <row r="6" spans="1:21" x14ac:dyDescent="0.3">
      <c r="A6" s="50" t="s">
        <v>152</v>
      </c>
      <c r="B6" s="51"/>
      <c r="C6" s="51"/>
      <c r="D6" s="51">
        <v>29</v>
      </c>
      <c r="E6" s="51">
        <v>35</v>
      </c>
      <c r="F6" s="51"/>
      <c r="G6" s="51">
        <v>50</v>
      </c>
      <c r="H6" s="51"/>
      <c r="I6" s="51"/>
      <c r="J6" s="51"/>
      <c r="K6" s="51">
        <v>31</v>
      </c>
      <c r="L6" s="51">
        <v>40</v>
      </c>
      <c r="M6" s="51"/>
      <c r="N6" s="51">
        <v>24</v>
      </c>
      <c r="O6" s="51"/>
      <c r="P6" s="51"/>
      <c r="Q6" s="51"/>
      <c r="R6" s="51"/>
      <c r="S6" s="51"/>
      <c r="T6" s="51">
        <v>8</v>
      </c>
      <c r="U6" s="51">
        <v>217</v>
      </c>
    </row>
    <row r="7" spans="1:21" x14ac:dyDescent="0.3">
      <c r="A7" s="50" t="s">
        <v>153</v>
      </c>
      <c r="B7" s="51">
        <v>49</v>
      </c>
      <c r="C7" s="51">
        <v>29</v>
      </c>
      <c r="D7" s="51"/>
      <c r="E7" s="51"/>
      <c r="F7" s="51">
        <v>45</v>
      </c>
      <c r="G7" s="51"/>
      <c r="H7" s="51">
        <v>37</v>
      </c>
      <c r="I7" s="51"/>
      <c r="J7" s="51">
        <v>30</v>
      </c>
      <c r="K7" s="51"/>
      <c r="L7" s="51">
        <v>33</v>
      </c>
      <c r="M7" s="51">
        <v>25</v>
      </c>
      <c r="N7" s="51"/>
      <c r="O7" s="51">
        <v>33</v>
      </c>
      <c r="P7" s="51">
        <v>25</v>
      </c>
      <c r="Q7" s="51"/>
      <c r="R7" s="51">
        <v>27</v>
      </c>
      <c r="S7" s="51"/>
      <c r="T7" s="51"/>
      <c r="U7" s="51">
        <v>333</v>
      </c>
    </row>
    <row r="8" spans="1:21" x14ac:dyDescent="0.3">
      <c r="A8" s="50" t="s">
        <v>148</v>
      </c>
      <c r="B8" s="51">
        <v>158</v>
      </c>
      <c r="C8" s="51">
        <v>29</v>
      </c>
      <c r="D8" s="51">
        <v>29</v>
      </c>
      <c r="E8" s="51">
        <v>35</v>
      </c>
      <c r="F8" s="51">
        <v>45</v>
      </c>
      <c r="G8" s="51">
        <v>50</v>
      </c>
      <c r="H8" s="51">
        <v>37</v>
      </c>
      <c r="I8" s="51">
        <v>14</v>
      </c>
      <c r="J8" s="51">
        <v>127</v>
      </c>
      <c r="K8" s="51">
        <v>31</v>
      </c>
      <c r="L8" s="51">
        <v>73</v>
      </c>
      <c r="M8" s="51">
        <v>25</v>
      </c>
      <c r="N8" s="51">
        <v>24</v>
      </c>
      <c r="O8" s="51">
        <v>33</v>
      </c>
      <c r="P8" s="51">
        <v>61</v>
      </c>
      <c r="Q8" s="51">
        <v>21</v>
      </c>
      <c r="R8" s="51">
        <v>27</v>
      </c>
      <c r="S8" s="51">
        <v>29</v>
      </c>
      <c r="T8" s="51">
        <v>8</v>
      </c>
      <c r="U8" s="51">
        <v>856</v>
      </c>
    </row>
    <row r="11" spans="1:21" x14ac:dyDescent="0.3">
      <c r="A11" s="50" t="s">
        <v>100</v>
      </c>
      <c r="B11" s="53">
        <v>44197</v>
      </c>
      <c r="C11" s="54">
        <v>44317</v>
      </c>
    </row>
    <row r="12" spans="1:21" x14ac:dyDescent="0.3">
      <c r="A12" s="36" t="s">
        <v>119</v>
      </c>
      <c r="B12" s="55">
        <v>50</v>
      </c>
      <c r="C12" s="55">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1"/>
  <sheetViews>
    <sheetView tabSelected="1" topLeftCell="C1" zoomScale="70" zoomScaleNormal="70" workbookViewId="0">
      <selection activeCell="C11" sqref="C11"/>
    </sheetView>
  </sheetViews>
  <sheetFormatPr defaultColWidth="20.453125" defaultRowHeight="15.5" x14ac:dyDescent="0.35"/>
  <cols>
    <col min="1" max="2" width="20.453125" style="62"/>
    <col min="3" max="3" width="55.36328125" style="62" customWidth="1"/>
    <col min="4" max="8" width="20.453125" style="62"/>
    <col min="9" max="9" width="23" style="62" customWidth="1"/>
    <col min="10" max="16384" width="20.453125" style="62"/>
  </cols>
  <sheetData>
    <row r="1" spans="1:11" x14ac:dyDescent="0.35">
      <c r="A1" s="56" t="s">
        <v>83</v>
      </c>
      <c r="B1" s="57" t="s">
        <v>0</v>
      </c>
      <c r="C1" s="58" t="s">
        <v>84</v>
      </c>
      <c r="D1" s="58" t="s">
        <v>92</v>
      </c>
      <c r="E1" s="58" t="s">
        <v>91</v>
      </c>
      <c r="F1" s="58" t="s">
        <v>90</v>
      </c>
      <c r="G1" s="59" t="s">
        <v>106</v>
      </c>
      <c r="H1" s="59" t="s">
        <v>85</v>
      </c>
      <c r="I1" s="59" t="s">
        <v>89</v>
      </c>
      <c r="J1" s="60" t="s">
        <v>86</v>
      </c>
      <c r="K1" s="61" t="s">
        <v>145</v>
      </c>
    </row>
    <row r="2" spans="1:11" x14ac:dyDescent="0.35">
      <c r="A2" s="63">
        <v>1223</v>
      </c>
      <c r="B2" s="64">
        <v>315</v>
      </c>
      <c r="C2" s="65" t="str">
        <f>VLOOKUP(B2:B4,Table1[[شناسه محصول]:[نام محصول]],2,0)</f>
        <v>BIOLECTRA ZINK</v>
      </c>
      <c r="D2" s="63" t="str">
        <f>VLOOKUP(A2,Table2[],5,0)</f>
        <v>تهران</v>
      </c>
      <c r="E2" s="63" t="str">
        <f>VLOOKUP(A2,Table2[],4,0)</f>
        <v>آقا</v>
      </c>
      <c r="F2" s="66">
        <v>44197</v>
      </c>
      <c r="G2" s="65">
        <f>VLOOKUP(Table3[[#This Row],[شناسه محصول]],Table1[],6,0)</f>
        <v>300000</v>
      </c>
      <c r="H2" s="65">
        <v>0.2</v>
      </c>
      <c r="I2" s="67">
        <v>43</v>
      </c>
      <c r="J2" s="65">
        <f>G2*H2*I2</f>
        <v>2580000</v>
      </c>
      <c r="K2" s="68">
        <v>5567100</v>
      </c>
    </row>
    <row r="3" spans="1:11" x14ac:dyDescent="0.35">
      <c r="A3" s="69">
        <v>2456</v>
      </c>
      <c r="B3" s="70">
        <v>267</v>
      </c>
      <c r="C3" s="68" t="str">
        <f>VLOOKUP(B3:B5,Table1[[شناسه محصول]:[نام محصول]],2,0)</f>
        <v>TESLA SPORTS NUTRITION GLUTAMINE 100% 500 GR</v>
      </c>
      <c r="D3" s="69" t="str">
        <f>VLOOKUP(A3,Table2[],5,0)</f>
        <v>گیلان</v>
      </c>
      <c r="E3" s="69" t="str">
        <f>VLOOKUP(A3,Table2[],4,0)</f>
        <v>آقا</v>
      </c>
      <c r="F3" s="71">
        <v>44317</v>
      </c>
      <c r="G3" s="68">
        <f>VLOOKUP(Table3[[#This Row],[شناسه محصول]],Table1[],6,0)</f>
        <v>300000</v>
      </c>
      <c r="H3" s="65">
        <v>0.221</v>
      </c>
      <c r="I3" s="72">
        <v>27</v>
      </c>
      <c r="J3" s="68">
        <f t="shared" ref="J3:J31" si="0">G3*H3*I3</f>
        <v>1790100</v>
      </c>
      <c r="K3" s="68"/>
    </row>
    <row r="4" spans="1:11" x14ac:dyDescent="0.35">
      <c r="A4" s="69">
        <v>5446</v>
      </c>
      <c r="B4" s="70">
        <v>315</v>
      </c>
      <c r="C4" s="68" t="str">
        <f>VLOOKUP(B4:B6,Table1[[شناسه محصول]:[نام محصول]],2,0)</f>
        <v>BIOLECTRA ZINK</v>
      </c>
      <c r="D4" s="69" t="str">
        <f>VLOOKUP(A4,Table2[],5,0)</f>
        <v>تهران</v>
      </c>
      <c r="E4" s="69" t="str">
        <f>VLOOKUP(A4,Table2[],4,0)</f>
        <v>آقا</v>
      </c>
      <c r="F4" s="66">
        <v>44197</v>
      </c>
      <c r="G4" s="68">
        <f>VLOOKUP(Table3[[#This Row],[شناسه محصول]],Table1[],6,0)</f>
        <v>300000</v>
      </c>
      <c r="H4" s="65">
        <v>0.21</v>
      </c>
      <c r="I4" s="72">
        <v>19</v>
      </c>
      <c r="J4" s="68">
        <f t="shared" si="0"/>
        <v>1197000</v>
      </c>
      <c r="K4" s="68"/>
    </row>
    <row r="5" spans="1:11" x14ac:dyDescent="0.35">
      <c r="A5" s="69">
        <v>3012</v>
      </c>
      <c r="B5" s="70">
        <v>315</v>
      </c>
      <c r="C5" s="68" t="str">
        <f>VLOOKUP(B5:B7,Table1[[شناسه محصول]:[نام محصول]],2,0)</f>
        <v>BIOLECTRA ZINK</v>
      </c>
      <c r="D5" s="69" t="str">
        <f>VLOOKUP(A5,Table2[],5,0)</f>
        <v>اصفهان</v>
      </c>
      <c r="E5" s="69" t="str">
        <f>VLOOKUP(A5,Table2[],4,0)</f>
        <v>آقا</v>
      </c>
      <c r="F5" s="66">
        <v>44197</v>
      </c>
      <c r="G5" s="68">
        <f>VLOOKUP(Table3[[#This Row],[شناسه محصول]],Table1[],6,0)</f>
        <v>300000</v>
      </c>
      <c r="H5" s="65">
        <f>VLOOKUP(Table3[[#This Row],[شناسه محصول]],Table1[],3,0)</f>
        <v>0.25</v>
      </c>
      <c r="I5" s="72">
        <v>47</v>
      </c>
      <c r="J5" s="68">
        <f t="shared" si="0"/>
        <v>3525000</v>
      </c>
      <c r="K5" s="68"/>
    </row>
    <row r="6" spans="1:11" x14ac:dyDescent="0.35">
      <c r="A6" s="69">
        <v>8900</v>
      </c>
      <c r="B6" s="70">
        <v>477</v>
      </c>
      <c r="C6" s="68" t="str">
        <f>VLOOKUP(B6:B8,Table1[[شناسه محصول]:[نام محصول]],2,0)</f>
        <v>FERROKIM</v>
      </c>
      <c r="D6" s="69" t="str">
        <f>VLOOKUP(A6,Table2[],5,0)</f>
        <v>اردبیل</v>
      </c>
      <c r="E6" s="69" t="str">
        <f>VLOOKUP(A6,Table2[],4,0)</f>
        <v>خانم</v>
      </c>
      <c r="F6" s="71">
        <v>44267</v>
      </c>
      <c r="G6" s="68">
        <f>VLOOKUP(Table3[[#This Row],[شناسه محصول]],Table1[],6,0)</f>
        <v>240000</v>
      </c>
      <c r="H6" s="65">
        <f>VLOOKUP(Table3[[#This Row],[شناسه محصول]],Table1[],3,0)</f>
        <v>0.28499999999999998</v>
      </c>
      <c r="I6" s="72">
        <v>50</v>
      </c>
      <c r="J6" s="68">
        <f t="shared" si="0"/>
        <v>3420000</v>
      </c>
      <c r="K6" s="68"/>
    </row>
    <row r="7" spans="1:11" x14ac:dyDescent="0.35">
      <c r="A7" s="69">
        <v>8490</v>
      </c>
      <c r="B7" s="70">
        <v>747</v>
      </c>
      <c r="C7" s="68" t="str">
        <f>VLOOKUP(B7:B9,Table1[[شناسه محصول]:[نام محصول]],2,0)</f>
        <v>MEGA MASS ADVAY® 600 G POWD</v>
      </c>
      <c r="D7" s="69" t="str">
        <f>VLOOKUP(A7,Table2[],5,0)</f>
        <v>فارس</v>
      </c>
      <c r="E7" s="69" t="str">
        <f>VLOOKUP(A7,Table2[],4,0)</f>
        <v>آقا</v>
      </c>
      <c r="F7" s="71">
        <v>44267</v>
      </c>
      <c r="G7" s="68">
        <f>VLOOKUP(Table3[[#This Row],[شناسه محصول]],Table1[],6,0)</f>
        <v>150000</v>
      </c>
      <c r="H7" s="65">
        <f>VLOOKUP(Table3[[#This Row],[شناسه محصول]],Table1[],3,0)</f>
        <v>0.25700000000000001</v>
      </c>
      <c r="I7" s="72">
        <v>32</v>
      </c>
      <c r="J7" s="68">
        <f t="shared" si="0"/>
        <v>1233600</v>
      </c>
      <c r="K7" s="68"/>
    </row>
    <row r="8" spans="1:11" x14ac:dyDescent="0.35">
      <c r="A8" s="69">
        <v>9000</v>
      </c>
      <c r="B8" s="70">
        <v>747</v>
      </c>
      <c r="C8" s="68" t="str">
        <f>VLOOKUP(B8:B10,Table1[[شناسه محصول]:[نام محصول]],2,0)</f>
        <v>MEGA MASS ADVAY® 600 G POWD</v>
      </c>
      <c r="D8" s="69" t="str">
        <f>VLOOKUP(A8,Table2[],5,0)</f>
        <v>اصفهان</v>
      </c>
      <c r="E8" s="69" t="str">
        <f>VLOOKUP(A8,Table2[],4,0)</f>
        <v>خانم</v>
      </c>
      <c r="F8" s="71">
        <v>44317</v>
      </c>
      <c r="G8" s="68">
        <f>VLOOKUP(Table3[[#This Row],[شناسه محصول]],Table1[],6,0)</f>
        <v>150000</v>
      </c>
      <c r="H8" s="65">
        <f>VLOOKUP(Table3[[#This Row],[شناسه محصول]],Table1[],3,0)</f>
        <v>0.25700000000000001</v>
      </c>
      <c r="I8" s="72">
        <v>33</v>
      </c>
      <c r="J8" s="68">
        <f t="shared" si="0"/>
        <v>1272150</v>
      </c>
      <c r="K8" s="68"/>
    </row>
    <row r="9" spans="1:11" x14ac:dyDescent="0.35">
      <c r="A9" s="69">
        <v>6990</v>
      </c>
      <c r="B9" s="70">
        <v>888</v>
      </c>
      <c r="C9" s="68" t="str">
        <f>VLOOKUP(B9:B11,Table1[[شناسه محصول]:[نام محصول]],2,0)</f>
        <v>CARBOHIDRAT--NUTRIMED1958 2270 G POWD LEMON</v>
      </c>
      <c r="D9" s="69" t="str">
        <f>VLOOKUP(A9,Table2[],5,0)</f>
        <v>اردبیل</v>
      </c>
      <c r="E9" s="69" t="str">
        <f>VLOOKUP(A9,Table2[],4,0)</f>
        <v>آقا</v>
      </c>
      <c r="F9" s="71">
        <v>44267</v>
      </c>
      <c r="G9" s="68">
        <f>VLOOKUP(Table3[[#This Row],[شناسه محصول]],Table1[],6,0)</f>
        <v>180000</v>
      </c>
      <c r="H9" s="65">
        <f>VLOOKUP(Table3[[#This Row],[شناسه محصول]],Table1[],3,0)</f>
        <v>0.26300000000000001</v>
      </c>
      <c r="I9" s="72">
        <v>35</v>
      </c>
      <c r="J9" s="68">
        <f t="shared" si="0"/>
        <v>1656900</v>
      </c>
      <c r="K9" s="68"/>
    </row>
    <row r="10" spans="1:11" x14ac:dyDescent="0.35">
      <c r="A10" s="69">
        <v>1998</v>
      </c>
      <c r="B10" s="70">
        <v>352</v>
      </c>
      <c r="C10" s="68" t="str">
        <f>VLOOKUP(B10:B12,Table1[[شناسه محصول]:[نام محصول]],2,0)</f>
        <v>LIFE STYLE STRESS B COMPLEX+ZINC</v>
      </c>
      <c r="D10" s="69" t="str">
        <f>VLOOKUP(A10,Table2[],5,0)</f>
        <v>اردبیل</v>
      </c>
      <c r="E10" s="69" t="str">
        <f>VLOOKUP(A10,Table2[],4,0)</f>
        <v>آقا</v>
      </c>
      <c r="F10" s="66">
        <v>44197</v>
      </c>
      <c r="G10" s="68">
        <f>VLOOKUP(Table3[[#This Row],[شناسه محصول]],Table1[],6,0)</f>
        <v>200000</v>
      </c>
      <c r="H10" s="65">
        <f>VLOOKUP(Table3[[#This Row],[شناسه محصول]],Table1[],3,0)</f>
        <v>0.28899999999999998</v>
      </c>
      <c r="I10" s="72">
        <v>47</v>
      </c>
      <c r="J10" s="68">
        <f t="shared" si="0"/>
        <v>2716599.9999999995</v>
      </c>
      <c r="K10" s="68"/>
    </row>
    <row r="11" spans="1:11" x14ac:dyDescent="0.35">
      <c r="A11" s="69">
        <v>6780</v>
      </c>
      <c r="B11" s="70">
        <v>315</v>
      </c>
      <c r="C11" s="68" t="str">
        <f>VLOOKUP(B11:B13,Table1[[شناسه محصول]:[نام محصول]],2,0)</f>
        <v>BIOLECTRA ZINK</v>
      </c>
      <c r="D11" s="69" t="str">
        <f>VLOOKUP(A11,Table2[],5,0)</f>
        <v>تهران</v>
      </c>
      <c r="E11" s="69" t="str">
        <f>VLOOKUP(A11,Table2[],4,0)</f>
        <v>آقا</v>
      </c>
      <c r="F11" s="71">
        <v>44317</v>
      </c>
      <c r="G11" s="68">
        <f>VLOOKUP(Table3[[#This Row],[شناسه محصول]],Table1[],6,0)</f>
        <v>300000</v>
      </c>
      <c r="H11" s="65">
        <f>VLOOKUP(Table3[[#This Row],[شناسه محصول]],Table1[],3,0)</f>
        <v>0.25</v>
      </c>
      <c r="I11" s="72">
        <v>49</v>
      </c>
      <c r="J11" s="68">
        <f t="shared" si="0"/>
        <v>3675000</v>
      </c>
      <c r="K11" s="68"/>
    </row>
    <row r="12" spans="1:11" x14ac:dyDescent="0.35">
      <c r="A12" s="69">
        <v>7990</v>
      </c>
      <c r="B12" s="70">
        <v>322</v>
      </c>
      <c r="C12" s="68" t="str">
        <f>VLOOKUP(B12:B14,Table1[[شناسه محصول]:[نام محصول]],2,0)</f>
        <v>WHEY PROTEIN FITFOX CHOCHOLATE 2000 GRAM</v>
      </c>
      <c r="D12" s="69" t="str">
        <f>VLOOKUP(A12,Table2[],5,0)</f>
        <v>اردبیل</v>
      </c>
      <c r="E12" s="69" t="str">
        <f>VLOOKUP(A12,Table2[],4,0)</f>
        <v>آقا</v>
      </c>
      <c r="F12" s="73">
        <v>44267</v>
      </c>
      <c r="G12" s="68">
        <f>VLOOKUP(Table3[[#This Row],[شناسه محصول]],Table1[],6,0)</f>
        <v>190000</v>
      </c>
      <c r="H12" s="65">
        <f>VLOOKUP(Table3[[#This Row],[شناسه محصول]],Table1[],3,0)</f>
        <v>0.22900000000000001</v>
      </c>
      <c r="I12" s="72">
        <v>8</v>
      </c>
      <c r="J12" s="68">
        <f t="shared" si="0"/>
        <v>348080</v>
      </c>
      <c r="K12" s="68"/>
    </row>
    <row r="13" spans="1:11" x14ac:dyDescent="0.35">
      <c r="A13" s="69">
        <v>8254</v>
      </c>
      <c r="B13" s="70">
        <v>168</v>
      </c>
      <c r="C13" s="68" t="str">
        <f>VLOOKUP(B13:B15,Table1[[شناسه محصول]:[نام محصول]],2,0)</f>
        <v>INFINITE LABS BCAA 240 G</v>
      </c>
      <c r="D13" s="69" t="str">
        <f>VLOOKUP(A13,Table2[],5,0)</f>
        <v>اصفهان</v>
      </c>
      <c r="E13" s="69" t="str">
        <f>VLOOKUP(A13,Table2[],4,0)</f>
        <v>خانم</v>
      </c>
      <c r="F13" s="71">
        <v>44197</v>
      </c>
      <c r="G13" s="68">
        <f>VLOOKUP(Table3[[#This Row],[شناسه محصول]],Table1[],6,0)</f>
        <v>320000</v>
      </c>
      <c r="H13" s="65">
        <f>VLOOKUP(Table3[[#This Row],[شناسه محصول]],Table1[],3,0)</f>
        <v>0.25600000000000001</v>
      </c>
      <c r="I13" s="72">
        <v>14</v>
      </c>
      <c r="J13" s="68">
        <f t="shared" si="0"/>
        <v>1146880</v>
      </c>
      <c r="K13" s="68"/>
    </row>
    <row r="14" spans="1:11" x14ac:dyDescent="0.35">
      <c r="A14" s="69">
        <v>5873</v>
      </c>
      <c r="B14" s="70">
        <v>192</v>
      </c>
      <c r="C14" s="68" t="str">
        <f>VLOOKUP(B14:B16,Table1[[شناسه محصول]:[نام محصول]],2,0)</f>
        <v>COLLAGEN C HYDROLYSATE WITH VITAMIN C 30</v>
      </c>
      <c r="D14" s="69" t="str">
        <f>VLOOKUP(A14,Table2[],5,0)</f>
        <v>گیلان</v>
      </c>
      <c r="E14" s="69" t="str">
        <f>VLOOKUP(A14,Table2[],4,0)</f>
        <v>خانم</v>
      </c>
      <c r="F14" s="71">
        <v>44317</v>
      </c>
      <c r="G14" s="68">
        <f>VLOOKUP(Table3[[#This Row],[شناسه محصول]],Table1[],6,0)</f>
        <v>150000</v>
      </c>
      <c r="H14" s="65">
        <f>VLOOKUP(Table3[[#This Row],[شناسه محصول]],Table1[],3,0)</f>
        <v>0.29499999999999998</v>
      </c>
      <c r="I14" s="72">
        <v>45</v>
      </c>
      <c r="J14" s="68">
        <f t="shared" si="0"/>
        <v>1991250</v>
      </c>
      <c r="K14" s="68"/>
    </row>
    <row r="15" spans="1:11" x14ac:dyDescent="0.35">
      <c r="A15" s="69">
        <v>4005</v>
      </c>
      <c r="B15" s="70">
        <v>846</v>
      </c>
      <c r="C15" s="68" t="str">
        <f>VLOOKUP(B15:B17,Table1[[شناسه محصول]:[نام محصول]],2,0)</f>
        <v>SOMAZINA 1000 MG SACHET 10*10</v>
      </c>
      <c r="D15" s="69" t="str">
        <f>VLOOKUP(A15,Table2[],5,0)</f>
        <v>فارس</v>
      </c>
      <c r="E15" s="69" t="str">
        <f>VLOOKUP(A15,Table2[],4,0)</f>
        <v>خانم</v>
      </c>
      <c r="F15" s="74">
        <v>44197</v>
      </c>
      <c r="G15" s="68">
        <f>VLOOKUP(Table3[[#This Row],[شناسه محصول]],Table1[],6,0)</f>
        <v>300000</v>
      </c>
      <c r="H15" s="65">
        <f>VLOOKUP(Table3[[#This Row],[شناسه محصول]],Table1[],3,0)</f>
        <v>0.25600000000000001</v>
      </c>
      <c r="I15" s="72">
        <v>21</v>
      </c>
      <c r="J15" s="68">
        <f t="shared" si="0"/>
        <v>1612800</v>
      </c>
      <c r="K15" s="68"/>
    </row>
    <row r="16" spans="1:11" x14ac:dyDescent="0.35">
      <c r="A16" s="69">
        <v>7990</v>
      </c>
      <c r="B16" s="70">
        <v>660</v>
      </c>
      <c r="C16" s="68" t="str">
        <f>VLOOKUP(B16:B18,Table1[[شناسه محصول]:[نام محصول]],2,0)</f>
        <v>NEPHROTONIC</v>
      </c>
      <c r="D16" s="69" t="str">
        <f>VLOOKUP(A16,Table2[],5,0)</f>
        <v>اردبیل</v>
      </c>
      <c r="E16" s="69" t="str">
        <f>VLOOKUP(A16,Table2[],4,0)</f>
        <v>آقا</v>
      </c>
      <c r="F16" s="73">
        <v>44267</v>
      </c>
      <c r="G16" s="68">
        <f>VLOOKUP(Table3[[#This Row],[شناسه محصول]],Table1[],6,0)</f>
        <v>200000</v>
      </c>
      <c r="H16" s="65">
        <f>VLOOKUP(Table3[[#This Row],[شناسه محصول]],Table1[],3,0)</f>
        <v>0.33300000000000002</v>
      </c>
      <c r="I16" s="72">
        <v>21</v>
      </c>
      <c r="J16" s="68">
        <f t="shared" si="0"/>
        <v>1398600</v>
      </c>
      <c r="K16" s="68"/>
    </row>
    <row r="17" spans="1:11" x14ac:dyDescent="0.35">
      <c r="A17" s="69">
        <v>2456</v>
      </c>
      <c r="B17" s="70">
        <v>640</v>
      </c>
      <c r="C17" s="68" t="str">
        <f>VLOOKUP(B17:B19,Table1[[شناسه محصول]:[نام محصول]],2,0)</f>
        <v>PHARMAGELITAN</v>
      </c>
      <c r="D17" s="69" t="str">
        <f>VLOOKUP(A17,Table2[],5,0)</f>
        <v>گیلان</v>
      </c>
      <c r="E17" s="69" t="str">
        <f>VLOOKUP(A17,Table2[],4,0)</f>
        <v>آقا</v>
      </c>
      <c r="F17" s="71">
        <v>44317</v>
      </c>
      <c r="G17" s="68">
        <f>VLOOKUP(Table3[[#This Row],[شناسه محصول]],Table1[],6,0)</f>
        <v>320000</v>
      </c>
      <c r="H17" s="65">
        <f>VLOOKUP(Table3[[#This Row],[شناسه محصول]],Table1[],3,0)</f>
        <v>0.26300000000000001</v>
      </c>
      <c r="I17" s="72">
        <v>25</v>
      </c>
      <c r="J17" s="68">
        <f t="shared" si="0"/>
        <v>2104000</v>
      </c>
      <c r="K17" s="68"/>
    </row>
    <row r="18" spans="1:11" x14ac:dyDescent="0.35">
      <c r="A18" s="69">
        <v>7990</v>
      </c>
      <c r="B18" s="70">
        <v>205</v>
      </c>
      <c r="C18" s="68" t="str">
        <f>VLOOKUP(B18:B20,Table1[[شناسه محصول]:[نام محصول]],2,0)</f>
        <v>VITAMIN C+ZINC - CAP 180</v>
      </c>
      <c r="D18" s="69" t="str">
        <f>VLOOKUP(A18,Table2[],5,0)</f>
        <v>اردبیل</v>
      </c>
      <c r="E18" s="69" t="str">
        <f>VLOOKUP(A18,Table2[],4,0)</f>
        <v>آقا</v>
      </c>
      <c r="F18" s="74">
        <v>44197</v>
      </c>
      <c r="G18" s="68">
        <f>VLOOKUP(Table3[[#This Row],[شناسه محصول]],Table1[],6,0)</f>
        <v>190000</v>
      </c>
      <c r="H18" s="65">
        <f>VLOOKUP(Table3[[#This Row],[شناسه محصول]],Table1[],3,0)</f>
        <v>0.22900000000000001</v>
      </c>
      <c r="I18" s="72">
        <v>27</v>
      </c>
      <c r="J18" s="68">
        <f t="shared" si="0"/>
        <v>1174770</v>
      </c>
      <c r="K18" s="68"/>
    </row>
    <row r="19" spans="1:11" x14ac:dyDescent="0.35">
      <c r="A19" s="69">
        <v>5252</v>
      </c>
      <c r="B19" s="70">
        <v>254</v>
      </c>
      <c r="C19" s="68" t="str">
        <f>VLOOKUP(B19:B21,Table1[[شناسه محصول]:[نام محصول]],2,0)</f>
        <v>BODY WORLD GROUP PUMP MACHINE 2 450 GR</v>
      </c>
      <c r="D19" s="69" t="str">
        <f>VLOOKUP(A19,Table2[],5,0)</f>
        <v>تهران</v>
      </c>
      <c r="E19" s="69" t="str">
        <f>VLOOKUP(A19,Table2[],4,0)</f>
        <v>آقا</v>
      </c>
      <c r="F19" s="71">
        <v>44317</v>
      </c>
      <c r="G19" s="68">
        <f>VLOOKUP(Table3[[#This Row],[شناسه محصول]],Table1[],6,0)</f>
        <v>190000</v>
      </c>
      <c r="H19" s="65">
        <f>VLOOKUP(Table3[[#This Row],[شناسه محصول]],Table1[],3,0)</f>
        <v>0.22900000000000001</v>
      </c>
      <c r="I19" s="72">
        <v>29</v>
      </c>
      <c r="J19" s="68">
        <f t="shared" si="0"/>
        <v>1261790</v>
      </c>
      <c r="K19" s="68"/>
    </row>
    <row r="20" spans="1:11" x14ac:dyDescent="0.35">
      <c r="A20" s="69">
        <v>3788</v>
      </c>
      <c r="B20" s="70">
        <v>611</v>
      </c>
      <c r="C20" s="68" t="str">
        <f>VLOOKUP(B20:B22,Table1[[شناسه محصول]:[نام محصول]],2,0)</f>
        <v>MULVIT</v>
      </c>
      <c r="D20" s="69" t="str">
        <f>VLOOKUP(A20,Table2[],5,0)</f>
        <v>گیلان</v>
      </c>
      <c r="E20" s="69" t="str">
        <f>VLOOKUP(A20,Table2[],4,0)</f>
        <v>خانم</v>
      </c>
      <c r="F20" s="71">
        <v>44317</v>
      </c>
      <c r="G20" s="68">
        <f>VLOOKUP(Table3[[#This Row],[شناسه محصول]],Table1[],6,0)</f>
        <v>200000</v>
      </c>
      <c r="H20" s="65">
        <f>VLOOKUP(Table3[[#This Row],[شناسه محصول]],Table1[],3,0)</f>
        <v>0.25600000000000001</v>
      </c>
      <c r="I20" s="72">
        <v>25</v>
      </c>
      <c r="J20" s="68">
        <f t="shared" si="0"/>
        <v>1280000</v>
      </c>
      <c r="K20" s="68"/>
    </row>
    <row r="21" spans="1:11" x14ac:dyDescent="0.35">
      <c r="A21" s="69">
        <v>3991</v>
      </c>
      <c r="B21" s="70">
        <v>576</v>
      </c>
      <c r="C21" s="68" t="str">
        <f>VLOOKUP(B21:B23,Table1[[شناسه محصول]:[نام محصول]],2,0)</f>
        <v>PEDIAVIT 15 ML/ORANGE/1 NUMBER</v>
      </c>
      <c r="D21" s="69" t="str">
        <f>VLOOKUP(A21,Table2[],5,0)</f>
        <v>تهران</v>
      </c>
      <c r="E21" s="69" t="str">
        <f>VLOOKUP(A21,Table2[],4,0)</f>
        <v>خانم</v>
      </c>
      <c r="F21" s="71">
        <v>44317</v>
      </c>
      <c r="G21" s="68">
        <f>VLOOKUP(Table3[[#This Row],[شناسه محصول]],Table1[],6,0)</f>
        <v>150000</v>
      </c>
      <c r="H21" s="65">
        <f>VLOOKUP(Table3[[#This Row],[شناسه محصول]],Table1[],3,0)</f>
        <v>0.25600000000000001</v>
      </c>
      <c r="I21" s="72">
        <v>33</v>
      </c>
      <c r="J21" s="68">
        <f t="shared" si="0"/>
        <v>1267200</v>
      </c>
      <c r="K21" s="68"/>
    </row>
    <row r="22" spans="1:11" x14ac:dyDescent="0.35">
      <c r="A22" s="69">
        <v>7010</v>
      </c>
      <c r="B22" s="70">
        <v>281</v>
      </c>
      <c r="C22" s="68" t="str">
        <f>VLOOKUP(B22:B24,Table1[[شناسه محصول]:[نام محصول]],2,0)</f>
        <v>LIPOSOFER 30 ML DROP</v>
      </c>
      <c r="D22" s="69" t="str">
        <f>VLOOKUP(A22,Table2[],5,0)</f>
        <v>تهران</v>
      </c>
      <c r="E22" s="69" t="str">
        <f>VLOOKUP(A22,Table2[],4,0)</f>
        <v>خانم</v>
      </c>
      <c r="F22" s="73">
        <v>44267</v>
      </c>
      <c r="G22" s="68">
        <f>VLOOKUP(Table3[[#This Row],[شناسه محصول]],Table1[],6,0)</f>
        <v>180000</v>
      </c>
      <c r="H22" s="65">
        <f>VLOOKUP(Table3[[#This Row],[شناسه محصول]],Table1[],3,0)</f>
        <v>0.25600000000000001</v>
      </c>
      <c r="I22" s="72">
        <v>31</v>
      </c>
      <c r="J22" s="68">
        <f t="shared" si="0"/>
        <v>1428480</v>
      </c>
      <c r="K22" s="68"/>
    </row>
    <row r="23" spans="1:11" x14ac:dyDescent="0.35">
      <c r="A23" s="69">
        <v>6990</v>
      </c>
      <c r="B23" s="70">
        <v>271</v>
      </c>
      <c r="C23" s="68" t="str">
        <f>VLOOKUP(B23:B25,Table1[[شناسه محصول]:[نام محصول]],2,0)</f>
        <v>GLUCOSAVID-BORNA</v>
      </c>
      <c r="D23" s="69" t="str">
        <f>VLOOKUP(A23,Table2[],5,0)</f>
        <v>اردبیل</v>
      </c>
      <c r="E23" s="69" t="str">
        <f>VLOOKUP(A23,Table2[],4,0)</f>
        <v>آقا</v>
      </c>
      <c r="F23" s="71">
        <v>44317</v>
      </c>
      <c r="G23" s="68">
        <f>VLOOKUP(Table3[[#This Row],[شناسه محصول]],Table1[],6,0)</f>
        <v>240000</v>
      </c>
      <c r="H23" s="65">
        <f>VLOOKUP(Table3[[#This Row],[شناسه محصول]],Table1[],3,0)</f>
        <v>0.25600000000000001</v>
      </c>
      <c r="I23" s="72">
        <v>37</v>
      </c>
      <c r="J23" s="68">
        <f t="shared" si="0"/>
        <v>2273280</v>
      </c>
      <c r="K23" s="68"/>
    </row>
    <row r="24" spans="1:11" x14ac:dyDescent="0.35">
      <c r="A24" s="69">
        <v>7750</v>
      </c>
      <c r="B24" s="70">
        <v>640</v>
      </c>
      <c r="C24" s="68" t="str">
        <f>VLOOKUP(B24:B26,Table1[[شناسه محصول]:[نام محصول]],2,0)</f>
        <v>PHARMAGELITAN</v>
      </c>
      <c r="D24" s="69" t="str">
        <f>VLOOKUP(A24,Table2[],5,0)</f>
        <v>تهران</v>
      </c>
      <c r="E24" s="69" t="str">
        <f>VLOOKUP(A24,Table2[],4,0)</f>
        <v>آقا</v>
      </c>
      <c r="F24" s="74">
        <v>44197</v>
      </c>
      <c r="G24" s="68">
        <f>VLOOKUP(Table3[[#This Row],[شناسه محصول]],Table1[],6,0)</f>
        <v>320000</v>
      </c>
      <c r="H24" s="65">
        <f>VLOOKUP(Table3[[#This Row],[شناسه محصول]],Table1[],3,0)</f>
        <v>0.26300000000000001</v>
      </c>
      <c r="I24" s="72">
        <v>36</v>
      </c>
      <c r="J24" s="68">
        <f t="shared" si="0"/>
        <v>3029760</v>
      </c>
      <c r="K24" s="68"/>
    </row>
    <row r="25" spans="1:11" x14ac:dyDescent="0.35">
      <c r="A25" s="69">
        <v>7150</v>
      </c>
      <c r="B25" s="70">
        <v>352</v>
      </c>
      <c r="C25" s="68" t="str">
        <f>VLOOKUP(B25:B27,Table1[[شناسه محصول]:[نام محصول]],2,0)</f>
        <v>LIFE STYLE STRESS B COMPLEX+ZINC</v>
      </c>
      <c r="D25" s="69" t="str">
        <f>VLOOKUP(A25,Table2[],5,0)</f>
        <v>تهران</v>
      </c>
      <c r="E25" s="69" t="str">
        <f>VLOOKUP(A25,Table2[],4,0)</f>
        <v>آقا</v>
      </c>
      <c r="F25" s="71">
        <v>44317</v>
      </c>
      <c r="G25" s="68">
        <f>VLOOKUP(Table3[[#This Row],[شناسه محصول]],Table1[],6,0)</f>
        <v>200000</v>
      </c>
      <c r="H25" s="65">
        <f>VLOOKUP(Table3[[#This Row],[شناسه محصول]],Table1[],3,0)</f>
        <v>0.28899999999999998</v>
      </c>
      <c r="I25" s="72">
        <v>30</v>
      </c>
      <c r="J25" s="68">
        <f t="shared" si="0"/>
        <v>1733999.9999999998</v>
      </c>
      <c r="K25" s="68"/>
    </row>
    <row r="26" spans="1:11" x14ac:dyDescent="0.35">
      <c r="A26" s="69">
        <v>1578</v>
      </c>
      <c r="B26" s="70">
        <v>521</v>
      </c>
      <c r="C26" s="68" t="str">
        <f>VLOOKUP(B26:B28,Table1[[شناسه محصول]:[نام محصول]],2,0)</f>
        <v>CALCIUM-EFF</v>
      </c>
      <c r="D26" s="69" t="str">
        <f>VLOOKUP(A26,Table2[],5,0)</f>
        <v>اصفهان</v>
      </c>
      <c r="E26" s="69" t="str">
        <f>VLOOKUP(A26,Table2[],4,0)</f>
        <v>آقا</v>
      </c>
      <c r="F26" s="73">
        <v>44267</v>
      </c>
      <c r="G26" s="68">
        <f>VLOOKUP(Table3[[#This Row],[شناسه محصول]],Table1[],6,0)</f>
        <v>180000</v>
      </c>
      <c r="H26" s="65">
        <f>VLOOKUP(Table3[[#This Row],[شناسه محصول]],Table1[],3,0)</f>
        <v>0.25</v>
      </c>
      <c r="I26" s="72">
        <v>20</v>
      </c>
      <c r="J26" s="68">
        <f t="shared" si="0"/>
        <v>900000</v>
      </c>
      <c r="K26" s="68"/>
    </row>
    <row r="27" spans="1:11" x14ac:dyDescent="0.35">
      <c r="A27" s="69">
        <v>4012</v>
      </c>
      <c r="B27" s="70">
        <v>660</v>
      </c>
      <c r="C27" s="68" t="str">
        <f>VLOOKUP(B27:B29,Table1[[شناسه محصول]:[نام محصول]],2,0)</f>
        <v>NEPHROTONIC</v>
      </c>
      <c r="D27" s="69" t="str">
        <f>VLOOKUP(A27,Table2[],5,0)</f>
        <v>تهران</v>
      </c>
      <c r="E27" s="69" t="str">
        <f>VLOOKUP(A27,Table2[],4,0)</f>
        <v>خانم</v>
      </c>
      <c r="F27" s="73">
        <v>44267</v>
      </c>
      <c r="G27" s="68">
        <f>VLOOKUP(Table3[[#This Row],[شناسه محصول]],Table1[],6,0)</f>
        <v>200000</v>
      </c>
      <c r="H27" s="65">
        <f>VLOOKUP(Table3[[#This Row],[شناسه محصول]],Table1[],3,0)</f>
        <v>0.33300000000000002</v>
      </c>
      <c r="I27" s="72">
        <v>3</v>
      </c>
      <c r="J27" s="68">
        <f t="shared" si="0"/>
        <v>199800</v>
      </c>
      <c r="K27" s="68"/>
    </row>
    <row r="28" spans="1:11" x14ac:dyDescent="0.35">
      <c r="A28" s="69">
        <v>1578</v>
      </c>
      <c r="B28" s="70">
        <v>747</v>
      </c>
      <c r="C28" s="68" t="str">
        <f>VLOOKUP(B28:B30,Table1[[شناسه محصول]:[نام محصول]],2,0)</f>
        <v>MEGA MASS ADVAY® 600 G POWD</v>
      </c>
      <c r="D28" s="69" t="str">
        <f>VLOOKUP(A28,Table2[],5,0)</f>
        <v>اصفهان</v>
      </c>
      <c r="E28" s="69" t="str">
        <f>VLOOKUP(A28,Table2[],4,0)</f>
        <v>آقا</v>
      </c>
      <c r="F28" s="73">
        <v>44267</v>
      </c>
      <c r="G28" s="68">
        <f>VLOOKUP(Table3[[#This Row],[شناسه محصول]],Table1[],6,0)</f>
        <v>150000</v>
      </c>
      <c r="H28" s="65">
        <f>VLOOKUP(Table3[[#This Row],[شناسه محصول]],Table1[],3,0)</f>
        <v>0.25700000000000001</v>
      </c>
      <c r="I28" s="72">
        <v>8</v>
      </c>
      <c r="J28" s="68">
        <f t="shared" si="0"/>
        <v>308400</v>
      </c>
      <c r="K28" s="68"/>
    </row>
    <row r="29" spans="1:11" x14ac:dyDescent="0.35">
      <c r="A29" s="69">
        <v>4012</v>
      </c>
      <c r="B29" s="70">
        <v>352</v>
      </c>
      <c r="C29" s="68" t="str">
        <f>VLOOKUP(B29:B31,Table1[[شناسه محصول]:[نام محصول]],2,0)</f>
        <v>LIFE STYLE STRESS B COMPLEX+ZINC</v>
      </c>
      <c r="D29" s="69" t="str">
        <f>VLOOKUP(A29,Table2[],5,0)</f>
        <v>تهران</v>
      </c>
      <c r="E29" s="69" t="str">
        <f>VLOOKUP(A29,Table2[],4,0)</f>
        <v>خانم</v>
      </c>
      <c r="F29" s="74">
        <v>44197</v>
      </c>
      <c r="G29" s="68">
        <f>VLOOKUP(Table3[[#This Row],[شناسه محصول]],Table1[],6,0)</f>
        <v>200000</v>
      </c>
      <c r="H29" s="65">
        <f>VLOOKUP(Table3[[#This Row],[شناسه محصول]],Table1[],3,0)</f>
        <v>0.28899999999999998</v>
      </c>
      <c r="I29" s="72">
        <v>50</v>
      </c>
      <c r="J29" s="68">
        <f t="shared" si="0"/>
        <v>2889999.9999999995</v>
      </c>
      <c r="K29" s="68"/>
    </row>
    <row r="30" spans="1:11" x14ac:dyDescent="0.35">
      <c r="A30" s="69">
        <v>6000</v>
      </c>
      <c r="B30" s="70">
        <v>205</v>
      </c>
      <c r="C30" s="68" t="str">
        <f>VLOOKUP(B30:B32,Table1[[شناسه محصول]:[نام محصول]],2,0)</f>
        <v>VITAMIN C+ZINC - CAP 180</v>
      </c>
      <c r="D30" s="69" t="str">
        <f>VLOOKUP(A30,Table2[],5,0)</f>
        <v>اردبیل</v>
      </c>
      <c r="E30" s="69" t="str">
        <f>VLOOKUP(A30,Table2[],4,0)</f>
        <v>خانم</v>
      </c>
      <c r="F30" s="74">
        <v>44197</v>
      </c>
      <c r="G30" s="68">
        <f>VLOOKUP(Table3[[#This Row],[شناسه محصول]],Table1[],6,0)</f>
        <v>190000</v>
      </c>
      <c r="H30" s="65">
        <f>VLOOKUP(Table3[[#This Row],[شناسه محصول]],Table1[],3,0)</f>
        <v>0.22900000000000001</v>
      </c>
      <c r="I30" s="72">
        <v>2</v>
      </c>
      <c r="J30" s="68">
        <f t="shared" si="0"/>
        <v>87020</v>
      </c>
      <c r="K30" s="68"/>
    </row>
    <row r="31" spans="1:11" x14ac:dyDescent="0.35">
      <c r="A31" s="69">
        <v>5534</v>
      </c>
      <c r="B31" s="70">
        <v>521</v>
      </c>
      <c r="C31" s="68" t="str">
        <f>VLOOKUP(B31:B33,Table1[[شناسه محصول]:[نام محصول]],2,0)</f>
        <v>CALCIUM-EFF</v>
      </c>
      <c r="D31" s="69" t="str">
        <f>VLOOKUP(A31,Table2[],5,0)</f>
        <v>اصفهان</v>
      </c>
      <c r="E31" s="69" t="str">
        <f>VLOOKUP(A31,Table2[],4,0)</f>
        <v>آقا</v>
      </c>
      <c r="F31" s="73">
        <v>44267</v>
      </c>
      <c r="G31" s="68">
        <f>VLOOKUP(Table3[[#This Row],[شناسه محصول]],Table1[],6,0)</f>
        <v>180000</v>
      </c>
      <c r="H31" s="65">
        <f>VLOOKUP(Table3[[#This Row],[شناسه محصول]],Table1[],3,0)</f>
        <v>0.25</v>
      </c>
      <c r="I31" s="72">
        <v>9</v>
      </c>
      <c r="J31" s="75">
        <f t="shared" si="0"/>
        <v>405000</v>
      </c>
      <c r="K31" s="68"/>
    </row>
  </sheetData>
  <scenarios current="0" show="1" sqref="K2">
    <scenario name="scenario 1" locked="1" count="6" user="mohamad hosein nourian" comment="Created by mohamad hosein nourian on 6/19/2021_x000a_Modified by mohamad hosein nourian on 6/19/2021">
      <inputCells r="H2" val="0.25"/>
      <inputCells r="I2" val="18"/>
      <inputCells r="H3" val="0.256"/>
      <inputCells r="I3" val="23"/>
      <inputCells r="H4" val="0.25"/>
      <inputCells r="I4" val="14"/>
    </scenario>
    <scenario name="scensrio 2" locked="1" count="6" user="mohamad hosein nourian" comment="Created by mohamad hosein nourian on 6/19/2021_x000a_Modified by mohamad hosein nourian on 6/19/2021">
      <inputCells r="H2" val="0.2"/>
      <inputCells r="I2" val="43"/>
      <inputCells r="H3" val="0.221"/>
      <inputCells r="I3" val="27"/>
      <inputCells r="H4" val="0.21"/>
      <inputCells r="I4" val="19"/>
    </scenario>
  </scenarios>
  <dataValidations count="3">
    <dataValidation type="date" operator="greaterThan" allowBlank="1" showInputMessage="1" showErrorMessage="1" sqref="F3 F25 F6:F9 F13:F14 F17 F23 F11 F19:F21" xr:uid="{DFE9AD38-9C67-2948-9D4E-1B951DF03A91}">
      <formula1>44194</formula1>
    </dataValidation>
    <dataValidation type="date" operator="greaterThan" allowBlank="1" showInputMessage="1" showErrorMessage="1" sqref="F2 F4:F5 F10" xr:uid="{B906A66F-A19C-6140-AB11-7FB1EC3F33F1}">
      <formula1>44196</formula1>
    </dataValidation>
    <dataValidation type="whole" operator="lessThan" allowBlank="1" showInputMessage="1" showErrorMessage="1" sqref="I2:I31" xr:uid="{0B3F17EB-9419-8541-B6F5-101862630C09}">
      <formula1>51</formula1>
    </dataValidation>
  </dataValidations>
  <pageMargins left="0.7" right="0.7" top="0.75" bottom="0.75" header="0.3" footer="0.3"/>
  <ignoredErrors>
    <ignoredError sqref="C2:C9 C11:C31" formulaRange="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4E509190-8ABF-7244-8C3D-E56AB92AEA8E}">
          <x14:formula1>
            <xm:f>محصول!$A$2:$A$21</xm:f>
          </x14:formula1>
          <xm:sqref>B2:B31</xm:sqref>
        </x14:dataValidation>
        <x14:dataValidation type="list" allowBlank="1" showInputMessage="1" showErrorMessage="1" xr:uid="{E63CE941-4D3F-5C47-AC8C-B6A929D403CC}">
          <x14:formula1>
            <xm:f>مشتری!$A$2:$A$51</xm:f>
          </x14:formula1>
          <xm:sqref>A2:A31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سایر اطلاعات</vt:lpstr>
      <vt:lpstr>محصول</vt:lpstr>
      <vt:lpstr>مشتری</vt:lpstr>
      <vt:lpstr>Scenario Summary</vt:lpstr>
      <vt:lpstr>Sheet1</vt:lpstr>
      <vt:lpstr>Sheet2</vt:lpstr>
      <vt:lpstr>سفارش</vt:lpstr>
    </vt:vector>
  </TitlesOfParts>
  <Company>Moorche 30 DVDs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Bahar</cp:lastModifiedBy>
  <dcterms:created xsi:type="dcterms:W3CDTF">2021-05-18T22:04:12Z</dcterms:created>
  <dcterms:modified xsi:type="dcterms:W3CDTF">2021-06-28T16:10:31Z</dcterms:modified>
</cp:coreProperties>
</file>