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hrdad/Downloads/"/>
    </mc:Choice>
  </mc:AlternateContent>
  <bookViews>
    <workbookView xWindow="4780" yWindow="460" windowWidth="28800" windowHeight="1762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1" l="1"/>
  <c r="N24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N22" i="1"/>
  <c r="H35" i="1"/>
  <c r="I35" i="1"/>
  <c r="J35" i="1"/>
  <c r="K35" i="1"/>
  <c r="F35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1" i="1"/>
  <c r="G18" i="1"/>
  <c r="H18" i="1"/>
  <c r="I18" i="1"/>
  <c r="J18" i="1"/>
  <c r="K18" i="1"/>
  <c r="F18" i="1"/>
  <c r="N2" i="1"/>
  <c r="K17" i="1"/>
  <c r="J17" i="1"/>
  <c r="I17" i="1"/>
  <c r="H17" i="1"/>
  <c r="G17" i="1"/>
  <c r="F17" i="1"/>
  <c r="K16" i="1"/>
  <c r="J16" i="1"/>
  <c r="I16" i="1"/>
  <c r="H16" i="1"/>
  <c r="G16" i="1"/>
  <c r="F16" i="1"/>
</calcChain>
</file>

<file path=xl/sharedStrings.xml><?xml version="1.0" encoding="utf-8"?>
<sst xmlns="http://schemas.openxmlformats.org/spreadsheetml/2006/main" count="46" uniqueCount="45">
  <si>
    <t>Worker ID</t>
  </si>
  <si>
    <t>Plan</t>
  </si>
  <si>
    <t>How mentally
demanding
was the task?</t>
  </si>
  <si>
    <t>How
physically
demanding
was the task?</t>
  </si>
  <si>
    <t>How hurried
or rushed was
the pace of
the task?</t>
  </si>
  <si>
    <t>How
successful
were you in
accomplishing
what you were
asked to do?</t>
  </si>
  <si>
    <t>How hard did
you have to
work to
accomplish
your level of
performance?</t>
  </si>
  <si>
    <t>How insecure,
discouraged,
irritated,
stressed, and
annoyed were
you?</t>
  </si>
  <si>
    <t>A2ORPKVJKI0EIO</t>
  </si>
  <si>
    <t>1. SAMPLE and analyze rock at position 3
2. CALIBRATES for position 0
3. TAKES IMAGE for position 0
4. NAVIGATES from position 3 is to position 0
5. DROPS sample
6. COMMUNICATES rock data
7. COMMUNICATES image data
8. NAVIGATES from position 0 is to position 2
9. SAMPLE and analyze soil at position 2
10. CALIBRATES for position 1 11. TAKES IMAGE for position 1
12. COMMUNICATES soil data
13. COMMUNICATES image data</t>
  </si>
  <si>
    <t>AKZ8SFOAI4RZN</t>
  </si>
  <si>
    <t>1. SAMPLE and analyze rock at position 3
2. COMMUNICATES rock data
3. DROPS sample
4. CALIBRATES for position 0
5. TAKES IMAGE for position 0
6. COMMUNICATES image data
7. CALIBRATES for position 1
8. TAKES IMAGE for position 1
9. COMMUNICATES image data
10. NAVIGATES from position 3 is to position 111. NAVIGATES from position 1 is to position 2
12. SAMPLE and analyze soil at position 2
13. COMMUNICATES soil data</t>
  </si>
  <si>
    <t>A30UE6DWFNUCWX</t>
  </si>
  <si>
    <t>1. NAVIGATES from position 0 is to position 2
2. SAMPLE and analyze soil at position 2
3. NAVIGATES from position 2 is to position 0
4. NAVIGATES from position 1 is to position 3
5. SAMPLE and analyze rock at position 3
6. NAVIGATES from position 3 is to position 0
7. TAKES IMAGE for position 3
8. NAVIGATES from position 0 is to position 1
9. DROPS sample
10. TAKES IMAGE for position 1
11. COMMUNICATES image data
12. COMMUNICATES rock data</t>
  </si>
  <si>
    <t>A16ANYLVNPKCVG</t>
  </si>
  <si>
    <t>1. SAMPLE and analyze rock at position 3
2. COMMUNICATES rock data
3. NAVIGATES from position 3 is to position 1
4. TAKES IMAGE for position 1
5. COMMUNICATES image data
6. TAKES IMAGE for position 0
7. COMMUNICATES image data
8. NAVIGATES from position 1 is to position 2
9. SAMPLE and analyze soil at position 2
10. COMMUNICATES soil data</t>
  </si>
  <si>
    <t>A3IDAO8T75VO3Z</t>
  </si>
  <si>
    <t>1. SAMPLE and analyze rock at position 3
2. COMMUNICATES rock data
3. NAVIGATES from position 3 is to position 1
4. CALIBRATES for position 1
5. TAKES IMAGE for position 1
6. COMMUNICATES image data
7. NAVIGATES from position 1 is to position 2
8. SAMPLE and analyze soil at position 2
9. COMMUNICATES soil data
10. NAVIGATES from position 2 is to position 011. CALIBRATES for position 0
12. TAKES IMAGE for position 0
13. COMMUNICATES image data</t>
  </si>
  <si>
    <t>A34UER5ZQ5APMB</t>
  </si>
  <si>
    <t>1. SAMPLE and analyze rock at position 3
2. NAVIGATES from position 3 is to position 0
3. DROPS sample
4. COMMUNICATES rock data
5. CALIBRATES for position 0
6. TAKES IMAGE for position 0
7. COMMUNICATES image data8. NAVIGATES from position 0 is to position 1
9. CALIBRATES for position 1
10. TAKES IMAGE for position 1
11. COMMUNICATES image data
12. NAVIGATES from position 1 is to position 2
13. SAMPLE and analyze soil at position 2
14. DROPS sample
15. COMMUNICATES soil data</t>
  </si>
  <si>
    <t>ANJJYKB47APL5</t>
  </si>
  <si>
    <t>1. SAMPLE and analyze rock at position 3
2. COMMUNICATES rock data
3. DROPS sample
4. NAVIGATES from position 3 is to position 1
5. CALIBRATES for position 1
6. TAKES IMAGE for position 1
7. COMMUNICATES image data8. NAVIGATES from position 1 is to position 0
9. CALIBRATES for position 0
10. TAKES IMAGE for position 0
11. COMMUNICATES image data
12. NAVIGATES from position 0 is to position 2
13. SAMPLE and analyze soil at position 2
14. COMMUNICATES soil data
15. DROPS sample</t>
  </si>
  <si>
    <t>A2EJ7U3TZAKROG</t>
  </si>
  <si>
    <t>1. SAMPLE and analyze rock at position 3
2. COMMUNICATES rock data
3. DROPS sample
4. NAVIGATES from position 3 is to position 0
5. CALIBRATES for position 0
6. TAKES IMAGE for position 0
7. COMMUNICATES image data
8. NAVIGATES from position 0 is to position 1
9. CALIBRATES for position 1
10. TAKES IMAGE for position 0
11. COMMUNICATES image data
12. NAVIGATES from position 1 is to position 2
13. SAMPLE and analyze soil at position 2
14. COMMUNICATES soil data
15. DROPS sample
16. NAVIGATES from position 2 is to position 1
17. CALIBRATES for position 1
18. TAKES IMAGE for position 1</t>
  </si>
  <si>
    <t>A1YSYI926BBOHW</t>
  </si>
  <si>
    <t>1. SAMPLE and analyze rock at position 3
2. NAVIGATES from position 3 is to position 0
3. CALIBRATES for position 0
4. TAKES IMAGE for position 0
5. NAVIGATES from position 0 is to position 1
6. CALIBRATES for position 1
7. TAKES IMAGE for position 1
8. NAVIGATES from position 1 is to position 2
9. SAMPLE and analyze soil at position 2
10. COMMUNICATES rock data
11. COMMUNICATES soil data
12. COMMUNICATES image data</t>
  </si>
  <si>
    <t>A1SX8IVV82M0LW</t>
  </si>
  <si>
    <t>1. SAMPLE and analyze rock at position 3
2. COMMUNICATES rock data
3. DROPS sample
4. NAVIGATES from position 3 is to position 1
5. TAKES IMAGE for position 1
6. NAVIGATES from position 1 is to position 2
7. SAMPLE and analyze soil at position 2
8. COMMUNICATES soil data
9. COMMUNICATES soil data
10. DROPS sample11. NAVIGATES from position 2 is to position 0
12. TAKES IMAGE for position 0
13. COMMUNICATES image data</t>
  </si>
  <si>
    <t>A11FFJZ0C984W4</t>
  </si>
  <si>
    <t>1. SAMPLE and analyze rock at position 3
2. COMMUNICATES rock data
3. DROPS sample
4. NAVIGATES from position 3 is to position 0
5. CALIBRATES for position 0
6. TAKES IMAGE for position 0
7. COMMUNICATES image data8. NAVIGATES from position 0 is to position 1
9. CALIBRATES for position 1
10. TAKES IMAGE for position 1
11. COMMUNICATES image data
12. NAVIGATES from position 1 is to position 2
13. SAMPLE and analyze soil at position 2
14. COMMUNICATES soil data
15. DROPS sample</t>
  </si>
  <si>
    <t>A1FYFBIFYWTMJS</t>
  </si>
  <si>
    <t>1. CALIBRATES for position 0
2. TAKES IMAGE for position 0
3. COMMUNICATES image data
4. CALIBRATES for position 1
5. TAKES IMAGE for position 1
6. COMMUNICATES image data
7. SAMPLE and analyze rock at position 3
8. COMMUNICATES rock data
9. DROPS sample
10. NAVIGATES from position 3 is to position 111. NAVIGATES from position 1 is to position 2
12. SAMPLE and analyze soil at position 2
13. COMMUNICATES soil data</t>
  </si>
  <si>
    <t>ASAG9N3A245K</t>
  </si>
  <si>
    <t>1. SAMPLE and analyze rock at position 3
2. NAVIGATES from position 3 is to position 1
3. TAKES IMAGE for position 1
4. COMMUNICATES image data
5. NAVIGATES from position 1 is to position 0
6. TAKES IMAGE for position 0
7. COMMUNICATES image data
8. NAVIGATES from position 0 is to position 2
9. SAMPLE and analyze soil at position 2
10. COMMUNICATES soil data
11. NAVIGATES from position 2 is to position 1
12. NAVIGATES from position 1 is to position 3
13. SAMPLE and analyze rock at position 3
14. COMMUNICATES rock data</t>
  </si>
  <si>
    <t>A2O7LNRIBPIHAF</t>
  </si>
  <si>
    <t>1. SAMPLE and analyze rock at position 3
2. NAVIGATES from position 3 is to position 1
3. TAKES IMAGE for position 1
4. NAVIGATES from position 1 is to position 0
5. CALIBRATES for position 0
6. TAKES IMAGE for position 0
7. NAVIGATES from position 0 is to position 28. COMMUNICATES rock data
9. SAMPLE and analyze soil at position 2
10. COMMUNICATES image data
11. COMMUNICATES soil data
12. NAVIGATES from position 2 is to position 1
13. CALIBRATES for position 1
14. TAKES IMAGE for position 1
15. COMMUNICATES image data</t>
  </si>
  <si>
    <t>mean:</t>
  </si>
  <si>
    <t>std:</t>
  </si>
  <si>
    <t>#items/questions</t>
  </si>
  <si>
    <t>sum of the item variances</t>
  </si>
  <si>
    <t>variances</t>
  </si>
  <si>
    <t>Sum of the item variances</t>
  </si>
  <si>
    <t>Total</t>
  </si>
  <si>
    <t>Variance of Total Scores</t>
  </si>
  <si>
    <t>Cronbach's 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</si>
</sst>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35"/>
  <sheetViews>
    <sheetView tabSelected="1" topLeftCell="E1" zoomScale="120" zoomScaleNormal="120" zoomScalePageLayoutView="120" workbookViewId="0">
      <pane ySplit="1" topLeftCell="A6" activePane="bottomLeft" state="frozen"/>
      <selection pane="bottomLeft" activeCell="N24" sqref="N24"/>
    </sheetView>
  </sheetViews>
  <sheetFormatPr baseColWidth="10" defaultColWidth="14.5" defaultRowHeight="15.75" customHeight="1" x14ac:dyDescent="0.15"/>
  <cols>
    <col min="1" max="1" width="19.6640625" customWidth="1"/>
    <col min="11" max="11" width="13.5" customWidth="1"/>
    <col min="12" max="12" width="8.1640625" customWidth="1"/>
    <col min="13" max="13" width="26.5" customWidth="1"/>
  </cols>
  <sheetData>
    <row r="1" spans="1:14" ht="15.75" customHeight="1" x14ac:dyDescent="0.15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</row>
    <row r="2" spans="1:14" ht="24" customHeight="1" x14ac:dyDescent="0.2">
      <c r="A2" s="1" t="s">
        <v>8</v>
      </c>
      <c r="B2" s="1" t="s">
        <v>9</v>
      </c>
      <c r="F2" s="1">
        <v>25</v>
      </c>
      <c r="G2" s="1">
        <v>0</v>
      </c>
      <c r="H2" s="1">
        <v>45</v>
      </c>
      <c r="I2" s="1">
        <v>100</v>
      </c>
      <c r="J2" s="1">
        <v>15</v>
      </c>
      <c r="K2" s="1">
        <v>0</v>
      </c>
      <c r="M2" s="3" t="s">
        <v>38</v>
      </c>
      <c r="N2" s="3">
        <f>COUNTA(F2:K2)</f>
        <v>6</v>
      </c>
    </row>
    <row r="3" spans="1:14" ht="22" customHeight="1" x14ac:dyDescent="0.2">
      <c r="A3" s="1" t="s">
        <v>10</v>
      </c>
      <c r="B3" s="1" t="s">
        <v>11</v>
      </c>
      <c r="F3" s="1">
        <v>50</v>
      </c>
      <c r="G3" s="1">
        <v>0</v>
      </c>
      <c r="H3" s="1">
        <v>25</v>
      </c>
      <c r="I3" s="1">
        <v>80</v>
      </c>
      <c r="J3" s="1">
        <v>55</v>
      </c>
      <c r="K3" s="1">
        <v>40</v>
      </c>
      <c r="M3" s="3" t="s">
        <v>39</v>
      </c>
      <c r="N3" s="3"/>
    </row>
    <row r="4" spans="1:14" ht="26" customHeight="1" x14ac:dyDescent="0.2">
      <c r="A4" s="1" t="s">
        <v>12</v>
      </c>
      <c r="B4" s="1" t="s">
        <v>13</v>
      </c>
      <c r="F4" s="1">
        <v>55</v>
      </c>
      <c r="G4" s="1">
        <v>5</v>
      </c>
      <c r="H4" s="1">
        <v>55</v>
      </c>
      <c r="I4" s="1">
        <v>35</v>
      </c>
      <c r="J4" s="1">
        <v>60</v>
      </c>
      <c r="K4" s="1">
        <v>65</v>
      </c>
      <c r="M4" s="3"/>
    </row>
    <row r="5" spans="1:14" ht="26" customHeight="1" x14ac:dyDescent="0.2">
      <c r="A5" s="1" t="s">
        <v>14</v>
      </c>
      <c r="B5" s="1" t="s">
        <v>15</v>
      </c>
      <c r="F5" s="1">
        <v>35</v>
      </c>
      <c r="G5" s="1">
        <v>0</v>
      </c>
      <c r="H5" s="1">
        <v>70</v>
      </c>
      <c r="I5" s="1">
        <v>100</v>
      </c>
      <c r="J5" s="1">
        <v>50</v>
      </c>
      <c r="K5" s="1">
        <v>15</v>
      </c>
      <c r="M5" s="3"/>
    </row>
    <row r="6" spans="1:14" ht="15.75" customHeight="1" x14ac:dyDescent="0.2">
      <c r="A6" s="1" t="s">
        <v>16</v>
      </c>
      <c r="B6" s="1" t="s">
        <v>17</v>
      </c>
      <c r="F6" s="1">
        <v>35</v>
      </c>
      <c r="G6" s="1">
        <v>10</v>
      </c>
      <c r="H6" s="1">
        <v>50</v>
      </c>
      <c r="I6" s="1">
        <v>75</v>
      </c>
      <c r="J6" s="1">
        <v>55</v>
      </c>
      <c r="K6" s="1">
        <v>65</v>
      </c>
      <c r="M6" s="3"/>
    </row>
    <row r="7" spans="1:14" ht="15.75" customHeight="1" x14ac:dyDescent="0.2">
      <c r="A7" s="1" t="s">
        <v>18</v>
      </c>
      <c r="B7" s="1" t="s">
        <v>19</v>
      </c>
      <c r="F7" s="1">
        <v>60</v>
      </c>
      <c r="G7" s="1">
        <v>5</v>
      </c>
      <c r="H7" s="1">
        <v>0</v>
      </c>
      <c r="I7" s="1">
        <v>100</v>
      </c>
      <c r="J7" s="1">
        <v>65</v>
      </c>
      <c r="K7" s="1">
        <v>5</v>
      </c>
      <c r="M7" s="3"/>
    </row>
    <row r="8" spans="1:14" ht="15.75" customHeight="1" x14ac:dyDescent="0.15">
      <c r="A8" s="1" t="s">
        <v>20</v>
      </c>
      <c r="B8" s="1" t="s">
        <v>21</v>
      </c>
      <c r="F8" s="1">
        <v>50</v>
      </c>
      <c r="G8" s="1">
        <v>0</v>
      </c>
      <c r="H8" s="1">
        <v>5</v>
      </c>
      <c r="I8" s="1">
        <v>50</v>
      </c>
      <c r="J8" s="1">
        <v>45</v>
      </c>
      <c r="K8" s="1">
        <v>50</v>
      </c>
    </row>
    <row r="9" spans="1:14" ht="15.75" customHeight="1" x14ac:dyDescent="0.15">
      <c r="A9" s="1" t="s">
        <v>22</v>
      </c>
      <c r="B9" s="1" t="s">
        <v>23</v>
      </c>
      <c r="F9" s="1">
        <v>30</v>
      </c>
      <c r="G9" s="1">
        <v>0</v>
      </c>
      <c r="H9" s="1">
        <v>20</v>
      </c>
      <c r="I9" s="1">
        <v>20</v>
      </c>
      <c r="J9" s="1">
        <v>10</v>
      </c>
      <c r="K9" s="1">
        <v>70</v>
      </c>
    </row>
    <row r="10" spans="1:14" ht="15.75" customHeight="1" x14ac:dyDescent="0.15">
      <c r="A10" s="1" t="s">
        <v>24</v>
      </c>
      <c r="B10" s="1" t="s">
        <v>25</v>
      </c>
      <c r="F10" s="1">
        <v>35</v>
      </c>
      <c r="G10" s="1">
        <v>20</v>
      </c>
      <c r="H10" s="1">
        <v>10</v>
      </c>
      <c r="I10" s="1">
        <v>85</v>
      </c>
      <c r="J10" s="1">
        <v>25</v>
      </c>
      <c r="K10" s="1">
        <v>10</v>
      </c>
    </row>
    <row r="11" spans="1:14" ht="15.75" customHeight="1" x14ac:dyDescent="0.15">
      <c r="A11" s="1" t="s">
        <v>26</v>
      </c>
      <c r="B11" s="1" t="s">
        <v>27</v>
      </c>
      <c r="F11" s="1">
        <v>65</v>
      </c>
      <c r="G11" s="1">
        <v>15</v>
      </c>
      <c r="H11" s="1">
        <v>35</v>
      </c>
      <c r="I11" s="1">
        <v>45</v>
      </c>
      <c r="J11" s="1">
        <v>70</v>
      </c>
      <c r="K11" s="1">
        <v>25</v>
      </c>
    </row>
    <row r="12" spans="1:14" ht="15.75" customHeight="1" x14ac:dyDescent="0.15">
      <c r="A12" s="1" t="s">
        <v>28</v>
      </c>
      <c r="B12" s="1" t="s">
        <v>29</v>
      </c>
      <c r="F12" s="1">
        <v>40</v>
      </c>
      <c r="G12" s="1">
        <v>0</v>
      </c>
      <c r="H12" s="1">
        <v>25</v>
      </c>
      <c r="I12" s="1">
        <v>100</v>
      </c>
      <c r="J12" s="1">
        <v>40</v>
      </c>
      <c r="K12" s="1">
        <v>0</v>
      </c>
    </row>
    <row r="13" spans="1:14" ht="15.75" customHeight="1" x14ac:dyDescent="0.15">
      <c r="A13" s="1" t="s">
        <v>30</v>
      </c>
      <c r="B13" s="1" t="s">
        <v>31</v>
      </c>
      <c r="F13" s="1">
        <v>80</v>
      </c>
      <c r="G13" s="1">
        <v>0</v>
      </c>
      <c r="H13" s="1">
        <v>20</v>
      </c>
      <c r="I13" s="1">
        <v>100</v>
      </c>
      <c r="J13" s="1">
        <v>75</v>
      </c>
      <c r="K13" s="1">
        <v>30</v>
      </c>
    </row>
    <row r="14" spans="1:14" ht="15.75" customHeight="1" x14ac:dyDescent="0.15">
      <c r="A14" s="1" t="s">
        <v>32</v>
      </c>
      <c r="B14" s="1" t="s">
        <v>33</v>
      </c>
      <c r="F14" s="1">
        <v>55</v>
      </c>
      <c r="G14" s="1">
        <v>0</v>
      </c>
      <c r="H14" s="1">
        <v>60</v>
      </c>
      <c r="I14" s="1">
        <v>90</v>
      </c>
      <c r="J14" s="1">
        <v>30</v>
      </c>
      <c r="K14" s="1">
        <v>45</v>
      </c>
    </row>
    <row r="15" spans="1:14" ht="15.75" customHeight="1" x14ac:dyDescent="0.15">
      <c r="A15" s="1" t="s">
        <v>34</v>
      </c>
      <c r="B15" s="1" t="s">
        <v>35</v>
      </c>
      <c r="F15" s="1">
        <v>65</v>
      </c>
      <c r="G15" s="1">
        <v>5</v>
      </c>
      <c r="H15" s="1">
        <v>70</v>
      </c>
      <c r="I15" s="1">
        <v>90</v>
      </c>
      <c r="J15" s="1">
        <v>90</v>
      </c>
      <c r="K15" s="1">
        <v>5</v>
      </c>
    </row>
    <row r="16" spans="1:14" ht="15.75" customHeight="1" x14ac:dyDescent="0.15">
      <c r="E16" s="1" t="s">
        <v>36</v>
      </c>
      <c r="F16">
        <f t="shared" ref="F16:K16" si="0">AVERAGE(F2:F15)</f>
        <v>48.571428571428569</v>
      </c>
      <c r="G16">
        <f t="shared" si="0"/>
        <v>4.2857142857142856</v>
      </c>
      <c r="H16">
        <f t="shared" si="0"/>
        <v>35</v>
      </c>
      <c r="I16">
        <f t="shared" si="0"/>
        <v>76.428571428571431</v>
      </c>
      <c r="J16">
        <f t="shared" si="0"/>
        <v>48.928571428571431</v>
      </c>
      <c r="K16">
        <f t="shared" si="0"/>
        <v>30.357142857142858</v>
      </c>
    </row>
    <row r="17" spans="5:14" ht="15.75" customHeight="1" x14ac:dyDescent="0.15">
      <c r="E17" s="1" t="s">
        <v>37</v>
      </c>
      <c r="F17">
        <f t="shared" ref="F17:K17" si="1">STDEV(F2:F15)</f>
        <v>15.863428117791933</v>
      </c>
      <c r="G17">
        <f t="shared" si="1"/>
        <v>6.4620617265886402</v>
      </c>
      <c r="H17">
        <f t="shared" si="1"/>
        <v>23.533936216582084</v>
      </c>
      <c r="I17">
        <f t="shared" si="1"/>
        <v>27.486260303913753</v>
      </c>
      <c r="J17">
        <f t="shared" si="1"/>
        <v>23.136598665365611</v>
      </c>
      <c r="K17">
        <f t="shared" si="1"/>
        <v>25.53009428665931</v>
      </c>
    </row>
    <row r="18" spans="5:14" ht="15.75" customHeight="1" x14ac:dyDescent="0.15">
      <c r="E18" t="s">
        <v>40</v>
      </c>
      <c r="F18">
        <f>_xlfn.VAR.P(F2:F15)</f>
        <v>233.67346938775509</v>
      </c>
      <c r="G18">
        <f t="shared" ref="G18:K18" si="2">_xlfn.VAR.P(G2:G15)</f>
        <v>38.775510204081634</v>
      </c>
      <c r="H18">
        <f t="shared" si="2"/>
        <v>514.28571428571433</v>
      </c>
      <c r="I18">
        <f t="shared" si="2"/>
        <v>701.53061224489795</v>
      </c>
      <c r="J18">
        <f t="shared" si="2"/>
        <v>497.06632653061223</v>
      </c>
      <c r="K18">
        <f t="shared" si="2"/>
        <v>605.2295918367347</v>
      </c>
    </row>
    <row r="20" spans="5:14" ht="15.75" customHeight="1" x14ac:dyDescent="0.15">
      <c r="L20" t="s">
        <v>42</v>
      </c>
    </row>
    <row r="21" spans="5:14" ht="20" customHeight="1" x14ac:dyDescent="0.2">
      <c r="F21">
        <f>F2*5</f>
        <v>125</v>
      </c>
      <c r="H21">
        <f>H2*4</f>
        <v>180</v>
      </c>
      <c r="I21">
        <f>I2*3</f>
        <v>300</v>
      </c>
      <c r="J21">
        <f>J2*2</f>
        <v>30</v>
      </c>
      <c r="K21">
        <f>K2</f>
        <v>0</v>
      </c>
      <c r="L21">
        <v>0</v>
      </c>
      <c r="M21" s="3" t="s">
        <v>38</v>
      </c>
      <c r="N21" s="3">
        <v>5</v>
      </c>
    </row>
    <row r="22" spans="5:14" ht="22" customHeight="1" x14ac:dyDescent="0.2">
      <c r="F22">
        <f t="shared" ref="F22:F34" si="3">F3*5</f>
        <v>250</v>
      </c>
      <c r="H22">
        <f t="shared" ref="H22:H34" si="4">H3*4</f>
        <v>100</v>
      </c>
      <c r="I22">
        <f t="shared" ref="I22:I34" si="5">I3*3</f>
        <v>240</v>
      </c>
      <c r="J22">
        <f t="shared" ref="J22:J34" si="6">J3*2</f>
        <v>110</v>
      </c>
      <c r="K22">
        <f t="shared" ref="K22:K34" si="7">K3</f>
        <v>40</v>
      </c>
      <c r="L22">
        <f t="shared" ref="L22:L34" si="8">SUM(F22:K22)</f>
        <v>740</v>
      </c>
      <c r="M22" s="3" t="s">
        <v>41</v>
      </c>
      <c r="N22" s="3">
        <f>SUM(F35:K35)</f>
        <v>22977.678571428572</v>
      </c>
    </row>
    <row r="23" spans="5:14" ht="15.75" customHeight="1" x14ac:dyDescent="0.2">
      <c r="F23">
        <f t="shared" si="3"/>
        <v>275</v>
      </c>
      <c r="H23">
        <f t="shared" si="4"/>
        <v>220</v>
      </c>
      <c r="I23">
        <f t="shared" si="5"/>
        <v>105</v>
      </c>
      <c r="J23">
        <f t="shared" si="6"/>
        <v>120</v>
      </c>
      <c r="K23">
        <f t="shared" si="7"/>
        <v>65</v>
      </c>
      <c r="L23">
        <f t="shared" si="8"/>
        <v>785</v>
      </c>
      <c r="M23" s="3" t="s">
        <v>43</v>
      </c>
      <c r="N23" s="3">
        <f>_xlfn.VAR.P(L21:L34)</f>
        <v>65932.142857142855</v>
      </c>
    </row>
    <row r="24" spans="5:14" ht="15.75" customHeight="1" x14ac:dyDescent="0.2">
      <c r="F24">
        <f t="shared" si="3"/>
        <v>175</v>
      </c>
      <c r="H24">
        <f t="shared" si="4"/>
        <v>280</v>
      </c>
      <c r="I24">
        <f t="shared" si="5"/>
        <v>300</v>
      </c>
      <c r="J24">
        <f t="shared" si="6"/>
        <v>100</v>
      </c>
      <c r="K24">
        <f t="shared" si="7"/>
        <v>15</v>
      </c>
      <c r="L24">
        <f t="shared" si="8"/>
        <v>870</v>
      </c>
      <c r="M24" s="3" t="s">
        <v>44</v>
      </c>
      <c r="N24" s="3">
        <f>(N21/(N21-1))*(1-N22/N23)</f>
        <v>0.81436880450679816</v>
      </c>
    </row>
    <row r="25" spans="5:14" ht="15.75" customHeight="1" x14ac:dyDescent="0.2">
      <c r="F25">
        <f t="shared" si="3"/>
        <v>175</v>
      </c>
      <c r="H25">
        <f t="shared" si="4"/>
        <v>200</v>
      </c>
      <c r="I25">
        <f t="shared" si="5"/>
        <v>225</v>
      </c>
      <c r="J25">
        <f t="shared" si="6"/>
        <v>110</v>
      </c>
      <c r="K25">
        <f t="shared" si="7"/>
        <v>65</v>
      </c>
      <c r="L25">
        <f t="shared" si="8"/>
        <v>775</v>
      </c>
      <c r="M25" s="3"/>
    </row>
    <row r="26" spans="5:14" ht="15.75" customHeight="1" x14ac:dyDescent="0.15">
      <c r="F26">
        <f t="shared" si="3"/>
        <v>300</v>
      </c>
      <c r="H26">
        <f t="shared" si="4"/>
        <v>0</v>
      </c>
      <c r="I26">
        <f t="shared" si="5"/>
        <v>300</v>
      </c>
      <c r="J26">
        <f t="shared" si="6"/>
        <v>130</v>
      </c>
      <c r="K26">
        <f t="shared" si="7"/>
        <v>5</v>
      </c>
      <c r="L26">
        <f t="shared" si="8"/>
        <v>735</v>
      </c>
    </row>
    <row r="27" spans="5:14" ht="15.75" customHeight="1" x14ac:dyDescent="0.15">
      <c r="F27">
        <f t="shared" si="3"/>
        <v>250</v>
      </c>
      <c r="H27">
        <f t="shared" si="4"/>
        <v>20</v>
      </c>
      <c r="I27">
        <f t="shared" si="5"/>
        <v>150</v>
      </c>
      <c r="J27">
        <f t="shared" si="6"/>
        <v>90</v>
      </c>
      <c r="K27">
        <f t="shared" si="7"/>
        <v>50</v>
      </c>
      <c r="L27">
        <f t="shared" si="8"/>
        <v>560</v>
      </c>
    </row>
    <row r="28" spans="5:14" ht="15.75" customHeight="1" x14ac:dyDescent="0.15">
      <c r="F28">
        <f t="shared" si="3"/>
        <v>150</v>
      </c>
      <c r="H28">
        <f t="shared" si="4"/>
        <v>80</v>
      </c>
      <c r="I28">
        <f t="shared" si="5"/>
        <v>60</v>
      </c>
      <c r="J28">
        <f t="shared" si="6"/>
        <v>20</v>
      </c>
      <c r="K28">
        <f t="shared" si="7"/>
        <v>70</v>
      </c>
      <c r="L28">
        <f t="shared" si="8"/>
        <v>380</v>
      </c>
    </row>
    <row r="29" spans="5:14" ht="15.75" customHeight="1" x14ac:dyDescent="0.15">
      <c r="F29">
        <f t="shared" si="3"/>
        <v>175</v>
      </c>
      <c r="H29">
        <f t="shared" si="4"/>
        <v>40</v>
      </c>
      <c r="I29">
        <f t="shared" si="5"/>
        <v>255</v>
      </c>
      <c r="J29">
        <f t="shared" si="6"/>
        <v>50</v>
      </c>
      <c r="K29">
        <f t="shared" si="7"/>
        <v>10</v>
      </c>
      <c r="L29">
        <f t="shared" si="8"/>
        <v>530</v>
      </c>
    </row>
    <row r="30" spans="5:14" ht="15.75" customHeight="1" x14ac:dyDescent="0.15">
      <c r="F30">
        <f t="shared" si="3"/>
        <v>325</v>
      </c>
      <c r="H30">
        <f t="shared" si="4"/>
        <v>140</v>
      </c>
      <c r="I30">
        <f t="shared" si="5"/>
        <v>135</v>
      </c>
      <c r="J30">
        <f t="shared" si="6"/>
        <v>140</v>
      </c>
      <c r="K30">
        <f t="shared" si="7"/>
        <v>25</v>
      </c>
      <c r="L30">
        <f t="shared" si="8"/>
        <v>765</v>
      </c>
    </row>
    <row r="31" spans="5:14" ht="15.75" customHeight="1" x14ac:dyDescent="0.15">
      <c r="F31">
        <f t="shared" si="3"/>
        <v>200</v>
      </c>
      <c r="H31">
        <f t="shared" si="4"/>
        <v>100</v>
      </c>
      <c r="I31">
        <f t="shared" si="5"/>
        <v>300</v>
      </c>
      <c r="J31">
        <f t="shared" si="6"/>
        <v>80</v>
      </c>
      <c r="K31">
        <f t="shared" si="7"/>
        <v>0</v>
      </c>
      <c r="L31">
        <f t="shared" si="8"/>
        <v>680</v>
      </c>
    </row>
    <row r="32" spans="5:14" ht="15.75" customHeight="1" x14ac:dyDescent="0.15">
      <c r="F32">
        <f t="shared" si="3"/>
        <v>400</v>
      </c>
      <c r="H32">
        <f t="shared" si="4"/>
        <v>80</v>
      </c>
      <c r="I32">
        <f t="shared" si="5"/>
        <v>300</v>
      </c>
      <c r="J32">
        <f t="shared" si="6"/>
        <v>150</v>
      </c>
      <c r="K32">
        <f t="shared" si="7"/>
        <v>30</v>
      </c>
      <c r="L32">
        <f t="shared" si="8"/>
        <v>960</v>
      </c>
    </row>
    <row r="33" spans="6:12" ht="15.75" customHeight="1" x14ac:dyDescent="0.15">
      <c r="F33">
        <f t="shared" si="3"/>
        <v>275</v>
      </c>
      <c r="H33">
        <f t="shared" si="4"/>
        <v>240</v>
      </c>
      <c r="I33">
        <f t="shared" si="5"/>
        <v>270</v>
      </c>
      <c r="J33">
        <f t="shared" si="6"/>
        <v>60</v>
      </c>
      <c r="K33">
        <f t="shared" si="7"/>
        <v>45</v>
      </c>
      <c r="L33">
        <f t="shared" si="8"/>
        <v>890</v>
      </c>
    </row>
    <row r="34" spans="6:12" ht="15.75" customHeight="1" x14ac:dyDescent="0.15">
      <c r="F34">
        <f t="shared" si="3"/>
        <v>325</v>
      </c>
      <c r="H34">
        <f t="shared" si="4"/>
        <v>280</v>
      </c>
      <c r="I34">
        <f t="shared" si="5"/>
        <v>270</v>
      </c>
      <c r="J34">
        <f t="shared" si="6"/>
        <v>180</v>
      </c>
      <c r="K34">
        <f t="shared" si="7"/>
        <v>5</v>
      </c>
      <c r="L34">
        <f t="shared" si="8"/>
        <v>1060</v>
      </c>
    </row>
    <row r="35" spans="6:12" ht="15.75" customHeight="1" x14ac:dyDescent="0.15">
      <c r="F35">
        <f>_xlfn.VAR.P(F21:F34)</f>
        <v>5841.8367346938776</v>
      </c>
      <c r="H35">
        <f t="shared" ref="H35:K35" si="9">_xlfn.VAR.P(H21:H34)</f>
        <v>8228.5714285714294</v>
      </c>
      <c r="I35">
        <f t="shared" si="9"/>
        <v>6313.7755102040819</v>
      </c>
      <c r="J35">
        <f t="shared" si="9"/>
        <v>1988.2653061224489</v>
      </c>
      <c r="K35">
        <f t="shared" si="9"/>
        <v>605.2295918367347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2019-04-02T20:23:15Z</dcterms:modified>
</cp:coreProperties>
</file>