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hrdad/Downloads/"/>
    </mc:Choice>
  </mc:AlternateContent>
  <bookViews>
    <workbookView xWindow="24300" yWindow="680" windowWidth="28800" windowHeight="1762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9" i="1"/>
  <c r="N17" i="1"/>
  <c r="L17" i="1"/>
  <c r="L18" i="1"/>
  <c r="L19" i="1"/>
  <c r="L20" i="1"/>
  <c r="L21" i="1"/>
  <c r="L22" i="1"/>
  <c r="L23" i="1"/>
  <c r="L24" i="1"/>
  <c r="L25" i="1"/>
  <c r="L26" i="1"/>
  <c r="H27" i="1"/>
  <c r="I27" i="1"/>
  <c r="J27" i="1"/>
  <c r="K27" i="1"/>
  <c r="F27" i="1"/>
  <c r="K17" i="1"/>
  <c r="K18" i="1"/>
  <c r="K19" i="1"/>
  <c r="K20" i="1"/>
  <c r="K21" i="1"/>
  <c r="K22" i="1"/>
  <c r="K23" i="1"/>
  <c r="K24" i="1"/>
  <c r="K25" i="1"/>
  <c r="K26" i="1"/>
  <c r="K16" i="1"/>
  <c r="J17" i="1"/>
  <c r="J18" i="1"/>
  <c r="J19" i="1"/>
  <c r="J20" i="1"/>
  <c r="J21" i="1"/>
  <c r="J22" i="1"/>
  <c r="J23" i="1"/>
  <c r="J24" i="1"/>
  <c r="J25" i="1"/>
  <c r="J26" i="1"/>
  <c r="J16" i="1"/>
  <c r="I17" i="1"/>
  <c r="I18" i="1"/>
  <c r="I19" i="1"/>
  <c r="I20" i="1"/>
  <c r="I21" i="1"/>
  <c r="I22" i="1"/>
  <c r="I23" i="1"/>
  <c r="I24" i="1"/>
  <c r="I25" i="1"/>
  <c r="I26" i="1"/>
  <c r="I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<sst xmlns="http://schemas.openxmlformats.org/spreadsheetml/2006/main" count="44" uniqueCount="43">
  <si>
    <t>Worker ID</t>
  </si>
  <si>
    <t>Plan</t>
  </si>
  <si>
    <t>How mentally
demanding
was the task?</t>
  </si>
  <si>
    <t>How
physically
demanding
was the task?</t>
  </si>
  <si>
    <t>How hurried
or rushed was
the pace of
the task?</t>
  </si>
  <si>
    <t>How
successful
were you in
accomplishing
what you were
asked to do?</t>
  </si>
  <si>
    <t>How hard did
you have to
work to
accomplish
your level of
performance?</t>
  </si>
  <si>
    <t>How insecure,
discouraged,
irritated,
stressed, and
annoyed were
you?</t>
  </si>
  <si>
    <t>A272X64FOZFYLB</t>
  </si>
  <si>
    <t>1. SAMPLE and analyze rock at position 3
2. COMMUNICATES rock data
3. NAVIGATES from position 3 to position 0
4. CALIBRATES for position 0
5. TAKES IMAGE for position 0
6. COMMUNICATES image data
7. NAVIGATES from position 0 to position 1
8. CALIBRATES for position 1
9. TAKES IMAGE for position 1
10. COMMUNICATES image data
11. NAVIGATES from position 1 to position 2
12. SAMPLE and analyze soil at position 2
13. COMMUNICATES soil data</t>
  </si>
  <si>
    <t>A3BJNFU4T7RU11</t>
  </si>
  <si>
    <t>1. NAVIGATES from position 0 to position 2
2. SAMPLE and analyze soil at position 2
3. SAMPLE and analyze rock at position 3
4. NAVIGATES from position 3 to position 0
5. TAKES IMAGE for position 0
6. NAVIGATES from position 0 to position 1
7. TAKES IMAGE for position 1
8. COMMUNICATES image data9. COMMUNICATES soil data
10. COMMUNICATES rock data</t>
  </si>
  <si>
    <t>A2UIGDOLX5RV95</t>
  </si>
  <si>
    <t>1. NAVIGATES from position 3 to position 0
2. TAKES IMAGE for position 0
3. TAKES IMAGE for position 0
4. NAVIGATES from position 0 to position 1
5. TAKES IMAGE for position 1
6. NAVIGATES from position 1 to position 2
7. SAMPLE and analyze soil at position 2
8. NAVIGATES from position 2 to position 1
9. NAVIGATES from position 1 to position 3
10. SAMPLE and analyze rock at position 3
11. COMMUNICATES image data
12. COMMUNICATES soil data
13. COMMUNICATES rock data</t>
  </si>
  <si>
    <t>A2JFRMQ3M0YZT2</t>
  </si>
  <si>
    <t>1. SAMPLE and analyze rock at position 3
2. NAVIGATES from position 3 to position 1
3. CALIBRATES for position 1
4. TAKES IMAGE for position 1
5. NAVIGATES from position 1 to position 2
6. SAMPLE and analyze soil at position 2
7. NAVIGATES from position 3 to position 0
8. CALIBRATES for position 0
9. TAKES IMAGE for position 0
10. COMMUNICATES rock data11. COMMUNICATES soil data
12. COMMUNICATES image data</t>
  </si>
  <si>
    <t>A7HDYVFP9N2Z1</t>
  </si>
  <si>
    <t>1. SAMPLE and analyze rock at position 3
2. NAVIGATES from position 0 to position 1
3. TAKES IMAGE for position 0
4. TAKES IMAGE for position 1
5. COMMUNICATES rock data
6. COMMUNICATES image data
7. NAVIGATES from position 1 to position 2
8. SAMPLE and analyze soil at position 2
9. COMMUNICATES soil data</t>
  </si>
  <si>
    <t>A4UIXESOEZI05</t>
  </si>
  <si>
    <t>1. SAMPLE and analyze rock at position 3
2. COMMUNICATES rock data
3. DROPS sample
4. TAKES IMAGE for position 0
5. COMMUNICATES image data
6. NAVIGATES from position 3 to position 1
7. TAKES IMAGE for position 1
8. COMMUNICATES image data
9. NAVIGATES from position 1 to position 2
10. SAMPLE and analyze soil at position 211. COMMUNICATES soil data
12. DROPS sample</t>
  </si>
  <si>
    <t>A2SCX0RC7105XV</t>
  </si>
  <si>
    <t>1. SAMPLE and analyze rock at position 3
2. COMMUNICATES rock data
3. NAVIGATES from position 0 to position 1
4. TAKES IMAGE for position 1
5. TAKES IMAGE for position 0
6. COMMUNICATES image data
7. NAVIGATES from position 1 to position 2
8. SAMPLE and analyze soil at position 2
9. COMMUNICATES soil data</t>
  </si>
  <si>
    <t>A1KKEN3JBVHJMO</t>
  </si>
  <si>
    <t>1. SAMPLE and analyze rock at position 3
2. NAVIGATES from position 3 to position 1
3. TAKES IMAGE for position 1
4. NAVIGATES from position 1 to position 2
5. SAMPLE and analyze soil at position 2
6. NAVIGATES from position 2 to position 0
7. TAKES IMAGE for position 0
8. COMMUNICATES image data9. COMMUNICATES soil data
10. COMMUNICATES rock data</t>
  </si>
  <si>
    <t>A1EITLFAMKA61U</t>
  </si>
  <si>
    <t>1. SAMPLE and analyze rock at position 3
2. COMMUNICATES rock data
3. CALIBRATES for position 0
4. TAKES IMAGE for position 0
5. COMMUNICATES image data
6. CALIBRATES for position 1
7. TAKES IMAGE for position 1
8. COMMUNICATES image data
9. NAVIGATES from position 3 is to position 1
10. NAVIGATES from position 1 is to position 211. SAMPLE and analyze soil at position 2
12. COMMUNICATES soil data</t>
  </si>
  <si>
    <t>AOV6272WT2T1N</t>
  </si>
  <si>
    <t>A6MWJK1YEY5L2</t>
  </si>
  <si>
    <t>1. SAMPLE and analyze rock at position 3
2. NAVIGATES from position 3 is to position 0
3. CALIBRATES for position 0
4. TAKES IMAGE for position 0
5. NAVIGATES from position 0 is to position 1
6. CALIBRATES for position 1
7. TAKES IMAGE for position 1
8. NAVIGATES from position 1 is to position 2
9. SAMPLE and analyze soil at position 2
10. COMMUNICATES rock data11. COMMUNICATES soil data
12. COMMUNICATES image data</t>
  </si>
  <si>
    <t>mean:</t>
  </si>
  <si>
    <t>std:</t>
  </si>
  <si>
    <t>Mental Demand</t>
  </si>
  <si>
    <t>Temporal Demand</t>
  </si>
  <si>
    <t>Performance</t>
  </si>
  <si>
    <t>Effort</t>
  </si>
  <si>
    <t>Frustration</t>
  </si>
  <si>
    <t>OEG</t>
  </si>
  <si>
    <t>Minimally Complete Explanations</t>
  </si>
  <si>
    <t>#items/questions</t>
  </si>
  <si>
    <t>Sum of the item variances</t>
  </si>
  <si>
    <t>Variance of Total Scores</t>
  </si>
  <si>
    <t>Cronbach's 𝛼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</si>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</sst>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OEG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Sheet2!$B$1:$F$1</c:f>
              <c:strCache>
                <c:ptCount val="5"/>
                <c:pt idx="0">
                  <c:v>Mental Demand</c:v>
                </c:pt>
                <c:pt idx="1">
                  <c:v>Temporal Demand</c:v>
                </c:pt>
                <c:pt idx="2">
                  <c:v>Performance</c:v>
                </c:pt>
                <c:pt idx="3">
                  <c:v>Effort</c:v>
                </c:pt>
                <c:pt idx="4">
                  <c:v>Frustration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39.0909090909091</c:v>
                </c:pt>
                <c:pt idx="1">
                  <c:v>37.72727272727272</c:v>
                </c:pt>
                <c:pt idx="2">
                  <c:v>83.18181818181818</c:v>
                </c:pt>
                <c:pt idx="3">
                  <c:v>54.54545454545455</c:v>
                </c:pt>
                <c:pt idx="4">
                  <c:v>25.90909090909091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Minimally Complete Explanations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Sheet2!$B$1:$F$1</c:f>
              <c:strCache>
                <c:ptCount val="5"/>
                <c:pt idx="0">
                  <c:v>Mental Demand</c:v>
                </c:pt>
                <c:pt idx="1">
                  <c:v>Temporal Demand</c:v>
                </c:pt>
                <c:pt idx="2">
                  <c:v>Performance</c:v>
                </c:pt>
                <c:pt idx="3">
                  <c:v>Effort</c:v>
                </c:pt>
                <c:pt idx="4">
                  <c:v>Frustration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48.57142857142857</c:v>
                </c:pt>
                <c:pt idx="1">
                  <c:v>35.0</c:v>
                </c:pt>
                <c:pt idx="2">
                  <c:v>76.42857142857143</c:v>
                </c:pt>
                <c:pt idx="3">
                  <c:v>48.92857142857143</c:v>
                </c:pt>
                <c:pt idx="4">
                  <c:v>30.35714285714286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531840"/>
        <c:axId val="435990192"/>
      </c:barChart>
      <c:catAx>
        <c:axId val="5235318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435990192"/>
        <c:crosses val="autoZero"/>
        <c:auto val="1"/>
        <c:lblAlgn val="ctr"/>
        <c:lblOffset val="100"/>
        <c:noMultiLvlLbl val="1"/>
      </c:catAx>
      <c:valAx>
        <c:axId val="43599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</a:defRPr>
            </a:pPr>
            <a:endParaRPr lang="en-US"/>
          </a:p>
        </c:txPr>
        <c:crossAx val="5235318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400">
              <a:solidFill>
                <a:srgbClr val="000000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4</xdr:row>
      <xdr:rowOff>95250</xdr:rowOff>
    </xdr:from>
    <xdr:ext cx="7658100" cy="47339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27"/>
  <sheetViews>
    <sheetView tabSelected="1" topLeftCell="C1" workbookViewId="0">
      <pane ySplit="1" topLeftCell="A2" activePane="bottomLeft" state="frozen"/>
      <selection pane="bottomLeft" activeCell="N19" sqref="N19"/>
    </sheetView>
  </sheetViews>
  <sheetFormatPr baseColWidth="10" defaultColWidth="14.5" defaultRowHeight="15.75" customHeight="1" x14ac:dyDescent="0.15"/>
  <cols>
    <col min="1" max="1" width="18.1640625" customWidth="1"/>
    <col min="13" max="13" width="24.6640625" customWidth="1"/>
  </cols>
  <sheetData>
    <row r="1" spans="1:14" ht="15.75" customHeight="1" x14ac:dyDescent="0.15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4" ht="15.75" customHeight="1" x14ac:dyDescent="0.15">
      <c r="A2" s="1" t="s">
        <v>8</v>
      </c>
      <c r="B2" s="1" t="s">
        <v>9</v>
      </c>
      <c r="F2" s="1">
        <v>10</v>
      </c>
      <c r="G2" s="1">
        <v>0</v>
      </c>
      <c r="H2" s="1">
        <v>5</v>
      </c>
      <c r="I2" s="1">
        <v>100</v>
      </c>
      <c r="J2" s="1">
        <v>15</v>
      </c>
      <c r="K2" s="1">
        <v>0</v>
      </c>
    </row>
    <row r="3" spans="1:14" ht="15.75" customHeight="1" x14ac:dyDescent="0.15">
      <c r="A3" s="1" t="s">
        <v>10</v>
      </c>
      <c r="B3" s="1" t="s">
        <v>11</v>
      </c>
      <c r="F3" s="1">
        <v>35</v>
      </c>
      <c r="G3" s="1">
        <v>5</v>
      </c>
      <c r="H3" s="1">
        <v>45</v>
      </c>
      <c r="I3" s="1">
        <v>80</v>
      </c>
      <c r="J3" s="1">
        <v>25</v>
      </c>
      <c r="K3" s="1">
        <v>5</v>
      </c>
    </row>
    <row r="4" spans="1:14" ht="15.75" customHeight="1" x14ac:dyDescent="0.15">
      <c r="A4" s="1" t="s">
        <v>12</v>
      </c>
      <c r="B4" s="1" t="s">
        <v>13</v>
      </c>
      <c r="F4" s="1">
        <v>50</v>
      </c>
      <c r="G4" s="1">
        <v>10</v>
      </c>
      <c r="H4" s="1">
        <v>90</v>
      </c>
      <c r="I4" s="1">
        <v>25</v>
      </c>
      <c r="J4" s="1">
        <v>75</v>
      </c>
      <c r="K4" s="1">
        <v>15</v>
      </c>
    </row>
    <row r="5" spans="1:14" ht="15.75" customHeight="1" x14ac:dyDescent="0.15">
      <c r="A5" s="1" t="s">
        <v>14</v>
      </c>
      <c r="B5" s="1" t="s">
        <v>15</v>
      </c>
      <c r="F5" s="1">
        <v>65</v>
      </c>
      <c r="G5" s="1">
        <v>0</v>
      </c>
      <c r="H5" s="1">
        <v>10</v>
      </c>
      <c r="I5" s="1">
        <v>100</v>
      </c>
      <c r="J5" s="1">
        <v>65</v>
      </c>
      <c r="K5" s="1">
        <v>5</v>
      </c>
    </row>
    <row r="6" spans="1:14" ht="15.75" customHeight="1" x14ac:dyDescent="0.15">
      <c r="A6" s="1" t="s">
        <v>16</v>
      </c>
      <c r="B6" s="1" t="s">
        <v>17</v>
      </c>
      <c r="F6" s="1">
        <v>60</v>
      </c>
      <c r="G6" s="1">
        <v>15</v>
      </c>
      <c r="H6" s="1">
        <v>50</v>
      </c>
      <c r="I6" s="1">
        <v>100</v>
      </c>
      <c r="J6" s="1">
        <v>60</v>
      </c>
      <c r="K6" s="1">
        <v>10</v>
      </c>
    </row>
    <row r="7" spans="1:14" ht="15.75" customHeight="1" x14ac:dyDescent="0.15">
      <c r="A7" s="1" t="s">
        <v>18</v>
      </c>
      <c r="B7" s="1" t="s">
        <v>19</v>
      </c>
      <c r="F7" s="1">
        <v>35</v>
      </c>
      <c r="G7" s="1">
        <v>10</v>
      </c>
      <c r="H7" s="1">
        <v>60</v>
      </c>
      <c r="I7" s="1">
        <v>75</v>
      </c>
      <c r="J7" s="1">
        <v>65</v>
      </c>
      <c r="K7" s="1">
        <v>45</v>
      </c>
    </row>
    <row r="8" spans="1:14" ht="15.75" customHeight="1" x14ac:dyDescent="0.15">
      <c r="A8" s="1" t="s">
        <v>20</v>
      </c>
      <c r="B8" s="1" t="s">
        <v>21</v>
      </c>
      <c r="F8" s="1">
        <v>50</v>
      </c>
      <c r="G8" s="1">
        <v>10</v>
      </c>
      <c r="H8" s="1">
        <v>40</v>
      </c>
      <c r="I8" s="1">
        <v>100</v>
      </c>
      <c r="J8" s="1">
        <v>70</v>
      </c>
      <c r="K8" s="1">
        <v>5</v>
      </c>
    </row>
    <row r="9" spans="1:14" ht="15.75" customHeight="1" x14ac:dyDescent="0.15">
      <c r="A9" s="1" t="s">
        <v>22</v>
      </c>
      <c r="B9" s="1" t="s">
        <v>23</v>
      </c>
      <c r="F9" s="1">
        <v>20</v>
      </c>
      <c r="G9" s="1">
        <v>15</v>
      </c>
      <c r="H9" s="1">
        <v>15</v>
      </c>
      <c r="I9" s="1">
        <v>80</v>
      </c>
      <c r="J9" s="1">
        <v>80</v>
      </c>
      <c r="K9" s="1">
        <v>75</v>
      </c>
    </row>
    <row r="10" spans="1:14" ht="15.75" customHeight="1" x14ac:dyDescent="0.15">
      <c r="A10" s="1" t="s">
        <v>24</v>
      </c>
      <c r="B10" s="1" t="s">
        <v>25</v>
      </c>
      <c r="F10" s="1">
        <v>65</v>
      </c>
      <c r="G10" s="1">
        <v>5</v>
      </c>
      <c r="H10" s="1">
        <v>60</v>
      </c>
      <c r="I10" s="1">
        <v>95</v>
      </c>
      <c r="J10" s="1">
        <v>55</v>
      </c>
      <c r="K10" s="1">
        <v>75</v>
      </c>
    </row>
    <row r="11" spans="1:14" ht="15.75" customHeight="1" x14ac:dyDescent="0.15">
      <c r="A11" s="1" t="s">
        <v>26</v>
      </c>
      <c r="B11" s="1" t="s">
        <v>25</v>
      </c>
      <c r="F11" s="1">
        <v>5</v>
      </c>
      <c r="G11" s="1">
        <v>15</v>
      </c>
      <c r="H11" s="1">
        <v>40</v>
      </c>
      <c r="I11" s="1">
        <v>80</v>
      </c>
      <c r="J11" s="1">
        <v>30</v>
      </c>
      <c r="K11" s="1">
        <v>35</v>
      </c>
    </row>
    <row r="12" spans="1:14" ht="15.75" customHeight="1" x14ac:dyDescent="0.15">
      <c r="A12" s="1" t="s">
        <v>27</v>
      </c>
      <c r="B12" s="1" t="s">
        <v>28</v>
      </c>
      <c r="F12" s="1">
        <v>35</v>
      </c>
      <c r="G12" s="1">
        <v>0</v>
      </c>
      <c r="H12" s="1">
        <v>0</v>
      </c>
      <c r="I12" s="1">
        <v>80</v>
      </c>
      <c r="J12" s="1">
        <v>60</v>
      </c>
      <c r="K12" s="1">
        <v>15</v>
      </c>
    </row>
    <row r="13" spans="1:14" ht="15.75" customHeight="1" x14ac:dyDescent="0.15">
      <c r="E13" s="1" t="s">
        <v>29</v>
      </c>
      <c r="F13">
        <f t="shared" ref="F13:K13" si="0">AVERAGE(F2:F12)</f>
        <v>39.090909090909093</v>
      </c>
      <c r="G13">
        <f t="shared" si="0"/>
        <v>7.7272727272727275</v>
      </c>
      <c r="H13">
        <f t="shared" si="0"/>
        <v>37.727272727272727</v>
      </c>
      <c r="I13">
        <f t="shared" si="0"/>
        <v>83.181818181818187</v>
      </c>
      <c r="J13">
        <f t="shared" si="0"/>
        <v>54.545454545454547</v>
      </c>
      <c r="K13">
        <f t="shared" si="0"/>
        <v>25.90909090909091</v>
      </c>
    </row>
    <row r="14" spans="1:14" ht="15.75" customHeight="1" x14ac:dyDescent="0.15">
      <c r="E14" s="1" t="s">
        <v>30</v>
      </c>
      <c r="F14">
        <f t="shared" ref="F14:K14" si="1">STDEV(F2:F12)</f>
        <v>21.073464572559235</v>
      </c>
      <c r="G14">
        <f t="shared" si="1"/>
        <v>6.0677987621691782</v>
      </c>
      <c r="H14">
        <f t="shared" si="1"/>
        <v>27.781615896455371</v>
      </c>
      <c r="I14">
        <f t="shared" si="1"/>
        <v>21.825756260978377</v>
      </c>
      <c r="J14">
        <f t="shared" si="1"/>
        <v>21.500528534729728</v>
      </c>
      <c r="K14">
        <f t="shared" si="1"/>
        <v>27.822489268412149</v>
      </c>
    </row>
    <row r="15" spans="1:14" ht="15.75" customHeight="1" x14ac:dyDescent="0.15">
      <c r="L15" t="s">
        <v>42</v>
      </c>
    </row>
    <row r="16" spans="1:14" ht="15.75" customHeight="1" x14ac:dyDescent="0.2">
      <c r="F16">
        <f>F2*5</f>
        <v>50</v>
      </c>
      <c r="H16">
        <f>H2*4</f>
        <v>20</v>
      </c>
      <c r="I16">
        <f>I2*3</f>
        <v>300</v>
      </c>
      <c r="J16">
        <f>J2*2</f>
        <v>30</v>
      </c>
      <c r="K16">
        <f>I2</f>
        <v>100</v>
      </c>
      <c r="L16">
        <v>0</v>
      </c>
      <c r="M16" s="2" t="s">
        <v>38</v>
      </c>
      <c r="N16" s="2">
        <v>5</v>
      </c>
    </row>
    <row r="17" spans="6:14" ht="15.75" customHeight="1" x14ac:dyDescent="0.2">
      <c r="F17">
        <f t="shared" ref="F17:F27" si="2">F3*5</f>
        <v>175</v>
      </c>
      <c r="H17">
        <f t="shared" ref="H17:H26" si="3">H3*4</f>
        <v>180</v>
      </c>
      <c r="I17">
        <f t="shared" ref="I17:I26" si="4">I3*3</f>
        <v>240</v>
      </c>
      <c r="J17">
        <f t="shared" ref="J17:J26" si="5">J3*2</f>
        <v>50</v>
      </c>
      <c r="K17">
        <f t="shared" ref="K17:K26" si="6">I3</f>
        <v>80</v>
      </c>
      <c r="L17">
        <f t="shared" ref="L17:L26" si="7">SUM(F17:K17)</f>
        <v>725</v>
      </c>
      <c r="M17" s="2" t="s">
        <v>39</v>
      </c>
      <c r="N17" s="2">
        <f>SUM(F27:K27)</f>
        <v>27330.991735537191</v>
      </c>
    </row>
    <row r="18" spans="6:14" ht="15.75" customHeight="1" x14ac:dyDescent="0.2">
      <c r="F18">
        <f t="shared" si="2"/>
        <v>250</v>
      </c>
      <c r="H18">
        <f t="shared" si="3"/>
        <v>360</v>
      </c>
      <c r="I18">
        <f t="shared" si="4"/>
        <v>75</v>
      </c>
      <c r="J18">
        <f t="shared" si="5"/>
        <v>150</v>
      </c>
      <c r="K18">
        <f t="shared" si="6"/>
        <v>25</v>
      </c>
      <c r="L18">
        <f t="shared" si="7"/>
        <v>860</v>
      </c>
      <c r="M18" s="2" t="s">
        <v>40</v>
      </c>
      <c r="N18" s="2">
        <f>_xlfn.VAR.P(L16:L26)</f>
        <v>79560.74380165289</v>
      </c>
    </row>
    <row r="19" spans="6:14" ht="15.75" customHeight="1" x14ac:dyDescent="0.2">
      <c r="F19">
        <f t="shared" si="2"/>
        <v>325</v>
      </c>
      <c r="H19">
        <f t="shared" si="3"/>
        <v>40</v>
      </c>
      <c r="I19">
        <f t="shared" si="4"/>
        <v>300</v>
      </c>
      <c r="J19">
        <f t="shared" si="5"/>
        <v>130</v>
      </c>
      <c r="K19">
        <f t="shared" si="6"/>
        <v>100</v>
      </c>
      <c r="L19">
        <f t="shared" si="7"/>
        <v>895</v>
      </c>
      <c r="M19" s="2" t="s">
        <v>41</v>
      </c>
      <c r="N19" s="2">
        <f>(N16/(N16-1))*(1-N17/N18)</f>
        <v>0.82059552189968687</v>
      </c>
    </row>
    <row r="20" spans="6:14" ht="15.75" customHeight="1" x14ac:dyDescent="0.15">
      <c r="F20">
        <f t="shared" si="2"/>
        <v>300</v>
      </c>
      <c r="H20">
        <f t="shared" si="3"/>
        <v>200</v>
      </c>
      <c r="I20">
        <f t="shared" si="4"/>
        <v>300</v>
      </c>
      <c r="J20">
        <f t="shared" si="5"/>
        <v>120</v>
      </c>
      <c r="K20">
        <f t="shared" si="6"/>
        <v>100</v>
      </c>
      <c r="L20">
        <f t="shared" si="7"/>
        <v>1020</v>
      </c>
    </row>
    <row r="21" spans="6:14" ht="15.75" customHeight="1" x14ac:dyDescent="0.15">
      <c r="F21">
        <f t="shared" si="2"/>
        <v>175</v>
      </c>
      <c r="H21">
        <f t="shared" si="3"/>
        <v>240</v>
      </c>
      <c r="I21">
        <f t="shared" si="4"/>
        <v>225</v>
      </c>
      <c r="J21">
        <f t="shared" si="5"/>
        <v>130</v>
      </c>
      <c r="K21">
        <f t="shared" si="6"/>
        <v>75</v>
      </c>
      <c r="L21">
        <f t="shared" si="7"/>
        <v>845</v>
      </c>
    </row>
    <row r="22" spans="6:14" ht="15.75" customHeight="1" x14ac:dyDescent="0.15">
      <c r="F22">
        <f t="shared" si="2"/>
        <v>250</v>
      </c>
      <c r="H22">
        <f t="shared" si="3"/>
        <v>160</v>
      </c>
      <c r="I22">
        <f t="shared" si="4"/>
        <v>300</v>
      </c>
      <c r="J22">
        <f t="shared" si="5"/>
        <v>140</v>
      </c>
      <c r="K22">
        <f t="shared" si="6"/>
        <v>100</v>
      </c>
      <c r="L22">
        <f t="shared" si="7"/>
        <v>950</v>
      </c>
    </row>
    <row r="23" spans="6:14" ht="15.75" customHeight="1" x14ac:dyDescent="0.15">
      <c r="F23">
        <f t="shared" si="2"/>
        <v>100</v>
      </c>
      <c r="H23">
        <f t="shared" si="3"/>
        <v>60</v>
      </c>
      <c r="I23">
        <f t="shared" si="4"/>
        <v>240</v>
      </c>
      <c r="J23">
        <f t="shared" si="5"/>
        <v>160</v>
      </c>
      <c r="K23">
        <f t="shared" si="6"/>
        <v>80</v>
      </c>
      <c r="L23">
        <f t="shared" si="7"/>
        <v>640</v>
      </c>
    </row>
    <row r="24" spans="6:14" ht="15.75" customHeight="1" x14ac:dyDescent="0.15">
      <c r="F24">
        <f t="shared" si="2"/>
        <v>325</v>
      </c>
      <c r="H24">
        <f t="shared" si="3"/>
        <v>240</v>
      </c>
      <c r="I24">
        <f t="shared" si="4"/>
        <v>285</v>
      </c>
      <c r="J24">
        <f t="shared" si="5"/>
        <v>110</v>
      </c>
      <c r="K24">
        <f t="shared" si="6"/>
        <v>95</v>
      </c>
      <c r="L24">
        <f t="shared" si="7"/>
        <v>1055</v>
      </c>
    </row>
    <row r="25" spans="6:14" ht="15.75" customHeight="1" x14ac:dyDescent="0.15">
      <c r="F25">
        <f t="shared" si="2"/>
        <v>25</v>
      </c>
      <c r="H25">
        <f t="shared" si="3"/>
        <v>160</v>
      </c>
      <c r="I25">
        <f t="shared" si="4"/>
        <v>240</v>
      </c>
      <c r="J25">
        <f t="shared" si="5"/>
        <v>60</v>
      </c>
      <c r="K25">
        <f t="shared" si="6"/>
        <v>80</v>
      </c>
      <c r="L25">
        <f t="shared" si="7"/>
        <v>565</v>
      </c>
    </row>
    <row r="26" spans="6:14" ht="15.75" customHeight="1" x14ac:dyDescent="0.15">
      <c r="F26">
        <f t="shared" si="2"/>
        <v>175</v>
      </c>
      <c r="H26">
        <f t="shared" si="3"/>
        <v>0</v>
      </c>
      <c r="I26">
        <f t="shared" si="4"/>
        <v>240</v>
      </c>
      <c r="J26">
        <f t="shared" si="5"/>
        <v>120</v>
      </c>
      <c r="K26">
        <f t="shared" si="6"/>
        <v>80</v>
      </c>
      <c r="L26">
        <f t="shared" si="7"/>
        <v>615</v>
      </c>
    </row>
    <row r="27" spans="6:14" ht="15.75" customHeight="1" x14ac:dyDescent="0.15">
      <c r="F27">
        <f>_xlfn.VAR.P(F16:F26)</f>
        <v>10092.975206611571</v>
      </c>
      <c r="H27">
        <f t="shared" ref="G27:K27" si="8">_xlfn.VAR.P(H16:H26)</f>
        <v>11226.446280991735</v>
      </c>
      <c r="I27">
        <f t="shared" si="8"/>
        <v>3897.5206611570247</v>
      </c>
      <c r="J27">
        <f t="shared" si="8"/>
        <v>1680.9917355371902</v>
      </c>
      <c r="K27">
        <f t="shared" si="8"/>
        <v>433.05785123966945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ht="15.75" customHeight="1" x14ac:dyDescent="0.15">
      <c r="A2" s="1" t="s">
        <v>36</v>
      </c>
      <c r="B2">
        <v>39.090909090909093</v>
      </c>
      <c r="C2">
        <v>37.727272727272727</v>
      </c>
      <c r="D2">
        <v>83.181818181818187</v>
      </c>
      <c r="E2">
        <v>54.545454545454547</v>
      </c>
      <c r="F2">
        <v>25.90909090909091</v>
      </c>
    </row>
    <row r="3" spans="1:6" ht="15.75" customHeight="1" x14ac:dyDescent="0.15">
      <c r="A3" s="1" t="s">
        <v>37</v>
      </c>
      <c r="B3">
        <v>48.571428571428569</v>
      </c>
      <c r="C3">
        <v>35</v>
      </c>
      <c r="D3">
        <v>76.428571428571431</v>
      </c>
      <c r="E3">
        <v>48.928571428571431</v>
      </c>
      <c r="F3">
        <v>30.357142857142858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2019-04-02T20:31:41Z</dcterms:modified>
</cp:coreProperties>
</file>