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2" activeTab="9"/>
  </bookViews>
  <sheets>
    <sheet name="Sheet2" sheetId="5" r:id="rId1"/>
    <sheet name="bacteria" sheetId="1" r:id="rId2"/>
    <sheet name="Sheet1" sheetId="4" r:id="rId3"/>
    <sheet name="archaea" sheetId="2" r:id="rId4"/>
    <sheet name="Statistical Inference" sheetId="3" r:id="rId5"/>
    <sheet name="Sheet3" sheetId="6" r:id="rId6"/>
    <sheet name="Sheet4" sheetId="7" r:id="rId7"/>
    <sheet name="Sheet5" sheetId="8" r:id="rId8"/>
    <sheet name="Sheet6" sheetId="9" r:id="rId9"/>
    <sheet name="Sheet7" sheetId="10" r:id="rId10"/>
  </sheets>
  <externalReferences>
    <externalReference r:id="rId11"/>
    <externalReference r:id="rId12"/>
  </externalReferences>
  <calcPr calcId="145621"/>
  <pivotCaches>
    <pivotCache cacheId="0" r:id="rId13"/>
    <pivotCache cacheId="1" r:id="rId14"/>
  </pivotCaches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  <c r="D4" i="1"/>
  <c r="D2" i="1"/>
  <c r="D18" i="7" l="1"/>
  <c r="D17" i="7"/>
  <c r="D13" i="7"/>
  <c r="D6" i="7"/>
  <c r="D2" i="7"/>
  <c r="D11" i="7"/>
  <c r="D4" i="7"/>
  <c r="D7" i="7"/>
  <c r="D12" i="7"/>
  <c r="D16" i="7"/>
  <c r="D5" i="7"/>
  <c r="D3" i="7"/>
  <c r="D15" i="7"/>
  <c r="D8" i="7"/>
  <c r="D10" i="7"/>
  <c r="D9" i="7"/>
  <c r="D14" i="7"/>
  <c r="B61" i="2" l="1"/>
  <c r="B60" i="2"/>
  <c r="D61" i="2"/>
  <c r="D2" i="3" s="1"/>
  <c r="D60" i="2" l="1"/>
  <c r="D66" i="2" l="1"/>
  <c r="D65" i="2"/>
  <c r="B2" i="3"/>
  <c r="B48" i="1"/>
  <c r="B47" i="1"/>
  <c r="D47" i="1"/>
  <c r="D48" i="1"/>
  <c r="D3" i="3" s="1"/>
  <c r="E4" i="2" l="1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" i="2"/>
  <c r="E14" i="2"/>
  <c r="E22" i="2"/>
  <c r="E30" i="2"/>
  <c r="E38" i="2"/>
  <c r="E46" i="2"/>
  <c r="E50" i="2"/>
  <c r="E58" i="2"/>
  <c r="E7" i="2"/>
  <c r="E15" i="2"/>
  <c r="E23" i="2"/>
  <c r="E31" i="2"/>
  <c r="E39" i="2"/>
  <c r="E47" i="2"/>
  <c r="E55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2" i="2"/>
  <c r="E10" i="2"/>
  <c r="E18" i="2"/>
  <c r="E26" i="2"/>
  <c r="E34" i="2"/>
  <c r="E42" i="2"/>
  <c r="E54" i="2"/>
  <c r="E3" i="2"/>
  <c r="E11" i="2"/>
  <c r="E19" i="2"/>
  <c r="E27" i="2"/>
  <c r="E35" i="2"/>
  <c r="E43" i="2"/>
  <c r="E51" i="2"/>
  <c r="E59" i="2"/>
  <c r="D53" i="1"/>
  <c r="D52" i="1"/>
  <c r="B3" i="3"/>
  <c r="B6" i="3"/>
  <c r="B4" i="3"/>
  <c r="E6" i="1" l="1"/>
  <c r="E42" i="1"/>
  <c r="E3" i="1"/>
  <c r="E7" i="1"/>
  <c r="E11" i="1"/>
  <c r="E15" i="1"/>
  <c r="E19" i="1"/>
  <c r="E23" i="1"/>
  <c r="E27" i="1"/>
  <c r="E31" i="1"/>
  <c r="E35" i="1"/>
  <c r="E39" i="1"/>
  <c r="E43" i="1"/>
  <c r="E8" i="1"/>
  <c r="E12" i="1"/>
  <c r="E16" i="1"/>
  <c r="E20" i="1"/>
  <c r="E24" i="1"/>
  <c r="E28" i="1"/>
  <c r="E32" i="1"/>
  <c r="E36" i="1"/>
  <c r="E40" i="1"/>
  <c r="E44" i="1"/>
  <c r="E4" i="1"/>
  <c r="E5" i="1"/>
  <c r="E9" i="1"/>
  <c r="E13" i="1"/>
  <c r="E17" i="1"/>
  <c r="E21" i="1"/>
  <c r="E25" i="1"/>
  <c r="E29" i="1"/>
  <c r="E33" i="1"/>
  <c r="E37" i="1"/>
  <c r="E41" i="1"/>
  <c r="E45" i="1"/>
  <c r="E2" i="1"/>
  <c r="E10" i="1"/>
  <c r="E14" i="1"/>
  <c r="E18" i="1"/>
  <c r="E22" i="1"/>
  <c r="E26" i="1"/>
  <c r="E30" i="1"/>
  <c r="E34" i="1"/>
  <c r="E38" i="1"/>
  <c r="E46" i="1"/>
  <c r="B8" i="3"/>
</calcChain>
</file>

<file path=xl/sharedStrings.xml><?xml version="1.0" encoding="utf-8"?>
<sst xmlns="http://schemas.openxmlformats.org/spreadsheetml/2006/main" count="297" uniqueCount="221">
  <si>
    <t>Salinibacter ruber</t>
  </si>
  <si>
    <t>Gloeobacter violaceus</t>
  </si>
  <si>
    <t>Chlorobium limicola</t>
  </si>
  <si>
    <t>Acidobacterium capsulatum</t>
  </si>
  <si>
    <t>Lactobacillus helveticus</t>
  </si>
  <si>
    <t>Sulfurihydrogenibium sp.</t>
  </si>
  <si>
    <t>Mycoplasma arthritidis</t>
  </si>
  <si>
    <t>Acaryochloris marina</t>
  </si>
  <si>
    <t>Streptococcus pneumonia</t>
  </si>
  <si>
    <t>Neisseria meningitidis</t>
  </si>
  <si>
    <t>Haemophilus influenzae</t>
  </si>
  <si>
    <t>Streptococcus agalactiae</t>
  </si>
  <si>
    <t>Listeria monocytogenes</t>
  </si>
  <si>
    <t>Legionella pneumophila</t>
  </si>
  <si>
    <t>Myobacterium tuberculosis</t>
  </si>
  <si>
    <t>Pseudomonas aeruginosa</t>
  </si>
  <si>
    <t>Chlamydia trachomatis</t>
  </si>
  <si>
    <t>Neisseria gonorrhoeae</t>
  </si>
  <si>
    <t>Treponema pallidum</t>
  </si>
  <si>
    <t>Ureaplasma urealyticum</t>
  </si>
  <si>
    <t>Haemophilus ducreyi</t>
  </si>
  <si>
    <t>Helicobacter pylori</t>
  </si>
  <si>
    <t>Clostridium acetobutylicum</t>
  </si>
  <si>
    <t>Salmonella enterica</t>
  </si>
  <si>
    <t>Shigella boydii</t>
  </si>
  <si>
    <t>Escherichia coli</t>
  </si>
  <si>
    <t>Candidatus Koribacter versatilis</t>
  </si>
  <si>
    <t>Candidatus Solibacter</t>
  </si>
  <si>
    <t>Acidimicrobium ferrooxidans</t>
  </si>
  <si>
    <t>Catenulispora acidiphila</t>
  </si>
  <si>
    <t>Corynebacterium aurimucosum</t>
  </si>
  <si>
    <t>Gordonia bronchialis</t>
  </si>
  <si>
    <t>Mycobacterium sp.</t>
  </si>
  <si>
    <t>Nocardia farcinica</t>
  </si>
  <si>
    <t>Rhodococcus erythropolis</t>
  </si>
  <si>
    <t>Acidothermus cellulolyticus</t>
  </si>
  <si>
    <t>Frankia alni</t>
  </si>
  <si>
    <t>Nakamurella multipartita</t>
  </si>
  <si>
    <t>Kineococcus radiotolerans</t>
  </si>
  <si>
    <t>Beutenbergia cavernae</t>
  </si>
  <si>
    <t>Brachybacterium faecium</t>
  </si>
  <si>
    <t>Kytococcus sedentarius</t>
  </si>
  <si>
    <t>MEAN</t>
  </si>
  <si>
    <t>STDEV</t>
  </si>
  <si>
    <t>Aeropyrum pernix</t>
  </si>
  <si>
    <t>Desulfurococcus kamchatkensis</t>
  </si>
  <si>
    <t>Ignicoccus hospitalis</t>
  </si>
  <si>
    <t>Staphylothermus marinus</t>
  </si>
  <si>
    <t>Hyperthermus butylicus</t>
  </si>
  <si>
    <t>Metallosphaera sedula</t>
  </si>
  <si>
    <t>Sulfolobus acidocaldarius</t>
  </si>
  <si>
    <t>Sulfolobus islandicus</t>
  </si>
  <si>
    <t>Sulfolobus solfataricus</t>
  </si>
  <si>
    <t>Sulfolobus tokodaii</t>
  </si>
  <si>
    <t>Thermofilum pendens</t>
  </si>
  <si>
    <t>Caldivirga maquilingensis</t>
  </si>
  <si>
    <t>Pyrobaculum aerophilum</t>
  </si>
  <si>
    <t>Pyrobaculum arsenaticum</t>
  </si>
  <si>
    <t>Pyrobaculum calidifontis</t>
  </si>
  <si>
    <t>Pyrobaculum islandicum</t>
  </si>
  <si>
    <t>Thermoproteus neutrophilus</t>
  </si>
  <si>
    <t>Archaeoglobus fulgidus</t>
  </si>
  <si>
    <t>Haloarcula marismortui</t>
  </si>
  <si>
    <t>Halobacterium salinarum</t>
  </si>
  <si>
    <t>Halobacterium sp.</t>
  </si>
  <si>
    <t>Halomicrobium mukohataei</t>
  </si>
  <si>
    <t>Haloquadratum walsbyi</t>
  </si>
  <si>
    <t>Halorhabdus utahensis</t>
  </si>
  <si>
    <t>Halorubrum lacusprofundi</t>
  </si>
  <si>
    <t>Natronomonas pharaonis</t>
  </si>
  <si>
    <t>Methanobrevibacter smithii</t>
  </si>
  <si>
    <t>Methanosphaera stadtmanae</t>
  </si>
  <si>
    <t>Methanothermobacter thermautotrophicus</t>
  </si>
  <si>
    <t>Methanocaldococcus fervens</t>
  </si>
  <si>
    <t>Methanocaldococcus jannaschii</t>
  </si>
  <si>
    <t>Methanocaldococcus vulcanius</t>
  </si>
  <si>
    <t>Methanococcus aeolicus</t>
  </si>
  <si>
    <t>Methanococcus maripaludis</t>
  </si>
  <si>
    <t>Methanococcus vannielii</t>
  </si>
  <si>
    <t>Methanocella paludicola</t>
  </si>
  <si>
    <t>Candidatus Methanoregula</t>
  </si>
  <si>
    <t>Methanosphaerula palustris</t>
  </si>
  <si>
    <t>Methanocorpusculum labreanum</t>
  </si>
  <si>
    <t>Methanoculleus marisnigri</t>
  </si>
  <si>
    <t>Methanospirillum hungatei</t>
  </si>
  <si>
    <t>Methanosaeta thermophila</t>
  </si>
  <si>
    <t>Methanococcoides burtonii</t>
  </si>
  <si>
    <t>Methanosarcina acetivorans</t>
  </si>
  <si>
    <t>Methanosarcina barkeri</t>
  </si>
  <si>
    <t>Methanosarcina mazei</t>
  </si>
  <si>
    <t>Methanopyrus kandleri</t>
  </si>
  <si>
    <t>Pyrococcus abyssi</t>
  </si>
  <si>
    <t>Pyrococcus furiosus</t>
  </si>
  <si>
    <t>Pyrococcus horikoshii</t>
  </si>
  <si>
    <t>Thermococcus gammatolerans</t>
  </si>
  <si>
    <t>Thermococcus kodakarensis</t>
  </si>
  <si>
    <t>Thermococcus onnurineus</t>
  </si>
  <si>
    <t>Thermococcus sibiricus</t>
  </si>
  <si>
    <t>Candidatus Korarchaeum cryptofilum</t>
  </si>
  <si>
    <t>Nanoarchaeum equitans</t>
  </si>
  <si>
    <t>Cenarchaeum symbiosum</t>
  </si>
  <si>
    <t>Nitrosopumilus maritimus</t>
  </si>
  <si>
    <t>Thermus thermophilus </t>
  </si>
  <si>
    <t>Staphylococcus aureus </t>
  </si>
  <si>
    <t>Archaea</t>
  </si>
  <si>
    <t>Bacteria</t>
  </si>
  <si>
    <t>Sample Size</t>
  </si>
  <si>
    <t>Mean(Bacteria)-Mean(Archaea)</t>
  </si>
  <si>
    <t>Standard Error :</t>
  </si>
  <si>
    <t>Z-Score</t>
  </si>
  <si>
    <t>Expected Difference</t>
  </si>
  <si>
    <t>p-value</t>
  </si>
  <si>
    <t>~0</t>
  </si>
  <si>
    <t>We can reject null hypothesis that ABC transporters in Archaea and Bacteria are equal.</t>
  </si>
  <si>
    <t>MAX NORMALIZED</t>
  </si>
  <si>
    <t>MIN NORMALIZED</t>
  </si>
  <si>
    <t>Organism</t>
  </si>
  <si>
    <t>Assembly</t>
  </si>
  <si>
    <t>Gene Number</t>
  </si>
  <si>
    <t>Normalized</t>
  </si>
  <si>
    <t xml:space="preserve">MAX NORMALIZED </t>
  </si>
  <si>
    <t>Mean Normalized</t>
  </si>
  <si>
    <t>Row Labels</t>
  </si>
  <si>
    <t>(blank)</t>
  </si>
  <si>
    <t>Grand Total</t>
  </si>
  <si>
    <t>Count of Normalized</t>
  </si>
  <si>
    <t>0.341880341880342-0.541880341880342</t>
  </si>
  <si>
    <t>0.541880341880342-0.741880341880342</t>
  </si>
  <si>
    <t>0.741880341880342-0.941880341880342</t>
  </si>
  <si>
    <t>0.941880341880342-1.14188034188034</t>
  </si>
  <si>
    <t>1.14188034188034-1.34188034188034</t>
  </si>
  <si>
    <t>1.34188034188034-1.54188034188034</t>
  </si>
  <si>
    <t>1.54188034188034-1.74188034188034</t>
  </si>
  <si>
    <t>1.74188034188034-1.94188034188034</t>
  </si>
  <si>
    <t>1.94188034188034-2.14188034188034</t>
  </si>
  <si>
    <t>2.54188034188034-2.74188034188034</t>
  </si>
  <si>
    <t>0.34-0.54</t>
  </si>
  <si>
    <t>0.54-0.74</t>
  </si>
  <si>
    <t>0.74-0.94</t>
  </si>
  <si>
    <t>0.94-1.14</t>
  </si>
  <si>
    <t>1.14-1.34</t>
  </si>
  <si>
    <t>1.34-1.54</t>
  </si>
  <si>
    <t>1.54-1.74</t>
  </si>
  <si>
    <t>1.74-1.94</t>
  </si>
  <si>
    <t>1.94-2.14</t>
  </si>
  <si>
    <t>2.54-2.741</t>
  </si>
  <si>
    <t>x</t>
  </si>
  <si>
    <t>y</t>
  </si>
  <si>
    <t>z</t>
  </si>
  <si>
    <t>Count of z</t>
  </si>
  <si>
    <t>0.841961092200489-1.14196109220049</t>
  </si>
  <si>
    <t>1.14196109220049-1.44196109220049</t>
  </si>
  <si>
    <t>1.44196109220049-1.74196109220049</t>
  </si>
  <si>
    <t>1.74196109220049-2.04196109220049</t>
  </si>
  <si>
    <t>2.04196109220049-2.34196109220049</t>
  </si>
  <si>
    <t>2.34196109220049-2.64196109220049</t>
  </si>
  <si>
    <t>2.64196109220049-2.94196109220049</t>
  </si>
  <si>
    <t>2.94196109220049-3.24196109220049</t>
  </si>
  <si>
    <t>3.54196109220049-3.84196109220049</t>
  </si>
  <si>
    <t>4.14196109220049-4.44196109220049</t>
  </si>
  <si>
    <t>4.44196109220049-4.74196109220049</t>
  </si>
  <si>
    <t>0.84-1.14</t>
  </si>
  <si>
    <t>1.14-1.44</t>
  </si>
  <si>
    <t>1.44-1.74</t>
  </si>
  <si>
    <t>1.74-2.04</t>
  </si>
  <si>
    <t>2.64-2.94</t>
  </si>
  <si>
    <t>2.94-4.44</t>
  </si>
  <si>
    <t>2.34-2.64</t>
  </si>
  <si>
    <t>2.04-2.34</t>
  </si>
  <si>
    <t>Important species</t>
  </si>
  <si>
    <t>Respiration</t>
  </si>
  <si>
    <t>Bordetella pertussis</t>
  </si>
  <si>
    <t>aerobic</t>
  </si>
  <si>
    <t>Borrelia burgdorferi</t>
  </si>
  <si>
    <t>anaerobic</t>
  </si>
  <si>
    <t>Brucella abortus</t>
  </si>
  <si>
    <t>Brucella canis</t>
  </si>
  <si>
    <t>Brucella melitensis</t>
  </si>
  <si>
    <t>Brucella suis</t>
  </si>
  <si>
    <t>Campylobacter jejuni</t>
  </si>
  <si>
    <t>microaerophilic</t>
  </si>
  <si>
    <t>Chlamydia pneumoniae</t>
  </si>
  <si>
    <t>Chlamydophila psittaci</t>
  </si>
  <si>
    <t>Facultative or strictly aerobic</t>
  </si>
  <si>
    <t>Clostridium botulinum</t>
  </si>
  <si>
    <t>Clostridium difficile</t>
  </si>
  <si>
    <t>Clostridium perfringens</t>
  </si>
  <si>
    <t>Clostridium tetani</t>
  </si>
  <si>
    <t>Obligate anaerobic</t>
  </si>
  <si>
    <t>Corynebacterium diphtheriae</t>
  </si>
  <si>
    <t>Mostly facultative anaerobic</t>
  </si>
  <si>
    <t>Enterococcus faecalis</t>
  </si>
  <si>
    <t>Enterococcus faecium</t>
  </si>
  <si>
    <t>Facultative Anaerobic</t>
  </si>
  <si>
    <t>Facultative anaerobic</t>
  </si>
  <si>
    <t>Francisella tularensis</t>
  </si>
  <si>
    <t>strictly aerobic</t>
  </si>
  <si>
    <t>Microaerophile</t>
  </si>
  <si>
    <t>Leptospira interrogans</t>
  </si>
  <si>
    <t>Strictly aerobic</t>
  </si>
  <si>
    <t>Mycobacterium leprae</t>
  </si>
  <si>
    <t>Mycobacterium tuberculosis</t>
  </si>
  <si>
    <t>Mycobacterium ulcerans</t>
  </si>
  <si>
    <t>Mycoplasma pneumoniae</t>
  </si>
  <si>
    <t>Mostly facultative anaerobic; M.pneumoniae strictly aerobic</t>
  </si>
  <si>
    <t>Obligate aerobic</t>
  </si>
  <si>
    <t>Rickettsia rickettsii</t>
  </si>
  <si>
    <t>Aerobic</t>
  </si>
  <si>
    <t>Salmonella typhi</t>
  </si>
  <si>
    <t>Salmonella typhimurium</t>
  </si>
  <si>
    <t>Shigella sonnei</t>
  </si>
  <si>
    <t>Staphylococcus aureus</t>
  </si>
  <si>
    <t>Staphylococcus epidermidis</t>
  </si>
  <si>
    <t>Staphylococcus saprophyticus</t>
  </si>
  <si>
    <t>Streptococcus pneumoniae</t>
  </si>
  <si>
    <t>Streptococcus pyogenes</t>
  </si>
  <si>
    <t>Vibrio cholerae</t>
  </si>
  <si>
    <t>Yersinia pestis</t>
  </si>
  <si>
    <t>Yersinia enterocolitica</t>
  </si>
  <si>
    <t>Yersinia pseudotuberculosis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</si>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</sst>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/>
      <right/>
      <top/>
      <bottom style="medium">
        <color rgb="FFAAAAAA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ont="1"/>
    <xf numFmtId="0" fontId="0" fillId="2" borderId="1" xfId="0" applyFill="1" applyBorder="1"/>
    <xf numFmtId="0" fontId="2" fillId="0" borderId="1" xfId="0" applyFont="1" applyBorder="1"/>
    <xf numFmtId="0" fontId="0" fillId="0" borderId="1" xfId="0" applyFont="1" applyBorder="1"/>
    <xf numFmtId="1" fontId="3" fillId="2" borderId="1" xfId="0" applyNumberFormat="1" applyFont="1" applyFill="1" applyBorder="1" applyAlignment="1">
      <alignment horizontal="right"/>
    </xf>
    <xf numFmtId="0" fontId="2" fillId="0" borderId="0" xfId="0" applyFont="1"/>
    <xf numFmtId="1" fontId="3" fillId="2" borderId="1" xfId="0" applyNumberFormat="1" applyFont="1" applyFill="1" applyBorder="1" applyAlignment="1">
      <alignment horizontal="right" vertical="top" wrapText="1"/>
    </xf>
    <xf numFmtId="0" fontId="4" fillId="0" borderId="1" xfId="0" applyFont="1" applyBorder="1"/>
    <xf numFmtId="1" fontId="0" fillId="2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" fontId="2" fillId="0" borderId="1" xfId="0" applyNumberFormat="1" applyFont="1" applyBorder="1" applyAlignment="1">
      <alignment horizontal="right"/>
    </xf>
    <xf numFmtId="0" fontId="0" fillId="2" borderId="0" xfId="0" applyFill="1"/>
    <xf numFmtId="0" fontId="2" fillId="2" borderId="0" xfId="0" applyFont="1" applyFill="1" applyAlignment="1"/>
    <xf numFmtId="0" fontId="5" fillId="2" borderId="0" xfId="0" applyFont="1" applyFill="1" applyAlignment="1"/>
    <xf numFmtId="1" fontId="3" fillId="2" borderId="0" xfId="0" applyNumberFormat="1" applyFont="1" applyFill="1" applyBorder="1" applyAlignment="1">
      <alignment horizontal="right"/>
    </xf>
    <xf numFmtId="1" fontId="0" fillId="2" borderId="0" xfId="0" applyNumberFormat="1" applyFont="1" applyFill="1" applyBorder="1" applyAlignment="1">
      <alignment horizontal="right"/>
    </xf>
    <xf numFmtId="1" fontId="3" fillId="2" borderId="0" xfId="0" applyNumberFormat="1" applyFont="1" applyFill="1" applyBorder="1" applyAlignment="1">
      <alignment horizontal="right" wrapText="1"/>
    </xf>
    <xf numFmtId="0" fontId="1" fillId="2" borderId="0" xfId="0" applyFont="1" applyFill="1"/>
    <xf numFmtId="0" fontId="2" fillId="2" borderId="0" xfId="0" applyFont="1" applyFill="1"/>
    <xf numFmtId="1" fontId="3" fillId="0" borderId="0" xfId="0" applyNumberFormat="1" applyFon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2" fontId="0" fillId="0" borderId="0" xfId="0" applyNumberFormat="1" applyFont="1" applyAlignment="1">
      <alignment horizontal="left"/>
    </xf>
    <xf numFmtId="0" fontId="0" fillId="4" borderId="0" xfId="0" applyFill="1"/>
    <xf numFmtId="0" fontId="6" fillId="5" borderId="2" xfId="0" applyFont="1" applyFill="1" applyBorder="1" applyAlignment="1">
      <alignment horizontal="center" vertical="center" wrapText="1"/>
    </xf>
    <xf numFmtId="0" fontId="8" fillId="4" borderId="2" xfId="1" applyFill="1" applyBorder="1" applyAlignment="1">
      <alignment horizontal="left" vertical="center" wrapText="1" indent="1"/>
    </xf>
    <xf numFmtId="0" fontId="7" fillId="4" borderId="2" xfId="0" applyFont="1" applyFill="1" applyBorder="1" applyAlignment="1">
      <alignment vertical="center" wrapText="1"/>
    </xf>
    <xf numFmtId="0" fontId="8" fillId="4" borderId="3" xfId="1" applyFill="1" applyBorder="1" applyAlignment="1">
      <alignment horizontal="left" vertical="center" wrapText="1" indent="1"/>
    </xf>
    <xf numFmtId="0" fontId="8" fillId="4" borderId="4" xfId="1" applyFill="1" applyBorder="1" applyAlignment="1">
      <alignment horizontal="left" vertical="center" wrapText="1" indent="1"/>
    </xf>
    <xf numFmtId="0" fontId="8" fillId="4" borderId="5" xfId="1" applyFill="1" applyBorder="1" applyAlignment="1">
      <alignment horizontal="left" vertical="center" wrapText="1" indent="1"/>
    </xf>
    <xf numFmtId="0" fontId="0" fillId="4" borderId="6" xfId="0" applyFill="1" applyBorder="1"/>
    <xf numFmtId="0" fontId="4" fillId="6" borderId="1" xfId="0" applyFont="1" applyFill="1" applyBorder="1"/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8" fillId="4" borderId="3" xfId="1" applyFill="1" applyBorder="1" applyAlignment="1">
      <alignment horizontal="left" vertical="center" wrapText="1" indent="1"/>
    </xf>
    <xf numFmtId="0" fontId="8" fillId="4" borderId="5" xfId="1" applyFill="1" applyBorder="1" applyAlignment="1">
      <alignment horizontal="left" vertical="center" wrapText="1" indent="1"/>
    </xf>
    <xf numFmtId="0" fontId="8" fillId="4" borderId="3" xfId="1" applyFill="1" applyBorder="1" applyAlignment="1">
      <alignment vertical="center" wrapText="1"/>
    </xf>
    <xf numFmtId="0" fontId="8" fillId="4" borderId="5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Bacteria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Sheet2!$D$5:$D$16</c:f>
              <c:strCache>
                <c:ptCount val="9"/>
                <c:pt idx="1">
                  <c:v>0.84-1.14</c:v>
                </c:pt>
                <c:pt idx="2">
                  <c:v>1.14-1.44</c:v>
                </c:pt>
                <c:pt idx="3">
                  <c:v>1.44-1.74</c:v>
                </c:pt>
                <c:pt idx="4">
                  <c:v>1.74-2.04</c:v>
                </c:pt>
                <c:pt idx="5">
                  <c:v>2.04-2.34</c:v>
                </c:pt>
                <c:pt idx="6">
                  <c:v>2.34-2.64</c:v>
                </c:pt>
                <c:pt idx="7">
                  <c:v>2.64-2.94</c:v>
                </c:pt>
                <c:pt idx="8">
                  <c:v>2.94-4.44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2"/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227840"/>
        <c:axId val="272127040"/>
      </c:barChart>
      <c:catAx>
        <c:axId val="2722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72127040"/>
        <c:crosses val="autoZero"/>
        <c:auto val="1"/>
        <c:lblAlgn val="ctr"/>
        <c:lblOffset val="100"/>
        <c:noMultiLvlLbl val="0"/>
      </c:catAx>
      <c:valAx>
        <c:axId val="27212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22784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288932633420822"/>
                  <c:y val="0.17282808398950131"/>
                </c:manualLayout>
              </c:layout>
              <c:numFmt formatCode="General" sourceLinked="0"/>
            </c:trendlineLbl>
          </c:trendline>
          <c:xVal>
            <c:numRef>
              <c:f>bacteria!$B$2:$B$46</c:f>
              <c:numCache>
                <c:formatCode>General</c:formatCode>
                <c:ptCount val="45"/>
                <c:pt idx="0">
                  <c:v>60</c:v>
                </c:pt>
                <c:pt idx="1">
                  <c:v>92</c:v>
                </c:pt>
                <c:pt idx="2">
                  <c:v>193</c:v>
                </c:pt>
                <c:pt idx="3">
                  <c:v>32</c:v>
                </c:pt>
                <c:pt idx="4">
                  <c:v>222</c:v>
                </c:pt>
                <c:pt idx="5">
                  <c:v>59</c:v>
                </c:pt>
                <c:pt idx="6">
                  <c:v>90</c:v>
                </c:pt>
                <c:pt idx="7">
                  <c:v>79</c:v>
                </c:pt>
                <c:pt idx="8">
                  <c:v>103</c:v>
                </c:pt>
                <c:pt idx="9">
                  <c:v>166</c:v>
                </c:pt>
                <c:pt idx="10">
                  <c:v>45</c:v>
                </c:pt>
                <c:pt idx="11">
                  <c:v>143</c:v>
                </c:pt>
                <c:pt idx="12">
                  <c:v>91</c:v>
                </c:pt>
                <c:pt idx="13">
                  <c:v>113</c:v>
                </c:pt>
                <c:pt idx="14">
                  <c:v>180</c:v>
                </c:pt>
                <c:pt idx="15">
                  <c:v>118</c:v>
                </c:pt>
                <c:pt idx="16">
                  <c:v>60</c:v>
                </c:pt>
                <c:pt idx="17">
                  <c:v>89</c:v>
                </c:pt>
                <c:pt idx="18">
                  <c:v>27</c:v>
                </c:pt>
                <c:pt idx="19">
                  <c:v>39</c:v>
                </c:pt>
                <c:pt idx="20">
                  <c:v>68</c:v>
                </c:pt>
                <c:pt idx="21">
                  <c:v>85</c:v>
                </c:pt>
                <c:pt idx="22">
                  <c:v>61</c:v>
                </c:pt>
                <c:pt idx="23">
                  <c:v>42</c:v>
                </c:pt>
                <c:pt idx="24">
                  <c:v>47</c:v>
                </c:pt>
                <c:pt idx="25">
                  <c:v>108</c:v>
                </c:pt>
                <c:pt idx="26">
                  <c:v>12</c:v>
                </c:pt>
                <c:pt idx="27">
                  <c:v>29</c:v>
                </c:pt>
                <c:pt idx="28">
                  <c:v>22</c:v>
                </c:pt>
                <c:pt idx="29">
                  <c:v>18</c:v>
                </c:pt>
                <c:pt idx="30">
                  <c:v>25</c:v>
                </c:pt>
                <c:pt idx="31">
                  <c:v>19</c:v>
                </c:pt>
                <c:pt idx="32">
                  <c:v>92</c:v>
                </c:pt>
                <c:pt idx="33">
                  <c:v>74</c:v>
                </c:pt>
                <c:pt idx="34">
                  <c:v>77</c:v>
                </c:pt>
                <c:pt idx="35">
                  <c:v>90</c:v>
                </c:pt>
                <c:pt idx="36">
                  <c:v>56</c:v>
                </c:pt>
                <c:pt idx="37">
                  <c:v>48</c:v>
                </c:pt>
                <c:pt idx="38">
                  <c:v>74</c:v>
                </c:pt>
                <c:pt idx="39">
                  <c:v>48</c:v>
                </c:pt>
                <c:pt idx="40">
                  <c:v>60</c:v>
                </c:pt>
                <c:pt idx="41">
                  <c:v>42</c:v>
                </c:pt>
                <c:pt idx="42">
                  <c:v>21</c:v>
                </c:pt>
                <c:pt idx="43">
                  <c:v>19</c:v>
                </c:pt>
                <c:pt idx="44">
                  <c:v>111</c:v>
                </c:pt>
              </c:numCache>
            </c:numRef>
          </c:xVal>
          <c:yVal>
            <c:numRef>
              <c:f>bacteria!$C$2:$C$46</c:f>
              <c:numCache>
                <c:formatCode>0</c:formatCode>
                <c:ptCount val="45"/>
                <c:pt idx="0">
                  <c:v>3492</c:v>
                </c:pt>
                <c:pt idx="1">
                  <c:v>4834</c:v>
                </c:pt>
                <c:pt idx="2">
                  <c:v>8002</c:v>
                </c:pt>
                <c:pt idx="3">
                  <c:v>2089</c:v>
                </c:pt>
                <c:pt idx="4">
                  <c:v>9126</c:v>
                </c:pt>
                <c:pt idx="5">
                  <c:v>2630</c:v>
                </c:pt>
                <c:pt idx="6">
                  <c:v>4984</c:v>
                </c:pt>
                <c:pt idx="7">
                  <c:v>5698</c:v>
                </c:pt>
                <c:pt idx="8">
                  <c:v>5998</c:v>
                </c:pt>
                <c:pt idx="9">
                  <c:v>6511</c:v>
                </c:pt>
                <c:pt idx="10">
                  <c:v>2217</c:v>
                </c:pt>
                <c:pt idx="11">
                  <c:v>6775</c:v>
                </c:pt>
                <c:pt idx="12">
                  <c:v>5456</c:v>
                </c:pt>
                <c:pt idx="13">
                  <c:v>4778</c:v>
                </c:pt>
                <c:pt idx="14">
                  <c:v>4278</c:v>
                </c:pt>
                <c:pt idx="15">
                  <c:v>3191</c:v>
                </c:pt>
                <c:pt idx="16">
                  <c:v>2692</c:v>
                </c:pt>
                <c:pt idx="17">
                  <c:v>1967</c:v>
                </c:pt>
                <c:pt idx="18">
                  <c:v>2114</c:v>
                </c:pt>
                <c:pt idx="19">
                  <c:v>1735</c:v>
                </c:pt>
                <c:pt idx="20">
                  <c:v>2279</c:v>
                </c:pt>
                <c:pt idx="21">
                  <c:v>2934</c:v>
                </c:pt>
                <c:pt idx="22">
                  <c:v>2806</c:v>
                </c:pt>
                <c:pt idx="23">
                  <c:v>3003</c:v>
                </c:pt>
                <c:pt idx="24">
                  <c:v>4111</c:v>
                </c:pt>
                <c:pt idx="25">
                  <c:v>5697</c:v>
                </c:pt>
                <c:pt idx="26">
                  <c:v>939</c:v>
                </c:pt>
                <c:pt idx="27">
                  <c:v>2069</c:v>
                </c:pt>
                <c:pt idx="28">
                  <c:v>1087</c:v>
                </c:pt>
                <c:pt idx="29">
                  <c:v>695</c:v>
                </c:pt>
                <c:pt idx="30">
                  <c:v>1838</c:v>
                </c:pt>
                <c:pt idx="31">
                  <c:v>1647</c:v>
                </c:pt>
                <c:pt idx="32">
                  <c:v>3911</c:v>
                </c:pt>
                <c:pt idx="33">
                  <c:v>4747</c:v>
                </c:pt>
                <c:pt idx="34">
                  <c:v>4610</c:v>
                </c:pt>
                <c:pt idx="35">
                  <c:v>5448</c:v>
                </c:pt>
                <c:pt idx="36">
                  <c:v>2263</c:v>
                </c:pt>
                <c:pt idx="37">
                  <c:v>2898</c:v>
                </c:pt>
                <c:pt idx="38">
                  <c:v>4482</c:v>
                </c:pt>
                <c:pt idx="39">
                  <c:v>2576</c:v>
                </c:pt>
                <c:pt idx="40">
                  <c:v>3492</c:v>
                </c:pt>
                <c:pt idx="41">
                  <c:v>1838</c:v>
                </c:pt>
                <c:pt idx="42">
                  <c:v>1829</c:v>
                </c:pt>
                <c:pt idx="43">
                  <c:v>671</c:v>
                </c:pt>
                <c:pt idx="44">
                  <c:v>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43040"/>
        <c:axId val="272343616"/>
      </c:scatterChart>
      <c:valAx>
        <c:axId val="2723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343616"/>
        <c:crosses val="autoZero"/>
        <c:crossBetween val="midCat"/>
      </c:valAx>
      <c:valAx>
        <c:axId val="2723436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7234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833719149349328"/>
          <c:y val="3.5765691388351395E-2"/>
          <c:w val="0.87087614210063802"/>
          <c:h val="0.58421528364424058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bacteria!$A$2:$A$46</c:f>
              <c:strCache>
                <c:ptCount val="45"/>
                <c:pt idx="0">
                  <c:v>Acidobacterium capsulatum</c:v>
                </c:pt>
                <c:pt idx="1">
                  <c:v>Candidatus Koribacter versatilis</c:v>
                </c:pt>
                <c:pt idx="2">
                  <c:v>Candidatus Solibacter</c:v>
                </c:pt>
                <c:pt idx="3">
                  <c:v>Acidimicrobium ferrooxidans</c:v>
                </c:pt>
                <c:pt idx="4">
                  <c:v>Catenulispora acidiphila</c:v>
                </c:pt>
                <c:pt idx="5">
                  <c:v>Corynebacterium aurimucosum</c:v>
                </c:pt>
                <c:pt idx="6">
                  <c:v>Gordonia bronchialis</c:v>
                </c:pt>
                <c:pt idx="7">
                  <c:v>Mycobacterium sp.</c:v>
                </c:pt>
                <c:pt idx="8">
                  <c:v>Nocardia farcinica</c:v>
                </c:pt>
                <c:pt idx="9">
                  <c:v>Rhodococcus erythropolis</c:v>
                </c:pt>
                <c:pt idx="10">
                  <c:v>Acidothermus cellulolyticus</c:v>
                </c:pt>
                <c:pt idx="11">
                  <c:v>Frankia alni</c:v>
                </c:pt>
                <c:pt idx="12">
                  <c:v>Nakamurella multipartita</c:v>
                </c:pt>
                <c:pt idx="13">
                  <c:v>Kineococcus radiotolerans</c:v>
                </c:pt>
                <c:pt idx="14">
                  <c:v>Beutenbergia cavernae</c:v>
                </c:pt>
                <c:pt idx="15">
                  <c:v>Brachybacterium faecium</c:v>
                </c:pt>
                <c:pt idx="16">
                  <c:v>Kytococcus sedentarius</c:v>
                </c:pt>
                <c:pt idx="17">
                  <c:v>Streptococcus pneumonia</c:v>
                </c:pt>
                <c:pt idx="18">
                  <c:v>Neisseria meningitidis</c:v>
                </c:pt>
                <c:pt idx="19">
                  <c:v>Haemophilus influenzae</c:v>
                </c:pt>
                <c:pt idx="20">
                  <c:v>Streptococcus agalactiae</c:v>
                </c:pt>
                <c:pt idx="21">
                  <c:v>Listeria monocytogenes</c:v>
                </c:pt>
                <c:pt idx="22">
                  <c:v>Staphylococcus aureus </c:v>
                </c:pt>
                <c:pt idx="23">
                  <c:v>Legionella pneumophila</c:v>
                </c:pt>
                <c:pt idx="24">
                  <c:v>Myobacterium tuberculosis</c:v>
                </c:pt>
                <c:pt idx="25">
                  <c:v>Pseudomonas aeruginosa</c:v>
                </c:pt>
                <c:pt idx="26">
                  <c:v>Chlamydia trachomatis</c:v>
                </c:pt>
                <c:pt idx="27">
                  <c:v>Neisseria gonorrhoeae</c:v>
                </c:pt>
                <c:pt idx="28">
                  <c:v>Treponema pallidum</c:v>
                </c:pt>
                <c:pt idx="29">
                  <c:v>Ureaplasma urealyticum</c:v>
                </c:pt>
                <c:pt idx="30">
                  <c:v>Haemophilus ducreyi</c:v>
                </c:pt>
                <c:pt idx="31">
                  <c:v>Helicobacter pylori</c:v>
                </c:pt>
                <c:pt idx="32">
                  <c:v>Clostridium acetobutylicum</c:v>
                </c:pt>
                <c:pt idx="33">
                  <c:v>Salmonella enterica</c:v>
                </c:pt>
                <c:pt idx="34">
                  <c:v>Shigella boydii</c:v>
                </c:pt>
                <c:pt idx="35">
                  <c:v>Escherichia coli</c:v>
                </c:pt>
                <c:pt idx="36">
                  <c:v>Thermus thermophilus </c:v>
                </c:pt>
                <c:pt idx="37">
                  <c:v>Salinibacter ruber</c:v>
                </c:pt>
                <c:pt idx="38">
                  <c:v>Gloeobacter violaceus</c:v>
                </c:pt>
                <c:pt idx="39">
                  <c:v>Chlorobium limicola</c:v>
                </c:pt>
                <c:pt idx="40">
                  <c:v>Acidobacterium capsulatum</c:v>
                </c:pt>
                <c:pt idx="41">
                  <c:v>Lactobacillus helveticus</c:v>
                </c:pt>
                <c:pt idx="42">
                  <c:v>Sulfurihydrogenibium sp.</c:v>
                </c:pt>
                <c:pt idx="43">
                  <c:v>Mycoplasma arthritidis</c:v>
                </c:pt>
                <c:pt idx="44">
                  <c:v>Acaryochloris marina</c:v>
                </c:pt>
              </c:strCache>
            </c:strRef>
          </c:cat>
          <c:val>
            <c:numRef>
              <c:f>bacteria!$D$2:$D$46</c:f>
              <c:numCache>
                <c:formatCode>General</c:formatCode>
                <c:ptCount val="45"/>
                <c:pt idx="0">
                  <c:v>5.1546391752577323</c:v>
                </c:pt>
                <c:pt idx="1">
                  <c:v>5.7095573024410431</c:v>
                </c:pt>
                <c:pt idx="2">
                  <c:v>7.235691077230693</c:v>
                </c:pt>
                <c:pt idx="3">
                  <c:v>4.5955002393489703</c:v>
                </c:pt>
                <c:pt idx="4">
                  <c:v>7.2978303747534525</c:v>
                </c:pt>
                <c:pt idx="5">
                  <c:v>6.7300380228136873</c:v>
                </c:pt>
                <c:pt idx="6">
                  <c:v>5.4173354735152488</c:v>
                </c:pt>
                <c:pt idx="7">
                  <c:v>4.1593541593541596</c:v>
                </c:pt>
                <c:pt idx="8">
                  <c:v>5.1517172390796935</c:v>
                </c:pt>
                <c:pt idx="9">
                  <c:v>7.6485946859161427</c:v>
                </c:pt>
                <c:pt idx="10">
                  <c:v>6.0893098782138031</c:v>
                </c:pt>
                <c:pt idx="11">
                  <c:v>6.3321033210332098</c:v>
                </c:pt>
                <c:pt idx="12">
                  <c:v>5.0036656891495594</c:v>
                </c:pt>
                <c:pt idx="13">
                  <c:v>7.0950188363331943</c:v>
                </c:pt>
                <c:pt idx="14">
                  <c:v>12.622720897615707</c:v>
                </c:pt>
                <c:pt idx="15">
                  <c:v>11.09370103415857</c:v>
                </c:pt>
                <c:pt idx="16">
                  <c:v>6.6864784546805351</c:v>
                </c:pt>
                <c:pt idx="17">
                  <c:v>13.573970513472293</c:v>
                </c:pt>
                <c:pt idx="18">
                  <c:v>3.831598864711447</c:v>
                </c:pt>
                <c:pt idx="19">
                  <c:v>6.7435158501440924</c:v>
                </c:pt>
                <c:pt idx="20">
                  <c:v>8.9512944273804287</c:v>
                </c:pt>
                <c:pt idx="21">
                  <c:v>8.6912065439672812</c:v>
                </c:pt>
                <c:pt idx="22">
                  <c:v>6.5217391304347823</c:v>
                </c:pt>
                <c:pt idx="23">
                  <c:v>4.1958041958041958</c:v>
                </c:pt>
                <c:pt idx="24">
                  <c:v>3.4298224276331792</c:v>
                </c:pt>
                <c:pt idx="25">
                  <c:v>5.6872037914691944</c:v>
                </c:pt>
                <c:pt idx="26">
                  <c:v>3.8338658146964857</c:v>
                </c:pt>
                <c:pt idx="27">
                  <c:v>4.2049299178347024</c:v>
                </c:pt>
                <c:pt idx="28">
                  <c:v>6.0717571297148103</c:v>
                </c:pt>
                <c:pt idx="29">
                  <c:v>7.7697841726618702</c:v>
                </c:pt>
                <c:pt idx="30">
                  <c:v>4.0805223068552774</c:v>
                </c:pt>
                <c:pt idx="31">
                  <c:v>3.4608378870673953</c:v>
                </c:pt>
                <c:pt idx="32">
                  <c:v>7.0570186653029925</c:v>
                </c:pt>
                <c:pt idx="33">
                  <c:v>4.6766378765536132</c:v>
                </c:pt>
                <c:pt idx="34">
                  <c:v>5.0108459869848154</c:v>
                </c:pt>
                <c:pt idx="35">
                  <c:v>4.9559471365638768</c:v>
                </c:pt>
                <c:pt idx="36">
                  <c:v>7.4237737516570927</c:v>
                </c:pt>
                <c:pt idx="37">
                  <c:v>4.9689440993788825</c:v>
                </c:pt>
                <c:pt idx="38">
                  <c:v>4.9531459170013381</c:v>
                </c:pt>
                <c:pt idx="39">
                  <c:v>5.5900621118012417</c:v>
                </c:pt>
                <c:pt idx="40">
                  <c:v>5.1546391752577323</c:v>
                </c:pt>
                <c:pt idx="41">
                  <c:v>6.8552774755168659</c:v>
                </c:pt>
                <c:pt idx="42">
                  <c:v>3.4445051940951341</c:v>
                </c:pt>
                <c:pt idx="43">
                  <c:v>8.4947839046199718</c:v>
                </c:pt>
                <c:pt idx="44">
                  <c:v>3.885194259712986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5324928"/>
        <c:axId val="272345344"/>
        <c:axId val="0"/>
      </c:bar3DChart>
      <c:catAx>
        <c:axId val="275324928"/>
        <c:scaling>
          <c:orientation val="minMax"/>
        </c:scaling>
        <c:delete val="0"/>
        <c:axPos val="b"/>
        <c:majorTickMark val="out"/>
        <c:minorTickMark val="none"/>
        <c:tickLblPos val="low"/>
        <c:crossAx val="272345344"/>
        <c:crosses val="autoZero"/>
        <c:auto val="1"/>
        <c:lblAlgn val="ctr"/>
        <c:lblOffset val="100"/>
        <c:noMultiLvlLbl val="0"/>
      </c:catAx>
      <c:valAx>
        <c:axId val="2723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2492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Archaea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Sheet1!$D$5:$D$14</c:f>
              <c:strCache>
                <c:ptCount val="10"/>
                <c:pt idx="0">
                  <c:v>0.34-0.54</c:v>
                </c:pt>
                <c:pt idx="1">
                  <c:v>0.54-0.74</c:v>
                </c:pt>
                <c:pt idx="2">
                  <c:v>0.74-0.94</c:v>
                </c:pt>
                <c:pt idx="3">
                  <c:v>0.94-1.14</c:v>
                </c:pt>
                <c:pt idx="4">
                  <c:v>1.14-1.34</c:v>
                </c:pt>
                <c:pt idx="5">
                  <c:v>1.34-1.54</c:v>
                </c:pt>
                <c:pt idx="6">
                  <c:v>1.54-1.74</c:v>
                </c:pt>
                <c:pt idx="7">
                  <c:v>1.74-1.94</c:v>
                </c:pt>
                <c:pt idx="8">
                  <c:v>1.94-2.14</c:v>
                </c:pt>
                <c:pt idx="9">
                  <c:v>2.54-2.741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7</c:v>
                </c:pt>
                <c:pt idx="7">
                  <c:v>8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224768"/>
        <c:axId val="272347072"/>
      </c:barChart>
      <c:catAx>
        <c:axId val="27222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</a:t>
                </a:r>
              </a:p>
            </c:rich>
          </c:tx>
          <c:layout>
            <c:manualLayout>
              <c:xMode val="edge"/>
              <c:yMode val="edge"/>
              <c:x val="0.38144575678040243"/>
              <c:y val="0.87868037328667248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272347072"/>
        <c:crosses val="autoZero"/>
        <c:auto val="1"/>
        <c:lblAlgn val="ctr"/>
        <c:lblOffset val="100"/>
        <c:noMultiLvlLbl val="0"/>
      </c:catAx>
      <c:valAx>
        <c:axId val="27234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22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298122652074593E-2"/>
          <c:y val="2.1711191076414643E-2"/>
          <c:w val="0.98070187734792535"/>
          <c:h val="0.5155062892931694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archaea!$A$6:$A$59</c:f>
              <c:strCache>
                <c:ptCount val="54"/>
                <c:pt idx="0">
                  <c:v>Hyperthermus butylicus</c:v>
                </c:pt>
                <c:pt idx="1">
                  <c:v>Metallosphaera sedula</c:v>
                </c:pt>
                <c:pt idx="2">
                  <c:v>Sulfolobus acidocaldarius</c:v>
                </c:pt>
                <c:pt idx="3">
                  <c:v>Sulfolobus islandicus</c:v>
                </c:pt>
                <c:pt idx="4">
                  <c:v>Sulfolobus solfataricus</c:v>
                </c:pt>
                <c:pt idx="5">
                  <c:v>Sulfolobus tokodaii</c:v>
                </c:pt>
                <c:pt idx="6">
                  <c:v>Thermofilum pendens</c:v>
                </c:pt>
                <c:pt idx="7">
                  <c:v>Caldivirga maquilingensis</c:v>
                </c:pt>
                <c:pt idx="8">
                  <c:v>Pyrobaculum aerophilum</c:v>
                </c:pt>
                <c:pt idx="9">
                  <c:v>Pyrobaculum arsenaticum</c:v>
                </c:pt>
                <c:pt idx="10">
                  <c:v>Pyrobaculum calidifontis</c:v>
                </c:pt>
                <c:pt idx="11">
                  <c:v>Pyrobaculum islandicum</c:v>
                </c:pt>
                <c:pt idx="12">
                  <c:v>Thermoproteus neutrophilus</c:v>
                </c:pt>
                <c:pt idx="13">
                  <c:v>Archaeoglobus fulgidus</c:v>
                </c:pt>
                <c:pt idx="14">
                  <c:v>Haloarcula marismortui</c:v>
                </c:pt>
                <c:pt idx="15">
                  <c:v>Halobacterium salinarum</c:v>
                </c:pt>
                <c:pt idx="16">
                  <c:v>Halobacterium sp.</c:v>
                </c:pt>
                <c:pt idx="17">
                  <c:v>Halomicrobium mukohataei</c:v>
                </c:pt>
                <c:pt idx="18">
                  <c:v>Haloquadratum walsbyi</c:v>
                </c:pt>
                <c:pt idx="19">
                  <c:v>Halorhabdus utahensis</c:v>
                </c:pt>
                <c:pt idx="20">
                  <c:v>Halorubrum lacusprofundi</c:v>
                </c:pt>
                <c:pt idx="21">
                  <c:v>Natronomonas pharaonis</c:v>
                </c:pt>
                <c:pt idx="22">
                  <c:v>Methanobrevibacter smithii</c:v>
                </c:pt>
                <c:pt idx="23">
                  <c:v>Methanosphaera stadtmanae</c:v>
                </c:pt>
                <c:pt idx="24">
                  <c:v>Methanothermobacter thermautotrophicus</c:v>
                </c:pt>
                <c:pt idx="25">
                  <c:v>Methanocaldococcus fervens</c:v>
                </c:pt>
                <c:pt idx="26">
                  <c:v>Methanocaldococcus jannaschii</c:v>
                </c:pt>
                <c:pt idx="27">
                  <c:v>Methanocaldococcus vulcanius</c:v>
                </c:pt>
                <c:pt idx="28">
                  <c:v>Methanococcus aeolicus</c:v>
                </c:pt>
                <c:pt idx="29">
                  <c:v>Methanococcus maripaludis</c:v>
                </c:pt>
                <c:pt idx="30">
                  <c:v>Methanococcus vannielii</c:v>
                </c:pt>
                <c:pt idx="31">
                  <c:v>Methanocella paludicola</c:v>
                </c:pt>
                <c:pt idx="32">
                  <c:v>Candidatus Methanoregula</c:v>
                </c:pt>
                <c:pt idx="33">
                  <c:v>Methanosphaerula palustris</c:v>
                </c:pt>
                <c:pt idx="34">
                  <c:v>Methanocorpusculum labreanum</c:v>
                </c:pt>
                <c:pt idx="35">
                  <c:v>Methanoculleus marisnigri</c:v>
                </c:pt>
                <c:pt idx="36">
                  <c:v>Methanospirillum hungatei</c:v>
                </c:pt>
                <c:pt idx="37">
                  <c:v>Methanosaeta thermophila</c:v>
                </c:pt>
                <c:pt idx="38">
                  <c:v>Methanococcoides burtonii</c:v>
                </c:pt>
                <c:pt idx="39">
                  <c:v>Methanosarcina acetivorans</c:v>
                </c:pt>
                <c:pt idx="40">
                  <c:v>Methanosarcina barkeri</c:v>
                </c:pt>
                <c:pt idx="41">
                  <c:v>Methanosarcina mazei</c:v>
                </c:pt>
                <c:pt idx="42">
                  <c:v>Methanopyrus kandleri</c:v>
                </c:pt>
                <c:pt idx="43">
                  <c:v>Pyrococcus abyssi</c:v>
                </c:pt>
                <c:pt idx="44">
                  <c:v>Pyrococcus furiosus</c:v>
                </c:pt>
                <c:pt idx="45">
                  <c:v>Pyrococcus horikoshii</c:v>
                </c:pt>
                <c:pt idx="46">
                  <c:v>Thermococcus gammatolerans</c:v>
                </c:pt>
                <c:pt idx="47">
                  <c:v>Thermococcus kodakarensis</c:v>
                </c:pt>
                <c:pt idx="48">
                  <c:v>Thermococcus onnurineus</c:v>
                </c:pt>
                <c:pt idx="49">
                  <c:v>Thermococcus sibiricus</c:v>
                </c:pt>
                <c:pt idx="50">
                  <c:v>Candidatus Korarchaeum cryptofilum</c:v>
                </c:pt>
                <c:pt idx="51">
                  <c:v>Nanoarchaeum equitans</c:v>
                </c:pt>
                <c:pt idx="52">
                  <c:v>Cenarchaeum symbiosum</c:v>
                </c:pt>
                <c:pt idx="53">
                  <c:v>Nitrosopumilus maritimus</c:v>
                </c:pt>
              </c:strCache>
            </c:strRef>
          </c:cat>
          <c:val>
            <c:numRef>
              <c:f>archaea!$D$6:$D$59</c:f>
              <c:numCache>
                <c:formatCode>General</c:formatCode>
                <c:ptCount val="54"/>
                <c:pt idx="0">
                  <c:v>5.3795576808129111</c:v>
                </c:pt>
                <c:pt idx="1">
                  <c:v>2.8144989339019189</c:v>
                </c:pt>
                <c:pt idx="2">
                  <c:v>3.733905579399142</c:v>
                </c:pt>
                <c:pt idx="3">
                  <c:v>4.1028980788016938</c:v>
                </c:pt>
                <c:pt idx="4">
                  <c:v>3.6585365853658534</c:v>
                </c:pt>
                <c:pt idx="5">
                  <c:v>3.026086956521739</c:v>
                </c:pt>
                <c:pt idx="6">
                  <c:v>8.0123266563944515</c:v>
                </c:pt>
                <c:pt idx="7">
                  <c:v>6.15234375</c:v>
                </c:pt>
                <c:pt idx="8">
                  <c:v>4.2175360710321863</c:v>
                </c:pt>
                <c:pt idx="9">
                  <c:v>4.3604651162790695</c:v>
                </c:pt>
                <c:pt idx="10">
                  <c:v>4.9090909090909092</c:v>
                </c:pt>
                <c:pt idx="11">
                  <c:v>5.671352399418323</c:v>
                </c:pt>
                <c:pt idx="12">
                  <c:v>5.2452646915978631</c:v>
                </c:pt>
                <c:pt idx="13">
                  <c:v>4.1029766693483509</c:v>
                </c:pt>
                <c:pt idx="14">
                  <c:v>3.3457249070631971</c:v>
                </c:pt>
                <c:pt idx="15">
                  <c:v>2.9652351738241309</c:v>
                </c:pt>
                <c:pt idx="16">
                  <c:v>3.1413612565445028</c:v>
                </c:pt>
                <c:pt idx="17">
                  <c:v>4.4892086330935257</c:v>
                </c:pt>
                <c:pt idx="18">
                  <c:v>4.8436963242871869</c:v>
                </c:pt>
                <c:pt idx="19">
                  <c:v>4.4834307992202724</c:v>
                </c:pt>
                <c:pt idx="20">
                  <c:v>3.3816425120772946</c:v>
                </c:pt>
                <c:pt idx="21">
                  <c:v>3.1120331950207465</c:v>
                </c:pt>
                <c:pt idx="22">
                  <c:v>3.2661948829613499</c:v>
                </c:pt>
                <c:pt idx="23">
                  <c:v>2.4512884978001255</c:v>
                </c:pt>
                <c:pt idx="24">
                  <c:v>2.3425299323269129</c:v>
                </c:pt>
                <c:pt idx="25">
                  <c:v>3.6036036036036037</c:v>
                </c:pt>
                <c:pt idx="26">
                  <c:v>2.6330224904004389</c:v>
                </c:pt>
                <c:pt idx="27">
                  <c:v>2.8207964601769913</c:v>
                </c:pt>
                <c:pt idx="28">
                  <c:v>3.8659793814432986</c:v>
                </c:pt>
                <c:pt idx="29">
                  <c:v>3.9703546850185285</c:v>
                </c:pt>
                <c:pt idx="30">
                  <c:v>3.4246575342465748</c:v>
                </c:pt>
                <c:pt idx="31">
                  <c:v>2.5456919060052225</c:v>
                </c:pt>
                <c:pt idx="32">
                  <c:v>4.5292014302741359</c:v>
                </c:pt>
                <c:pt idx="33">
                  <c:v>3.9776692254012564</c:v>
                </c:pt>
                <c:pt idx="34">
                  <c:v>4.9396267837541163</c:v>
                </c:pt>
                <c:pt idx="35">
                  <c:v>5.1622995698083693</c:v>
                </c:pt>
                <c:pt idx="36">
                  <c:v>5.2823315118397085</c:v>
                </c:pt>
                <c:pt idx="37">
                  <c:v>5.0448430493273539</c:v>
                </c:pt>
                <c:pt idx="38">
                  <c:v>3.4841810172206649</c:v>
                </c:pt>
                <c:pt idx="39">
                  <c:v>5.4013980088964209</c:v>
                </c:pt>
                <c:pt idx="40">
                  <c:v>5.5584551148225474</c:v>
                </c:pt>
                <c:pt idx="41">
                  <c:v>4.3680838672102507</c:v>
                </c:pt>
                <c:pt idx="42">
                  <c:v>1.735106998264893</c:v>
                </c:pt>
                <c:pt idx="43">
                  <c:v>4.1555673947789025</c:v>
                </c:pt>
                <c:pt idx="44">
                  <c:v>5.5280898876404496</c:v>
                </c:pt>
                <c:pt idx="45">
                  <c:v>4.3500000000000005</c:v>
                </c:pt>
                <c:pt idx="46">
                  <c:v>5.9728506787330309</c:v>
                </c:pt>
                <c:pt idx="47">
                  <c:v>5.0890585241730273</c:v>
                </c:pt>
                <c:pt idx="48">
                  <c:v>3.7018756169792697</c:v>
                </c:pt>
                <c:pt idx="49">
                  <c:v>4.9833887043189371</c:v>
                </c:pt>
                <c:pt idx="50">
                  <c:v>5.5956678700361007</c:v>
                </c:pt>
                <c:pt idx="51">
                  <c:v>1.0256410256410255</c:v>
                </c:pt>
                <c:pt idx="52">
                  <c:v>1.454192922927775</c:v>
                </c:pt>
                <c:pt idx="53">
                  <c:v>1.9491066594477531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4683392"/>
        <c:axId val="272350528"/>
        <c:axId val="0"/>
      </c:bar3DChart>
      <c:catAx>
        <c:axId val="274683392"/>
        <c:scaling>
          <c:orientation val="minMax"/>
        </c:scaling>
        <c:delete val="0"/>
        <c:axPos val="b"/>
        <c:majorTickMark val="out"/>
        <c:minorTickMark val="none"/>
        <c:tickLblPos val="low"/>
        <c:crossAx val="272350528"/>
        <c:crosses val="autoZero"/>
        <c:auto val="1"/>
        <c:lblAlgn val="ctr"/>
        <c:lblOffset val="100"/>
        <c:noMultiLvlLbl val="0"/>
      </c:catAx>
      <c:valAx>
        <c:axId val="2723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68339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Sheet4!$A$2:$A$18</c:f>
              <c:strCache>
                <c:ptCount val="17"/>
                <c:pt idx="0">
                  <c:v>Myobacterium tuberculosis</c:v>
                </c:pt>
                <c:pt idx="1">
                  <c:v>Helicobacter pylori</c:v>
                </c:pt>
                <c:pt idx="2">
                  <c:v>Chlamydia trachomatis</c:v>
                </c:pt>
                <c:pt idx="3">
                  <c:v>Haemophilus ducreyi</c:v>
                </c:pt>
                <c:pt idx="4">
                  <c:v>Legionella pneumophila</c:v>
                </c:pt>
                <c:pt idx="5">
                  <c:v>Neisseria gonorrhoeae</c:v>
                </c:pt>
                <c:pt idx="6">
                  <c:v>Salmonella enterica</c:v>
                </c:pt>
                <c:pt idx="7">
                  <c:v>Escherichia coli</c:v>
                </c:pt>
                <c:pt idx="8">
                  <c:v>Shigella boydii</c:v>
                </c:pt>
                <c:pt idx="9">
                  <c:v>Pseudomonas aeruginosa</c:v>
                </c:pt>
                <c:pt idx="10">
                  <c:v>Treponema pallidum</c:v>
                </c:pt>
                <c:pt idx="11">
                  <c:v>Staphylococcus aureus </c:v>
                </c:pt>
                <c:pt idx="12">
                  <c:v>Haemophilus influenzae</c:v>
                </c:pt>
                <c:pt idx="13">
                  <c:v>Clostridium acetobutylicum</c:v>
                </c:pt>
                <c:pt idx="14">
                  <c:v>Ureaplasma urealyticum</c:v>
                </c:pt>
                <c:pt idx="15">
                  <c:v>Listeria monocytogenes</c:v>
                </c:pt>
                <c:pt idx="16">
                  <c:v>Streptococcus agalactiae</c:v>
                </c:pt>
              </c:strCache>
            </c:strRef>
          </c:cat>
          <c:val>
            <c:numRef>
              <c:f>Sheet4!$B$2:$B$18</c:f>
              <c:numCache>
                <c:formatCode>General</c:formatCode>
                <c:ptCount val="17"/>
                <c:pt idx="0">
                  <c:v>47</c:v>
                </c:pt>
                <c:pt idx="1">
                  <c:v>19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29</c:v>
                </c:pt>
                <c:pt idx="6">
                  <c:v>74</c:v>
                </c:pt>
                <c:pt idx="7">
                  <c:v>90</c:v>
                </c:pt>
                <c:pt idx="8">
                  <c:v>77</c:v>
                </c:pt>
                <c:pt idx="9">
                  <c:v>108</c:v>
                </c:pt>
                <c:pt idx="10">
                  <c:v>22</c:v>
                </c:pt>
                <c:pt idx="11">
                  <c:v>61</c:v>
                </c:pt>
                <c:pt idx="12">
                  <c:v>39</c:v>
                </c:pt>
                <c:pt idx="13">
                  <c:v>92</c:v>
                </c:pt>
                <c:pt idx="14">
                  <c:v>18</c:v>
                </c:pt>
                <c:pt idx="15">
                  <c:v>85</c:v>
                </c:pt>
                <c:pt idx="16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9712489063867014"/>
          <c:y val="3.4733887430737825E-2"/>
          <c:w val="0.38343066491688538"/>
          <c:h val="0.935161854768153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2225" cmpd="dbl">
                <a:solidFill>
                  <a:schemeClr val="tx2">
                    <a:alpha val="9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Sheet5!$B$1:$B$58</c:f>
              <c:numCache>
                <c:formatCode>0</c:formatCode>
                <c:ptCount val="58"/>
                <c:pt idx="0">
                  <c:v>3492</c:v>
                </c:pt>
                <c:pt idx="1">
                  <c:v>4834</c:v>
                </c:pt>
                <c:pt idx="2">
                  <c:v>8002</c:v>
                </c:pt>
                <c:pt idx="3">
                  <c:v>2089</c:v>
                </c:pt>
                <c:pt idx="4">
                  <c:v>9126</c:v>
                </c:pt>
                <c:pt idx="5">
                  <c:v>2630</c:v>
                </c:pt>
                <c:pt idx="6">
                  <c:v>4984</c:v>
                </c:pt>
                <c:pt idx="7">
                  <c:v>5698</c:v>
                </c:pt>
                <c:pt idx="8">
                  <c:v>5998</c:v>
                </c:pt>
                <c:pt idx="9">
                  <c:v>6511</c:v>
                </c:pt>
                <c:pt idx="10">
                  <c:v>2217</c:v>
                </c:pt>
                <c:pt idx="11">
                  <c:v>6775</c:v>
                </c:pt>
                <c:pt idx="12">
                  <c:v>5456</c:v>
                </c:pt>
                <c:pt idx="13">
                  <c:v>4778</c:v>
                </c:pt>
                <c:pt idx="14">
                  <c:v>4278</c:v>
                </c:pt>
                <c:pt idx="15">
                  <c:v>3191</c:v>
                </c:pt>
                <c:pt idx="16">
                  <c:v>2692</c:v>
                </c:pt>
                <c:pt idx="17">
                  <c:v>1967</c:v>
                </c:pt>
                <c:pt idx="18">
                  <c:v>2114</c:v>
                </c:pt>
                <c:pt idx="19">
                  <c:v>1735</c:v>
                </c:pt>
                <c:pt idx="20">
                  <c:v>2279</c:v>
                </c:pt>
                <c:pt idx="21">
                  <c:v>2934</c:v>
                </c:pt>
                <c:pt idx="22">
                  <c:v>2806</c:v>
                </c:pt>
                <c:pt idx="23">
                  <c:v>3003</c:v>
                </c:pt>
                <c:pt idx="24">
                  <c:v>4111</c:v>
                </c:pt>
                <c:pt idx="25">
                  <c:v>5697</c:v>
                </c:pt>
                <c:pt idx="26">
                  <c:v>939</c:v>
                </c:pt>
                <c:pt idx="27">
                  <c:v>2069</c:v>
                </c:pt>
                <c:pt idx="28">
                  <c:v>1087</c:v>
                </c:pt>
                <c:pt idx="29">
                  <c:v>695</c:v>
                </c:pt>
                <c:pt idx="30">
                  <c:v>1838</c:v>
                </c:pt>
                <c:pt idx="31">
                  <c:v>1647</c:v>
                </c:pt>
                <c:pt idx="32">
                  <c:v>3911</c:v>
                </c:pt>
                <c:pt idx="33">
                  <c:v>4747</c:v>
                </c:pt>
                <c:pt idx="34">
                  <c:v>4610</c:v>
                </c:pt>
                <c:pt idx="35">
                  <c:v>5448</c:v>
                </c:pt>
                <c:pt idx="36">
                  <c:v>2263</c:v>
                </c:pt>
                <c:pt idx="37">
                  <c:v>2898</c:v>
                </c:pt>
                <c:pt idx="38">
                  <c:v>4482</c:v>
                </c:pt>
                <c:pt idx="39">
                  <c:v>2576</c:v>
                </c:pt>
                <c:pt idx="40">
                  <c:v>3492</c:v>
                </c:pt>
                <c:pt idx="41">
                  <c:v>1838</c:v>
                </c:pt>
                <c:pt idx="42">
                  <c:v>1829</c:v>
                </c:pt>
                <c:pt idx="43">
                  <c:v>671</c:v>
                </c:pt>
                <c:pt idx="44">
                  <c:v>8571</c:v>
                </c:pt>
              </c:numCache>
            </c:numRef>
          </c:xVal>
          <c:yVal>
            <c:numRef>
              <c:f>Sheet5!$C$1:$C$58</c:f>
              <c:numCache>
                <c:formatCode>General</c:formatCode>
                <c:ptCount val="58"/>
                <c:pt idx="0">
                  <c:v>60</c:v>
                </c:pt>
                <c:pt idx="1">
                  <c:v>92</c:v>
                </c:pt>
                <c:pt idx="2">
                  <c:v>193</c:v>
                </c:pt>
                <c:pt idx="3">
                  <c:v>32</c:v>
                </c:pt>
                <c:pt idx="4">
                  <c:v>222</c:v>
                </c:pt>
                <c:pt idx="5">
                  <c:v>59</c:v>
                </c:pt>
                <c:pt idx="6">
                  <c:v>90</c:v>
                </c:pt>
                <c:pt idx="7">
                  <c:v>79</c:v>
                </c:pt>
                <c:pt idx="8">
                  <c:v>103</c:v>
                </c:pt>
                <c:pt idx="9">
                  <c:v>166</c:v>
                </c:pt>
                <c:pt idx="10">
                  <c:v>45</c:v>
                </c:pt>
                <c:pt idx="11">
                  <c:v>143</c:v>
                </c:pt>
                <c:pt idx="12">
                  <c:v>91</c:v>
                </c:pt>
                <c:pt idx="13">
                  <c:v>113</c:v>
                </c:pt>
                <c:pt idx="14">
                  <c:v>180</c:v>
                </c:pt>
                <c:pt idx="15">
                  <c:v>118</c:v>
                </c:pt>
                <c:pt idx="16">
                  <c:v>60</c:v>
                </c:pt>
                <c:pt idx="17">
                  <c:v>89</c:v>
                </c:pt>
                <c:pt idx="18">
                  <c:v>27</c:v>
                </c:pt>
                <c:pt idx="19">
                  <c:v>39</c:v>
                </c:pt>
                <c:pt idx="20">
                  <c:v>68</c:v>
                </c:pt>
                <c:pt idx="21">
                  <c:v>85</c:v>
                </c:pt>
                <c:pt idx="22">
                  <c:v>61</c:v>
                </c:pt>
                <c:pt idx="23">
                  <c:v>42</c:v>
                </c:pt>
                <c:pt idx="24">
                  <c:v>47</c:v>
                </c:pt>
                <c:pt idx="25">
                  <c:v>108</c:v>
                </c:pt>
                <c:pt idx="26">
                  <c:v>12</c:v>
                </c:pt>
                <c:pt idx="27">
                  <c:v>29</c:v>
                </c:pt>
                <c:pt idx="28">
                  <c:v>22</c:v>
                </c:pt>
                <c:pt idx="29">
                  <c:v>18</c:v>
                </c:pt>
                <c:pt idx="30">
                  <c:v>25</c:v>
                </c:pt>
                <c:pt idx="31">
                  <c:v>19</c:v>
                </c:pt>
                <c:pt idx="32">
                  <c:v>92</c:v>
                </c:pt>
                <c:pt idx="33">
                  <c:v>74</c:v>
                </c:pt>
                <c:pt idx="34">
                  <c:v>77</c:v>
                </c:pt>
                <c:pt idx="35">
                  <c:v>90</c:v>
                </c:pt>
                <c:pt idx="36">
                  <c:v>56</c:v>
                </c:pt>
                <c:pt idx="37">
                  <c:v>48</c:v>
                </c:pt>
                <c:pt idx="38">
                  <c:v>74</c:v>
                </c:pt>
                <c:pt idx="39">
                  <c:v>48</c:v>
                </c:pt>
                <c:pt idx="40">
                  <c:v>60</c:v>
                </c:pt>
                <c:pt idx="41">
                  <c:v>42</c:v>
                </c:pt>
                <c:pt idx="42">
                  <c:v>21</c:v>
                </c:pt>
                <c:pt idx="43">
                  <c:v>19</c:v>
                </c:pt>
                <c:pt idx="44">
                  <c:v>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69056"/>
        <c:axId val="274869632"/>
      </c:scatterChart>
      <c:valAx>
        <c:axId val="2748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NUMBER OF GENES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74869632"/>
        <c:crosses val="autoZero"/>
        <c:crossBetween val="midCat"/>
      </c:valAx>
      <c:valAx>
        <c:axId val="27486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ABC ASSEMBLY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486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9050" cmpd="dbl">
                <a:solidFill>
                  <a:schemeClr val="tx2">
                    <a:alpha val="87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5.2488845144356956E-2"/>
                  <c:y val="3.2315179352580929E-2"/>
                </c:manualLayout>
              </c:layout>
              <c:numFmt formatCode="General" sourceLinked="0"/>
            </c:trendlineLbl>
          </c:trendline>
          <c:xVal>
            <c:numRef>
              <c:f>Sheet6!$A$1:$A$58</c:f>
              <c:numCache>
                <c:formatCode>0</c:formatCode>
                <c:ptCount val="58"/>
                <c:pt idx="0">
                  <c:v>1752</c:v>
                </c:pt>
                <c:pt idx="1">
                  <c:v>1524</c:v>
                </c:pt>
                <c:pt idx="2">
                  <c:v>1495</c:v>
                </c:pt>
                <c:pt idx="3">
                  <c:v>1655</c:v>
                </c:pt>
                <c:pt idx="4">
                  <c:v>1673</c:v>
                </c:pt>
                <c:pt idx="5">
                  <c:v>2345</c:v>
                </c:pt>
                <c:pt idx="6">
                  <c:v>2330</c:v>
                </c:pt>
                <c:pt idx="7">
                  <c:v>3071</c:v>
                </c:pt>
                <c:pt idx="8">
                  <c:v>3034</c:v>
                </c:pt>
                <c:pt idx="9">
                  <c:v>2875</c:v>
                </c:pt>
                <c:pt idx="10">
                  <c:v>1947</c:v>
                </c:pt>
                <c:pt idx="11">
                  <c:v>2048</c:v>
                </c:pt>
                <c:pt idx="12">
                  <c:v>2703</c:v>
                </c:pt>
                <c:pt idx="13">
                  <c:v>2408</c:v>
                </c:pt>
                <c:pt idx="14">
                  <c:v>2200</c:v>
                </c:pt>
                <c:pt idx="15">
                  <c:v>2063</c:v>
                </c:pt>
                <c:pt idx="16">
                  <c:v>2059</c:v>
                </c:pt>
                <c:pt idx="17">
                  <c:v>2486</c:v>
                </c:pt>
                <c:pt idx="18">
                  <c:v>4304</c:v>
                </c:pt>
                <c:pt idx="19">
                  <c:v>2934</c:v>
                </c:pt>
                <c:pt idx="20">
                  <c:v>2674</c:v>
                </c:pt>
                <c:pt idx="21">
                  <c:v>3475</c:v>
                </c:pt>
                <c:pt idx="22">
                  <c:v>2911</c:v>
                </c:pt>
                <c:pt idx="23">
                  <c:v>3078</c:v>
                </c:pt>
                <c:pt idx="24">
                  <c:v>3726</c:v>
                </c:pt>
                <c:pt idx="25">
                  <c:v>2892</c:v>
                </c:pt>
                <c:pt idx="26">
                  <c:v>1837</c:v>
                </c:pt>
                <c:pt idx="27">
                  <c:v>1591</c:v>
                </c:pt>
                <c:pt idx="28">
                  <c:v>1921</c:v>
                </c:pt>
                <c:pt idx="29">
                  <c:v>1665</c:v>
                </c:pt>
                <c:pt idx="30">
                  <c:v>1823</c:v>
                </c:pt>
                <c:pt idx="31">
                  <c:v>1808</c:v>
                </c:pt>
                <c:pt idx="32">
                  <c:v>1552</c:v>
                </c:pt>
                <c:pt idx="33">
                  <c:v>1889</c:v>
                </c:pt>
                <c:pt idx="34">
                  <c:v>1752</c:v>
                </c:pt>
                <c:pt idx="35">
                  <c:v>3064</c:v>
                </c:pt>
                <c:pt idx="36">
                  <c:v>2517</c:v>
                </c:pt>
                <c:pt idx="37">
                  <c:v>2866</c:v>
                </c:pt>
                <c:pt idx="38">
                  <c:v>1822</c:v>
                </c:pt>
                <c:pt idx="39">
                  <c:v>2557</c:v>
                </c:pt>
                <c:pt idx="40">
                  <c:v>3294</c:v>
                </c:pt>
                <c:pt idx="41">
                  <c:v>1784</c:v>
                </c:pt>
                <c:pt idx="42">
                  <c:v>2497</c:v>
                </c:pt>
                <c:pt idx="43">
                  <c:v>4721</c:v>
                </c:pt>
                <c:pt idx="44">
                  <c:v>3832</c:v>
                </c:pt>
                <c:pt idx="45">
                  <c:v>3434</c:v>
                </c:pt>
                <c:pt idx="46">
                  <c:v>1729</c:v>
                </c:pt>
                <c:pt idx="47">
                  <c:v>1877</c:v>
                </c:pt>
                <c:pt idx="48">
                  <c:v>2225</c:v>
                </c:pt>
                <c:pt idx="49">
                  <c:v>2000</c:v>
                </c:pt>
                <c:pt idx="50">
                  <c:v>2210</c:v>
                </c:pt>
                <c:pt idx="51">
                  <c:v>2358</c:v>
                </c:pt>
                <c:pt idx="52">
                  <c:v>2026</c:v>
                </c:pt>
                <c:pt idx="53">
                  <c:v>2107</c:v>
                </c:pt>
                <c:pt idx="54">
                  <c:v>1662</c:v>
                </c:pt>
                <c:pt idx="55">
                  <c:v>585</c:v>
                </c:pt>
                <c:pt idx="56">
                  <c:v>2063</c:v>
                </c:pt>
                <c:pt idx="57">
                  <c:v>1847</c:v>
                </c:pt>
              </c:numCache>
            </c:numRef>
          </c:xVal>
          <c:yVal>
            <c:numRef>
              <c:f>Sheet6!$B$1:$B$58</c:f>
              <c:numCache>
                <c:formatCode>General</c:formatCode>
                <c:ptCount val="58"/>
                <c:pt idx="0">
                  <c:v>34</c:v>
                </c:pt>
                <c:pt idx="1">
                  <c:v>31</c:v>
                </c:pt>
                <c:pt idx="2">
                  <c:v>13</c:v>
                </c:pt>
                <c:pt idx="3">
                  <c:v>31</c:v>
                </c:pt>
                <c:pt idx="4">
                  <c:v>30</c:v>
                </c:pt>
                <c:pt idx="5">
                  <c:v>22</c:v>
                </c:pt>
                <c:pt idx="6">
                  <c:v>29</c:v>
                </c:pt>
                <c:pt idx="7">
                  <c:v>42</c:v>
                </c:pt>
                <c:pt idx="8">
                  <c:v>37</c:v>
                </c:pt>
                <c:pt idx="9">
                  <c:v>29</c:v>
                </c:pt>
                <c:pt idx="10">
                  <c:v>52</c:v>
                </c:pt>
                <c:pt idx="11">
                  <c:v>42</c:v>
                </c:pt>
                <c:pt idx="12">
                  <c:v>38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36</c:v>
                </c:pt>
                <c:pt idx="17">
                  <c:v>34</c:v>
                </c:pt>
                <c:pt idx="18">
                  <c:v>48</c:v>
                </c:pt>
                <c:pt idx="19">
                  <c:v>29</c:v>
                </c:pt>
                <c:pt idx="20">
                  <c:v>28</c:v>
                </c:pt>
                <c:pt idx="21">
                  <c:v>52</c:v>
                </c:pt>
                <c:pt idx="22">
                  <c:v>47</c:v>
                </c:pt>
                <c:pt idx="23">
                  <c:v>46</c:v>
                </c:pt>
                <c:pt idx="24">
                  <c:v>42</c:v>
                </c:pt>
                <c:pt idx="25">
                  <c:v>30</c:v>
                </c:pt>
                <c:pt idx="26">
                  <c:v>20</c:v>
                </c:pt>
                <c:pt idx="27">
                  <c:v>13</c:v>
                </c:pt>
                <c:pt idx="28">
                  <c:v>15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20</c:v>
                </c:pt>
                <c:pt idx="33">
                  <c:v>25</c:v>
                </c:pt>
                <c:pt idx="34">
                  <c:v>20</c:v>
                </c:pt>
                <c:pt idx="35">
                  <c:v>26</c:v>
                </c:pt>
                <c:pt idx="36">
                  <c:v>38</c:v>
                </c:pt>
                <c:pt idx="37">
                  <c:v>38</c:v>
                </c:pt>
                <c:pt idx="38">
                  <c:v>30</c:v>
                </c:pt>
                <c:pt idx="39">
                  <c:v>44</c:v>
                </c:pt>
                <c:pt idx="40">
                  <c:v>58</c:v>
                </c:pt>
                <c:pt idx="41">
                  <c:v>30</c:v>
                </c:pt>
                <c:pt idx="42">
                  <c:v>29</c:v>
                </c:pt>
                <c:pt idx="43">
                  <c:v>85</c:v>
                </c:pt>
                <c:pt idx="44">
                  <c:v>71</c:v>
                </c:pt>
                <c:pt idx="45">
                  <c:v>50</c:v>
                </c:pt>
                <c:pt idx="46">
                  <c:v>10</c:v>
                </c:pt>
                <c:pt idx="47">
                  <c:v>26</c:v>
                </c:pt>
                <c:pt idx="48">
                  <c:v>41</c:v>
                </c:pt>
                <c:pt idx="49">
                  <c:v>29</c:v>
                </c:pt>
                <c:pt idx="50">
                  <c:v>44</c:v>
                </c:pt>
                <c:pt idx="51">
                  <c:v>40</c:v>
                </c:pt>
                <c:pt idx="52">
                  <c:v>25</c:v>
                </c:pt>
                <c:pt idx="53">
                  <c:v>35</c:v>
                </c:pt>
                <c:pt idx="54">
                  <c:v>31</c:v>
                </c:pt>
                <c:pt idx="55">
                  <c:v>2</c:v>
                </c:pt>
                <c:pt idx="56">
                  <c:v>10</c:v>
                </c:pt>
                <c:pt idx="57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71360"/>
        <c:axId val="274871936"/>
      </c:scatterChart>
      <c:valAx>
        <c:axId val="2748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NUMBER OF GENES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74871936"/>
        <c:crosses val="autoZero"/>
        <c:crossBetween val="midCat"/>
      </c:valAx>
      <c:valAx>
        <c:axId val="27487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ABC ASSEMBLY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487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80962</xdr:rowOff>
    </xdr:from>
    <xdr:to>
      <xdr:col>13</xdr:col>
      <xdr:colOff>600075</xdr:colOff>
      <xdr:row>17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50</xdr:row>
      <xdr:rowOff>176212</xdr:rowOff>
    </xdr:from>
    <xdr:to>
      <xdr:col>11</xdr:col>
      <xdr:colOff>409575</xdr:colOff>
      <xdr:row>65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30</xdr:row>
      <xdr:rowOff>176211</xdr:rowOff>
    </xdr:from>
    <xdr:to>
      <xdr:col>20</xdr:col>
      <xdr:colOff>361949</xdr:colOff>
      <xdr:row>48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33</xdr:row>
      <xdr:rowOff>66676</xdr:rowOff>
    </xdr:from>
    <xdr:to>
      <xdr:col>20</xdr:col>
      <xdr:colOff>171450</xdr:colOff>
      <xdr:row>33</xdr:row>
      <xdr:rowOff>76201</xdr:rowOff>
    </xdr:to>
    <xdr:cxnSp macro="">
      <xdr:nvCxnSpPr>
        <xdr:cNvPr id="11" name="Straight Connector 10"/>
        <xdr:cNvCxnSpPr/>
      </xdr:nvCxnSpPr>
      <xdr:spPr>
        <a:xfrm flipV="1">
          <a:off x="5953125" y="6353176"/>
          <a:ext cx="7715250" cy="9525"/>
        </a:xfrm>
        <a:prstGeom prst="bentConnector3">
          <a:avLst>
            <a:gd name="adj1" fmla="val 50000"/>
          </a:avLst>
        </a:prstGeom>
        <a:ln w="34925" cmpd="sng">
          <a:solidFill>
            <a:schemeClr val="tx2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38</xdr:row>
      <xdr:rowOff>171450</xdr:rowOff>
    </xdr:from>
    <xdr:to>
      <xdr:col>20</xdr:col>
      <xdr:colOff>171450</xdr:colOff>
      <xdr:row>38</xdr:row>
      <xdr:rowOff>180975</xdr:rowOff>
    </xdr:to>
    <xdr:cxnSp macro="">
      <xdr:nvCxnSpPr>
        <xdr:cNvPr id="12" name="Straight Connector 11"/>
        <xdr:cNvCxnSpPr/>
      </xdr:nvCxnSpPr>
      <xdr:spPr>
        <a:xfrm flipV="1">
          <a:off x="5953125" y="7410450"/>
          <a:ext cx="7715250" cy="9525"/>
        </a:xfrm>
        <a:prstGeom prst="line">
          <a:avLst/>
        </a:prstGeom>
        <a:ln w="34925" cmpd="sng">
          <a:solidFill>
            <a:schemeClr val="tx2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0.06884</cdr:x>
      <cdr:y>0.29995</cdr:y>
    </cdr:from>
    <cdr:to>
      <cdr:x>0.97793</cdr:x>
      <cdr:y>0.30285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584200" y="984250"/>
          <a:ext cx="7715250" cy="9525"/>
        </a:xfrm>
        <a:prstGeom xmlns:a="http://schemas.openxmlformats.org/drawingml/2006/main" prst="line">
          <a:avLst/>
        </a:prstGeom>
        <a:ln xmlns:a="http://schemas.openxmlformats.org/drawingml/2006/main" w="34925" cmpd="sng">
          <a:solidFill>
            <a:schemeClr val="tx2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166687</xdr:rowOff>
    </xdr:from>
    <xdr:to>
      <xdr:col>13</xdr:col>
      <xdr:colOff>219075</xdr:colOff>
      <xdr:row>19</xdr:row>
      <xdr:rowOff>52387</xdr:rowOff>
    </xdr:to>
    <xdr:graphicFrame macro="">
      <xdr:nvGraphicFramePr>
        <xdr:cNvPr id="5" name="Chart 4" title="Frequency Distribution 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136071</xdr:colOff>
      <xdr:row>55</xdr:row>
      <xdr:rowOff>0</xdr:rowOff>
    </xdr:from>
    <xdr:to>
      <xdr:col>24</xdr:col>
      <xdr:colOff>400046</xdr:colOff>
      <xdr:row>75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0.05064</cdr:x>
      <cdr:y>0.14354</cdr:y>
    </cdr:from>
    <cdr:to>
      <cdr:x>0.9742</cdr:x>
      <cdr:y>0.14696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571500" y="571501"/>
          <a:ext cx="10423072" cy="13607"/>
        </a:xfrm>
        <a:prstGeom xmlns:a="http://schemas.openxmlformats.org/drawingml/2006/main" prst="line">
          <a:avLst/>
        </a:prstGeom>
        <a:ln xmlns:a="http://schemas.openxmlformats.org/drawingml/2006/main" w="34925" cmpd="sng">
          <a:solidFill>
            <a:schemeClr val="tx2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0.05064</cdr:x>
      <cdr:y>0.44771</cdr:y>
    </cdr:from>
    <cdr:to>
      <cdr:x>0.97299</cdr:x>
      <cdr:y>0.45113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71500" y="1782536"/>
          <a:ext cx="10409465" cy="13607"/>
        </a:xfrm>
        <a:prstGeom xmlns:a="http://schemas.openxmlformats.org/drawingml/2006/main" prst="line">
          <a:avLst/>
        </a:prstGeom>
        <a:ln xmlns:a="http://schemas.openxmlformats.org/drawingml/2006/main" w="34925" cmpd="sng">
          <a:solidFill>
            <a:schemeClr val="tx2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0.05305</cdr:x>
      <cdr:y>0.28708</cdr:y>
    </cdr:from>
    <cdr:to>
      <cdr:x>0.98023</cdr:x>
      <cdr:y>0.29392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598715" y="1143000"/>
          <a:ext cx="10463892" cy="27215"/>
        </a:xfrm>
        <a:prstGeom xmlns:a="http://schemas.openxmlformats.org/drawingml/2006/main" prst="line">
          <a:avLst/>
        </a:prstGeom>
        <a:ln xmlns:a="http://schemas.openxmlformats.org/drawingml/2006/main" w="34925" cmpd="sng">
          <a:solidFill>
            <a:schemeClr val="tx2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176212</xdr:rowOff>
    </xdr:from>
    <xdr:to>
      <xdr:col>13</xdr:col>
      <xdr:colOff>495300</xdr:colOff>
      <xdr:row>21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31</xdr:row>
      <xdr:rowOff>166687</xdr:rowOff>
    </xdr:from>
    <xdr:to>
      <xdr:col>14</xdr:col>
      <xdr:colOff>142875</xdr:colOff>
      <xdr:row>46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36</xdr:row>
      <xdr:rowOff>185737</xdr:rowOff>
    </xdr:from>
    <xdr:to>
      <xdr:col>14</xdr:col>
      <xdr:colOff>276225</xdr:colOff>
      <xdr:row>51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teria_ab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chaea_a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</sheetNames>
    <sheetDataSet>
      <sheetData sheetId="0" refreshError="1"/>
      <sheetData sheetId="1">
        <row r="1">
          <cell r="A1" t="str">
            <v>Acidobacterium capsulatum</v>
          </cell>
          <cell r="B1">
            <v>60</v>
          </cell>
        </row>
        <row r="2">
          <cell r="A2" t="str">
            <v>Candidatus Koribacter versatilis</v>
          </cell>
          <cell r="B2">
            <v>92</v>
          </cell>
        </row>
        <row r="3">
          <cell r="A3" t="str">
            <v>Candidatus Solibacter</v>
          </cell>
          <cell r="B3">
            <v>193</v>
          </cell>
        </row>
        <row r="4">
          <cell r="A4" t="str">
            <v>Acidimicrobium ferrooxidans</v>
          </cell>
          <cell r="B4">
            <v>32</v>
          </cell>
        </row>
        <row r="5">
          <cell r="A5" t="str">
            <v>Catenulispora acidiphila</v>
          </cell>
          <cell r="B5">
            <v>222</v>
          </cell>
        </row>
        <row r="6">
          <cell r="A6" t="str">
            <v>Corynebacterium aurimucosum</v>
          </cell>
          <cell r="B6">
            <v>59</v>
          </cell>
        </row>
        <row r="7">
          <cell r="A7" t="str">
            <v>Gordonia bronchialis</v>
          </cell>
          <cell r="B7">
            <v>90</v>
          </cell>
        </row>
        <row r="8">
          <cell r="A8" t="str">
            <v>Mycobacterium sp.</v>
          </cell>
          <cell r="B8">
            <v>79</v>
          </cell>
        </row>
        <row r="9">
          <cell r="A9" t="str">
            <v>Nocardia farcinica</v>
          </cell>
          <cell r="B9">
            <v>103</v>
          </cell>
        </row>
        <row r="10">
          <cell r="A10" t="str">
            <v>Rhodococcus erythropolis</v>
          </cell>
          <cell r="B10">
            <v>166</v>
          </cell>
        </row>
        <row r="11">
          <cell r="A11" t="str">
            <v>Acidothermus cellulolyticus</v>
          </cell>
          <cell r="B11">
            <v>45</v>
          </cell>
        </row>
        <row r="12">
          <cell r="A12" t="str">
            <v>Frankia alni</v>
          </cell>
          <cell r="B12">
            <v>143</v>
          </cell>
        </row>
        <row r="13">
          <cell r="A13" t="str">
            <v>Nakamurella multipartita</v>
          </cell>
          <cell r="B13">
            <v>91</v>
          </cell>
        </row>
        <row r="14">
          <cell r="A14" t="str">
            <v>Kineococcus radiotolerans</v>
          </cell>
          <cell r="B14">
            <v>113</v>
          </cell>
        </row>
        <row r="15">
          <cell r="A15" t="str">
            <v>Beutenbergia cavernae</v>
          </cell>
          <cell r="B15">
            <v>180</v>
          </cell>
        </row>
        <row r="16">
          <cell r="A16" t="str">
            <v>Brachybacterium faecium</v>
          </cell>
          <cell r="B16">
            <v>118</v>
          </cell>
        </row>
        <row r="17">
          <cell r="A17" t="str">
            <v>Kytococcus sedentarius</v>
          </cell>
          <cell r="B17">
            <v>60</v>
          </cell>
        </row>
        <row r="18">
          <cell r="A18" t="str">
            <v>Streptococcus pneumonia</v>
          </cell>
          <cell r="B18">
            <v>89</v>
          </cell>
        </row>
        <row r="19">
          <cell r="A19" t="str">
            <v>Neisseria meningitidis</v>
          </cell>
          <cell r="B19">
            <v>27</v>
          </cell>
        </row>
        <row r="20">
          <cell r="A20" t="str">
            <v>Haemophilus influenzae</v>
          </cell>
          <cell r="B20">
            <v>39</v>
          </cell>
        </row>
        <row r="21">
          <cell r="A21" t="str">
            <v>Streptococcus agalactiae</v>
          </cell>
          <cell r="B21">
            <v>68</v>
          </cell>
        </row>
        <row r="22">
          <cell r="A22" t="str">
            <v>Listeria monocytogenes</v>
          </cell>
          <cell r="B22">
            <v>85</v>
          </cell>
        </row>
        <row r="23">
          <cell r="A23" t="str">
            <v>Staphylococcus aureus </v>
          </cell>
          <cell r="B23">
            <v>61</v>
          </cell>
        </row>
        <row r="24">
          <cell r="A24" t="str">
            <v>Legionella pneumophila</v>
          </cell>
          <cell r="B24">
            <v>42</v>
          </cell>
        </row>
        <row r="25">
          <cell r="A25" t="str">
            <v>Myobacterium tuberculosis</v>
          </cell>
          <cell r="B25">
            <v>47</v>
          </cell>
        </row>
        <row r="26">
          <cell r="A26" t="str">
            <v>Pseudomonas aeruginosa</v>
          </cell>
          <cell r="B26">
            <v>108</v>
          </cell>
        </row>
        <row r="27">
          <cell r="A27" t="str">
            <v>Chlamydia trachomatis</v>
          </cell>
          <cell r="B27">
            <v>12</v>
          </cell>
        </row>
        <row r="28">
          <cell r="A28" t="str">
            <v>Neisseria gonorrhoeae</v>
          </cell>
          <cell r="B28">
            <v>29</v>
          </cell>
        </row>
        <row r="29">
          <cell r="A29" t="str">
            <v>Treponema pallidum</v>
          </cell>
          <cell r="B29">
            <v>22</v>
          </cell>
        </row>
        <row r="30">
          <cell r="A30" t="str">
            <v>Ureaplasma urealyticum</v>
          </cell>
          <cell r="B30">
            <v>18</v>
          </cell>
        </row>
        <row r="31">
          <cell r="A31" t="str">
            <v>Haemophilus ducreyi</v>
          </cell>
          <cell r="B31">
            <v>25</v>
          </cell>
        </row>
        <row r="32">
          <cell r="A32" t="str">
            <v>Helicobacter pylori</v>
          </cell>
          <cell r="B32">
            <v>19</v>
          </cell>
        </row>
        <row r="33">
          <cell r="A33" t="str">
            <v>Clostridium acetobutylicum</v>
          </cell>
          <cell r="B33">
            <v>92</v>
          </cell>
        </row>
        <row r="34">
          <cell r="A34" t="str">
            <v>Salmonella enterica</v>
          </cell>
          <cell r="B34">
            <v>74</v>
          </cell>
        </row>
        <row r="35">
          <cell r="A35" t="str">
            <v>Shigella boydii</v>
          </cell>
          <cell r="B35">
            <v>77</v>
          </cell>
        </row>
        <row r="36">
          <cell r="A36" t="str">
            <v>Escherichia coli</v>
          </cell>
          <cell r="B36">
            <v>90</v>
          </cell>
        </row>
        <row r="37">
          <cell r="A37" t="str">
            <v>Thermus thermophilus </v>
          </cell>
          <cell r="B37">
            <v>56</v>
          </cell>
        </row>
        <row r="38">
          <cell r="A38" t="str">
            <v>Salinibacter ruber</v>
          </cell>
          <cell r="B38">
            <v>48</v>
          </cell>
        </row>
        <row r="39">
          <cell r="A39" t="str">
            <v>Gloeobacter violaceus</v>
          </cell>
          <cell r="B39">
            <v>74</v>
          </cell>
        </row>
        <row r="40">
          <cell r="A40" t="str">
            <v>Chlorobium limicola</v>
          </cell>
          <cell r="B40">
            <v>48</v>
          </cell>
        </row>
        <row r="41">
          <cell r="A41" t="str">
            <v>Acidobacterium capsulatum</v>
          </cell>
          <cell r="B41">
            <v>60</v>
          </cell>
        </row>
        <row r="42">
          <cell r="A42" t="str">
            <v>Lactobacillus helveticus</v>
          </cell>
          <cell r="B42">
            <v>42</v>
          </cell>
        </row>
        <row r="43">
          <cell r="A43" t="str">
            <v>Sulfurihydrogenibium sp.</v>
          </cell>
          <cell r="B43">
            <v>21</v>
          </cell>
        </row>
        <row r="44">
          <cell r="A44" t="str">
            <v>Mycoplasma arthritidis</v>
          </cell>
          <cell r="B44">
            <v>19</v>
          </cell>
        </row>
        <row r="45">
          <cell r="A45" t="str">
            <v>Acaryochloris marina</v>
          </cell>
          <cell r="B45">
            <v>111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2"/>
      <sheetName val="51"/>
      <sheetName val="53"/>
      <sheetName val="54"/>
      <sheetName val="55"/>
      <sheetName val="56"/>
      <sheetName val="57"/>
      <sheetName val="58"/>
    </sheetNames>
    <sheetDataSet>
      <sheetData sheetId="0" refreshError="1"/>
      <sheetData sheetId="1">
        <row r="2">
          <cell r="A2" t="str">
            <v>Aeropyrum pernix</v>
          </cell>
          <cell r="B2">
            <v>34</v>
          </cell>
        </row>
        <row r="3">
          <cell r="A3" t="str">
            <v>Desulfurococcus kamchatkensis</v>
          </cell>
          <cell r="B3">
            <v>31</v>
          </cell>
        </row>
        <row r="4">
          <cell r="A4" t="str">
            <v>Ignicoccus hospitalis</v>
          </cell>
          <cell r="B4">
            <v>13</v>
          </cell>
        </row>
        <row r="5">
          <cell r="A5" t="str">
            <v>Staphylothermus marinus</v>
          </cell>
          <cell r="B5">
            <v>31</v>
          </cell>
        </row>
        <row r="6">
          <cell r="A6" t="str">
            <v>Hyperthermus butylicus</v>
          </cell>
          <cell r="B6">
            <v>30</v>
          </cell>
        </row>
        <row r="7">
          <cell r="A7" t="str">
            <v>Metallosphaera sedula</v>
          </cell>
          <cell r="B7">
            <v>22</v>
          </cell>
        </row>
        <row r="8">
          <cell r="A8" t="str">
            <v>Sulfolobus acidocaldarius</v>
          </cell>
          <cell r="B8">
            <v>29</v>
          </cell>
        </row>
        <row r="9">
          <cell r="A9" t="str">
            <v>Sulfolobus islandicus</v>
          </cell>
          <cell r="B9">
            <v>42</v>
          </cell>
        </row>
        <row r="10">
          <cell r="A10" t="str">
            <v>Sulfolobus solfataricus</v>
          </cell>
          <cell r="B10">
            <v>37</v>
          </cell>
        </row>
        <row r="11">
          <cell r="A11" t="str">
            <v>Sulfolobus tokodaii</v>
          </cell>
          <cell r="B11">
            <v>29</v>
          </cell>
        </row>
        <row r="12">
          <cell r="A12" t="str">
            <v>Thermofilum pendens</v>
          </cell>
          <cell r="B12">
            <v>52</v>
          </cell>
        </row>
        <row r="13">
          <cell r="A13" t="str">
            <v>Caldivirga maquilingensis</v>
          </cell>
          <cell r="B13">
            <v>42</v>
          </cell>
        </row>
        <row r="14">
          <cell r="A14" t="str">
            <v>Pyrobaculum aerophilum</v>
          </cell>
          <cell r="B14">
            <v>38</v>
          </cell>
        </row>
        <row r="15">
          <cell r="A15" t="str">
            <v>Pyrobaculum arsenaticum</v>
          </cell>
          <cell r="B15">
            <v>35</v>
          </cell>
        </row>
        <row r="16">
          <cell r="A16" t="str">
            <v>Pyrobaculum calidifontis</v>
          </cell>
          <cell r="B16">
            <v>36</v>
          </cell>
        </row>
        <row r="17">
          <cell r="A17" t="str">
            <v>Pyrobaculum islandicum</v>
          </cell>
          <cell r="B17">
            <v>39</v>
          </cell>
        </row>
        <row r="18">
          <cell r="A18" t="str">
            <v>Thermoproteus neutrophilus</v>
          </cell>
          <cell r="B18">
            <v>36</v>
          </cell>
        </row>
        <row r="19">
          <cell r="A19" t="str">
            <v>Archaeoglobus fulgidus</v>
          </cell>
          <cell r="B19">
            <v>34</v>
          </cell>
        </row>
        <row r="20">
          <cell r="A20" t="str">
            <v>Haloarcula marismortui</v>
          </cell>
          <cell r="B20">
            <v>48</v>
          </cell>
        </row>
        <row r="21">
          <cell r="A21" t="str">
            <v>Halobacterium salinarum</v>
          </cell>
          <cell r="B21">
            <v>29</v>
          </cell>
        </row>
        <row r="22">
          <cell r="A22" t="str">
            <v>Halobacterium sp.</v>
          </cell>
          <cell r="B22">
            <v>28</v>
          </cell>
        </row>
        <row r="23">
          <cell r="A23" t="str">
            <v>Halomicrobium mukohataei</v>
          </cell>
          <cell r="B23">
            <v>52</v>
          </cell>
        </row>
        <row r="24">
          <cell r="A24" t="str">
            <v>Haloquadratum walsbyi</v>
          </cell>
          <cell r="B24">
            <v>47</v>
          </cell>
        </row>
        <row r="25">
          <cell r="A25" t="str">
            <v>Halorhabdus utahensis</v>
          </cell>
          <cell r="B25">
            <v>46</v>
          </cell>
        </row>
        <row r="26">
          <cell r="A26" t="str">
            <v>Halorubrum lacusprofundi</v>
          </cell>
          <cell r="B26">
            <v>42</v>
          </cell>
        </row>
        <row r="27">
          <cell r="A27" t="str">
            <v>Natronomonas pharaonis</v>
          </cell>
          <cell r="B27">
            <v>30</v>
          </cell>
        </row>
        <row r="28">
          <cell r="A28" t="str">
            <v>Methanobrevibacter smithii</v>
          </cell>
          <cell r="B28">
            <v>20</v>
          </cell>
        </row>
        <row r="29">
          <cell r="A29" t="str">
            <v>Methanosphaera stadtmanae</v>
          </cell>
          <cell r="B29">
            <v>13</v>
          </cell>
        </row>
        <row r="30">
          <cell r="A30" t="str">
            <v>Methanothermobacter thermautotrophicus</v>
          </cell>
          <cell r="B30">
            <v>15</v>
          </cell>
        </row>
        <row r="31">
          <cell r="A31" t="str">
            <v>Methanocaldococcus fervens</v>
          </cell>
          <cell r="B31">
            <v>20</v>
          </cell>
        </row>
        <row r="32">
          <cell r="A32" t="str">
            <v>Methanocaldococcus jannaschii</v>
          </cell>
          <cell r="B32">
            <v>16</v>
          </cell>
        </row>
        <row r="33">
          <cell r="A33" t="str">
            <v>Methanocaldococcus vulcanius</v>
          </cell>
          <cell r="B33">
            <v>17</v>
          </cell>
        </row>
        <row r="34">
          <cell r="A34" t="str">
            <v>Methanococcus aeolicus</v>
          </cell>
          <cell r="B34">
            <v>20</v>
          </cell>
        </row>
        <row r="35">
          <cell r="A35" t="str">
            <v>Methanococcus maripaludis</v>
          </cell>
          <cell r="B35">
            <v>25</v>
          </cell>
        </row>
        <row r="36">
          <cell r="A36" t="str">
            <v>Methanococcus vannielii</v>
          </cell>
          <cell r="B36">
            <v>20</v>
          </cell>
        </row>
        <row r="37">
          <cell r="A37" t="str">
            <v>Methanocella paludicola</v>
          </cell>
          <cell r="B37">
            <v>26</v>
          </cell>
        </row>
        <row r="38">
          <cell r="A38" t="str">
            <v>Candidatus Methanoregula</v>
          </cell>
          <cell r="B38">
            <v>38</v>
          </cell>
        </row>
        <row r="39">
          <cell r="A39" t="str">
            <v>Methanosphaerula palustris</v>
          </cell>
          <cell r="B39">
            <v>38</v>
          </cell>
        </row>
        <row r="40">
          <cell r="A40" t="str">
            <v>Methanocorpusculum labreanum</v>
          </cell>
          <cell r="B40">
            <v>30</v>
          </cell>
        </row>
        <row r="41">
          <cell r="A41" t="str">
            <v>Methanoculleus marisnigri</v>
          </cell>
          <cell r="B41">
            <v>44</v>
          </cell>
        </row>
        <row r="42">
          <cell r="A42" t="str">
            <v>Methanospirillum hungatei</v>
          </cell>
          <cell r="B42">
            <v>58</v>
          </cell>
        </row>
        <row r="43">
          <cell r="A43" t="str">
            <v>Methanosaeta thermophila</v>
          </cell>
          <cell r="B43">
            <v>30</v>
          </cell>
        </row>
        <row r="44">
          <cell r="A44" t="str">
            <v>Methanococcoides burtonii</v>
          </cell>
          <cell r="B44">
            <v>29</v>
          </cell>
        </row>
        <row r="45">
          <cell r="A45" t="str">
            <v>Methanosarcina acetivorans</v>
          </cell>
          <cell r="B45">
            <v>85</v>
          </cell>
        </row>
        <row r="46">
          <cell r="A46" t="str">
            <v>Methanosarcina barkeri</v>
          </cell>
          <cell r="B46">
            <v>71</v>
          </cell>
        </row>
        <row r="47">
          <cell r="A47" t="str">
            <v>Methanosarcina mazei</v>
          </cell>
          <cell r="B47">
            <v>50</v>
          </cell>
        </row>
        <row r="48">
          <cell r="A48" t="str">
            <v>Methanopyrus kandleri</v>
          </cell>
          <cell r="B48">
            <v>10</v>
          </cell>
        </row>
        <row r="49">
          <cell r="A49" t="str">
            <v>Pyrococcus abyssi</v>
          </cell>
          <cell r="B49">
            <v>26</v>
          </cell>
        </row>
        <row r="50">
          <cell r="A50" t="str">
            <v>Pyrococcus furiosus</v>
          </cell>
          <cell r="B50">
            <v>41</v>
          </cell>
        </row>
        <row r="51">
          <cell r="A51" t="str">
            <v>Pyrococcus horikoshii</v>
          </cell>
          <cell r="B51">
            <v>29</v>
          </cell>
        </row>
        <row r="52">
          <cell r="A52" t="str">
            <v>Thermococcus gammatolerans</v>
          </cell>
          <cell r="B52">
            <v>44</v>
          </cell>
        </row>
        <row r="53">
          <cell r="A53" t="str">
            <v>Thermococcus kodakarensis</v>
          </cell>
          <cell r="B53">
            <v>40</v>
          </cell>
        </row>
        <row r="54">
          <cell r="A54" t="str">
            <v>Thermococcus onnurineus</v>
          </cell>
          <cell r="B54">
            <v>25</v>
          </cell>
        </row>
        <row r="55">
          <cell r="A55" t="str">
            <v>Thermococcus sibiricus</v>
          </cell>
          <cell r="B55">
            <v>35</v>
          </cell>
        </row>
        <row r="56">
          <cell r="A56" t="str">
            <v>Candidatus Korarchaeum cryptofilum</v>
          </cell>
          <cell r="B56">
            <v>31</v>
          </cell>
        </row>
        <row r="57">
          <cell r="A57" t="str">
            <v>Nanoarchaeum equitans</v>
          </cell>
          <cell r="B57">
            <v>2</v>
          </cell>
        </row>
        <row r="58">
          <cell r="A58" t="str">
            <v>Cenarchaeum symbiosum</v>
          </cell>
          <cell r="B58">
            <v>10</v>
          </cell>
        </row>
        <row r="59">
          <cell r="A59" t="str">
            <v>Nitrosopumilus maritimus</v>
          </cell>
          <cell r="B59">
            <v>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739.512842708333" createdVersion="4" refreshedVersion="4" minRefreshableVersion="3" recordCount="63">
  <cacheSource type="worksheet">
    <worksheetSource ref="B1:D1048576" sheet="archaea"/>
  </cacheSource>
  <cacheFields count="3">
    <cacheField name="Assembly" numFmtId="0">
      <sharedItems containsBlank="1" containsMixedTypes="1" containsNumber="1" minValue="2" maxValue="85"/>
    </cacheField>
    <cacheField name="Gene Number" numFmtId="0">
      <sharedItems containsBlank="1" containsMixedTypes="1" containsNumber="1" containsInteger="1" minValue="585" maxValue="4721"/>
    </cacheField>
    <cacheField name="Normalized" numFmtId="0">
      <sharedItems containsString="0" containsBlank="1" containsNumber="1" minValue="0.34188034188034189" maxValue="2.670775552131484" count="61">
        <n v="1.9406392694063925"/>
        <n v="2.0341207349081363"/>
        <n v="0.86956521739130432"/>
        <n v="1.8731117824773416"/>
        <n v="1.7931858936043037"/>
        <n v="0.93816631130063965"/>
        <n v="1.2446351931330473"/>
        <n v="1.3676326929338978"/>
        <n v="1.2195121951219512"/>
        <n v="1.008695652173913"/>
        <n v="2.670775552131484"/>
        <n v="2.05078125"/>
        <n v="1.4058453570107288"/>
        <n v="1.4534883720930232"/>
        <n v="1.6363636363636365"/>
        <n v="1.8904507998061075"/>
        <n v="1.7484215638659544"/>
        <n v="1.3676588897827837"/>
        <n v="1.1152416356877324"/>
        <n v="0.98841172460804372"/>
        <n v="1.0471204188481675"/>
        <n v="1.4964028776978417"/>
        <n v="1.6145654414290622"/>
        <n v="1.4944769330734242"/>
        <n v="1.1272141706924315"/>
        <n v="1.0373443983402488"/>
        <n v="1.0887316276537833"/>
        <n v="0.8170961659333752"/>
        <n v="0.78084331077563762"/>
        <n v="1.2012012012012012"/>
        <n v="0.87767416346681304"/>
        <n v="0.94026548672566379"/>
        <n v="1.2886597938144329"/>
        <n v="1.3234515616728428"/>
        <n v="1.1415525114155249"/>
        <n v="0.84856396866840744"/>
        <n v="1.5097338100913786"/>
        <n v="1.3258897418004187"/>
        <n v="1.646542261251372"/>
        <n v="1.7207665232694564"/>
        <n v="1.7607771706132362"/>
        <n v="1.6816143497757847"/>
        <n v="1.1613936724068883"/>
        <n v="1.8004660029654735"/>
        <n v="1.8528183716075157"/>
        <n v="1.4560279557367501"/>
        <n v="0.578368999421631"/>
        <n v="1.3851891315929674"/>
        <n v="1.8426966292134832"/>
        <n v="1.4500000000000002"/>
        <n v="1.9909502262443437"/>
        <n v="1.6963528413910092"/>
        <n v="1.2339585389930898"/>
        <n v="1.6611295681063125"/>
        <n v="1.865222623345367"/>
        <n v="0.34188034188034189"/>
        <n v="0.48473097430925832"/>
        <n v="0.64970221981591769"/>
        <n v="1.3765186156731251"/>
        <n v="0.45002996812929985"/>
        <m/>
      </sharedItems>
      <fieldGroup base="2">
        <rangePr startNum="0.34188034188034189" endNum="2.670775552131484" groupInterval="0.2"/>
        <groupItems count="14">
          <s v="(blank)"/>
          <s v="0.341880341880342-0.541880341880342"/>
          <s v="0.541880341880342-0.741880341880342"/>
          <s v="0.741880341880342-0.941880341880342"/>
          <s v="0.941880341880342-1.14188034188034"/>
          <s v="1.14188034188034-1.34188034188034"/>
          <s v="1.34188034188034-1.54188034188034"/>
          <s v="1.54188034188034-1.74188034188034"/>
          <s v="1.74188034188034-1.94188034188034"/>
          <s v="1.94188034188034-2.14188034188034"/>
          <s v="2.14188034188034-2.34188034188034"/>
          <s v="2.34188034188034-2.54188034188034"/>
          <s v="2.54188034188034-2.74188034188034"/>
          <s v="&gt;2.7418803418803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1739.521389467591" createdVersion="4" refreshedVersion="4" minRefreshableVersion="3" recordCount="50">
  <cacheSource type="worksheet">
    <worksheetSource ref="B1:D1048576" sheet="bacteria"/>
  </cacheSource>
  <cacheFields count="3">
    <cacheField name="x" numFmtId="0">
      <sharedItems containsBlank="1" containsMixedTypes="1" containsNumber="1" minValue="12" maxValue="222"/>
    </cacheField>
    <cacheField name="y" numFmtId="0">
      <sharedItems containsBlank="1" containsMixedTypes="1" containsNumber="1" containsInteger="1" minValue="671" maxValue="9126"/>
    </cacheField>
    <cacheField name="z" numFmtId="0">
      <sharedItems containsString="0" containsBlank="1" containsNumber="1" minValue="0.84196109220048865" maxValue="4.5246568378240974" count="47">
        <n v="1.7182130584192441"/>
        <n v="1.9031857674803476"/>
        <n v="2.4118970257435643"/>
        <n v="1.5318334131163236"/>
        <n v="2.4326101249178174"/>
        <n v="2.2433460076045626"/>
        <n v="1.8057784911717496"/>
        <n v="1.3864513864513865"/>
        <n v="1.7172390796932311"/>
        <n v="2.5495315619720476"/>
        <n v="2.029769959404601"/>
        <n v="2.1107011070110699"/>
        <n v="1.6678885630498532"/>
        <n v="2.3650062787777313"/>
        <n v="4.2075736325385691"/>
        <n v="3.6979003447195238"/>
        <n v="2.2288261515601784"/>
        <n v="4.5246568378240974"/>
        <n v="1.2771996215704824"/>
        <n v="2.2478386167146973"/>
        <n v="2.9837648091268099"/>
        <n v="2.8970688479890936"/>
        <n v="2.1739130434782608"/>
        <n v="1.3986013986013985"/>
        <n v="1.1432741425443931"/>
        <n v="1.8957345971563981"/>
        <n v="1.2779552715654952"/>
        <n v="1.4016433059449009"/>
        <n v="2.0239190432382701"/>
        <n v="2.5899280575539567"/>
        <n v="1.3601741022850924"/>
        <n v="1.1536126290224651"/>
        <n v="2.3523395551009973"/>
        <n v="1.5588792921845376"/>
        <n v="1.6702819956616051"/>
        <n v="1.6519823788546255"/>
        <n v="2.4745912505523644"/>
        <n v="1.6563146997929608"/>
        <n v="1.651048639000446"/>
        <n v="1.8633540372670807"/>
        <n v="2.2850924918389555"/>
        <n v="1.1481683980317114"/>
        <n v="2.8315946348733236"/>
        <n v="1.295064753237662"/>
        <n v="1.9780403971798726"/>
        <n v="0.84196109220048865"/>
        <m/>
      </sharedItems>
      <fieldGroup base="2">
        <rangePr startNum="0.84196109220048865" endNum="4.5246568378240974" groupInterval="0.3"/>
        <groupItems count="15">
          <s v="(blank)"/>
          <s v="0.841961092200489-1.14196109220049"/>
          <s v="1.14196109220049-1.44196109220049"/>
          <s v="1.44196109220049-1.74196109220049"/>
          <s v="1.74196109220049-2.04196109220049"/>
          <s v="2.04196109220049-2.34196109220049"/>
          <s v="2.34196109220049-2.64196109220049"/>
          <s v="2.64196109220049-2.94196109220049"/>
          <s v="2.94196109220049-3.24196109220049"/>
          <s v="3.24196109220049-3.54196109220049"/>
          <s v="3.54196109220049-3.84196109220049"/>
          <s v="3.84196109220049-4.14196109220049"/>
          <s v="4.14196109220049-4.44196109220049"/>
          <s v="4.44196109220049-4.74196109220049"/>
          <s v="&gt;4.7419610922004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n v="34"/>
    <n v="1752"/>
    <x v="0"/>
  </r>
  <r>
    <n v="31"/>
    <n v="1524"/>
    <x v="1"/>
  </r>
  <r>
    <n v="13"/>
    <n v="1495"/>
    <x v="2"/>
  </r>
  <r>
    <n v="31"/>
    <n v="1655"/>
    <x v="3"/>
  </r>
  <r>
    <n v="30"/>
    <n v="1673"/>
    <x v="4"/>
  </r>
  <r>
    <n v="22"/>
    <n v="2345"/>
    <x v="5"/>
  </r>
  <r>
    <n v="29"/>
    <n v="2330"/>
    <x v="6"/>
  </r>
  <r>
    <n v="42"/>
    <n v="3071"/>
    <x v="7"/>
  </r>
  <r>
    <n v="37"/>
    <n v="3034"/>
    <x v="8"/>
  </r>
  <r>
    <n v="29"/>
    <n v="2875"/>
    <x v="9"/>
  </r>
  <r>
    <n v="52"/>
    <n v="1947"/>
    <x v="10"/>
  </r>
  <r>
    <n v="42"/>
    <n v="2048"/>
    <x v="11"/>
  </r>
  <r>
    <n v="38"/>
    <n v="2703"/>
    <x v="12"/>
  </r>
  <r>
    <n v="35"/>
    <n v="2408"/>
    <x v="13"/>
  </r>
  <r>
    <n v="36"/>
    <n v="2200"/>
    <x v="14"/>
  </r>
  <r>
    <n v="39"/>
    <n v="2063"/>
    <x v="15"/>
  </r>
  <r>
    <n v="36"/>
    <n v="2059"/>
    <x v="16"/>
  </r>
  <r>
    <n v="34"/>
    <n v="2486"/>
    <x v="17"/>
  </r>
  <r>
    <n v="48"/>
    <n v="4304"/>
    <x v="18"/>
  </r>
  <r>
    <n v="29"/>
    <n v="2934"/>
    <x v="19"/>
  </r>
  <r>
    <n v="28"/>
    <n v="2674"/>
    <x v="20"/>
  </r>
  <r>
    <n v="52"/>
    <n v="3475"/>
    <x v="21"/>
  </r>
  <r>
    <n v="47"/>
    <n v="2911"/>
    <x v="22"/>
  </r>
  <r>
    <n v="46"/>
    <n v="3078"/>
    <x v="23"/>
  </r>
  <r>
    <n v="42"/>
    <n v="3726"/>
    <x v="24"/>
  </r>
  <r>
    <n v="30"/>
    <n v="2892"/>
    <x v="25"/>
  </r>
  <r>
    <n v="20"/>
    <n v="1837"/>
    <x v="26"/>
  </r>
  <r>
    <n v="13"/>
    <n v="1591"/>
    <x v="27"/>
  </r>
  <r>
    <n v="15"/>
    <n v="1921"/>
    <x v="28"/>
  </r>
  <r>
    <n v="20"/>
    <n v="1665"/>
    <x v="29"/>
  </r>
  <r>
    <n v="16"/>
    <n v="1823"/>
    <x v="30"/>
  </r>
  <r>
    <n v="17"/>
    <n v="1808"/>
    <x v="31"/>
  </r>
  <r>
    <n v="20"/>
    <n v="1552"/>
    <x v="32"/>
  </r>
  <r>
    <n v="25"/>
    <n v="1889"/>
    <x v="33"/>
  </r>
  <r>
    <n v="20"/>
    <n v="1752"/>
    <x v="34"/>
  </r>
  <r>
    <n v="26"/>
    <n v="3064"/>
    <x v="35"/>
  </r>
  <r>
    <n v="38"/>
    <n v="2517"/>
    <x v="36"/>
  </r>
  <r>
    <n v="38"/>
    <n v="2866"/>
    <x v="37"/>
  </r>
  <r>
    <n v="30"/>
    <n v="1822"/>
    <x v="38"/>
  </r>
  <r>
    <n v="44"/>
    <n v="2557"/>
    <x v="39"/>
  </r>
  <r>
    <n v="58"/>
    <n v="3294"/>
    <x v="40"/>
  </r>
  <r>
    <n v="30"/>
    <n v="1784"/>
    <x v="41"/>
  </r>
  <r>
    <n v="29"/>
    <n v="2497"/>
    <x v="42"/>
  </r>
  <r>
    <n v="85"/>
    <n v="4721"/>
    <x v="43"/>
  </r>
  <r>
    <n v="71"/>
    <n v="3832"/>
    <x v="44"/>
  </r>
  <r>
    <n v="50"/>
    <n v="3434"/>
    <x v="45"/>
  </r>
  <r>
    <n v="10"/>
    <n v="1729"/>
    <x v="46"/>
  </r>
  <r>
    <n v="26"/>
    <n v="1877"/>
    <x v="47"/>
  </r>
  <r>
    <n v="41"/>
    <n v="2225"/>
    <x v="48"/>
  </r>
  <r>
    <n v="29"/>
    <n v="2000"/>
    <x v="49"/>
  </r>
  <r>
    <n v="44"/>
    <n v="2210"/>
    <x v="50"/>
  </r>
  <r>
    <n v="40"/>
    <n v="2358"/>
    <x v="51"/>
  </r>
  <r>
    <n v="25"/>
    <n v="2026"/>
    <x v="52"/>
  </r>
  <r>
    <n v="35"/>
    <n v="2107"/>
    <x v="53"/>
  </r>
  <r>
    <n v="31"/>
    <n v="1662"/>
    <x v="54"/>
  </r>
  <r>
    <n v="2"/>
    <n v="585"/>
    <x v="55"/>
  </r>
  <r>
    <n v="10"/>
    <n v="2063"/>
    <x v="56"/>
  </r>
  <r>
    <n v="12"/>
    <n v="1847"/>
    <x v="57"/>
  </r>
  <r>
    <n v="32.793103448275865"/>
    <s v="MEAN"/>
    <x v="58"/>
  </r>
  <r>
    <n v="14.766912540849923"/>
    <s v="STDEV"/>
    <x v="59"/>
  </r>
  <r>
    <s v="Thermofilum pendens"/>
    <m/>
    <x v="60"/>
  </r>
  <r>
    <s v="Nanoarchaeum equitans"/>
    <m/>
    <x v="60"/>
  </r>
  <r>
    <m/>
    <m/>
    <x v="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60"/>
    <n v="3492"/>
    <x v="0"/>
  </r>
  <r>
    <n v="92"/>
    <n v="4834"/>
    <x v="1"/>
  </r>
  <r>
    <n v="193"/>
    <n v="8002"/>
    <x v="2"/>
  </r>
  <r>
    <n v="32"/>
    <n v="2089"/>
    <x v="3"/>
  </r>
  <r>
    <n v="222"/>
    <n v="9126"/>
    <x v="4"/>
  </r>
  <r>
    <n v="59"/>
    <n v="2630"/>
    <x v="5"/>
  </r>
  <r>
    <n v="90"/>
    <n v="4984"/>
    <x v="6"/>
  </r>
  <r>
    <n v="79"/>
    <n v="5698"/>
    <x v="7"/>
  </r>
  <r>
    <n v="103"/>
    <n v="5998"/>
    <x v="8"/>
  </r>
  <r>
    <n v="166"/>
    <n v="6511"/>
    <x v="9"/>
  </r>
  <r>
    <n v="45"/>
    <n v="2217"/>
    <x v="10"/>
  </r>
  <r>
    <n v="143"/>
    <n v="6775"/>
    <x v="11"/>
  </r>
  <r>
    <n v="91"/>
    <n v="5456"/>
    <x v="12"/>
  </r>
  <r>
    <n v="113"/>
    <n v="4778"/>
    <x v="13"/>
  </r>
  <r>
    <n v="180"/>
    <n v="4278"/>
    <x v="14"/>
  </r>
  <r>
    <n v="118"/>
    <n v="3191"/>
    <x v="15"/>
  </r>
  <r>
    <n v="60"/>
    <n v="2692"/>
    <x v="16"/>
  </r>
  <r>
    <n v="89"/>
    <n v="1967"/>
    <x v="17"/>
  </r>
  <r>
    <n v="27"/>
    <n v="2114"/>
    <x v="18"/>
  </r>
  <r>
    <n v="39"/>
    <n v="1735"/>
    <x v="19"/>
  </r>
  <r>
    <n v="68"/>
    <n v="2279"/>
    <x v="20"/>
  </r>
  <r>
    <n v="85"/>
    <n v="2934"/>
    <x v="21"/>
  </r>
  <r>
    <n v="61"/>
    <n v="2806"/>
    <x v="22"/>
  </r>
  <r>
    <n v="42"/>
    <n v="3003"/>
    <x v="23"/>
  </r>
  <r>
    <n v="47"/>
    <n v="4111"/>
    <x v="24"/>
  </r>
  <r>
    <n v="108"/>
    <n v="5697"/>
    <x v="25"/>
  </r>
  <r>
    <n v="12"/>
    <n v="939"/>
    <x v="26"/>
  </r>
  <r>
    <n v="29"/>
    <n v="2069"/>
    <x v="27"/>
  </r>
  <r>
    <n v="22"/>
    <n v="1087"/>
    <x v="28"/>
  </r>
  <r>
    <n v="18"/>
    <n v="695"/>
    <x v="29"/>
  </r>
  <r>
    <n v="25"/>
    <n v="1838"/>
    <x v="30"/>
  </r>
  <r>
    <n v="19"/>
    <n v="1647"/>
    <x v="31"/>
  </r>
  <r>
    <n v="92"/>
    <n v="3911"/>
    <x v="32"/>
  </r>
  <r>
    <n v="74"/>
    <n v="4747"/>
    <x v="33"/>
  </r>
  <r>
    <n v="77"/>
    <n v="4610"/>
    <x v="34"/>
  </r>
  <r>
    <n v="90"/>
    <n v="5448"/>
    <x v="35"/>
  </r>
  <r>
    <n v="56"/>
    <n v="2263"/>
    <x v="36"/>
  </r>
  <r>
    <n v="48"/>
    <n v="2898"/>
    <x v="37"/>
  </r>
  <r>
    <n v="74"/>
    <n v="4482"/>
    <x v="38"/>
  </r>
  <r>
    <n v="48"/>
    <n v="2576"/>
    <x v="39"/>
  </r>
  <r>
    <n v="60"/>
    <n v="3492"/>
    <x v="0"/>
  </r>
  <r>
    <n v="42"/>
    <n v="1838"/>
    <x v="40"/>
  </r>
  <r>
    <n v="21"/>
    <n v="1829"/>
    <x v="41"/>
  </r>
  <r>
    <n v="19"/>
    <n v="671"/>
    <x v="42"/>
  </r>
  <r>
    <n v="111"/>
    <n v="8571"/>
    <x v="43"/>
  </r>
  <r>
    <n v="53.89473684210526"/>
    <s v="MEAN"/>
    <x v="44"/>
  </r>
  <r>
    <n v="30.675532661937062"/>
    <s v="STDEV"/>
    <x v="45"/>
  </r>
  <r>
    <s v="Streptococcus pneumonia"/>
    <m/>
    <x v="46"/>
  </r>
  <r>
    <s v="Myobacterium tuberculosis"/>
    <m/>
    <x v="46"/>
  </r>
  <r>
    <m/>
    <m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6" firstHeaderRow="1" firstDataRow="1" firstDataCol="1"/>
  <pivotFields count="3">
    <pivotField showAll="0"/>
    <pivotField showAll="0"/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 t="grand">
      <x/>
    </i>
  </rowItems>
  <colItems count="1">
    <i/>
  </colItems>
  <dataFields count="1">
    <dataField name="Count of z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5" firstHeaderRow="1" firstDataRow="1" firstDataCol="1"/>
  <pivotFields count="3"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 t="grand">
      <x/>
    </i>
  </rowItems>
  <colItems count="1">
    <i/>
  </colItems>
  <dataFields count="1">
    <dataField name="Count of Normalized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Clostridium_difficile" TargetMode="External"/><Relationship Id="rId18" Type="http://schemas.openxmlformats.org/officeDocument/2006/relationships/hyperlink" Target="http://en.wikipedia.org/wiki/Enterococcus_faecium" TargetMode="External"/><Relationship Id="rId26" Type="http://schemas.openxmlformats.org/officeDocument/2006/relationships/hyperlink" Target="http://en.wikipedia.org/wiki/Mycobacterium_leprae" TargetMode="External"/><Relationship Id="rId39" Type="http://schemas.openxmlformats.org/officeDocument/2006/relationships/hyperlink" Target="http://en.wikipedia.org/wiki/Staphylococcus_saprophyticus" TargetMode="External"/><Relationship Id="rId21" Type="http://schemas.openxmlformats.org/officeDocument/2006/relationships/hyperlink" Target="http://en.wikipedia.org/wiki/Haemophilus_influenzae" TargetMode="External"/><Relationship Id="rId34" Type="http://schemas.openxmlformats.org/officeDocument/2006/relationships/hyperlink" Target="http://en.wikipedia.org/wiki/Salmonella_typhi" TargetMode="External"/><Relationship Id="rId42" Type="http://schemas.openxmlformats.org/officeDocument/2006/relationships/hyperlink" Target="http://en.wikipedia.org/wiki/Streptococcus_pyogenes" TargetMode="External"/><Relationship Id="rId47" Type="http://schemas.openxmlformats.org/officeDocument/2006/relationships/hyperlink" Target="http://en.wikipedia.org/wiki/Yersinia_pseudotuberculosis" TargetMode="External"/><Relationship Id="rId7" Type="http://schemas.openxmlformats.org/officeDocument/2006/relationships/hyperlink" Target="http://en.wikipedia.org/wiki/Campylobacter_jejuni" TargetMode="External"/><Relationship Id="rId2" Type="http://schemas.openxmlformats.org/officeDocument/2006/relationships/hyperlink" Target="http://en.wikipedia.org/wiki/Borrelia_burgdorferi" TargetMode="External"/><Relationship Id="rId16" Type="http://schemas.openxmlformats.org/officeDocument/2006/relationships/hyperlink" Target="http://en.wikipedia.org/wiki/Corynebacterium_diphtheriae" TargetMode="External"/><Relationship Id="rId29" Type="http://schemas.openxmlformats.org/officeDocument/2006/relationships/hyperlink" Target="http://en.wikipedia.org/wiki/Mycoplasma_pneumoniae" TargetMode="External"/><Relationship Id="rId1" Type="http://schemas.openxmlformats.org/officeDocument/2006/relationships/hyperlink" Target="http://en.wikipedia.org/wiki/Bordetella_pertussis" TargetMode="External"/><Relationship Id="rId6" Type="http://schemas.openxmlformats.org/officeDocument/2006/relationships/hyperlink" Target="http://en.wikipedia.org/wiki/Brucella_suis" TargetMode="External"/><Relationship Id="rId11" Type="http://schemas.openxmlformats.org/officeDocument/2006/relationships/hyperlink" Target="http://en.wikipedia.org/wiki/Chlamydophila_psittaci" TargetMode="External"/><Relationship Id="rId24" Type="http://schemas.openxmlformats.org/officeDocument/2006/relationships/hyperlink" Target="http://en.wikipedia.org/wiki/Leptospira_interrogans" TargetMode="External"/><Relationship Id="rId32" Type="http://schemas.openxmlformats.org/officeDocument/2006/relationships/hyperlink" Target="http://en.wikipedia.org/wiki/Pseudomonas_aeruginosa" TargetMode="External"/><Relationship Id="rId37" Type="http://schemas.openxmlformats.org/officeDocument/2006/relationships/hyperlink" Target="http://en.wikipedia.org/wiki/Staphylococcus_aureus" TargetMode="External"/><Relationship Id="rId40" Type="http://schemas.openxmlformats.org/officeDocument/2006/relationships/hyperlink" Target="http://en.wikipedia.org/wiki/Streptococcus_agalactiae" TargetMode="External"/><Relationship Id="rId45" Type="http://schemas.openxmlformats.org/officeDocument/2006/relationships/hyperlink" Target="http://en.wikipedia.org/wiki/Yersinia_pestis" TargetMode="External"/><Relationship Id="rId5" Type="http://schemas.openxmlformats.org/officeDocument/2006/relationships/hyperlink" Target="http://en.wikipedia.org/wiki/Brucella_melitensis" TargetMode="External"/><Relationship Id="rId15" Type="http://schemas.openxmlformats.org/officeDocument/2006/relationships/hyperlink" Target="http://en.wikipedia.org/wiki/Clostridium_tetani" TargetMode="External"/><Relationship Id="rId23" Type="http://schemas.openxmlformats.org/officeDocument/2006/relationships/hyperlink" Target="http://en.wikipedia.org/wiki/Legionella_pneumophila" TargetMode="External"/><Relationship Id="rId28" Type="http://schemas.openxmlformats.org/officeDocument/2006/relationships/hyperlink" Target="http://en.wikipedia.org/wiki/Mycobacterium_ulcerans" TargetMode="External"/><Relationship Id="rId36" Type="http://schemas.openxmlformats.org/officeDocument/2006/relationships/hyperlink" Target="http://en.wikipedia.org/wiki/Shigella_sonnei" TargetMode="External"/><Relationship Id="rId10" Type="http://schemas.openxmlformats.org/officeDocument/2006/relationships/hyperlink" Target="http://en.wikipedia.org/wiki/Chlamydia_trachomatis" TargetMode="External"/><Relationship Id="rId19" Type="http://schemas.openxmlformats.org/officeDocument/2006/relationships/hyperlink" Target="http://en.wikipedia.org/wiki/Escherichia_coli" TargetMode="External"/><Relationship Id="rId31" Type="http://schemas.openxmlformats.org/officeDocument/2006/relationships/hyperlink" Target="http://en.wikipedia.org/wiki/Neisseria_meningitidis" TargetMode="External"/><Relationship Id="rId44" Type="http://schemas.openxmlformats.org/officeDocument/2006/relationships/hyperlink" Target="http://en.wikipedia.org/wiki/Vibrio_cholerae" TargetMode="External"/><Relationship Id="rId4" Type="http://schemas.openxmlformats.org/officeDocument/2006/relationships/hyperlink" Target="http://en.wikipedia.org/wiki/Brucella_canis" TargetMode="External"/><Relationship Id="rId9" Type="http://schemas.openxmlformats.org/officeDocument/2006/relationships/hyperlink" Target="http://en.wikipedia.org/wiki/Chlamydia_pneumoniae" TargetMode="External"/><Relationship Id="rId14" Type="http://schemas.openxmlformats.org/officeDocument/2006/relationships/hyperlink" Target="http://en.wikipedia.org/wiki/Clostridium_perfringens" TargetMode="External"/><Relationship Id="rId22" Type="http://schemas.openxmlformats.org/officeDocument/2006/relationships/hyperlink" Target="http://en.wikipedia.org/wiki/Helicobacter_pylori" TargetMode="External"/><Relationship Id="rId27" Type="http://schemas.openxmlformats.org/officeDocument/2006/relationships/hyperlink" Target="http://en.wikipedia.org/wiki/Mycobacterium_tuberculosis" TargetMode="External"/><Relationship Id="rId30" Type="http://schemas.openxmlformats.org/officeDocument/2006/relationships/hyperlink" Target="http://en.wikipedia.org/wiki/Neisseria_gonorrhoeae" TargetMode="External"/><Relationship Id="rId35" Type="http://schemas.openxmlformats.org/officeDocument/2006/relationships/hyperlink" Target="http://en.wikipedia.org/wiki/Salmonella_typhimurium" TargetMode="External"/><Relationship Id="rId43" Type="http://schemas.openxmlformats.org/officeDocument/2006/relationships/hyperlink" Target="http://en.wikipedia.org/wiki/Treponema_pallidum" TargetMode="External"/><Relationship Id="rId8" Type="http://schemas.openxmlformats.org/officeDocument/2006/relationships/hyperlink" Target="http://en.wikipedia.org/wiki/Microaerophilic" TargetMode="External"/><Relationship Id="rId3" Type="http://schemas.openxmlformats.org/officeDocument/2006/relationships/hyperlink" Target="http://en.wikipedia.org/wiki/Brucella_abortus" TargetMode="External"/><Relationship Id="rId12" Type="http://schemas.openxmlformats.org/officeDocument/2006/relationships/hyperlink" Target="http://en.wikipedia.org/wiki/Clostridium_botulinum" TargetMode="External"/><Relationship Id="rId17" Type="http://schemas.openxmlformats.org/officeDocument/2006/relationships/hyperlink" Target="http://en.wikipedia.org/wiki/Enterococcus_faecalis" TargetMode="External"/><Relationship Id="rId25" Type="http://schemas.openxmlformats.org/officeDocument/2006/relationships/hyperlink" Target="http://en.wikipedia.org/wiki/Listeria_monocytogenes" TargetMode="External"/><Relationship Id="rId33" Type="http://schemas.openxmlformats.org/officeDocument/2006/relationships/hyperlink" Target="http://en.wikipedia.org/wiki/Rickettsia_rickettsii" TargetMode="External"/><Relationship Id="rId38" Type="http://schemas.openxmlformats.org/officeDocument/2006/relationships/hyperlink" Target="http://en.wikipedia.org/wiki/Staphylococcus_epidermidis" TargetMode="External"/><Relationship Id="rId46" Type="http://schemas.openxmlformats.org/officeDocument/2006/relationships/hyperlink" Target="http://en.wikipedia.org/wiki/Yersinia_enterocolitica" TargetMode="External"/><Relationship Id="rId20" Type="http://schemas.openxmlformats.org/officeDocument/2006/relationships/hyperlink" Target="http://en.wikipedia.org/wiki/Francisella_tularensis" TargetMode="External"/><Relationship Id="rId41" Type="http://schemas.openxmlformats.org/officeDocument/2006/relationships/hyperlink" Target="http://en.wikipedia.org/wiki/Streptococcus_pneumonia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Q13" sqref="Q13"/>
    </sheetView>
  </sheetViews>
  <sheetFormatPr defaultRowHeight="15" x14ac:dyDescent="0.25"/>
  <cols>
    <col min="1" max="1" width="34.7109375" bestFit="1" customWidth="1"/>
    <col min="2" max="2" width="9.85546875" bestFit="1" customWidth="1"/>
  </cols>
  <sheetData>
    <row r="3" spans="1:5" x14ac:dyDescent="0.25">
      <c r="A3" s="22" t="s">
        <v>122</v>
      </c>
      <c r="B3" t="s">
        <v>149</v>
      </c>
    </row>
    <row r="4" spans="1:5" x14ac:dyDescent="0.25">
      <c r="A4" s="23" t="s">
        <v>123</v>
      </c>
      <c r="B4" s="25"/>
    </row>
    <row r="5" spans="1:5" x14ac:dyDescent="0.25">
      <c r="A5" s="23" t="s">
        <v>150</v>
      </c>
      <c r="B5" s="25">
        <v>1</v>
      </c>
      <c r="D5" s="24"/>
      <c r="E5" s="26"/>
    </row>
    <row r="6" spans="1:5" x14ac:dyDescent="0.25">
      <c r="A6" s="23" t="s">
        <v>151</v>
      </c>
      <c r="B6" s="25">
        <v>10</v>
      </c>
      <c r="D6" s="24" t="s">
        <v>161</v>
      </c>
      <c r="E6" s="26">
        <v>1</v>
      </c>
    </row>
    <row r="7" spans="1:5" x14ac:dyDescent="0.25">
      <c r="A7" s="23" t="s">
        <v>152</v>
      </c>
      <c r="B7" s="25">
        <v>10</v>
      </c>
      <c r="D7" s="24" t="s">
        <v>162</v>
      </c>
      <c r="E7" s="26">
        <v>5</v>
      </c>
    </row>
    <row r="8" spans="1:5" x14ac:dyDescent="0.25">
      <c r="A8" s="23" t="s">
        <v>153</v>
      </c>
      <c r="B8" s="25">
        <v>7</v>
      </c>
      <c r="D8" s="24" t="s">
        <v>163</v>
      </c>
      <c r="E8" s="26">
        <v>6</v>
      </c>
    </row>
    <row r="9" spans="1:5" x14ac:dyDescent="0.25">
      <c r="A9" s="23" t="s">
        <v>154</v>
      </c>
      <c r="B9" s="25">
        <v>6</v>
      </c>
      <c r="D9" s="24" t="s">
        <v>164</v>
      </c>
      <c r="E9" s="26">
        <v>10</v>
      </c>
    </row>
    <row r="10" spans="1:5" x14ac:dyDescent="0.25">
      <c r="A10" s="23" t="s">
        <v>155</v>
      </c>
      <c r="B10" s="25">
        <v>7</v>
      </c>
      <c r="D10" s="24" t="s">
        <v>168</v>
      </c>
      <c r="E10" s="26">
        <v>10</v>
      </c>
    </row>
    <row r="11" spans="1:5" x14ac:dyDescent="0.25">
      <c r="A11" s="23" t="s">
        <v>156</v>
      </c>
      <c r="B11" s="25">
        <v>2</v>
      </c>
      <c r="D11" s="24" t="s">
        <v>167</v>
      </c>
      <c r="E11" s="26">
        <v>7</v>
      </c>
    </row>
    <row r="12" spans="1:5" x14ac:dyDescent="0.25">
      <c r="A12" s="23" t="s">
        <v>157</v>
      </c>
      <c r="B12" s="25">
        <v>1</v>
      </c>
      <c r="D12" s="24" t="s">
        <v>165</v>
      </c>
      <c r="E12" s="26">
        <v>5</v>
      </c>
    </row>
    <row r="13" spans="1:5" x14ac:dyDescent="0.25">
      <c r="A13" s="23" t="s">
        <v>158</v>
      </c>
      <c r="B13" s="25">
        <v>1</v>
      </c>
      <c r="D13" s="24" t="s">
        <v>166</v>
      </c>
      <c r="E13" s="26">
        <v>3</v>
      </c>
    </row>
    <row r="14" spans="1:5" x14ac:dyDescent="0.25">
      <c r="A14" s="23" t="s">
        <v>159</v>
      </c>
      <c r="B14" s="25">
        <v>1</v>
      </c>
      <c r="D14" s="24"/>
      <c r="E14" s="26"/>
    </row>
    <row r="15" spans="1:5" x14ac:dyDescent="0.25">
      <c r="A15" s="23" t="s">
        <v>160</v>
      </c>
      <c r="B15" s="25">
        <v>1</v>
      </c>
      <c r="D15" s="24"/>
      <c r="E15" s="26"/>
    </row>
    <row r="16" spans="1:5" x14ac:dyDescent="0.25">
      <c r="A16" s="23" t="s">
        <v>124</v>
      </c>
      <c r="B16" s="25">
        <v>47</v>
      </c>
      <c r="D16" s="24"/>
      <c r="E16" s="26"/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I16" sqref="I16"/>
    </sheetView>
  </sheetViews>
  <sheetFormatPr defaultRowHeight="15" x14ac:dyDescent="0.25"/>
  <sheetData>
    <row r="1" spans="1:2" x14ac:dyDescent="0.25">
      <c r="A1" s="5">
        <v>3492</v>
      </c>
      <c r="B1" s="1">
        <v>1.7182130584192441</v>
      </c>
    </row>
    <row r="2" spans="1:2" x14ac:dyDescent="0.25">
      <c r="A2" s="5">
        <v>4834</v>
      </c>
      <c r="B2" s="1">
        <v>1.9031857674803476</v>
      </c>
    </row>
    <row r="3" spans="1:2" x14ac:dyDescent="0.25">
      <c r="A3" s="5">
        <v>8002</v>
      </c>
      <c r="B3" s="1">
        <v>2.4118970257435643</v>
      </c>
    </row>
    <row r="4" spans="1:2" x14ac:dyDescent="0.25">
      <c r="A4" s="5">
        <v>2089</v>
      </c>
      <c r="B4" s="1">
        <v>1.5318334131163236</v>
      </c>
    </row>
    <row r="5" spans="1:2" x14ac:dyDescent="0.25">
      <c r="A5" s="5">
        <v>9126</v>
      </c>
      <c r="B5" s="1">
        <v>2.4326101249178174</v>
      </c>
    </row>
    <row r="6" spans="1:2" x14ac:dyDescent="0.25">
      <c r="A6" s="5">
        <v>2630</v>
      </c>
      <c r="B6" s="1">
        <v>2.2433460076045626</v>
      </c>
    </row>
    <row r="7" spans="1:2" x14ac:dyDescent="0.25">
      <c r="A7" s="5">
        <v>4984</v>
      </c>
      <c r="B7" s="1">
        <v>1.8057784911717496</v>
      </c>
    </row>
    <row r="8" spans="1:2" x14ac:dyDescent="0.25">
      <c r="A8" s="5">
        <v>5698</v>
      </c>
      <c r="B8" s="1">
        <v>1.3864513864513865</v>
      </c>
    </row>
    <row r="9" spans="1:2" x14ac:dyDescent="0.25">
      <c r="A9" s="5">
        <v>5998</v>
      </c>
      <c r="B9" s="1">
        <v>1.7172390796932311</v>
      </c>
    </row>
    <row r="10" spans="1:2" x14ac:dyDescent="0.25">
      <c r="A10" s="5">
        <v>6511</v>
      </c>
      <c r="B10" s="1">
        <v>2.5495315619720476</v>
      </c>
    </row>
    <row r="11" spans="1:2" x14ac:dyDescent="0.25">
      <c r="A11" s="5">
        <v>2217</v>
      </c>
      <c r="B11" s="1">
        <v>2.029769959404601</v>
      </c>
    </row>
    <row r="12" spans="1:2" x14ac:dyDescent="0.25">
      <c r="A12" s="5">
        <v>6775</v>
      </c>
      <c r="B12" s="1">
        <v>2.1107011070110699</v>
      </c>
    </row>
    <row r="13" spans="1:2" x14ac:dyDescent="0.25">
      <c r="A13" s="5">
        <v>5456</v>
      </c>
      <c r="B13" s="1">
        <v>1.6678885630498532</v>
      </c>
    </row>
    <row r="14" spans="1:2" x14ac:dyDescent="0.25">
      <c r="A14" s="5">
        <v>4778</v>
      </c>
      <c r="B14" s="1">
        <v>2.3650062787777313</v>
      </c>
    </row>
    <row r="15" spans="1:2" x14ac:dyDescent="0.25">
      <c r="A15" s="7">
        <v>4278</v>
      </c>
      <c r="B15" s="1">
        <v>4.2075736325385691</v>
      </c>
    </row>
    <row r="16" spans="1:2" x14ac:dyDescent="0.25">
      <c r="A16" s="5">
        <v>3191</v>
      </c>
      <c r="B16" s="1">
        <v>3.6979003447195238</v>
      </c>
    </row>
    <row r="17" spans="1:2" x14ac:dyDescent="0.25">
      <c r="A17" s="7">
        <v>2692</v>
      </c>
      <c r="B17" s="1">
        <v>2.2288261515601784</v>
      </c>
    </row>
    <row r="18" spans="1:2" x14ac:dyDescent="0.25">
      <c r="A18" s="5">
        <v>1967</v>
      </c>
      <c r="B18" s="1">
        <v>4.5246568378240974</v>
      </c>
    </row>
    <row r="19" spans="1:2" x14ac:dyDescent="0.25">
      <c r="A19" s="5">
        <v>2114</v>
      </c>
      <c r="B19" s="1">
        <v>1.2771996215704824</v>
      </c>
    </row>
    <row r="20" spans="1:2" x14ac:dyDescent="0.25">
      <c r="A20" s="5">
        <v>1735</v>
      </c>
      <c r="B20" s="1">
        <v>2.2478386167146973</v>
      </c>
    </row>
    <row r="21" spans="1:2" x14ac:dyDescent="0.25">
      <c r="A21" s="7">
        <v>2279</v>
      </c>
      <c r="B21" s="1">
        <v>2.9837648091268099</v>
      </c>
    </row>
    <row r="22" spans="1:2" x14ac:dyDescent="0.25">
      <c r="A22" s="5">
        <v>2934</v>
      </c>
      <c r="B22" s="1">
        <v>2.8970688479890936</v>
      </c>
    </row>
    <row r="23" spans="1:2" x14ac:dyDescent="0.25">
      <c r="A23" s="5">
        <v>2806</v>
      </c>
      <c r="B23" s="1">
        <v>2.1739130434782608</v>
      </c>
    </row>
    <row r="24" spans="1:2" x14ac:dyDescent="0.25">
      <c r="A24" s="5">
        <v>3003</v>
      </c>
      <c r="B24" s="1">
        <v>1.3986013986013985</v>
      </c>
    </row>
    <row r="25" spans="1:2" x14ac:dyDescent="0.25">
      <c r="A25" s="5">
        <v>4111</v>
      </c>
      <c r="B25" s="1">
        <v>1.1432741425443931</v>
      </c>
    </row>
    <row r="26" spans="1:2" x14ac:dyDescent="0.25">
      <c r="A26" s="5">
        <v>5697</v>
      </c>
      <c r="B26" s="1">
        <v>1.8957345971563981</v>
      </c>
    </row>
    <row r="27" spans="1:2" x14ac:dyDescent="0.25">
      <c r="A27" s="5">
        <v>939</v>
      </c>
      <c r="B27" s="1">
        <v>1.2779552715654952</v>
      </c>
    </row>
    <row r="28" spans="1:2" x14ac:dyDescent="0.25">
      <c r="A28" s="5">
        <v>2069</v>
      </c>
      <c r="B28" s="1">
        <v>1.4016433059449009</v>
      </c>
    </row>
    <row r="29" spans="1:2" x14ac:dyDescent="0.25">
      <c r="A29" s="5">
        <v>1087</v>
      </c>
      <c r="B29" s="1">
        <v>2.0239190432382701</v>
      </c>
    </row>
    <row r="30" spans="1:2" x14ac:dyDescent="0.25">
      <c r="A30" s="5">
        <v>695</v>
      </c>
      <c r="B30" s="1">
        <v>2.5899280575539567</v>
      </c>
    </row>
    <row r="31" spans="1:2" x14ac:dyDescent="0.25">
      <c r="A31" s="5">
        <v>1838</v>
      </c>
      <c r="B31" s="1">
        <v>1.3601741022850924</v>
      </c>
    </row>
    <row r="32" spans="1:2" x14ac:dyDescent="0.25">
      <c r="A32" s="5">
        <v>1647</v>
      </c>
      <c r="B32" s="1">
        <v>1.1536126290224651</v>
      </c>
    </row>
    <row r="33" spans="1:2" x14ac:dyDescent="0.25">
      <c r="A33" s="5">
        <v>3911</v>
      </c>
      <c r="B33" s="1">
        <v>2.3523395551009973</v>
      </c>
    </row>
    <row r="34" spans="1:2" x14ac:dyDescent="0.25">
      <c r="A34" s="5">
        <v>4747</v>
      </c>
      <c r="B34" s="1">
        <v>1.5588792921845376</v>
      </c>
    </row>
    <row r="35" spans="1:2" x14ac:dyDescent="0.25">
      <c r="A35" s="5">
        <v>4610</v>
      </c>
      <c r="B35" s="1">
        <v>1.6702819956616051</v>
      </c>
    </row>
    <row r="36" spans="1:2" x14ac:dyDescent="0.25">
      <c r="A36" s="9">
        <v>5448</v>
      </c>
      <c r="B36" s="1">
        <v>1.6519823788546255</v>
      </c>
    </row>
    <row r="37" spans="1:2" x14ac:dyDescent="0.25">
      <c r="A37" s="7">
        <v>2263</v>
      </c>
      <c r="B37" s="1">
        <v>2.4745912505523644</v>
      </c>
    </row>
    <row r="38" spans="1:2" x14ac:dyDescent="0.25">
      <c r="A38" s="5">
        <v>2898</v>
      </c>
      <c r="B38" s="1">
        <v>1.6563146997929608</v>
      </c>
    </row>
    <row r="39" spans="1:2" x14ac:dyDescent="0.25">
      <c r="A39" s="5">
        <v>4482</v>
      </c>
      <c r="B39" s="1">
        <v>1.651048639000446</v>
      </c>
    </row>
    <row r="40" spans="1:2" x14ac:dyDescent="0.25">
      <c r="A40" s="5">
        <v>2576</v>
      </c>
      <c r="B40" s="1">
        <v>1.8633540372670807</v>
      </c>
    </row>
    <row r="41" spans="1:2" x14ac:dyDescent="0.25">
      <c r="A41" s="5">
        <v>3492</v>
      </c>
      <c r="B41" s="1">
        <v>1.7182130584192441</v>
      </c>
    </row>
    <row r="42" spans="1:2" x14ac:dyDescent="0.25">
      <c r="A42" s="5">
        <v>1838</v>
      </c>
      <c r="B42" s="1">
        <v>2.2850924918389555</v>
      </c>
    </row>
    <row r="43" spans="1:2" x14ac:dyDescent="0.25">
      <c r="A43" s="5">
        <v>1829</v>
      </c>
      <c r="B43" s="1">
        <v>1.1481683980317114</v>
      </c>
    </row>
    <row r="44" spans="1:2" x14ac:dyDescent="0.25">
      <c r="A44" s="5">
        <v>671</v>
      </c>
      <c r="B44" s="1">
        <v>2.8315946348733236</v>
      </c>
    </row>
    <row r="45" spans="1:2" x14ac:dyDescent="0.25">
      <c r="A45" s="5">
        <v>8571</v>
      </c>
      <c r="B45" s="1">
        <v>1.295064753237662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6" workbookViewId="0">
      <selection activeCell="A72" sqref="A72"/>
    </sheetView>
  </sheetViews>
  <sheetFormatPr defaultRowHeight="15" x14ac:dyDescent="0.25"/>
  <cols>
    <col min="1" max="1" width="28.7109375" style="3" customWidth="1"/>
    <col min="2" max="2" width="9.140625" style="3"/>
    <col min="3" max="3" width="9.140625" style="11"/>
    <col min="4" max="16384" width="9.140625" style="6"/>
  </cols>
  <sheetData>
    <row r="1" spans="1:5" x14ac:dyDescent="0.25">
      <c r="B1" s="3" t="s">
        <v>146</v>
      </c>
      <c r="C1" s="11" t="s">
        <v>147</v>
      </c>
      <c r="D1" s="6" t="s">
        <v>148</v>
      </c>
    </row>
    <row r="2" spans="1:5" x14ac:dyDescent="0.25">
      <c r="A2" s="3" t="s">
        <v>3</v>
      </c>
      <c r="B2" s="4">
        <v>60</v>
      </c>
      <c r="C2" s="5">
        <v>3492</v>
      </c>
      <c r="D2" s="1">
        <f>B2/C2*100*3</f>
        <v>5.1546391752577323</v>
      </c>
      <c r="E2" s="6">
        <f t="shared" ref="E2:E45" si="0">IF(OR(D2&gt;D$52,D2&lt;D$53),1,0)</f>
        <v>0</v>
      </c>
    </row>
    <row r="3" spans="1:5" x14ac:dyDescent="0.25">
      <c r="A3" s="3" t="s">
        <v>26</v>
      </c>
      <c r="B3" s="4">
        <v>92</v>
      </c>
      <c r="C3" s="5">
        <v>4834</v>
      </c>
      <c r="D3" s="1">
        <f t="shared" ref="D3:D46" si="1">B3/C3*100*3</f>
        <v>5.7095573024410431</v>
      </c>
      <c r="E3" s="6">
        <f t="shared" si="0"/>
        <v>0</v>
      </c>
    </row>
    <row r="4" spans="1:5" x14ac:dyDescent="0.25">
      <c r="A4" s="3" t="s">
        <v>27</v>
      </c>
      <c r="B4" s="4">
        <v>193</v>
      </c>
      <c r="C4" s="5">
        <v>8002</v>
      </c>
      <c r="D4" s="1">
        <f t="shared" si="1"/>
        <v>7.235691077230693</v>
      </c>
      <c r="E4" s="6">
        <f t="shared" si="0"/>
        <v>0</v>
      </c>
    </row>
    <row r="5" spans="1:5" x14ac:dyDescent="0.25">
      <c r="A5" s="3" t="s">
        <v>28</v>
      </c>
      <c r="B5" s="4">
        <v>32</v>
      </c>
      <c r="C5" s="5">
        <v>2089</v>
      </c>
      <c r="D5" s="1">
        <f t="shared" si="1"/>
        <v>4.5955002393489703</v>
      </c>
      <c r="E5" s="6">
        <f t="shared" si="0"/>
        <v>0</v>
      </c>
    </row>
    <row r="6" spans="1:5" x14ac:dyDescent="0.25">
      <c r="A6" s="3" t="s">
        <v>29</v>
      </c>
      <c r="B6" s="4">
        <v>222</v>
      </c>
      <c r="C6" s="5">
        <v>9126</v>
      </c>
      <c r="D6" s="1">
        <f t="shared" si="1"/>
        <v>7.2978303747534525</v>
      </c>
      <c r="E6" s="6">
        <f t="shared" si="0"/>
        <v>0</v>
      </c>
    </row>
    <row r="7" spans="1:5" x14ac:dyDescent="0.25">
      <c r="A7" s="3" t="s">
        <v>30</v>
      </c>
      <c r="B7" s="4">
        <v>59</v>
      </c>
      <c r="C7" s="5">
        <v>2630</v>
      </c>
      <c r="D7" s="1">
        <f t="shared" si="1"/>
        <v>6.7300380228136873</v>
      </c>
      <c r="E7" s="6">
        <f t="shared" si="0"/>
        <v>0</v>
      </c>
    </row>
    <row r="8" spans="1:5" x14ac:dyDescent="0.25">
      <c r="A8" s="3" t="s">
        <v>31</v>
      </c>
      <c r="B8" s="4">
        <v>90</v>
      </c>
      <c r="C8" s="5">
        <v>4984</v>
      </c>
      <c r="D8" s="1">
        <f t="shared" si="1"/>
        <v>5.4173354735152488</v>
      </c>
      <c r="E8" s="6">
        <f t="shared" si="0"/>
        <v>0</v>
      </c>
    </row>
    <row r="9" spans="1:5" x14ac:dyDescent="0.25">
      <c r="A9" s="3" t="s">
        <v>32</v>
      </c>
      <c r="B9" s="4">
        <v>79</v>
      </c>
      <c r="C9" s="5">
        <v>5698</v>
      </c>
      <c r="D9" s="1">
        <f t="shared" si="1"/>
        <v>4.1593541593541596</v>
      </c>
      <c r="E9" s="6">
        <f t="shared" si="0"/>
        <v>0</v>
      </c>
    </row>
    <row r="10" spans="1:5" x14ac:dyDescent="0.25">
      <c r="A10" s="3" t="s">
        <v>33</v>
      </c>
      <c r="B10" s="4">
        <v>103</v>
      </c>
      <c r="C10" s="5">
        <v>5998</v>
      </c>
      <c r="D10" s="1">
        <f t="shared" si="1"/>
        <v>5.1517172390796935</v>
      </c>
      <c r="E10" s="6">
        <f t="shared" si="0"/>
        <v>0</v>
      </c>
    </row>
    <row r="11" spans="1:5" x14ac:dyDescent="0.25">
      <c r="A11" s="3" t="s">
        <v>34</v>
      </c>
      <c r="B11" s="4">
        <v>166</v>
      </c>
      <c r="C11" s="5">
        <v>6511</v>
      </c>
      <c r="D11" s="1">
        <f t="shared" si="1"/>
        <v>7.6485946859161427</v>
      </c>
      <c r="E11" s="6">
        <f t="shared" si="0"/>
        <v>0</v>
      </c>
    </row>
    <row r="12" spans="1:5" x14ac:dyDescent="0.25">
      <c r="A12" s="3" t="s">
        <v>35</v>
      </c>
      <c r="B12" s="4">
        <v>45</v>
      </c>
      <c r="C12" s="5">
        <v>2217</v>
      </c>
      <c r="D12" s="1">
        <f t="shared" si="1"/>
        <v>6.0893098782138031</v>
      </c>
      <c r="E12" s="6">
        <f t="shared" si="0"/>
        <v>0</v>
      </c>
    </row>
    <row r="13" spans="1:5" x14ac:dyDescent="0.25">
      <c r="A13" s="3" t="s">
        <v>36</v>
      </c>
      <c r="B13" s="4">
        <v>143</v>
      </c>
      <c r="C13" s="5">
        <v>6775</v>
      </c>
      <c r="D13" s="1">
        <f t="shared" si="1"/>
        <v>6.3321033210332098</v>
      </c>
      <c r="E13" s="6">
        <f t="shared" si="0"/>
        <v>0</v>
      </c>
    </row>
    <row r="14" spans="1:5" x14ac:dyDescent="0.25">
      <c r="A14" s="3" t="s">
        <v>37</v>
      </c>
      <c r="B14" s="4">
        <v>91</v>
      </c>
      <c r="C14" s="5">
        <v>5456</v>
      </c>
      <c r="D14" s="1">
        <f t="shared" si="1"/>
        <v>5.0036656891495594</v>
      </c>
      <c r="E14" s="6">
        <f t="shared" si="0"/>
        <v>0</v>
      </c>
    </row>
    <row r="15" spans="1:5" x14ac:dyDescent="0.25">
      <c r="A15" s="3" t="s">
        <v>38</v>
      </c>
      <c r="B15" s="4">
        <v>113</v>
      </c>
      <c r="C15" s="5">
        <v>4778</v>
      </c>
      <c r="D15" s="1">
        <f t="shared" si="1"/>
        <v>7.0950188363331943</v>
      </c>
      <c r="E15" s="6">
        <f t="shared" si="0"/>
        <v>0</v>
      </c>
    </row>
    <row r="16" spans="1:5" x14ac:dyDescent="0.25">
      <c r="A16" s="3" t="s">
        <v>39</v>
      </c>
      <c r="B16" s="4">
        <v>180</v>
      </c>
      <c r="C16" s="7">
        <v>4278</v>
      </c>
      <c r="D16" s="1">
        <f t="shared" si="1"/>
        <v>12.622720897615707</v>
      </c>
      <c r="E16" s="6">
        <f t="shared" si="0"/>
        <v>1</v>
      </c>
    </row>
    <row r="17" spans="1:5" x14ac:dyDescent="0.25">
      <c r="A17" s="3" t="s">
        <v>40</v>
      </c>
      <c r="B17" s="4">
        <v>118</v>
      </c>
      <c r="C17" s="5">
        <v>3191</v>
      </c>
      <c r="D17" s="1">
        <f t="shared" si="1"/>
        <v>11.09370103415857</v>
      </c>
      <c r="E17" s="6">
        <f t="shared" si="0"/>
        <v>1</v>
      </c>
    </row>
    <row r="18" spans="1:5" x14ac:dyDescent="0.25">
      <c r="A18" s="3" t="s">
        <v>41</v>
      </c>
      <c r="B18" s="4">
        <v>60</v>
      </c>
      <c r="C18" s="7">
        <v>2692</v>
      </c>
      <c r="D18" s="1">
        <f t="shared" si="1"/>
        <v>6.6864784546805351</v>
      </c>
      <c r="E18" s="6">
        <f t="shared" si="0"/>
        <v>0</v>
      </c>
    </row>
    <row r="19" spans="1:5" x14ac:dyDescent="0.25">
      <c r="A19" s="3" t="s">
        <v>8</v>
      </c>
      <c r="B19" s="4">
        <v>89</v>
      </c>
      <c r="C19" s="5">
        <v>1967</v>
      </c>
      <c r="D19" s="1">
        <f t="shared" si="1"/>
        <v>13.573970513472293</v>
      </c>
      <c r="E19" s="6">
        <f t="shared" si="0"/>
        <v>1</v>
      </c>
    </row>
    <row r="20" spans="1:5" x14ac:dyDescent="0.25">
      <c r="A20" s="8" t="s">
        <v>9</v>
      </c>
      <c r="B20" s="4">
        <v>27</v>
      </c>
      <c r="C20" s="5">
        <v>2114</v>
      </c>
      <c r="D20" s="1">
        <f t="shared" si="1"/>
        <v>3.831598864711447</v>
      </c>
      <c r="E20" s="6">
        <f t="shared" si="0"/>
        <v>0</v>
      </c>
    </row>
    <row r="21" spans="1:5" x14ac:dyDescent="0.25">
      <c r="A21" s="36" t="s">
        <v>10</v>
      </c>
      <c r="B21" s="4">
        <v>39</v>
      </c>
      <c r="C21" s="5">
        <v>1735</v>
      </c>
      <c r="D21" s="1">
        <f t="shared" si="1"/>
        <v>6.7435158501440924</v>
      </c>
      <c r="E21" s="6">
        <f t="shared" si="0"/>
        <v>0</v>
      </c>
    </row>
    <row r="22" spans="1:5" x14ac:dyDescent="0.25">
      <c r="A22" s="36" t="s">
        <v>11</v>
      </c>
      <c r="B22" s="4">
        <v>68</v>
      </c>
      <c r="C22" s="7">
        <v>2279</v>
      </c>
      <c r="D22" s="1">
        <f t="shared" si="1"/>
        <v>8.9512944273804287</v>
      </c>
      <c r="E22" s="6">
        <f t="shared" si="0"/>
        <v>0</v>
      </c>
    </row>
    <row r="23" spans="1:5" x14ac:dyDescent="0.25">
      <c r="A23" s="36" t="s">
        <v>12</v>
      </c>
      <c r="B23" s="4">
        <v>85</v>
      </c>
      <c r="C23" s="5">
        <v>2934</v>
      </c>
      <c r="D23" s="1">
        <f t="shared" si="1"/>
        <v>8.6912065439672812</v>
      </c>
      <c r="E23" s="6">
        <f t="shared" si="0"/>
        <v>0</v>
      </c>
    </row>
    <row r="24" spans="1:5" x14ac:dyDescent="0.25">
      <c r="A24" s="36" t="s">
        <v>103</v>
      </c>
      <c r="B24" s="4">
        <v>61</v>
      </c>
      <c r="C24" s="5">
        <v>2806</v>
      </c>
      <c r="D24" s="1">
        <f t="shared" si="1"/>
        <v>6.5217391304347823</v>
      </c>
      <c r="E24" s="6">
        <f t="shared" si="0"/>
        <v>0</v>
      </c>
    </row>
    <row r="25" spans="1:5" x14ac:dyDescent="0.25">
      <c r="A25" s="36" t="s">
        <v>13</v>
      </c>
      <c r="B25" s="4">
        <v>42</v>
      </c>
      <c r="C25" s="5">
        <v>3003</v>
      </c>
      <c r="D25" s="1">
        <f t="shared" si="1"/>
        <v>4.1958041958041958</v>
      </c>
      <c r="E25" s="6">
        <f t="shared" si="0"/>
        <v>0</v>
      </c>
    </row>
    <row r="26" spans="1:5" x14ac:dyDescent="0.25">
      <c r="A26" s="36" t="s">
        <v>14</v>
      </c>
      <c r="B26" s="4">
        <v>47</v>
      </c>
      <c r="C26" s="5">
        <v>4111</v>
      </c>
      <c r="D26" s="1">
        <f t="shared" si="1"/>
        <v>3.4298224276331792</v>
      </c>
      <c r="E26" s="6">
        <f t="shared" si="0"/>
        <v>0</v>
      </c>
    </row>
    <row r="27" spans="1:5" x14ac:dyDescent="0.25">
      <c r="A27" s="36" t="s">
        <v>15</v>
      </c>
      <c r="B27" s="4">
        <v>108</v>
      </c>
      <c r="C27" s="5">
        <v>5697</v>
      </c>
      <c r="D27" s="1">
        <f t="shared" si="1"/>
        <v>5.6872037914691944</v>
      </c>
      <c r="E27" s="6">
        <f t="shared" si="0"/>
        <v>0</v>
      </c>
    </row>
    <row r="28" spans="1:5" x14ac:dyDescent="0.25">
      <c r="A28" s="36" t="s">
        <v>16</v>
      </c>
      <c r="B28" s="4">
        <v>12</v>
      </c>
      <c r="C28" s="5">
        <v>939</v>
      </c>
      <c r="D28" s="1">
        <f t="shared" si="1"/>
        <v>3.8338658146964857</v>
      </c>
      <c r="E28" s="6">
        <f t="shared" si="0"/>
        <v>0</v>
      </c>
    </row>
    <row r="29" spans="1:5" x14ac:dyDescent="0.25">
      <c r="A29" s="36" t="s">
        <v>17</v>
      </c>
      <c r="B29" s="4">
        <v>29</v>
      </c>
      <c r="C29" s="5">
        <v>2069</v>
      </c>
      <c r="D29" s="1">
        <f t="shared" si="1"/>
        <v>4.2049299178347024</v>
      </c>
      <c r="E29" s="6">
        <f t="shared" si="0"/>
        <v>0</v>
      </c>
    </row>
    <row r="30" spans="1:5" x14ac:dyDescent="0.25">
      <c r="A30" s="36" t="s">
        <v>18</v>
      </c>
      <c r="B30" s="4">
        <v>22</v>
      </c>
      <c r="C30" s="5">
        <v>1087</v>
      </c>
      <c r="D30" s="1">
        <f t="shared" si="1"/>
        <v>6.0717571297148103</v>
      </c>
      <c r="E30" s="6">
        <f t="shared" si="0"/>
        <v>0</v>
      </c>
    </row>
    <row r="31" spans="1:5" x14ac:dyDescent="0.25">
      <c r="A31" s="36" t="s">
        <v>19</v>
      </c>
      <c r="B31" s="4">
        <v>18</v>
      </c>
      <c r="C31" s="5">
        <v>695</v>
      </c>
      <c r="D31" s="1">
        <f t="shared" si="1"/>
        <v>7.7697841726618702</v>
      </c>
      <c r="E31" s="6">
        <f t="shared" si="0"/>
        <v>0</v>
      </c>
    </row>
    <row r="32" spans="1:5" x14ac:dyDescent="0.25">
      <c r="A32" s="36" t="s">
        <v>20</v>
      </c>
      <c r="B32" s="4">
        <v>25</v>
      </c>
      <c r="C32" s="5">
        <v>1838</v>
      </c>
      <c r="D32" s="1">
        <f t="shared" si="1"/>
        <v>4.0805223068552774</v>
      </c>
      <c r="E32" s="6">
        <f t="shared" si="0"/>
        <v>0</v>
      </c>
    </row>
    <row r="33" spans="1:5" x14ac:dyDescent="0.25">
      <c r="A33" s="36" t="s">
        <v>21</v>
      </c>
      <c r="B33" s="4">
        <v>19</v>
      </c>
      <c r="C33" s="5">
        <v>1647</v>
      </c>
      <c r="D33" s="1">
        <f t="shared" si="1"/>
        <v>3.4608378870673953</v>
      </c>
      <c r="E33" s="6">
        <f t="shared" si="0"/>
        <v>0</v>
      </c>
    </row>
    <row r="34" spans="1:5" x14ac:dyDescent="0.25">
      <c r="A34" s="36" t="s">
        <v>22</v>
      </c>
      <c r="B34" s="4">
        <v>92</v>
      </c>
      <c r="C34" s="5">
        <v>3911</v>
      </c>
      <c r="D34" s="1">
        <f t="shared" si="1"/>
        <v>7.0570186653029925</v>
      </c>
      <c r="E34" s="6">
        <f t="shared" si="0"/>
        <v>0</v>
      </c>
    </row>
    <row r="35" spans="1:5" x14ac:dyDescent="0.25">
      <c r="A35" s="36" t="s">
        <v>23</v>
      </c>
      <c r="B35" s="4">
        <v>74</v>
      </c>
      <c r="C35" s="5">
        <v>4747</v>
      </c>
      <c r="D35" s="1">
        <f t="shared" si="1"/>
        <v>4.6766378765536132</v>
      </c>
      <c r="E35" s="6">
        <f t="shared" si="0"/>
        <v>0</v>
      </c>
    </row>
    <row r="36" spans="1:5" x14ac:dyDescent="0.25">
      <c r="A36" s="36" t="s">
        <v>24</v>
      </c>
      <c r="B36" s="4">
        <v>77</v>
      </c>
      <c r="C36" s="5">
        <v>4610</v>
      </c>
      <c r="D36" s="1">
        <f t="shared" si="1"/>
        <v>5.0108459869848154</v>
      </c>
      <c r="E36" s="6">
        <f t="shared" si="0"/>
        <v>0</v>
      </c>
    </row>
    <row r="37" spans="1:5" x14ac:dyDescent="0.25">
      <c r="A37" s="36" t="s">
        <v>25</v>
      </c>
      <c r="B37" s="4">
        <v>90</v>
      </c>
      <c r="C37" s="9">
        <v>5448</v>
      </c>
      <c r="D37" s="1">
        <f t="shared" si="1"/>
        <v>4.9559471365638768</v>
      </c>
      <c r="E37" s="6">
        <f t="shared" si="0"/>
        <v>0</v>
      </c>
    </row>
    <row r="38" spans="1:5" x14ac:dyDescent="0.25">
      <c r="A38" s="8" t="s">
        <v>102</v>
      </c>
      <c r="B38" s="4">
        <v>56</v>
      </c>
      <c r="C38" s="7">
        <v>2263</v>
      </c>
      <c r="D38" s="1">
        <f t="shared" si="1"/>
        <v>7.4237737516570927</v>
      </c>
      <c r="E38" s="6">
        <f t="shared" si="0"/>
        <v>0</v>
      </c>
    </row>
    <row r="39" spans="1:5" x14ac:dyDescent="0.25">
      <c r="A39" s="8" t="s">
        <v>0</v>
      </c>
      <c r="B39" s="4">
        <v>48</v>
      </c>
      <c r="C39" s="5">
        <v>2898</v>
      </c>
      <c r="D39" s="1">
        <f t="shared" si="1"/>
        <v>4.9689440993788825</v>
      </c>
      <c r="E39" s="6">
        <f t="shared" si="0"/>
        <v>0</v>
      </c>
    </row>
    <row r="40" spans="1:5" x14ac:dyDescent="0.25">
      <c r="A40" s="8" t="s">
        <v>1</v>
      </c>
      <c r="B40" s="4">
        <v>74</v>
      </c>
      <c r="C40" s="5">
        <v>4482</v>
      </c>
      <c r="D40" s="1">
        <f t="shared" si="1"/>
        <v>4.9531459170013381</v>
      </c>
      <c r="E40" s="6">
        <f t="shared" si="0"/>
        <v>0</v>
      </c>
    </row>
    <row r="41" spans="1:5" x14ac:dyDescent="0.25">
      <c r="A41" s="8" t="s">
        <v>2</v>
      </c>
      <c r="B41" s="4">
        <v>48</v>
      </c>
      <c r="C41" s="5">
        <v>2576</v>
      </c>
      <c r="D41" s="1">
        <f t="shared" si="1"/>
        <v>5.5900621118012417</v>
      </c>
      <c r="E41" s="6">
        <f t="shared" si="0"/>
        <v>0</v>
      </c>
    </row>
    <row r="42" spans="1:5" x14ac:dyDescent="0.25">
      <c r="A42" s="8" t="s">
        <v>3</v>
      </c>
      <c r="B42" s="4">
        <v>60</v>
      </c>
      <c r="C42" s="5">
        <v>3492</v>
      </c>
      <c r="D42" s="1">
        <f t="shared" si="1"/>
        <v>5.1546391752577323</v>
      </c>
      <c r="E42" s="6">
        <f t="shared" si="0"/>
        <v>0</v>
      </c>
    </row>
    <row r="43" spans="1:5" x14ac:dyDescent="0.25">
      <c r="A43" s="8" t="s">
        <v>4</v>
      </c>
      <c r="B43" s="4">
        <v>42</v>
      </c>
      <c r="C43" s="5">
        <v>1838</v>
      </c>
      <c r="D43" s="1">
        <f t="shared" si="1"/>
        <v>6.8552774755168659</v>
      </c>
      <c r="E43" s="6">
        <f t="shared" si="0"/>
        <v>0</v>
      </c>
    </row>
    <row r="44" spans="1:5" x14ac:dyDescent="0.25">
      <c r="A44" s="8" t="s">
        <v>5</v>
      </c>
      <c r="B44" s="4">
        <v>21</v>
      </c>
      <c r="C44" s="5">
        <v>1829</v>
      </c>
      <c r="D44" s="1">
        <f t="shared" si="1"/>
        <v>3.4445051940951341</v>
      </c>
      <c r="E44" s="6">
        <f t="shared" si="0"/>
        <v>0</v>
      </c>
    </row>
    <row r="45" spans="1:5" x14ac:dyDescent="0.25">
      <c r="A45" s="8" t="s">
        <v>6</v>
      </c>
      <c r="B45" s="4">
        <v>19</v>
      </c>
      <c r="C45" s="5">
        <v>671</v>
      </c>
      <c r="D45" s="1">
        <f t="shared" si="1"/>
        <v>8.4947839046199718</v>
      </c>
      <c r="E45" s="6">
        <f t="shared" si="0"/>
        <v>0</v>
      </c>
    </row>
    <row r="46" spans="1:5" x14ac:dyDescent="0.25">
      <c r="A46" s="8" t="s">
        <v>7</v>
      </c>
      <c r="B46" s="4">
        <v>111</v>
      </c>
      <c r="C46" s="5">
        <v>8571</v>
      </c>
      <c r="D46" s="1">
        <f t="shared" si="1"/>
        <v>3.885194259712986</v>
      </c>
      <c r="E46" s="6">
        <f>IF(OR(D46&gt;D$52,D46&lt;D$53),1,0)</f>
        <v>0</v>
      </c>
    </row>
    <row r="47" spans="1:5" x14ac:dyDescent="0.25">
      <c r="A47" s="10" t="s">
        <v>42</v>
      </c>
      <c r="B47" s="10">
        <f>AVERAGE(B19:B37)</f>
        <v>53.89473684210526</v>
      </c>
      <c r="C47" s="10" t="s">
        <v>42</v>
      </c>
      <c r="D47" s="10">
        <f>AVERAGE(D19:D37)</f>
        <v>5.9341211915396181</v>
      </c>
    </row>
    <row r="48" spans="1:5" x14ac:dyDescent="0.25">
      <c r="A48" s="10" t="s">
        <v>43</v>
      </c>
      <c r="B48" s="10">
        <f>STDEV(B19:B37)</f>
        <v>30.675532661937062</v>
      </c>
      <c r="C48" s="10" t="s">
        <v>43</v>
      </c>
      <c r="D48" s="10">
        <f>STDEV(D19:D37)</f>
        <v>2.5258832766014638</v>
      </c>
    </row>
    <row r="49" spans="1:4" x14ac:dyDescent="0.25">
      <c r="A49" s="3" t="s">
        <v>114</v>
      </c>
      <c r="B49" s="3" t="s">
        <v>8</v>
      </c>
    </row>
    <row r="50" spans="1:4" x14ac:dyDescent="0.25">
      <c r="A50" s="3" t="s">
        <v>115</v>
      </c>
      <c r="B50" s="8" t="s">
        <v>14</v>
      </c>
      <c r="C50" s="6"/>
    </row>
    <row r="52" spans="1:4" x14ac:dyDescent="0.25">
      <c r="D52" s="6">
        <f>D47+2*D48</f>
        <v>10.985887744742545</v>
      </c>
    </row>
    <row r="53" spans="1:4" x14ac:dyDescent="0.25">
      <c r="D53" s="6">
        <f>D47-2*D48</f>
        <v>0.88235463833669048</v>
      </c>
    </row>
  </sheetData>
  <sortState ref="A1:D54">
    <sortCondition ref="D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opLeftCell="A2" workbookViewId="0">
      <selection activeCell="A29" sqref="A29"/>
    </sheetView>
  </sheetViews>
  <sheetFormatPr defaultRowHeight="15" x14ac:dyDescent="0.25"/>
  <cols>
    <col min="1" max="1" width="35.7109375" bestFit="1" customWidth="1"/>
    <col min="2" max="2" width="19.5703125" bestFit="1" customWidth="1"/>
  </cols>
  <sheetData>
    <row r="3" spans="1:5" x14ac:dyDescent="0.25">
      <c r="A3" s="22" t="s">
        <v>122</v>
      </c>
      <c r="B3" t="s">
        <v>125</v>
      </c>
    </row>
    <row r="4" spans="1:5" x14ac:dyDescent="0.25">
      <c r="A4" s="23" t="s">
        <v>123</v>
      </c>
      <c r="B4" s="25"/>
    </row>
    <row r="5" spans="1:5" x14ac:dyDescent="0.25">
      <c r="A5" s="23" t="s">
        <v>126</v>
      </c>
      <c r="B5" s="25">
        <v>3</v>
      </c>
      <c r="D5" s="27" t="s">
        <v>136</v>
      </c>
      <c r="E5" s="26">
        <v>3</v>
      </c>
    </row>
    <row r="6" spans="1:5" x14ac:dyDescent="0.25">
      <c r="A6" s="23" t="s">
        <v>127</v>
      </c>
      <c r="B6" s="25">
        <v>2</v>
      </c>
      <c r="D6" s="27" t="s">
        <v>137</v>
      </c>
      <c r="E6" s="26">
        <v>2</v>
      </c>
    </row>
    <row r="7" spans="1:5" x14ac:dyDescent="0.25">
      <c r="A7" s="23" t="s">
        <v>128</v>
      </c>
      <c r="B7" s="25">
        <v>7</v>
      </c>
      <c r="D7" s="27" t="s">
        <v>138</v>
      </c>
      <c r="E7" s="26">
        <v>7</v>
      </c>
    </row>
    <row r="8" spans="1:5" x14ac:dyDescent="0.25">
      <c r="A8" s="23" t="s">
        <v>129</v>
      </c>
      <c r="B8" s="25">
        <v>8</v>
      </c>
      <c r="D8" s="27" t="s">
        <v>139</v>
      </c>
      <c r="E8" s="26">
        <v>8</v>
      </c>
    </row>
    <row r="9" spans="1:5" x14ac:dyDescent="0.25">
      <c r="A9" s="23" t="s">
        <v>130</v>
      </c>
      <c r="B9" s="25">
        <v>8</v>
      </c>
      <c r="D9" s="27" t="s">
        <v>140</v>
      </c>
      <c r="E9" s="26">
        <v>10</v>
      </c>
    </row>
    <row r="10" spans="1:5" x14ac:dyDescent="0.25">
      <c r="A10" s="23" t="s">
        <v>131</v>
      </c>
      <c r="B10" s="25">
        <v>11</v>
      </c>
      <c r="D10" s="27" t="s">
        <v>141</v>
      </c>
      <c r="E10" s="26">
        <v>11</v>
      </c>
    </row>
    <row r="11" spans="1:5" x14ac:dyDescent="0.25">
      <c r="A11" s="23" t="s">
        <v>132</v>
      </c>
      <c r="B11" s="25">
        <v>7</v>
      </c>
      <c r="D11" s="27" t="s">
        <v>142</v>
      </c>
      <c r="E11" s="26">
        <v>7</v>
      </c>
    </row>
    <row r="12" spans="1:5" x14ac:dyDescent="0.25">
      <c r="A12" s="23" t="s">
        <v>133</v>
      </c>
      <c r="B12" s="25">
        <v>10</v>
      </c>
      <c r="D12" s="27" t="s">
        <v>143</v>
      </c>
      <c r="E12" s="26">
        <v>8</v>
      </c>
    </row>
    <row r="13" spans="1:5" x14ac:dyDescent="0.25">
      <c r="A13" s="23" t="s">
        <v>134</v>
      </c>
      <c r="B13" s="25">
        <v>3</v>
      </c>
      <c r="D13" s="27" t="s">
        <v>144</v>
      </c>
      <c r="E13" s="26">
        <v>3</v>
      </c>
    </row>
    <row r="14" spans="1:5" x14ac:dyDescent="0.25">
      <c r="A14" s="23" t="s">
        <v>135</v>
      </c>
      <c r="B14" s="25">
        <v>1</v>
      </c>
      <c r="D14" s="27" t="s">
        <v>145</v>
      </c>
      <c r="E14" s="26">
        <v>1</v>
      </c>
    </row>
    <row r="15" spans="1:5" x14ac:dyDescent="0.25">
      <c r="A15" s="23" t="s">
        <v>124</v>
      </c>
      <c r="B15" s="25">
        <v>60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43" zoomScale="70" zoomScaleNormal="70" workbookViewId="0">
      <selection activeCell="F69" sqref="F69"/>
    </sheetView>
  </sheetViews>
  <sheetFormatPr defaultRowHeight="15" x14ac:dyDescent="0.25"/>
  <cols>
    <col min="1" max="1" width="30.85546875" style="12" customWidth="1"/>
    <col min="2" max="3" width="9.140625" style="12"/>
    <col min="4" max="4" width="15" style="12" customWidth="1"/>
    <col min="5" max="16384" width="9.140625" style="12"/>
  </cols>
  <sheetData>
    <row r="1" spans="1:5" x14ac:dyDescent="0.25">
      <c r="A1" s="12" t="s">
        <v>116</v>
      </c>
      <c r="B1" s="12" t="s">
        <v>117</v>
      </c>
      <c r="C1" s="12" t="s">
        <v>118</v>
      </c>
      <c r="D1" s="12" t="s">
        <v>119</v>
      </c>
    </row>
    <row r="2" spans="1:5" ht="15.75" x14ac:dyDescent="0.25">
      <c r="A2" s="13" t="s">
        <v>44</v>
      </c>
      <c r="B2" s="14">
        <v>34</v>
      </c>
      <c r="C2" s="15">
        <v>1752</v>
      </c>
      <c r="D2" s="12">
        <f>B2/C2*100*3</f>
        <v>5.8219178082191778</v>
      </c>
      <c r="E2" s="12">
        <f t="shared" ref="E2:E47" si="0">IF(OR(D2&gt;D$65,D2&lt;D$66),1,0)</f>
        <v>0</v>
      </c>
    </row>
    <row r="3" spans="1:5" ht="15.75" x14ac:dyDescent="0.25">
      <c r="A3" s="13" t="s">
        <v>45</v>
      </c>
      <c r="B3" s="14">
        <v>31</v>
      </c>
      <c r="C3" s="15">
        <v>1524</v>
      </c>
      <c r="D3" s="12">
        <f t="shared" ref="D3:D59" si="1">B3/C3*100*3</f>
        <v>6.1023622047244093</v>
      </c>
      <c r="E3" s="12">
        <f t="shared" si="0"/>
        <v>0</v>
      </c>
    </row>
    <row r="4" spans="1:5" ht="15.75" x14ac:dyDescent="0.25">
      <c r="A4" s="13" t="s">
        <v>46</v>
      </c>
      <c r="B4" s="14">
        <v>13</v>
      </c>
      <c r="C4" s="16">
        <v>1495</v>
      </c>
      <c r="D4" s="12">
        <f t="shared" si="1"/>
        <v>2.6086956521739131</v>
      </c>
      <c r="E4" s="12">
        <f t="shared" si="0"/>
        <v>0</v>
      </c>
    </row>
    <row r="5" spans="1:5" ht="15.75" x14ac:dyDescent="0.25">
      <c r="A5" s="13" t="s">
        <v>47</v>
      </c>
      <c r="B5" s="14">
        <v>31</v>
      </c>
      <c r="C5" s="17">
        <v>1655</v>
      </c>
      <c r="D5" s="12">
        <f t="shared" si="1"/>
        <v>5.6193353474320249</v>
      </c>
      <c r="E5" s="12">
        <f t="shared" si="0"/>
        <v>0</v>
      </c>
    </row>
    <row r="6" spans="1:5" ht="15.75" x14ac:dyDescent="0.25">
      <c r="A6" s="13" t="s">
        <v>48</v>
      </c>
      <c r="B6" s="14">
        <v>30</v>
      </c>
      <c r="C6" s="15">
        <v>1673</v>
      </c>
      <c r="D6" s="12">
        <f t="shared" si="1"/>
        <v>5.3795576808129111</v>
      </c>
      <c r="E6" s="12">
        <f t="shared" si="0"/>
        <v>0</v>
      </c>
    </row>
    <row r="7" spans="1:5" ht="15.75" x14ac:dyDescent="0.25">
      <c r="A7" s="13" t="s">
        <v>49</v>
      </c>
      <c r="B7" s="14">
        <v>22</v>
      </c>
      <c r="C7" s="15">
        <v>2345</v>
      </c>
      <c r="D7" s="12">
        <f t="shared" si="1"/>
        <v>2.8144989339019189</v>
      </c>
      <c r="E7" s="12">
        <f t="shared" si="0"/>
        <v>0</v>
      </c>
    </row>
    <row r="8" spans="1:5" ht="15.75" x14ac:dyDescent="0.25">
      <c r="A8" s="13" t="s">
        <v>50</v>
      </c>
      <c r="B8" s="14">
        <v>29</v>
      </c>
      <c r="C8" s="15">
        <v>2330</v>
      </c>
      <c r="D8" s="12">
        <f t="shared" si="1"/>
        <v>3.733905579399142</v>
      </c>
      <c r="E8" s="12">
        <f t="shared" si="0"/>
        <v>0</v>
      </c>
    </row>
    <row r="9" spans="1:5" ht="15.75" x14ac:dyDescent="0.25">
      <c r="A9" s="13" t="s">
        <v>51</v>
      </c>
      <c r="B9" s="18">
        <v>42</v>
      </c>
      <c r="C9" s="15">
        <v>3071</v>
      </c>
      <c r="D9" s="12">
        <f t="shared" si="1"/>
        <v>4.1028980788016938</v>
      </c>
      <c r="E9" s="12">
        <f t="shared" si="0"/>
        <v>0</v>
      </c>
    </row>
    <row r="10" spans="1:5" ht="15.75" x14ac:dyDescent="0.25">
      <c r="A10" s="13" t="s">
        <v>52</v>
      </c>
      <c r="B10" s="18">
        <v>37</v>
      </c>
      <c r="C10" s="15">
        <v>3034</v>
      </c>
      <c r="D10" s="12">
        <f t="shared" si="1"/>
        <v>3.6585365853658534</v>
      </c>
      <c r="E10" s="12">
        <f t="shared" si="0"/>
        <v>0</v>
      </c>
    </row>
    <row r="11" spans="1:5" ht="15.75" x14ac:dyDescent="0.25">
      <c r="A11" s="13" t="s">
        <v>53</v>
      </c>
      <c r="B11" s="18">
        <v>29</v>
      </c>
      <c r="C11" s="15">
        <v>2875</v>
      </c>
      <c r="D11" s="12">
        <f t="shared" si="1"/>
        <v>3.026086956521739</v>
      </c>
      <c r="E11" s="12">
        <f t="shared" si="0"/>
        <v>0</v>
      </c>
    </row>
    <row r="12" spans="1:5" ht="15.75" x14ac:dyDescent="0.25">
      <c r="A12" s="13" t="s">
        <v>54</v>
      </c>
      <c r="B12" s="18">
        <v>52</v>
      </c>
      <c r="C12" s="15">
        <v>1947</v>
      </c>
      <c r="D12" s="12">
        <f t="shared" si="1"/>
        <v>8.0123266563944515</v>
      </c>
      <c r="E12" s="12">
        <f t="shared" si="0"/>
        <v>1</v>
      </c>
    </row>
    <row r="13" spans="1:5" ht="15.75" x14ac:dyDescent="0.25">
      <c r="A13" s="13" t="s">
        <v>55</v>
      </c>
      <c r="B13" s="18">
        <v>42</v>
      </c>
      <c r="C13" s="15">
        <v>2048</v>
      </c>
      <c r="D13" s="12">
        <f t="shared" si="1"/>
        <v>6.15234375</v>
      </c>
      <c r="E13" s="12">
        <f t="shared" si="0"/>
        <v>0</v>
      </c>
    </row>
    <row r="14" spans="1:5" ht="15.75" x14ac:dyDescent="0.25">
      <c r="A14" s="13" t="s">
        <v>56</v>
      </c>
      <c r="B14" s="18">
        <v>38</v>
      </c>
      <c r="C14" s="15">
        <v>2703</v>
      </c>
      <c r="D14" s="12">
        <f t="shared" si="1"/>
        <v>4.2175360710321863</v>
      </c>
      <c r="E14" s="12">
        <f t="shared" si="0"/>
        <v>0</v>
      </c>
    </row>
    <row r="15" spans="1:5" ht="15.75" x14ac:dyDescent="0.25">
      <c r="A15" s="13" t="s">
        <v>57</v>
      </c>
      <c r="B15" s="18">
        <v>35</v>
      </c>
      <c r="C15" s="15">
        <v>2408</v>
      </c>
      <c r="D15" s="12">
        <f t="shared" si="1"/>
        <v>4.3604651162790695</v>
      </c>
      <c r="E15" s="12">
        <f t="shared" si="0"/>
        <v>0</v>
      </c>
    </row>
    <row r="16" spans="1:5" ht="15.75" x14ac:dyDescent="0.25">
      <c r="A16" s="13" t="s">
        <v>58</v>
      </c>
      <c r="B16" s="18">
        <v>36</v>
      </c>
      <c r="C16" s="15">
        <v>2200</v>
      </c>
      <c r="D16" s="12">
        <f t="shared" si="1"/>
        <v>4.9090909090909092</v>
      </c>
      <c r="E16" s="12">
        <f t="shared" si="0"/>
        <v>0</v>
      </c>
    </row>
    <row r="17" spans="1:5" ht="15.75" x14ac:dyDescent="0.25">
      <c r="A17" s="13" t="s">
        <v>59</v>
      </c>
      <c r="B17" s="18">
        <v>39</v>
      </c>
      <c r="C17" s="15">
        <v>2063</v>
      </c>
      <c r="D17" s="12">
        <f t="shared" si="1"/>
        <v>5.671352399418323</v>
      </c>
      <c r="E17" s="12">
        <f t="shared" si="0"/>
        <v>0</v>
      </c>
    </row>
    <row r="18" spans="1:5" ht="15.75" x14ac:dyDescent="0.25">
      <c r="A18" s="13" t="s">
        <v>60</v>
      </c>
      <c r="B18" s="18">
        <v>36</v>
      </c>
      <c r="C18" s="17">
        <v>2059</v>
      </c>
      <c r="D18" s="12">
        <f t="shared" si="1"/>
        <v>5.2452646915978631</v>
      </c>
      <c r="E18" s="12">
        <f t="shared" si="0"/>
        <v>0</v>
      </c>
    </row>
    <row r="19" spans="1:5" x14ac:dyDescent="0.25">
      <c r="A19" s="19" t="s">
        <v>61</v>
      </c>
      <c r="B19" s="19">
        <v>34</v>
      </c>
      <c r="C19" s="15">
        <v>2486</v>
      </c>
      <c r="D19" s="12">
        <f t="shared" si="1"/>
        <v>4.1029766693483509</v>
      </c>
      <c r="E19" s="12">
        <f t="shared" si="0"/>
        <v>0</v>
      </c>
    </row>
    <row r="20" spans="1:5" x14ac:dyDescent="0.25">
      <c r="A20" s="19" t="s">
        <v>62</v>
      </c>
      <c r="B20" s="19">
        <v>48</v>
      </c>
      <c r="C20" s="15">
        <v>4304</v>
      </c>
      <c r="D20" s="12">
        <f t="shared" si="1"/>
        <v>3.3457249070631971</v>
      </c>
      <c r="E20" s="12">
        <f t="shared" si="0"/>
        <v>0</v>
      </c>
    </row>
    <row r="21" spans="1:5" x14ac:dyDescent="0.25">
      <c r="A21" s="19" t="s">
        <v>63</v>
      </c>
      <c r="B21" s="19">
        <v>29</v>
      </c>
      <c r="C21" s="15">
        <v>2934</v>
      </c>
      <c r="D21" s="12">
        <f t="shared" si="1"/>
        <v>2.9652351738241309</v>
      </c>
      <c r="E21" s="12">
        <f t="shared" si="0"/>
        <v>0</v>
      </c>
    </row>
    <row r="22" spans="1:5" x14ac:dyDescent="0.25">
      <c r="A22" s="19" t="s">
        <v>64</v>
      </c>
      <c r="B22" s="19">
        <v>28</v>
      </c>
      <c r="C22" s="15">
        <v>2674</v>
      </c>
      <c r="D22" s="12">
        <f t="shared" si="1"/>
        <v>3.1413612565445028</v>
      </c>
      <c r="E22" s="12">
        <f t="shared" si="0"/>
        <v>0</v>
      </c>
    </row>
    <row r="23" spans="1:5" x14ac:dyDescent="0.25">
      <c r="A23" s="19" t="s">
        <v>65</v>
      </c>
      <c r="B23" s="19">
        <v>52</v>
      </c>
      <c r="C23" s="15">
        <v>3475</v>
      </c>
      <c r="D23" s="12">
        <f t="shared" si="1"/>
        <v>4.4892086330935257</v>
      </c>
      <c r="E23" s="12">
        <f t="shared" si="0"/>
        <v>0</v>
      </c>
    </row>
    <row r="24" spans="1:5" x14ac:dyDescent="0.25">
      <c r="A24" s="19" t="s">
        <v>66</v>
      </c>
      <c r="B24" s="19">
        <v>47</v>
      </c>
      <c r="C24" s="15">
        <v>2911</v>
      </c>
      <c r="D24" s="12">
        <f t="shared" si="1"/>
        <v>4.8436963242871869</v>
      </c>
      <c r="E24" s="12">
        <f t="shared" si="0"/>
        <v>0</v>
      </c>
    </row>
    <row r="25" spans="1:5" x14ac:dyDescent="0.25">
      <c r="A25" s="19" t="s">
        <v>67</v>
      </c>
      <c r="B25" s="19">
        <v>46</v>
      </c>
      <c r="C25" s="15">
        <v>3078</v>
      </c>
      <c r="D25" s="12">
        <f t="shared" si="1"/>
        <v>4.4834307992202724</v>
      </c>
      <c r="E25" s="12">
        <f t="shared" si="0"/>
        <v>0</v>
      </c>
    </row>
    <row r="26" spans="1:5" x14ac:dyDescent="0.25">
      <c r="A26" s="19" t="s">
        <v>68</v>
      </c>
      <c r="B26" s="19">
        <v>42</v>
      </c>
      <c r="C26" s="15">
        <v>3726</v>
      </c>
      <c r="D26" s="12">
        <f t="shared" si="1"/>
        <v>3.3816425120772946</v>
      </c>
      <c r="E26" s="12">
        <f t="shared" si="0"/>
        <v>0</v>
      </c>
    </row>
    <row r="27" spans="1:5" x14ac:dyDescent="0.25">
      <c r="A27" s="19" t="s">
        <v>69</v>
      </c>
      <c r="B27" s="19">
        <v>30</v>
      </c>
      <c r="C27" s="15">
        <v>2892</v>
      </c>
      <c r="D27" s="12">
        <f t="shared" si="1"/>
        <v>3.1120331950207465</v>
      </c>
      <c r="E27" s="12">
        <f t="shared" si="0"/>
        <v>0</v>
      </c>
    </row>
    <row r="28" spans="1:5" x14ac:dyDescent="0.25">
      <c r="A28" s="19" t="s">
        <v>70</v>
      </c>
      <c r="B28" s="19">
        <v>20</v>
      </c>
      <c r="C28" s="15">
        <v>1837</v>
      </c>
      <c r="D28" s="12">
        <f t="shared" si="1"/>
        <v>3.2661948829613499</v>
      </c>
      <c r="E28" s="12">
        <f t="shared" si="0"/>
        <v>0</v>
      </c>
    </row>
    <row r="29" spans="1:5" x14ac:dyDescent="0.25">
      <c r="A29" s="19" t="s">
        <v>71</v>
      </c>
      <c r="B29" s="19">
        <v>13</v>
      </c>
      <c r="C29" s="15">
        <v>1591</v>
      </c>
      <c r="D29" s="12">
        <f t="shared" si="1"/>
        <v>2.4512884978001255</v>
      </c>
      <c r="E29" s="12">
        <f t="shared" si="0"/>
        <v>0</v>
      </c>
    </row>
    <row r="30" spans="1:5" x14ac:dyDescent="0.25">
      <c r="A30" s="19" t="s">
        <v>72</v>
      </c>
      <c r="B30" s="19">
        <v>15</v>
      </c>
      <c r="C30" s="15">
        <v>1921</v>
      </c>
      <c r="D30" s="12">
        <f t="shared" si="1"/>
        <v>2.3425299323269129</v>
      </c>
      <c r="E30" s="12">
        <f t="shared" si="0"/>
        <v>0</v>
      </c>
    </row>
    <row r="31" spans="1:5" x14ac:dyDescent="0.25">
      <c r="A31" s="19" t="s">
        <v>73</v>
      </c>
      <c r="B31" s="19">
        <v>20</v>
      </c>
      <c r="C31" s="15">
        <v>1665</v>
      </c>
      <c r="D31" s="12">
        <f t="shared" si="1"/>
        <v>3.6036036036036037</v>
      </c>
      <c r="E31" s="12">
        <f t="shared" si="0"/>
        <v>0</v>
      </c>
    </row>
    <row r="32" spans="1:5" x14ac:dyDescent="0.25">
      <c r="A32" s="19" t="s">
        <v>74</v>
      </c>
      <c r="B32" s="19">
        <v>16</v>
      </c>
      <c r="C32" s="15">
        <v>1823</v>
      </c>
      <c r="D32" s="12">
        <f t="shared" si="1"/>
        <v>2.6330224904004389</v>
      </c>
      <c r="E32" s="12">
        <f t="shared" si="0"/>
        <v>0</v>
      </c>
    </row>
    <row r="33" spans="1:5" x14ac:dyDescent="0.25">
      <c r="A33" s="19" t="s">
        <v>75</v>
      </c>
      <c r="B33" s="19">
        <v>17</v>
      </c>
      <c r="C33" s="15">
        <v>1808</v>
      </c>
      <c r="D33" s="12">
        <f t="shared" si="1"/>
        <v>2.8207964601769913</v>
      </c>
      <c r="E33" s="12">
        <f t="shared" si="0"/>
        <v>0</v>
      </c>
    </row>
    <row r="34" spans="1:5" x14ac:dyDescent="0.25">
      <c r="A34" s="19" t="s">
        <v>76</v>
      </c>
      <c r="B34" s="19">
        <v>20</v>
      </c>
      <c r="C34" s="15">
        <v>1552</v>
      </c>
      <c r="D34" s="12">
        <f t="shared" si="1"/>
        <v>3.8659793814432986</v>
      </c>
      <c r="E34" s="12">
        <f t="shared" si="0"/>
        <v>0</v>
      </c>
    </row>
    <row r="35" spans="1:5" x14ac:dyDescent="0.25">
      <c r="A35" s="19" t="s">
        <v>77</v>
      </c>
      <c r="B35" s="19">
        <v>25</v>
      </c>
      <c r="C35" s="15">
        <v>1889</v>
      </c>
      <c r="D35" s="12">
        <f t="shared" si="1"/>
        <v>3.9703546850185285</v>
      </c>
      <c r="E35" s="12">
        <f t="shared" si="0"/>
        <v>0</v>
      </c>
    </row>
    <row r="36" spans="1:5" x14ac:dyDescent="0.25">
      <c r="A36" s="19" t="s">
        <v>78</v>
      </c>
      <c r="B36" s="19">
        <v>20</v>
      </c>
      <c r="C36" s="15">
        <v>1752</v>
      </c>
      <c r="D36" s="12">
        <f t="shared" si="1"/>
        <v>3.4246575342465748</v>
      </c>
      <c r="E36" s="12">
        <f t="shared" si="0"/>
        <v>0</v>
      </c>
    </row>
    <row r="37" spans="1:5" x14ac:dyDescent="0.25">
      <c r="A37" s="19" t="s">
        <v>79</v>
      </c>
      <c r="B37" s="19">
        <v>26</v>
      </c>
      <c r="C37" s="15">
        <v>3064</v>
      </c>
      <c r="D37" s="12">
        <f t="shared" si="1"/>
        <v>2.5456919060052225</v>
      </c>
      <c r="E37" s="12">
        <f t="shared" si="0"/>
        <v>0</v>
      </c>
    </row>
    <row r="38" spans="1:5" x14ac:dyDescent="0.25">
      <c r="A38" s="19" t="s">
        <v>80</v>
      </c>
      <c r="B38" s="19">
        <v>38</v>
      </c>
      <c r="C38" s="20">
        <v>2517</v>
      </c>
      <c r="D38" s="12">
        <f t="shared" si="1"/>
        <v>4.5292014302741359</v>
      </c>
      <c r="E38" s="12">
        <f t="shared" si="0"/>
        <v>0</v>
      </c>
    </row>
    <row r="39" spans="1:5" x14ac:dyDescent="0.25">
      <c r="A39" s="19" t="s">
        <v>81</v>
      </c>
      <c r="B39" s="19">
        <v>38</v>
      </c>
      <c r="C39" s="15">
        <v>2866</v>
      </c>
      <c r="D39" s="12">
        <f t="shared" si="1"/>
        <v>3.9776692254012564</v>
      </c>
      <c r="E39" s="12">
        <f t="shared" si="0"/>
        <v>0</v>
      </c>
    </row>
    <row r="40" spans="1:5" x14ac:dyDescent="0.25">
      <c r="A40" s="19" t="s">
        <v>82</v>
      </c>
      <c r="B40" s="19">
        <v>30</v>
      </c>
      <c r="C40" s="15">
        <v>1822</v>
      </c>
      <c r="D40" s="12">
        <f t="shared" si="1"/>
        <v>4.9396267837541163</v>
      </c>
      <c r="E40" s="12">
        <f t="shared" si="0"/>
        <v>0</v>
      </c>
    </row>
    <row r="41" spans="1:5" x14ac:dyDescent="0.25">
      <c r="A41" s="19" t="s">
        <v>83</v>
      </c>
      <c r="B41" s="19">
        <v>44</v>
      </c>
      <c r="C41" s="15">
        <v>2557</v>
      </c>
      <c r="D41" s="12">
        <f t="shared" si="1"/>
        <v>5.1622995698083693</v>
      </c>
      <c r="E41" s="12">
        <f t="shared" si="0"/>
        <v>0</v>
      </c>
    </row>
    <row r="42" spans="1:5" x14ac:dyDescent="0.25">
      <c r="A42" s="19" t="s">
        <v>84</v>
      </c>
      <c r="B42" s="19">
        <v>58</v>
      </c>
      <c r="C42" s="15">
        <v>3294</v>
      </c>
      <c r="D42" s="12">
        <f t="shared" si="1"/>
        <v>5.2823315118397085</v>
      </c>
      <c r="E42" s="12">
        <f t="shared" si="0"/>
        <v>0</v>
      </c>
    </row>
    <row r="43" spans="1:5" x14ac:dyDescent="0.25">
      <c r="A43" s="19" t="s">
        <v>85</v>
      </c>
      <c r="B43" s="19">
        <v>30</v>
      </c>
      <c r="C43" s="15">
        <v>1784</v>
      </c>
      <c r="D43" s="12">
        <f t="shared" si="1"/>
        <v>5.0448430493273539</v>
      </c>
      <c r="E43" s="12">
        <f t="shared" si="0"/>
        <v>0</v>
      </c>
    </row>
    <row r="44" spans="1:5" x14ac:dyDescent="0.25">
      <c r="A44" s="19" t="s">
        <v>86</v>
      </c>
      <c r="B44" s="19">
        <v>29</v>
      </c>
      <c r="C44" s="15">
        <v>2497</v>
      </c>
      <c r="D44" s="12">
        <f t="shared" si="1"/>
        <v>3.4841810172206649</v>
      </c>
      <c r="E44" s="12">
        <f t="shared" si="0"/>
        <v>0</v>
      </c>
    </row>
    <row r="45" spans="1:5" x14ac:dyDescent="0.25">
      <c r="A45" s="19" t="s">
        <v>87</v>
      </c>
      <c r="B45" s="19">
        <v>85</v>
      </c>
      <c r="C45" s="15">
        <v>4721</v>
      </c>
      <c r="D45" s="12">
        <f t="shared" si="1"/>
        <v>5.4013980088964209</v>
      </c>
      <c r="E45" s="12">
        <f t="shared" si="0"/>
        <v>0</v>
      </c>
    </row>
    <row r="46" spans="1:5" x14ac:dyDescent="0.25">
      <c r="A46" s="19" t="s">
        <v>88</v>
      </c>
      <c r="B46" s="19">
        <v>71</v>
      </c>
      <c r="C46" s="15">
        <v>3832</v>
      </c>
      <c r="D46" s="12">
        <f t="shared" si="1"/>
        <v>5.5584551148225474</v>
      </c>
      <c r="E46" s="12">
        <f t="shared" si="0"/>
        <v>0</v>
      </c>
    </row>
    <row r="47" spans="1:5" x14ac:dyDescent="0.25">
      <c r="A47" s="19" t="s">
        <v>89</v>
      </c>
      <c r="B47" s="19">
        <v>50</v>
      </c>
      <c r="C47" s="20">
        <v>3434</v>
      </c>
      <c r="D47" s="12">
        <f t="shared" si="1"/>
        <v>4.3680838672102507</v>
      </c>
      <c r="E47" s="12">
        <f t="shared" si="0"/>
        <v>0</v>
      </c>
    </row>
    <row r="48" spans="1:5" x14ac:dyDescent="0.25">
      <c r="A48" s="19" t="s">
        <v>90</v>
      </c>
      <c r="B48" s="19">
        <v>10</v>
      </c>
      <c r="C48" s="15">
        <v>1729</v>
      </c>
      <c r="D48" s="12">
        <f t="shared" si="1"/>
        <v>1.735106998264893</v>
      </c>
      <c r="E48" s="12">
        <f t="shared" ref="E48:E58" si="2">IF(OR(D48&gt;D$65,D48&lt;D$66),1,0)</f>
        <v>0</v>
      </c>
    </row>
    <row r="49" spans="1:5" x14ac:dyDescent="0.25">
      <c r="A49" s="19" t="s">
        <v>91</v>
      </c>
      <c r="B49" s="19">
        <v>26</v>
      </c>
      <c r="C49" s="15">
        <v>1877</v>
      </c>
      <c r="D49" s="12">
        <f t="shared" si="1"/>
        <v>4.1555673947789025</v>
      </c>
      <c r="E49" s="12">
        <f t="shared" si="2"/>
        <v>0</v>
      </c>
    </row>
    <row r="50" spans="1:5" x14ac:dyDescent="0.25">
      <c r="A50" s="19" t="s">
        <v>92</v>
      </c>
      <c r="B50" s="19">
        <v>41</v>
      </c>
      <c r="C50" s="20">
        <v>2225</v>
      </c>
      <c r="D50" s="12">
        <f t="shared" si="1"/>
        <v>5.5280898876404496</v>
      </c>
      <c r="E50" s="12">
        <f t="shared" si="2"/>
        <v>0</v>
      </c>
    </row>
    <row r="51" spans="1:5" x14ac:dyDescent="0.25">
      <c r="A51" s="19" t="s">
        <v>93</v>
      </c>
      <c r="B51" s="19">
        <v>29</v>
      </c>
      <c r="C51" s="15">
        <v>2000</v>
      </c>
      <c r="D51" s="12">
        <f t="shared" si="1"/>
        <v>4.3500000000000005</v>
      </c>
      <c r="E51" s="12">
        <f t="shared" si="2"/>
        <v>0</v>
      </c>
    </row>
    <row r="52" spans="1:5" x14ac:dyDescent="0.25">
      <c r="A52" s="19" t="s">
        <v>94</v>
      </c>
      <c r="B52" s="19">
        <v>44</v>
      </c>
      <c r="C52" s="15">
        <v>2210</v>
      </c>
      <c r="D52" s="12">
        <f t="shared" si="1"/>
        <v>5.9728506787330309</v>
      </c>
      <c r="E52" s="12">
        <f t="shared" si="2"/>
        <v>0</v>
      </c>
    </row>
    <row r="53" spans="1:5" x14ac:dyDescent="0.25">
      <c r="A53" s="19" t="s">
        <v>95</v>
      </c>
      <c r="B53" s="19">
        <v>40</v>
      </c>
      <c r="C53" s="15">
        <v>2358</v>
      </c>
      <c r="D53" s="12">
        <f t="shared" si="1"/>
        <v>5.0890585241730273</v>
      </c>
      <c r="E53" s="12">
        <f t="shared" si="2"/>
        <v>0</v>
      </c>
    </row>
    <row r="54" spans="1:5" x14ac:dyDescent="0.25">
      <c r="A54" s="19" t="s">
        <v>96</v>
      </c>
      <c r="B54" s="19">
        <v>25</v>
      </c>
      <c r="C54" s="15">
        <v>2026</v>
      </c>
      <c r="D54" s="12">
        <f t="shared" si="1"/>
        <v>3.7018756169792697</v>
      </c>
      <c r="E54" s="12">
        <f t="shared" si="2"/>
        <v>0</v>
      </c>
    </row>
    <row r="55" spans="1:5" x14ac:dyDescent="0.25">
      <c r="A55" s="19" t="s">
        <v>97</v>
      </c>
      <c r="B55" s="19">
        <v>35</v>
      </c>
      <c r="C55" s="15">
        <v>2107</v>
      </c>
      <c r="D55" s="12">
        <f t="shared" si="1"/>
        <v>4.9833887043189371</v>
      </c>
      <c r="E55" s="12">
        <f t="shared" si="2"/>
        <v>0</v>
      </c>
    </row>
    <row r="56" spans="1:5" x14ac:dyDescent="0.25">
      <c r="A56" s="19" t="s">
        <v>98</v>
      </c>
      <c r="B56" s="19">
        <v>31</v>
      </c>
      <c r="C56" s="15">
        <v>1662</v>
      </c>
      <c r="D56" s="12">
        <f t="shared" si="1"/>
        <v>5.5956678700361007</v>
      </c>
      <c r="E56" s="12">
        <f t="shared" si="2"/>
        <v>0</v>
      </c>
    </row>
    <row r="57" spans="1:5" x14ac:dyDescent="0.25">
      <c r="A57" s="19" t="s">
        <v>99</v>
      </c>
      <c r="B57" s="19">
        <v>2</v>
      </c>
      <c r="C57" s="15">
        <v>585</v>
      </c>
      <c r="D57" s="12">
        <f t="shared" si="1"/>
        <v>1.0256410256410255</v>
      </c>
      <c r="E57" s="12">
        <f t="shared" si="2"/>
        <v>1</v>
      </c>
    </row>
    <row r="58" spans="1:5" x14ac:dyDescent="0.25">
      <c r="A58" s="19" t="s">
        <v>100</v>
      </c>
      <c r="B58" s="19">
        <v>10</v>
      </c>
      <c r="C58" s="15">
        <v>2063</v>
      </c>
      <c r="D58" s="12">
        <f t="shared" si="1"/>
        <v>1.454192922927775</v>
      </c>
      <c r="E58" s="12">
        <f t="shared" si="2"/>
        <v>0</v>
      </c>
    </row>
    <row r="59" spans="1:5" x14ac:dyDescent="0.25">
      <c r="A59" s="19" t="s">
        <v>101</v>
      </c>
      <c r="B59" s="19">
        <v>12</v>
      </c>
      <c r="C59" s="15">
        <v>1847</v>
      </c>
      <c r="D59" s="12">
        <f t="shared" si="1"/>
        <v>1.9491066594477531</v>
      </c>
      <c r="E59" s="12">
        <f>IF(OR(D59&gt;D$65,D59&lt;D$66),1,0)</f>
        <v>0</v>
      </c>
    </row>
    <row r="60" spans="1:5" x14ac:dyDescent="0.25">
      <c r="A60" s="21" t="s">
        <v>42</v>
      </c>
      <c r="B60" s="21">
        <f>AVERAGE(B2:B59)</f>
        <v>32.793103448275865</v>
      </c>
      <c r="C60" s="21" t="s">
        <v>42</v>
      </c>
      <c r="D60" s="21">
        <f>AVERAGE(D2:D59)</f>
        <v>4.1295558470193745</v>
      </c>
    </row>
    <row r="61" spans="1:5" x14ac:dyDescent="0.25">
      <c r="A61" s="21" t="s">
        <v>43</v>
      </c>
      <c r="B61" s="21">
        <f>STDEV(B2:B59)</f>
        <v>14.766912540849923</v>
      </c>
      <c r="C61" s="21" t="s">
        <v>43</v>
      </c>
      <c r="D61" s="21">
        <f>STDEV(D2:D59)</f>
        <v>1.3500899043878964</v>
      </c>
    </row>
    <row r="62" spans="1:5" x14ac:dyDescent="0.25">
      <c r="A62" s="12" t="s">
        <v>120</v>
      </c>
      <c r="B62" s="13" t="s">
        <v>54</v>
      </c>
    </row>
    <row r="63" spans="1:5" x14ac:dyDescent="0.25">
      <c r="A63" s="12" t="s">
        <v>115</v>
      </c>
      <c r="B63" s="19" t="s">
        <v>99</v>
      </c>
    </row>
    <row r="65" spans="4:4" x14ac:dyDescent="0.25">
      <c r="D65" s="12">
        <f>D60+2*D61</f>
        <v>6.8297356557951669</v>
      </c>
    </row>
    <row r="66" spans="4:4" x14ac:dyDescent="0.25">
      <c r="D66" s="12">
        <f>D60-2*D61</f>
        <v>1.4293760382435816</v>
      </c>
    </row>
  </sheetData>
  <sortState ref="A1:B60">
    <sortCondition ref="B54"/>
  </sortState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4" sqref="B14"/>
    </sheetView>
  </sheetViews>
  <sheetFormatPr defaultRowHeight="15" x14ac:dyDescent="0.25"/>
  <cols>
    <col min="1" max="1" width="32.28515625" customWidth="1"/>
    <col min="2" max="2" width="16.85546875" customWidth="1"/>
    <col min="3" max="3" width="14.5703125" customWidth="1"/>
  </cols>
  <sheetData>
    <row r="1" spans="1:4" x14ac:dyDescent="0.25">
      <c r="B1" t="s">
        <v>121</v>
      </c>
      <c r="C1" t="s">
        <v>106</v>
      </c>
      <c r="D1" t="s">
        <v>43</v>
      </c>
    </row>
    <row r="2" spans="1:4" x14ac:dyDescent="0.25">
      <c r="A2" t="s">
        <v>104</v>
      </c>
      <c r="B2" s="2">
        <f>archaea!D60</f>
        <v>4.1295558470193745</v>
      </c>
      <c r="C2" s="2">
        <v>58</v>
      </c>
      <c r="D2" s="2">
        <f>archaea!D61</f>
        <v>1.3500899043878964</v>
      </c>
    </row>
    <row r="3" spans="1:4" x14ac:dyDescent="0.25">
      <c r="A3" t="s">
        <v>105</v>
      </c>
      <c r="B3" s="10">
        <f>bacteria!D47</f>
        <v>5.9341211915396181</v>
      </c>
      <c r="C3" s="2">
        <v>45</v>
      </c>
      <c r="D3" s="2">
        <f>bacteria!D48</f>
        <v>2.5258832766014638</v>
      </c>
    </row>
    <row r="4" spans="1:4" x14ac:dyDescent="0.25">
      <c r="A4" t="s">
        <v>107</v>
      </c>
      <c r="B4">
        <f>B3-B2</f>
        <v>1.8045653445202436</v>
      </c>
    </row>
    <row r="5" spans="1:4" x14ac:dyDescent="0.25">
      <c r="A5" t="s">
        <v>110</v>
      </c>
      <c r="B5">
        <v>0</v>
      </c>
    </row>
    <row r="6" spans="1:4" x14ac:dyDescent="0.25">
      <c r="A6" t="s">
        <v>108</v>
      </c>
      <c r="B6">
        <f>(((D2^2)/C2)+((D3^2)/C3))^0.5</f>
        <v>0.41618060417637665</v>
      </c>
    </row>
    <row r="8" spans="1:4" x14ac:dyDescent="0.25">
      <c r="A8" t="s">
        <v>109</v>
      </c>
      <c r="B8">
        <f>(B4-0)/B6</f>
        <v>4.3360150050516815</v>
      </c>
    </row>
    <row r="9" spans="1:4" x14ac:dyDescent="0.25">
      <c r="A9" t="s">
        <v>111</v>
      </c>
      <c r="B9" t="s">
        <v>112</v>
      </c>
      <c r="C9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G13" sqref="G13"/>
    </sheetView>
  </sheetViews>
  <sheetFormatPr defaultRowHeight="15" x14ac:dyDescent="0.25"/>
  <cols>
    <col min="1" max="1" width="23.5703125" customWidth="1"/>
  </cols>
  <sheetData>
    <row r="1" spans="1:9" ht="30.75" thickBot="1" x14ac:dyDescent="0.3">
      <c r="A1" s="29" t="s">
        <v>169</v>
      </c>
      <c r="B1" s="29" t="s">
        <v>170</v>
      </c>
    </row>
    <row r="2" spans="1:9" ht="15.75" thickBot="1" x14ac:dyDescent="0.3">
      <c r="A2" s="30" t="s">
        <v>171</v>
      </c>
      <c r="B2" s="31" t="s">
        <v>172</v>
      </c>
      <c r="F2" s="8" t="s">
        <v>9</v>
      </c>
      <c r="I2">
        <v>1</v>
      </c>
    </row>
    <row r="3" spans="1:9" ht="29.25" thickBot="1" x14ac:dyDescent="0.3">
      <c r="A3" s="30" t="s">
        <v>173</v>
      </c>
      <c r="B3" s="31" t="s">
        <v>174</v>
      </c>
      <c r="F3" s="8" t="s">
        <v>10</v>
      </c>
      <c r="I3">
        <v>1</v>
      </c>
    </row>
    <row r="4" spans="1:9" x14ac:dyDescent="0.25">
      <c r="A4" s="32" t="s">
        <v>175</v>
      </c>
      <c r="B4" s="37" t="s">
        <v>172</v>
      </c>
      <c r="F4" s="8" t="s">
        <v>11</v>
      </c>
      <c r="I4">
        <v>1</v>
      </c>
    </row>
    <row r="5" spans="1:9" x14ac:dyDescent="0.25">
      <c r="A5" s="33" t="s">
        <v>176</v>
      </c>
      <c r="B5" s="38"/>
      <c r="F5" s="8" t="s">
        <v>12</v>
      </c>
      <c r="I5">
        <v>1</v>
      </c>
    </row>
    <row r="6" spans="1:9" x14ac:dyDescent="0.25">
      <c r="A6" s="33" t="s">
        <v>177</v>
      </c>
      <c r="B6" s="38"/>
      <c r="F6" s="8" t="s">
        <v>103</v>
      </c>
      <c r="I6">
        <v>1</v>
      </c>
    </row>
    <row r="7" spans="1:9" ht="15.75" thickBot="1" x14ac:dyDescent="0.3">
      <c r="A7" s="34" t="s">
        <v>178</v>
      </c>
      <c r="B7" s="39"/>
      <c r="F7" s="8" t="s">
        <v>13</v>
      </c>
      <c r="I7">
        <v>1</v>
      </c>
    </row>
    <row r="8" spans="1:9" ht="15" customHeight="1" x14ac:dyDescent="0.25">
      <c r="A8" s="40" t="s">
        <v>179</v>
      </c>
      <c r="B8" s="42" t="s">
        <v>180</v>
      </c>
      <c r="F8" s="8" t="s">
        <v>14</v>
      </c>
      <c r="I8">
        <v>1</v>
      </c>
    </row>
    <row r="9" spans="1:9" ht="15.75" thickBot="1" x14ac:dyDescent="0.3">
      <c r="A9" s="41"/>
      <c r="B9" s="43"/>
      <c r="F9" s="8" t="s">
        <v>15</v>
      </c>
      <c r="I9">
        <v>1</v>
      </c>
    </row>
    <row r="10" spans="1:9" ht="30" x14ac:dyDescent="0.25">
      <c r="A10" s="32" t="s">
        <v>181</v>
      </c>
      <c r="B10" s="37" t="s">
        <v>183</v>
      </c>
      <c r="F10" s="8" t="s">
        <v>16</v>
      </c>
      <c r="I10">
        <v>1</v>
      </c>
    </row>
    <row r="11" spans="1:9" x14ac:dyDescent="0.25">
      <c r="A11" s="33" t="s">
        <v>16</v>
      </c>
      <c r="B11" s="38"/>
      <c r="F11" s="8" t="s">
        <v>17</v>
      </c>
      <c r="I11">
        <v>1</v>
      </c>
    </row>
    <row r="12" spans="1:9" ht="15.75" thickBot="1" x14ac:dyDescent="0.3">
      <c r="A12" s="34" t="s">
        <v>182</v>
      </c>
      <c r="B12" s="39"/>
      <c r="F12" s="8" t="s">
        <v>18</v>
      </c>
      <c r="I12">
        <v>1</v>
      </c>
    </row>
    <row r="13" spans="1:9" x14ac:dyDescent="0.25">
      <c r="A13" s="32" t="s">
        <v>184</v>
      </c>
      <c r="B13" s="37" t="s">
        <v>188</v>
      </c>
      <c r="F13" s="8" t="s">
        <v>19</v>
      </c>
      <c r="I13">
        <v>1</v>
      </c>
    </row>
    <row r="14" spans="1:9" x14ac:dyDescent="0.25">
      <c r="A14" s="33" t="s">
        <v>185</v>
      </c>
      <c r="B14" s="38"/>
      <c r="F14" s="8" t="s">
        <v>20</v>
      </c>
      <c r="I14">
        <v>1</v>
      </c>
    </row>
    <row r="15" spans="1:9" ht="30" x14ac:dyDescent="0.25">
      <c r="A15" s="33" t="s">
        <v>186</v>
      </c>
      <c r="B15" s="38"/>
      <c r="F15" s="8" t="s">
        <v>21</v>
      </c>
      <c r="I15">
        <v>1</v>
      </c>
    </row>
    <row r="16" spans="1:9" ht="15.75" thickBot="1" x14ac:dyDescent="0.3">
      <c r="A16" s="34" t="s">
        <v>187</v>
      </c>
      <c r="B16" s="39"/>
      <c r="F16" s="8" t="s">
        <v>22</v>
      </c>
      <c r="I16">
        <v>1</v>
      </c>
    </row>
    <row r="17" spans="1:9" ht="72" thickBot="1" x14ac:dyDescent="0.3">
      <c r="A17" s="30" t="s">
        <v>189</v>
      </c>
      <c r="B17" s="31" t="s">
        <v>190</v>
      </c>
      <c r="F17" s="8" t="s">
        <v>23</v>
      </c>
      <c r="I17">
        <v>1</v>
      </c>
    </row>
    <row r="18" spans="1:9" ht="45" customHeight="1" x14ac:dyDescent="0.25">
      <c r="A18" s="32" t="s">
        <v>191</v>
      </c>
      <c r="B18" s="37" t="s">
        <v>193</v>
      </c>
      <c r="F18" s="8" t="s">
        <v>24</v>
      </c>
      <c r="I18">
        <v>1</v>
      </c>
    </row>
    <row r="19" spans="1:9" ht="15.75" thickBot="1" x14ac:dyDescent="0.3">
      <c r="A19" s="34" t="s">
        <v>192</v>
      </c>
      <c r="B19" s="39"/>
      <c r="F19" s="8" t="s">
        <v>25</v>
      </c>
      <c r="I19">
        <v>1</v>
      </c>
    </row>
    <row r="20" spans="1:9" ht="57.75" thickBot="1" x14ac:dyDescent="0.3">
      <c r="A20" s="30" t="s">
        <v>25</v>
      </c>
      <c r="B20" s="31" t="s">
        <v>194</v>
      </c>
    </row>
    <row r="21" spans="1:9" ht="29.25" thickBot="1" x14ac:dyDescent="0.3">
      <c r="A21" s="30" t="s">
        <v>195</v>
      </c>
      <c r="B21" s="31" t="s">
        <v>196</v>
      </c>
    </row>
    <row r="22" spans="1:9" ht="30.75" thickBot="1" x14ac:dyDescent="0.3">
      <c r="A22" s="30" t="s">
        <v>10</v>
      </c>
      <c r="B22" s="31"/>
    </row>
    <row r="23" spans="1:9" ht="70.5" customHeight="1" x14ac:dyDescent="0.25">
      <c r="A23" s="40" t="s">
        <v>21</v>
      </c>
      <c r="B23" s="37" t="s">
        <v>197</v>
      </c>
    </row>
    <row r="24" spans="1:9" ht="15.75" thickBot="1" x14ac:dyDescent="0.3">
      <c r="A24" s="41"/>
      <c r="B24" s="39"/>
    </row>
    <row r="25" spans="1:9" ht="15" customHeight="1" x14ac:dyDescent="0.25">
      <c r="A25" s="40" t="s">
        <v>13</v>
      </c>
      <c r="B25" s="37" t="s">
        <v>172</v>
      </c>
    </row>
    <row r="26" spans="1:9" ht="15.75" thickBot="1" x14ac:dyDescent="0.3">
      <c r="A26" s="41"/>
      <c r="B26" s="39"/>
    </row>
    <row r="27" spans="1:9" ht="29.25" thickBot="1" x14ac:dyDescent="0.3">
      <c r="A27" s="30" t="s">
        <v>198</v>
      </c>
      <c r="B27" s="31" t="s">
        <v>199</v>
      </c>
    </row>
    <row r="28" spans="1:9" ht="57.75" thickBot="1" x14ac:dyDescent="0.3">
      <c r="A28" s="30" t="s">
        <v>12</v>
      </c>
      <c r="B28" s="31" t="s">
        <v>193</v>
      </c>
    </row>
    <row r="29" spans="1:9" x14ac:dyDescent="0.25">
      <c r="A29" s="32" t="s">
        <v>200</v>
      </c>
      <c r="B29" s="37" t="s">
        <v>172</v>
      </c>
    </row>
    <row r="30" spans="1:9" ht="30" x14ac:dyDescent="0.25">
      <c r="A30" s="33" t="s">
        <v>201</v>
      </c>
      <c r="B30" s="38"/>
    </row>
    <row r="31" spans="1:9" ht="30.75" thickBot="1" x14ac:dyDescent="0.3">
      <c r="A31" s="34" t="s">
        <v>202</v>
      </c>
      <c r="B31" s="39"/>
    </row>
    <row r="32" spans="1:9" ht="129" thickBot="1" x14ac:dyDescent="0.3">
      <c r="A32" s="30" t="s">
        <v>203</v>
      </c>
      <c r="B32" s="31" t="s">
        <v>204</v>
      </c>
    </row>
    <row r="33" spans="1:2" x14ac:dyDescent="0.25">
      <c r="A33" s="32" t="s">
        <v>17</v>
      </c>
      <c r="B33" s="37" t="s">
        <v>172</v>
      </c>
    </row>
    <row r="34" spans="1:2" ht="15.75" thickBot="1" x14ac:dyDescent="0.3">
      <c r="A34" s="34" t="s">
        <v>9</v>
      </c>
      <c r="B34" s="39"/>
    </row>
    <row r="35" spans="1:2" ht="30.75" thickBot="1" x14ac:dyDescent="0.3">
      <c r="A35" s="30" t="s">
        <v>15</v>
      </c>
      <c r="B35" s="31" t="s">
        <v>205</v>
      </c>
    </row>
    <row r="36" spans="1:2" ht="15.75" thickBot="1" x14ac:dyDescent="0.3">
      <c r="A36" s="30" t="s">
        <v>206</v>
      </c>
      <c r="B36" s="31" t="s">
        <v>207</v>
      </c>
    </row>
    <row r="37" spans="1:2" ht="45" customHeight="1" x14ac:dyDescent="0.25">
      <c r="A37" s="32" t="s">
        <v>208</v>
      </c>
      <c r="B37" s="37" t="s">
        <v>194</v>
      </c>
    </row>
    <row r="38" spans="1:2" ht="30.75" thickBot="1" x14ac:dyDescent="0.3">
      <c r="A38" s="34" t="s">
        <v>209</v>
      </c>
      <c r="B38" s="39"/>
    </row>
    <row r="39" spans="1:2" ht="57.75" thickBot="1" x14ac:dyDescent="0.3">
      <c r="A39" s="30" t="s">
        <v>210</v>
      </c>
      <c r="B39" s="31" t="s">
        <v>194</v>
      </c>
    </row>
    <row r="40" spans="1:2" ht="45" customHeight="1" x14ac:dyDescent="0.25">
      <c r="A40" s="32" t="s">
        <v>211</v>
      </c>
      <c r="B40" s="37" t="s">
        <v>194</v>
      </c>
    </row>
    <row r="41" spans="1:2" ht="30" x14ac:dyDescent="0.25">
      <c r="A41" s="33" t="s">
        <v>212</v>
      </c>
      <c r="B41" s="38"/>
    </row>
    <row r="42" spans="1:2" ht="30.75" thickBot="1" x14ac:dyDescent="0.3">
      <c r="A42" s="34" t="s">
        <v>213</v>
      </c>
      <c r="B42" s="39"/>
    </row>
    <row r="43" spans="1:2" ht="30" x14ac:dyDescent="0.25">
      <c r="A43" s="32" t="s">
        <v>11</v>
      </c>
      <c r="B43" s="37" t="s">
        <v>194</v>
      </c>
    </row>
    <row r="44" spans="1:2" ht="30" x14ac:dyDescent="0.25">
      <c r="A44" s="33" t="s">
        <v>214</v>
      </c>
      <c r="B44" s="38"/>
    </row>
    <row r="45" spans="1:2" ht="30.75" thickBot="1" x14ac:dyDescent="0.3">
      <c r="A45" s="34" t="s">
        <v>215</v>
      </c>
      <c r="B45" s="39"/>
    </row>
    <row r="46" spans="1:2" ht="15.75" thickBot="1" x14ac:dyDescent="0.3">
      <c r="A46" s="30" t="s">
        <v>18</v>
      </c>
      <c r="B46" s="31" t="s">
        <v>207</v>
      </c>
    </row>
    <row r="47" spans="1:2" ht="57.75" thickBot="1" x14ac:dyDescent="0.3">
      <c r="A47" s="30" t="s">
        <v>216</v>
      </c>
      <c r="B47" s="31" t="s">
        <v>194</v>
      </c>
    </row>
    <row r="48" spans="1:2" ht="30" customHeight="1" x14ac:dyDescent="0.25">
      <c r="A48" s="32" t="s">
        <v>217</v>
      </c>
      <c r="B48" s="28"/>
    </row>
    <row r="49" spans="1:2" x14ac:dyDescent="0.25">
      <c r="A49" s="33" t="s">
        <v>218</v>
      </c>
      <c r="B49" s="28"/>
    </row>
    <row r="50" spans="1:2" ht="30.75" thickBot="1" x14ac:dyDescent="0.3">
      <c r="A50" s="34" t="s">
        <v>219</v>
      </c>
      <c r="B50" s="35"/>
    </row>
  </sheetData>
  <mergeCells count="15">
    <mergeCell ref="B13:B16"/>
    <mergeCell ref="B10:B12"/>
    <mergeCell ref="B4:B7"/>
    <mergeCell ref="A8:A9"/>
    <mergeCell ref="B8:B9"/>
    <mergeCell ref="A25:A26"/>
    <mergeCell ref="B25:B26"/>
    <mergeCell ref="B18:B19"/>
    <mergeCell ref="A23:A24"/>
    <mergeCell ref="B23:B24"/>
    <mergeCell ref="B43:B45"/>
    <mergeCell ref="B40:B42"/>
    <mergeCell ref="B33:B34"/>
    <mergeCell ref="B37:B38"/>
    <mergeCell ref="B29:B31"/>
  </mergeCells>
  <hyperlinks>
    <hyperlink ref="A2" r:id="rId1" tooltip="Bordetella pertussis" display="http://en.wikipedia.org/wiki/Bordetella_pertussis"/>
    <hyperlink ref="A3" r:id="rId2" tooltip="Borrelia burgdorferi" display="http://en.wikipedia.org/wiki/Borrelia_burgdorferi"/>
    <hyperlink ref="A4" r:id="rId3" tooltip="Brucella abortus" display="http://en.wikipedia.org/wiki/Brucella_abortus"/>
    <hyperlink ref="A5" r:id="rId4" tooltip="Brucella canis" display="http://en.wikipedia.org/wiki/Brucella_canis"/>
    <hyperlink ref="A6" r:id="rId5" tooltip="Brucella melitensis" display="http://en.wikipedia.org/wiki/Brucella_melitensis"/>
    <hyperlink ref="A7" r:id="rId6" tooltip="Brucella suis" display="http://en.wikipedia.org/wiki/Brucella_suis"/>
    <hyperlink ref="A8" r:id="rId7" tooltip="Campylobacter jejuni" display="http://en.wikipedia.org/wiki/Campylobacter_jejuni"/>
    <hyperlink ref="B8" r:id="rId8" tooltip="Microaerophilic" display="http://en.wikipedia.org/wiki/Microaerophilic"/>
    <hyperlink ref="A10" r:id="rId9" tooltip="Chlamydia pneumoniae" display="http://en.wikipedia.org/wiki/Chlamydia_pneumoniae"/>
    <hyperlink ref="A11" r:id="rId10" tooltip="Chlamydia trachomatis" display="http://en.wikipedia.org/wiki/Chlamydia_trachomatis"/>
    <hyperlink ref="A12" r:id="rId11" tooltip="Chlamydophila psittaci" display="http://en.wikipedia.org/wiki/Chlamydophila_psittaci"/>
    <hyperlink ref="A13" r:id="rId12" tooltip="Clostridium botulinum" display="http://en.wikipedia.org/wiki/Clostridium_botulinum"/>
    <hyperlink ref="A14" r:id="rId13" tooltip="Clostridium difficile" display="http://en.wikipedia.org/wiki/Clostridium_difficile"/>
    <hyperlink ref="A15" r:id="rId14" tooltip="Clostridium perfringens" display="http://en.wikipedia.org/wiki/Clostridium_perfringens"/>
    <hyperlink ref="A16" r:id="rId15" tooltip="Clostridium tetani" display="http://en.wikipedia.org/wiki/Clostridium_tetani"/>
    <hyperlink ref="A17" r:id="rId16" tooltip="Corynebacterium diphtheriae" display="http://en.wikipedia.org/wiki/Corynebacterium_diphtheriae"/>
    <hyperlink ref="A18" r:id="rId17" tooltip="Enterococcus faecalis" display="http://en.wikipedia.org/wiki/Enterococcus_faecalis"/>
    <hyperlink ref="A19" r:id="rId18" tooltip="Enterococcus faecium" display="http://en.wikipedia.org/wiki/Enterococcus_faecium"/>
    <hyperlink ref="A20" r:id="rId19" tooltip="Escherichia coli" display="http://en.wikipedia.org/wiki/Escherichia_coli"/>
    <hyperlink ref="A21" r:id="rId20" tooltip="Francisella tularensis" display="http://en.wikipedia.org/wiki/Francisella_tularensis"/>
    <hyperlink ref="A22" r:id="rId21" tooltip="Haemophilus influenzae" display="http://en.wikipedia.org/wiki/Haemophilus_influenzae"/>
    <hyperlink ref="A23" r:id="rId22" tooltip="Helicobacter pylori" display="http://en.wikipedia.org/wiki/Helicobacter_pylori"/>
    <hyperlink ref="A25" r:id="rId23" tooltip="Legionella pneumophila" display="http://en.wikipedia.org/wiki/Legionella_pneumophila"/>
    <hyperlink ref="A27" r:id="rId24" tooltip="Leptospira interrogans" display="http://en.wikipedia.org/wiki/Leptospira_interrogans"/>
    <hyperlink ref="A28" r:id="rId25" tooltip="Listeria monocytogenes" display="http://en.wikipedia.org/wiki/Listeria_monocytogenes"/>
    <hyperlink ref="A29" r:id="rId26" tooltip="Mycobacterium leprae" display="http://en.wikipedia.org/wiki/Mycobacterium_leprae"/>
    <hyperlink ref="A30" r:id="rId27" tooltip="Mycobacterium tuberculosis" display="http://en.wikipedia.org/wiki/Mycobacterium_tuberculosis"/>
    <hyperlink ref="A31" r:id="rId28" tooltip="Mycobacterium ulcerans" display="http://en.wikipedia.org/wiki/Mycobacterium_ulcerans"/>
    <hyperlink ref="A32" r:id="rId29" tooltip="Mycoplasma pneumoniae" display="http://en.wikipedia.org/wiki/Mycoplasma_pneumoniae"/>
    <hyperlink ref="A33" r:id="rId30" tooltip="Neisseria gonorrhoeae" display="http://en.wikipedia.org/wiki/Neisseria_gonorrhoeae"/>
    <hyperlink ref="A34" r:id="rId31" tooltip="Neisseria meningitidis" display="http://en.wikipedia.org/wiki/Neisseria_meningitidis"/>
    <hyperlink ref="A35" r:id="rId32" tooltip="Pseudomonas aeruginosa" display="http://en.wikipedia.org/wiki/Pseudomonas_aeruginosa"/>
    <hyperlink ref="A36" r:id="rId33" tooltip="Rickettsia rickettsii" display="http://en.wikipedia.org/wiki/Rickettsia_rickettsii"/>
    <hyperlink ref="A37" r:id="rId34" tooltip="Salmonella typhi" display="http://en.wikipedia.org/wiki/Salmonella_typhi"/>
    <hyperlink ref="A38" r:id="rId35" tooltip="Salmonella typhimurium" display="http://en.wikipedia.org/wiki/Salmonella_typhimurium"/>
    <hyperlink ref="A39" r:id="rId36" tooltip="Shigella sonnei" display="http://en.wikipedia.org/wiki/Shigella_sonnei"/>
    <hyperlink ref="A40" r:id="rId37" tooltip="Staphylococcus aureus" display="http://en.wikipedia.org/wiki/Staphylococcus_aureus"/>
    <hyperlink ref="A41" r:id="rId38" tooltip="Staphylococcus epidermidis" display="http://en.wikipedia.org/wiki/Staphylococcus_epidermidis"/>
    <hyperlink ref="A42" r:id="rId39" tooltip="Staphylococcus saprophyticus" display="http://en.wikipedia.org/wiki/Staphylococcus_saprophyticus"/>
    <hyperlink ref="A43" r:id="rId40" tooltip="Streptococcus agalactiae" display="http://en.wikipedia.org/wiki/Streptococcus_agalactiae"/>
    <hyperlink ref="A44" r:id="rId41" tooltip="Streptococcus pneumoniae" display="http://en.wikipedia.org/wiki/Streptococcus_pneumoniae"/>
    <hyperlink ref="A45" r:id="rId42" tooltip="Streptococcus pyogenes" display="http://en.wikipedia.org/wiki/Streptococcus_pyogenes"/>
    <hyperlink ref="A46" r:id="rId43" tooltip="Treponema pallidum" display="http://en.wikipedia.org/wiki/Treponema_pallidum"/>
    <hyperlink ref="A47" r:id="rId44" tooltip="Vibrio cholerae" display="http://en.wikipedia.org/wiki/Vibrio_cholerae"/>
    <hyperlink ref="A48" r:id="rId45" tooltip="Yersinia pestis" display="http://en.wikipedia.org/wiki/Yersinia_pestis"/>
    <hyperlink ref="A49" r:id="rId46" tooltip="Yersinia enterocolitica" display="http://en.wikipedia.org/wiki/Yersinia_enterocolitica"/>
    <hyperlink ref="A50" r:id="rId47" tooltip="Yersinia pseudotuberculosis" display="http://en.wikipedia.org/wiki/Yersinia_pseudotuberculosi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15" sqref="F15"/>
    </sheetView>
  </sheetViews>
  <sheetFormatPr defaultRowHeight="15" x14ac:dyDescent="0.25"/>
  <sheetData>
    <row r="1" spans="1:4" x14ac:dyDescent="0.25">
      <c r="A1" t="s">
        <v>116</v>
      </c>
      <c r="B1" t="s">
        <v>117</v>
      </c>
      <c r="C1" t="s">
        <v>220</v>
      </c>
      <c r="D1" t="s">
        <v>119</v>
      </c>
    </row>
    <row r="2" spans="1:4" x14ac:dyDescent="0.25">
      <c r="A2" s="8" t="s">
        <v>14</v>
      </c>
      <c r="B2" s="4">
        <v>47</v>
      </c>
      <c r="C2" s="5">
        <v>4111</v>
      </c>
      <c r="D2">
        <f t="shared" ref="D2:D18" si="0">B2/C2*100</f>
        <v>1.1432741425443931</v>
      </c>
    </row>
    <row r="3" spans="1:4" x14ac:dyDescent="0.25">
      <c r="A3" s="8" t="s">
        <v>21</v>
      </c>
      <c r="B3" s="4">
        <v>19</v>
      </c>
      <c r="C3" s="5">
        <v>1647</v>
      </c>
      <c r="D3">
        <f t="shared" si="0"/>
        <v>1.1536126290224651</v>
      </c>
    </row>
    <row r="4" spans="1:4" x14ac:dyDescent="0.25">
      <c r="A4" s="8" t="s">
        <v>16</v>
      </c>
      <c r="B4" s="4">
        <v>12</v>
      </c>
      <c r="C4" s="5">
        <v>939</v>
      </c>
      <c r="D4">
        <f t="shared" si="0"/>
        <v>1.2779552715654952</v>
      </c>
    </row>
    <row r="5" spans="1:4" x14ac:dyDescent="0.25">
      <c r="A5" s="8" t="s">
        <v>20</v>
      </c>
      <c r="B5" s="4">
        <v>25</v>
      </c>
      <c r="C5" s="5">
        <v>1838</v>
      </c>
      <c r="D5">
        <f t="shared" si="0"/>
        <v>1.3601741022850924</v>
      </c>
    </row>
    <row r="6" spans="1:4" x14ac:dyDescent="0.25">
      <c r="A6" s="8" t="s">
        <v>13</v>
      </c>
      <c r="B6" s="4">
        <v>42</v>
      </c>
      <c r="C6" s="5">
        <v>3003</v>
      </c>
      <c r="D6">
        <f t="shared" si="0"/>
        <v>1.3986013986013985</v>
      </c>
    </row>
    <row r="7" spans="1:4" x14ac:dyDescent="0.25">
      <c r="A7" s="8" t="s">
        <v>17</v>
      </c>
      <c r="B7" s="4">
        <v>29</v>
      </c>
      <c r="C7" s="5">
        <v>2069</v>
      </c>
      <c r="D7">
        <f t="shared" si="0"/>
        <v>1.4016433059449009</v>
      </c>
    </row>
    <row r="8" spans="1:4" x14ac:dyDescent="0.25">
      <c r="A8" s="8" t="s">
        <v>23</v>
      </c>
      <c r="B8" s="4">
        <v>74</v>
      </c>
      <c r="C8" s="5">
        <v>4747</v>
      </c>
      <c r="D8">
        <f t="shared" si="0"/>
        <v>1.5588792921845376</v>
      </c>
    </row>
    <row r="9" spans="1:4" x14ac:dyDescent="0.25">
      <c r="A9" s="8" t="s">
        <v>25</v>
      </c>
      <c r="B9" s="4">
        <v>90</v>
      </c>
      <c r="C9" s="9">
        <v>5448</v>
      </c>
      <c r="D9">
        <f t="shared" si="0"/>
        <v>1.6519823788546255</v>
      </c>
    </row>
    <row r="10" spans="1:4" x14ac:dyDescent="0.25">
      <c r="A10" s="8" t="s">
        <v>24</v>
      </c>
      <c r="B10" s="4">
        <v>77</v>
      </c>
      <c r="C10" s="5">
        <v>4610</v>
      </c>
      <c r="D10">
        <f t="shared" si="0"/>
        <v>1.6702819956616051</v>
      </c>
    </row>
    <row r="11" spans="1:4" x14ac:dyDescent="0.25">
      <c r="A11" s="8" t="s">
        <v>15</v>
      </c>
      <c r="B11" s="4">
        <v>108</v>
      </c>
      <c r="C11" s="5">
        <v>5697</v>
      </c>
      <c r="D11">
        <f t="shared" si="0"/>
        <v>1.8957345971563981</v>
      </c>
    </row>
    <row r="12" spans="1:4" x14ac:dyDescent="0.25">
      <c r="A12" s="8" t="s">
        <v>18</v>
      </c>
      <c r="B12" s="4">
        <v>22</v>
      </c>
      <c r="C12" s="5">
        <v>1087</v>
      </c>
      <c r="D12">
        <f t="shared" si="0"/>
        <v>2.0239190432382701</v>
      </c>
    </row>
    <row r="13" spans="1:4" x14ac:dyDescent="0.25">
      <c r="A13" s="8" t="s">
        <v>103</v>
      </c>
      <c r="B13" s="4">
        <v>61</v>
      </c>
      <c r="C13" s="5">
        <v>2806</v>
      </c>
      <c r="D13">
        <f t="shared" si="0"/>
        <v>2.1739130434782608</v>
      </c>
    </row>
    <row r="14" spans="1:4" x14ac:dyDescent="0.25">
      <c r="A14" s="8" t="s">
        <v>10</v>
      </c>
      <c r="B14" s="4">
        <v>39</v>
      </c>
      <c r="C14" s="5">
        <v>1735</v>
      </c>
      <c r="D14">
        <f t="shared" si="0"/>
        <v>2.2478386167146973</v>
      </c>
    </row>
    <row r="15" spans="1:4" x14ac:dyDescent="0.25">
      <c r="A15" s="8" t="s">
        <v>22</v>
      </c>
      <c r="B15" s="4">
        <v>92</v>
      </c>
      <c r="C15" s="5">
        <v>3911</v>
      </c>
      <c r="D15">
        <f t="shared" si="0"/>
        <v>2.3523395551009973</v>
      </c>
    </row>
    <row r="16" spans="1:4" x14ac:dyDescent="0.25">
      <c r="A16" s="8" t="s">
        <v>19</v>
      </c>
      <c r="B16" s="4">
        <v>18</v>
      </c>
      <c r="C16" s="5">
        <v>695</v>
      </c>
      <c r="D16">
        <f t="shared" si="0"/>
        <v>2.5899280575539567</v>
      </c>
    </row>
    <row r="17" spans="1:4" x14ac:dyDescent="0.25">
      <c r="A17" s="8" t="s">
        <v>12</v>
      </c>
      <c r="B17" s="4">
        <v>85</v>
      </c>
      <c r="C17" s="5">
        <v>2934</v>
      </c>
      <c r="D17">
        <f t="shared" si="0"/>
        <v>2.8970688479890936</v>
      </c>
    </row>
    <row r="18" spans="1:4" x14ac:dyDescent="0.25">
      <c r="A18" s="8" t="s">
        <v>11</v>
      </c>
      <c r="B18" s="4">
        <v>68</v>
      </c>
      <c r="C18" s="7">
        <v>2279</v>
      </c>
      <c r="D18">
        <f t="shared" si="0"/>
        <v>2.9837648091268099</v>
      </c>
    </row>
  </sheetData>
  <sortState ref="A2:D18">
    <sortCondition ref="D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8"/>
  <sheetViews>
    <sheetView topLeftCell="A28" workbookViewId="0">
      <selection activeCell="B45" sqref="B45"/>
    </sheetView>
  </sheetViews>
  <sheetFormatPr defaultRowHeight="15" x14ac:dyDescent="0.25"/>
  <sheetData>
    <row r="1" spans="2:3" x14ac:dyDescent="0.25">
      <c r="B1" s="5">
        <v>3492</v>
      </c>
      <c r="C1" s="4">
        <v>60</v>
      </c>
    </row>
    <row r="2" spans="2:3" x14ac:dyDescent="0.25">
      <c r="B2" s="5">
        <v>4834</v>
      </c>
      <c r="C2" s="4">
        <v>92</v>
      </c>
    </row>
    <row r="3" spans="2:3" x14ac:dyDescent="0.25">
      <c r="B3" s="5">
        <v>8002</v>
      </c>
      <c r="C3" s="4">
        <v>193</v>
      </c>
    </row>
    <row r="4" spans="2:3" x14ac:dyDescent="0.25">
      <c r="B4" s="5">
        <v>2089</v>
      </c>
      <c r="C4" s="4">
        <v>32</v>
      </c>
    </row>
    <row r="5" spans="2:3" x14ac:dyDescent="0.25">
      <c r="B5" s="5">
        <v>9126</v>
      </c>
      <c r="C5" s="4">
        <v>222</v>
      </c>
    </row>
    <row r="6" spans="2:3" x14ac:dyDescent="0.25">
      <c r="B6" s="5">
        <v>2630</v>
      </c>
      <c r="C6" s="4">
        <v>59</v>
      </c>
    </row>
    <row r="7" spans="2:3" x14ac:dyDescent="0.25">
      <c r="B7" s="5">
        <v>4984</v>
      </c>
      <c r="C7" s="4">
        <v>90</v>
      </c>
    </row>
    <row r="8" spans="2:3" x14ac:dyDescent="0.25">
      <c r="B8" s="5">
        <v>5698</v>
      </c>
      <c r="C8" s="4">
        <v>79</v>
      </c>
    </row>
    <row r="9" spans="2:3" x14ac:dyDescent="0.25">
      <c r="B9" s="5">
        <v>5998</v>
      </c>
      <c r="C9" s="4">
        <v>103</v>
      </c>
    </row>
    <row r="10" spans="2:3" x14ac:dyDescent="0.25">
      <c r="B10" s="5">
        <v>6511</v>
      </c>
      <c r="C10" s="4">
        <v>166</v>
      </c>
    </row>
    <row r="11" spans="2:3" x14ac:dyDescent="0.25">
      <c r="B11" s="5">
        <v>2217</v>
      </c>
      <c r="C11" s="4">
        <v>45</v>
      </c>
    </row>
    <row r="12" spans="2:3" x14ac:dyDescent="0.25">
      <c r="B12" s="5">
        <v>6775</v>
      </c>
      <c r="C12" s="4">
        <v>143</v>
      </c>
    </row>
    <row r="13" spans="2:3" x14ac:dyDescent="0.25">
      <c r="B13" s="5">
        <v>5456</v>
      </c>
      <c r="C13" s="4">
        <v>91</v>
      </c>
    </row>
    <row r="14" spans="2:3" x14ac:dyDescent="0.25">
      <c r="B14" s="5">
        <v>4778</v>
      </c>
      <c r="C14" s="4">
        <v>113</v>
      </c>
    </row>
    <row r="15" spans="2:3" x14ac:dyDescent="0.25">
      <c r="B15" s="7">
        <v>4278</v>
      </c>
      <c r="C15" s="4">
        <v>180</v>
      </c>
    </row>
    <row r="16" spans="2:3" x14ac:dyDescent="0.25">
      <c r="B16" s="5">
        <v>3191</v>
      </c>
      <c r="C16" s="4">
        <v>118</v>
      </c>
    </row>
    <row r="17" spans="2:3" x14ac:dyDescent="0.25">
      <c r="B17" s="7">
        <v>2692</v>
      </c>
      <c r="C17" s="4">
        <v>60</v>
      </c>
    </row>
    <row r="18" spans="2:3" x14ac:dyDescent="0.25">
      <c r="B18" s="5">
        <v>1967</v>
      </c>
      <c r="C18" s="4">
        <v>89</v>
      </c>
    </row>
    <row r="19" spans="2:3" x14ac:dyDescent="0.25">
      <c r="B19" s="5">
        <v>2114</v>
      </c>
      <c r="C19" s="4">
        <v>27</v>
      </c>
    </row>
    <row r="20" spans="2:3" x14ac:dyDescent="0.25">
      <c r="B20" s="5">
        <v>1735</v>
      </c>
      <c r="C20" s="4">
        <v>39</v>
      </c>
    </row>
    <row r="21" spans="2:3" x14ac:dyDescent="0.25">
      <c r="B21" s="7">
        <v>2279</v>
      </c>
      <c r="C21" s="4">
        <v>68</v>
      </c>
    </row>
    <row r="22" spans="2:3" x14ac:dyDescent="0.25">
      <c r="B22" s="5">
        <v>2934</v>
      </c>
      <c r="C22" s="4">
        <v>85</v>
      </c>
    </row>
    <row r="23" spans="2:3" x14ac:dyDescent="0.25">
      <c r="B23" s="5">
        <v>2806</v>
      </c>
      <c r="C23" s="4">
        <v>61</v>
      </c>
    </row>
    <row r="24" spans="2:3" x14ac:dyDescent="0.25">
      <c r="B24" s="5">
        <v>3003</v>
      </c>
      <c r="C24" s="4">
        <v>42</v>
      </c>
    </row>
    <row r="25" spans="2:3" x14ac:dyDescent="0.25">
      <c r="B25" s="5">
        <v>4111</v>
      </c>
      <c r="C25" s="4">
        <v>47</v>
      </c>
    </row>
    <row r="26" spans="2:3" x14ac:dyDescent="0.25">
      <c r="B26" s="5">
        <v>5697</v>
      </c>
      <c r="C26" s="4">
        <v>108</v>
      </c>
    </row>
    <row r="27" spans="2:3" x14ac:dyDescent="0.25">
      <c r="B27" s="5">
        <v>939</v>
      </c>
      <c r="C27" s="4">
        <v>12</v>
      </c>
    </row>
    <row r="28" spans="2:3" x14ac:dyDescent="0.25">
      <c r="B28" s="5">
        <v>2069</v>
      </c>
      <c r="C28" s="4">
        <v>29</v>
      </c>
    </row>
    <row r="29" spans="2:3" x14ac:dyDescent="0.25">
      <c r="B29" s="5">
        <v>1087</v>
      </c>
      <c r="C29" s="4">
        <v>22</v>
      </c>
    </row>
    <row r="30" spans="2:3" x14ac:dyDescent="0.25">
      <c r="B30" s="5">
        <v>695</v>
      </c>
      <c r="C30" s="4">
        <v>18</v>
      </c>
    </row>
    <row r="31" spans="2:3" x14ac:dyDescent="0.25">
      <c r="B31" s="5">
        <v>1838</v>
      </c>
      <c r="C31" s="4">
        <v>25</v>
      </c>
    </row>
    <row r="32" spans="2:3" x14ac:dyDescent="0.25">
      <c r="B32" s="5">
        <v>1647</v>
      </c>
      <c r="C32" s="4">
        <v>19</v>
      </c>
    </row>
    <row r="33" spans="2:3" x14ac:dyDescent="0.25">
      <c r="B33" s="5">
        <v>3911</v>
      </c>
      <c r="C33" s="4">
        <v>92</v>
      </c>
    </row>
    <row r="34" spans="2:3" x14ac:dyDescent="0.25">
      <c r="B34" s="5">
        <v>4747</v>
      </c>
      <c r="C34" s="4">
        <v>74</v>
      </c>
    </row>
    <row r="35" spans="2:3" x14ac:dyDescent="0.25">
      <c r="B35" s="5">
        <v>4610</v>
      </c>
      <c r="C35" s="4">
        <v>77</v>
      </c>
    </row>
    <row r="36" spans="2:3" x14ac:dyDescent="0.25">
      <c r="B36" s="9">
        <v>5448</v>
      </c>
      <c r="C36" s="4">
        <v>90</v>
      </c>
    </row>
    <row r="37" spans="2:3" x14ac:dyDescent="0.25">
      <c r="B37" s="7">
        <v>2263</v>
      </c>
      <c r="C37" s="4">
        <v>56</v>
      </c>
    </row>
    <row r="38" spans="2:3" x14ac:dyDescent="0.25">
      <c r="B38" s="5">
        <v>2898</v>
      </c>
      <c r="C38" s="4">
        <v>48</v>
      </c>
    </row>
    <row r="39" spans="2:3" x14ac:dyDescent="0.25">
      <c r="B39" s="5">
        <v>4482</v>
      </c>
      <c r="C39" s="4">
        <v>74</v>
      </c>
    </row>
    <row r="40" spans="2:3" x14ac:dyDescent="0.25">
      <c r="B40" s="5">
        <v>2576</v>
      </c>
      <c r="C40" s="4">
        <v>48</v>
      </c>
    </row>
    <row r="41" spans="2:3" x14ac:dyDescent="0.25">
      <c r="B41" s="5">
        <v>3492</v>
      </c>
      <c r="C41" s="4">
        <v>60</v>
      </c>
    </row>
    <row r="42" spans="2:3" x14ac:dyDescent="0.25">
      <c r="B42" s="5">
        <v>1838</v>
      </c>
      <c r="C42" s="4">
        <v>42</v>
      </c>
    </row>
    <row r="43" spans="2:3" x14ac:dyDescent="0.25">
      <c r="B43" s="5">
        <v>1829</v>
      </c>
      <c r="C43" s="4">
        <v>21</v>
      </c>
    </row>
    <row r="44" spans="2:3" x14ac:dyDescent="0.25">
      <c r="B44" s="5">
        <v>671</v>
      </c>
      <c r="C44" s="4">
        <v>19</v>
      </c>
    </row>
    <row r="45" spans="2:3" x14ac:dyDescent="0.25">
      <c r="B45" s="5">
        <v>8571</v>
      </c>
      <c r="C45" s="4">
        <v>111</v>
      </c>
    </row>
    <row r="46" spans="2:3" x14ac:dyDescent="0.25">
      <c r="B46" s="20"/>
      <c r="C46" s="19"/>
    </row>
    <row r="47" spans="2:3" x14ac:dyDescent="0.25">
      <c r="B47" s="15"/>
      <c r="C47" s="19"/>
    </row>
    <row r="48" spans="2:3" x14ac:dyDescent="0.25">
      <c r="B48" s="15"/>
      <c r="C48" s="19"/>
    </row>
    <row r="49" spans="2:3" x14ac:dyDescent="0.25">
      <c r="B49" s="20"/>
      <c r="C49" s="19"/>
    </row>
    <row r="50" spans="2:3" x14ac:dyDescent="0.25">
      <c r="B50" s="15"/>
      <c r="C50" s="19"/>
    </row>
    <row r="51" spans="2:3" x14ac:dyDescent="0.25">
      <c r="B51" s="15"/>
      <c r="C51" s="19"/>
    </row>
    <row r="52" spans="2:3" x14ac:dyDescent="0.25">
      <c r="B52" s="15"/>
      <c r="C52" s="19"/>
    </row>
    <row r="53" spans="2:3" x14ac:dyDescent="0.25">
      <c r="B53" s="15"/>
      <c r="C53" s="19"/>
    </row>
    <row r="54" spans="2:3" x14ac:dyDescent="0.25">
      <c r="B54" s="15"/>
      <c r="C54" s="19"/>
    </row>
    <row r="55" spans="2:3" x14ac:dyDescent="0.25">
      <c r="B55" s="15"/>
      <c r="C55" s="19"/>
    </row>
    <row r="56" spans="2:3" x14ac:dyDescent="0.25">
      <c r="B56" s="15"/>
      <c r="C56" s="19"/>
    </row>
    <row r="57" spans="2:3" x14ac:dyDescent="0.25">
      <c r="B57" s="15"/>
      <c r="C57" s="19"/>
    </row>
    <row r="58" spans="2:3" x14ac:dyDescent="0.25">
      <c r="B58" s="15"/>
      <c r="C58" s="1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33" workbookViewId="0">
      <selection activeCell="S39" sqref="S39"/>
    </sheetView>
  </sheetViews>
  <sheetFormatPr defaultRowHeight="15" x14ac:dyDescent="0.25"/>
  <sheetData>
    <row r="1" spans="1:2" ht="15.75" x14ac:dyDescent="0.25">
      <c r="A1" s="15">
        <v>1752</v>
      </c>
      <c r="B1" s="14">
        <v>34</v>
      </c>
    </row>
    <row r="2" spans="1:2" ht="15.75" x14ac:dyDescent="0.25">
      <c r="A2" s="15">
        <v>1524</v>
      </c>
      <c r="B2" s="14">
        <v>31</v>
      </c>
    </row>
    <row r="3" spans="1:2" ht="15.75" x14ac:dyDescent="0.25">
      <c r="A3" s="16">
        <v>1495</v>
      </c>
      <c r="B3" s="14">
        <v>13</v>
      </c>
    </row>
    <row r="4" spans="1:2" ht="15.75" x14ac:dyDescent="0.25">
      <c r="A4" s="17">
        <v>1655</v>
      </c>
      <c r="B4" s="14">
        <v>31</v>
      </c>
    </row>
    <row r="5" spans="1:2" ht="15.75" x14ac:dyDescent="0.25">
      <c r="A5" s="15">
        <v>1673</v>
      </c>
      <c r="B5" s="14">
        <v>30</v>
      </c>
    </row>
    <row r="6" spans="1:2" ht="15.75" x14ac:dyDescent="0.25">
      <c r="A6" s="15">
        <v>2345</v>
      </c>
      <c r="B6" s="14">
        <v>22</v>
      </c>
    </row>
    <row r="7" spans="1:2" ht="15.75" x14ac:dyDescent="0.25">
      <c r="A7" s="15">
        <v>2330</v>
      </c>
      <c r="B7" s="14">
        <v>29</v>
      </c>
    </row>
    <row r="8" spans="1:2" ht="15.75" x14ac:dyDescent="0.25">
      <c r="A8" s="15">
        <v>3071</v>
      </c>
      <c r="B8" s="18">
        <v>42</v>
      </c>
    </row>
    <row r="9" spans="1:2" ht="15.75" x14ac:dyDescent="0.25">
      <c r="A9" s="15">
        <v>3034</v>
      </c>
      <c r="B9" s="18">
        <v>37</v>
      </c>
    </row>
    <row r="10" spans="1:2" ht="15.75" x14ac:dyDescent="0.25">
      <c r="A10" s="15">
        <v>2875</v>
      </c>
      <c r="B10" s="18">
        <v>29</v>
      </c>
    </row>
    <row r="11" spans="1:2" ht="15.75" x14ac:dyDescent="0.25">
      <c r="A11" s="15">
        <v>1947</v>
      </c>
      <c r="B11" s="18">
        <v>52</v>
      </c>
    </row>
    <row r="12" spans="1:2" ht="15.75" x14ac:dyDescent="0.25">
      <c r="A12" s="15">
        <v>2048</v>
      </c>
      <c r="B12" s="18">
        <v>42</v>
      </c>
    </row>
    <row r="13" spans="1:2" ht="15.75" x14ac:dyDescent="0.25">
      <c r="A13" s="15">
        <v>2703</v>
      </c>
      <c r="B13" s="18">
        <v>38</v>
      </c>
    </row>
    <row r="14" spans="1:2" ht="15.75" x14ac:dyDescent="0.25">
      <c r="A14" s="15">
        <v>2408</v>
      </c>
      <c r="B14" s="18">
        <v>35</v>
      </c>
    </row>
    <row r="15" spans="1:2" ht="15.75" x14ac:dyDescent="0.25">
      <c r="A15" s="15">
        <v>2200</v>
      </c>
      <c r="B15" s="18">
        <v>36</v>
      </c>
    </row>
    <row r="16" spans="1:2" ht="15.75" x14ac:dyDescent="0.25">
      <c r="A16" s="15">
        <v>2063</v>
      </c>
      <c r="B16" s="18">
        <v>39</v>
      </c>
    </row>
    <row r="17" spans="1:2" ht="15.75" x14ac:dyDescent="0.25">
      <c r="A17" s="17">
        <v>2059</v>
      </c>
      <c r="B17" s="18">
        <v>36</v>
      </c>
    </row>
    <row r="18" spans="1:2" x14ac:dyDescent="0.25">
      <c r="A18" s="15">
        <v>2486</v>
      </c>
      <c r="B18" s="19">
        <v>34</v>
      </c>
    </row>
    <row r="19" spans="1:2" x14ac:dyDescent="0.25">
      <c r="A19" s="15">
        <v>4304</v>
      </c>
      <c r="B19" s="19">
        <v>48</v>
      </c>
    </row>
    <row r="20" spans="1:2" x14ac:dyDescent="0.25">
      <c r="A20" s="15">
        <v>2934</v>
      </c>
      <c r="B20" s="19">
        <v>29</v>
      </c>
    </row>
    <row r="21" spans="1:2" x14ac:dyDescent="0.25">
      <c r="A21" s="15">
        <v>2674</v>
      </c>
      <c r="B21" s="19">
        <v>28</v>
      </c>
    </row>
    <row r="22" spans="1:2" x14ac:dyDescent="0.25">
      <c r="A22" s="15">
        <v>3475</v>
      </c>
      <c r="B22" s="19">
        <v>52</v>
      </c>
    </row>
    <row r="23" spans="1:2" x14ac:dyDescent="0.25">
      <c r="A23" s="15">
        <v>2911</v>
      </c>
      <c r="B23" s="19">
        <v>47</v>
      </c>
    </row>
    <row r="24" spans="1:2" x14ac:dyDescent="0.25">
      <c r="A24" s="15">
        <v>3078</v>
      </c>
      <c r="B24" s="19">
        <v>46</v>
      </c>
    </row>
    <row r="25" spans="1:2" x14ac:dyDescent="0.25">
      <c r="A25" s="15">
        <v>3726</v>
      </c>
      <c r="B25" s="19">
        <v>42</v>
      </c>
    </row>
    <row r="26" spans="1:2" x14ac:dyDescent="0.25">
      <c r="A26" s="15">
        <v>2892</v>
      </c>
      <c r="B26" s="19">
        <v>30</v>
      </c>
    </row>
    <row r="27" spans="1:2" x14ac:dyDescent="0.25">
      <c r="A27" s="15">
        <v>1837</v>
      </c>
      <c r="B27" s="19">
        <v>20</v>
      </c>
    </row>
    <row r="28" spans="1:2" x14ac:dyDescent="0.25">
      <c r="A28" s="15">
        <v>1591</v>
      </c>
      <c r="B28" s="19">
        <v>13</v>
      </c>
    </row>
    <row r="29" spans="1:2" x14ac:dyDescent="0.25">
      <c r="A29" s="15">
        <v>1921</v>
      </c>
      <c r="B29" s="19">
        <v>15</v>
      </c>
    </row>
    <row r="30" spans="1:2" x14ac:dyDescent="0.25">
      <c r="A30" s="15">
        <v>1665</v>
      </c>
      <c r="B30" s="19">
        <v>20</v>
      </c>
    </row>
    <row r="31" spans="1:2" x14ac:dyDescent="0.25">
      <c r="A31" s="15">
        <v>1823</v>
      </c>
      <c r="B31" s="19">
        <v>16</v>
      </c>
    </row>
    <row r="32" spans="1:2" x14ac:dyDescent="0.25">
      <c r="A32" s="15">
        <v>1808</v>
      </c>
      <c r="B32" s="19">
        <v>17</v>
      </c>
    </row>
    <row r="33" spans="1:2" x14ac:dyDescent="0.25">
      <c r="A33" s="15">
        <v>1552</v>
      </c>
      <c r="B33" s="19">
        <v>20</v>
      </c>
    </row>
    <row r="34" spans="1:2" x14ac:dyDescent="0.25">
      <c r="A34" s="15">
        <v>1889</v>
      </c>
      <c r="B34" s="19">
        <v>25</v>
      </c>
    </row>
    <row r="35" spans="1:2" x14ac:dyDescent="0.25">
      <c r="A35" s="15">
        <v>1752</v>
      </c>
      <c r="B35" s="19">
        <v>20</v>
      </c>
    </row>
    <row r="36" spans="1:2" x14ac:dyDescent="0.25">
      <c r="A36" s="15">
        <v>3064</v>
      </c>
      <c r="B36" s="19">
        <v>26</v>
      </c>
    </row>
    <row r="37" spans="1:2" x14ac:dyDescent="0.25">
      <c r="A37" s="20">
        <v>2517</v>
      </c>
      <c r="B37" s="19">
        <v>38</v>
      </c>
    </row>
    <row r="38" spans="1:2" x14ac:dyDescent="0.25">
      <c r="A38" s="15">
        <v>2866</v>
      </c>
      <c r="B38" s="19">
        <v>38</v>
      </c>
    </row>
    <row r="39" spans="1:2" x14ac:dyDescent="0.25">
      <c r="A39" s="15">
        <v>1822</v>
      </c>
      <c r="B39" s="19">
        <v>30</v>
      </c>
    </row>
    <row r="40" spans="1:2" x14ac:dyDescent="0.25">
      <c r="A40" s="15">
        <v>2557</v>
      </c>
      <c r="B40" s="19">
        <v>44</v>
      </c>
    </row>
    <row r="41" spans="1:2" x14ac:dyDescent="0.25">
      <c r="A41" s="15">
        <v>3294</v>
      </c>
      <c r="B41" s="19">
        <v>58</v>
      </c>
    </row>
    <row r="42" spans="1:2" x14ac:dyDescent="0.25">
      <c r="A42" s="15">
        <v>1784</v>
      </c>
      <c r="B42" s="19">
        <v>30</v>
      </c>
    </row>
    <row r="43" spans="1:2" x14ac:dyDescent="0.25">
      <c r="A43" s="15">
        <v>2497</v>
      </c>
      <c r="B43" s="19">
        <v>29</v>
      </c>
    </row>
    <row r="44" spans="1:2" x14ac:dyDescent="0.25">
      <c r="A44" s="15">
        <v>4721</v>
      </c>
      <c r="B44" s="19">
        <v>85</v>
      </c>
    </row>
    <row r="45" spans="1:2" x14ac:dyDescent="0.25">
      <c r="A45" s="15">
        <v>3832</v>
      </c>
      <c r="B45" s="19">
        <v>71</v>
      </c>
    </row>
    <row r="46" spans="1:2" x14ac:dyDescent="0.25">
      <c r="A46" s="20">
        <v>3434</v>
      </c>
      <c r="B46" s="19">
        <v>50</v>
      </c>
    </row>
    <row r="47" spans="1:2" x14ac:dyDescent="0.25">
      <c r="A47" s="15">
        <v>1729</v>
      </c>
      <c r="B47" s="19">
        <v>10</v>
      </c>
    </row>
    <row r="48" spans="1:2" x14ac:dyDescent="0.25">
      <c r="A48" s="15">
        <v>1877</v>
      </c>
      <c r="B48" s="19">
        <v>26</v>
      </c>
    </row>
    <row r="49" spans="1:2" x14ac:dyDescent="0.25">
      <c r="A49" s="20">
        <v>2225</v>
      </c>
      <c r="B49" s="19">
        <v>41</v>
      </c>
    </row>
    <row r="50" spans="1:2" x14ac:dyDescent="0.25">
      <c r="A50" s="15">
        <v>2000</v>
      </c>
      <c r="B50" s="19">
        <v>29</v>
      </c>
    </row>
    <row r="51" spans="1:2" x14ac:dyDescent="0.25">
      <c r="A51" s="15">
        <v>2210</v>
      </c>
      <c r="B51" s="19">
        <v>44</v>
      </c>
    </row>
    <row r="52" spans="1:2" x14ac:dyDescent="0.25">
      <c r="A52" s="15">
        <v>2358</v>
      </c>
      <c r="B52" s="19">
        <v>40</v>
      </c>
    </row>
    <row r="53" spans="1:2" x14ac:dyDescent="0.25">
      <c r="A53" s="15">
        <v>2026</v>
      </c>
      <c r="B53" s="19">
        <v>25</v>
      </c>
    </row>
    <row r="54" spans="1:2" x14ac:dyDescent="0.25">
      <c r="A54" s="15">
        <v>2107</v>
      </c>
      <c r="B54" s="19">
        <v>35</v>
      </c>
    </row>
    <row r="55" spans="1:2" x14ac:dyDescent="0.25">
      <c r="A55" s="15">
        <v>1662</v>
      </c>
      <c r="B55" s="19">
        <v>31</v>
      </c>
    </row>
    <row r="56" spans="1:2" x14ac:dyDescent="0.25">
      <c r="A56" s="15">
        <v>585</v>
      </c>
      <c r="B56" s="19">
        <v>2</v>
      </c>
    </row>
    <row r="57" spans="1:2" x14ac:dyDescent="0.25">
      <c r="A57" s="15">
        <v>2063</v>
      </c>
      <c r="B57" s="19">
        <v>10</v>
      </c>
    </row>
    <row r="58" spans="1:2" x14ac:dyDescent="0.25">
      <c r="A58" s="15">
        <v>1847</v>
      </c>
      <c r="B58" s="19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bacteria</vt:lpstr>
      <vt:lpstr>Sheet1</vt:lpstr>
      <vt:lpstr>archaea</vt:lpstr>
      <vt:lpstr>Statistical Inference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2014-04-24T05:01:08Z</dcterms:modified>
</cp:coreProperties>
</file>